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U:\Environment\10-Project_Teams\Forestry_statistics\EFA\SE articles\2024\"/>
    </mc:Choice>
  </mc:AlternateContent>
  <xr:revisionPtr revIDLastSave="0" documentId="13_ncr:1_{0CE3D822-529E-49E2-B41B-039683D1CF8E}" xr6:coauthVersionLast="47" xr6:coauthVersionMax="47" xr10:uidLastSave="{00000000-0000-0000-0000-000000000000}"/>
  <bookViews>
    <workbookView xWindow="-108" yWindow="-108" windowWidth="23256" windowHeight="12576" tabRatio="494" xr2:uid="{00000000-000D-0000-FFFF-FFFF00000000}"/>
  </bookViews>
  <sheets>
    <sheet name="Figure 1" sheetId="55" r:id="rId1"/>
    <sheet name="Figure 2" sheetId="58" r:id="rId2"/>
    <sheet name="Figure 3" sheetId="56" r:id="rId3"/>
    <sheet name="Figure 4" sheetId="57" r:id="rId4"/>
    <sheet name="Table 1" sheetId="34" r:id="rId5"/>
    <sheet name="Figure 4x " sheetId="54" state="hidden" r:id="rId6"/>
    <sheet name="Table 2" sheetId="17" r:id="rId7"/>
    <sheet name="Figure 5" sheetId="49" r:id="rId8"/>
    <sheet name="CRF classification" sheetId="50" state="hidden" r:id="rId9"/>
  </sheets>
  <externalReferences>
    <externalReference r:id="rId10"/>
  </externalReferences>
  <definedNames>
    <definedName name="__xlnm.Database">"#REF!"</definedName>
    <definedName name="_xlnm._FilterDatabase" localSheetId="6" hidden="1">'Table 2'!$J$8:$L$34</definedName>
    <definedName name="Accounts" localSheetId="0">#REF!</definedName>
    <definedName name="Accounts" localSheetId="2">#REF!</definedName>
    <definedName name="Accounts" localSheetId="7">#REF!</definedName>
    <definedName name="Accounts">#REF!</definedName>
    <definedName name="Colheads" localSheetId="0">#REF!</definedName>
    <definedName name="Colheads" localSheetId="2">#REF!</definedName>
    <definedName name="Colheads" localSheetId="7">#REF!</definedName>
    <definedName name="Colheads">#REF!</definedName>
    <definedName name="datab" localSheetId="0">#REF!</definedName>
    <definedName name="datab" localSheetId="2">#REF!</definedName>
    <definedName name="datab" localSheetId="7">#REF!</definedName>
    <definedName name="datab">#REF!</definedName>
    <definedName name="_xlnm.Database" localSheetId="0">#REF!</definedName>
    <definedName name="_xlnm.Database" localSheetId="2">#REF!</definedName>
    <definedName name="_xlnm.Database" localSheetId="7">#REF!</definedName>
    <definedName name="_xlnm.Database">#REF!</definedName>
    <definedName name="Datamat" localSheetId="0">#REF!</definedName>
    <definedName name="Datamat" localSheetId="2">#REF!</definedName>
    <definedName name="Datamat" localSheetId="7">#REF!</definedName>
    <definedName name="Datamat">#REF!</definedName>
    <definedName name="Leontief138" localSheetId="0">#REF!</definedName>
    <definedName name="Leontief138" localSheetId="2">#REF!</definedName>
    <definedName name="Leontief138" localSheetId="7">#REF!</definedName>
    <definedName name="Leontief138">#REF!</definedName>
    <definedName name="Matrix138" localSheetId="0">#REF!</definedName>
    <definedName name="Matrix138" localSheetId="2">#REF!</definedName>
    <definedName name="Matrix138" localSheetId="7">#REF!</definedName>
    <definedName name="Matrix138">#REF!</definedName>
    <definedName name="_xlnm.Print_Area" localSheetId="4">'Table 1'!$C$2:$I$44</definedName>
    <definedName name="_xlnm.Print_Area" localSheetId="6">'Table 2'!$B$2:$H$36</definedName>
    <definedName name="Rowtitles" localSheetId="0">#REF!</definedName>
    <definedName name="Rowtitles" localSheetId="2">#REF!</definedName>
    <definedName name="Rowtitles" localSheetId="7">#REF!</definedName>
    <definedName name="Rowtitles">#REF!</definedName>
    <definedName name="skrange">'[1]0800Trimmed'!$F$35:$AU$154</definedName>
    <definedName name="ssss" localSheetId="0">#REF!</definedName>
    <definedName name="ssss" localSheetId="2">#REF!</definedName>
    <definedName name="ssss" localSheetId="7">#REF!</definedName>
    <definedName name="sss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7" l="1"/>
  <c r="E7" i="17"/>
  <c r="E25" i="17"/>
  <c r="F25" i="17"/>
  <c r="E26" i="17"/>
  <c r="F26" i="17"/>
  <c r="E27" i="17"/>
  <c r="F27" i="17"/>
  <c r="E28" i="17"/>
  <c r="F28" i="17"/>
  <c r="E29" i="17"/>
  <c r="F29" i="17"/>
  <c r="E30" i="17"/>
  <c r="F30" i="17"/>
  <c r="E31" i="17"/>
  <c r="F31" i="17"/>
  <c r="E32" i="17"/>
  <c r="F32" i="17"/>
  <c r="E33" i="17"/>
  <c r="F33" i="17"/>
  <c r="E34" i="17"/>
  <c r="F34" i="17"/>
  <c r="E9" i="17"/>
  <c r="F9" i="17"/>
  <c r="E10" i="17"/>
  <c r="F10" i="17"/>
  <c r="E11" i="17"/>
  <c r="F11" i="17"/>
  <c r="E12" i="17"/>
  <c r="F12" i="17"/>
  <c r="E13" i="17"/>
  <c r="F13" i="17"/>
  <c r="E14" i="17"/>
  <c r="F14" i="17"/>
  <c r="E15" i="17"/>
  <c r="F15" i="17"/>
  <c r="E16" i="17"/>
  <c r="F16" i="17"/>
  <c r="E17" i="17"/>
  <c r="F17" i="17"/>
  <c r="E18" i="17"/>
  <c r="F18" i="17"/>
  <c r="E19" i="17"/>
  <c r="F19" i="17"/>
  <c r="F20" i="17"/>
  <c r="E21" i="17"/>
  <c r="F21" i="17"/>
  <c r="E22" i="17"/>
  <c r="F22" i="17"/>
  <c r="E23" i="17"/>
  <c r="F23" i="17"/>
  <c r="E24" i="17"/>
  <c r="F24" i="17"/>
  <c r="F8" i="17"/>
  <c r="E8" i="17"/>
  <c r="E56" i="17"/>
  <c r="I35" i="34" l="1"/>
  <c r="I36" i="34"/>
  <c r="I37" i="34"/>
  <c r="I38" i="34"/>
  <c r="I29" i="34"/>
  <c r="I30" i="34"/>
  <c r="I31" i="34"/>
  <c r="I32" i="34"/>
  <c r="I33" i="34"/>
  <c r="I34" i="34"/>
  <c r="I21" i="34"/>
  <c r="I22" i="34"/>
  <c r="I23" i="34"/>
  <c r="I24" i="34"/>
  <c r="I25" i="34"/>
  <c r="I26" i="34"/>
  <c r="I27" i="34"/>
  <c r="I28" i="34"/>
  <c r="I16" i="34"/>
  <c r="I17" i="34"/>
  <c r="I18" i="34"/>
  <c r="I19" i="34"/>
  <c r="I20" i="34"/>
  <c r="I12" i="34"/>
  <c r="I13" i="34"/>
  <c r="I14" i="34"/>
  <c r="I15" i="34"/>
  <c r="I9" i="34"/>
  <c r="I10" i="34"/>
  <c r="I11" i="34"/>
  <c r="I8" i="34"/>
  <c r="H36" i="34"/>
  <c r="H30" i="34"/>
  <c r="H31" i="34"/>
  <c r="H32" i="34"/>
  <c r="H33" i="34"/>
  <c r="H34" i="34"/>
  <c r="H24" i="34"/>
  <c r="H25" i="34"/>
  <c r="H26" i="34"/>
  <c r="H27" i="34"/>
  <c r="H28" i="34"/>
  <c r="H29" i="34"/>
  <c r="H21" i="34"/>
  <c r="H22" i="34"/>
  <c r="H23" i="34"/>
  <c r="H9" i="34"/>
  <c r="H10" i="34"/>
  <c r="H11" i="34"/>
  <c r="H12" i="34"/>
  <c r="H13" i="34"/>
  <c r="H14" i="34"/>
  <c r="H15" i="34"/>
  <c r="H16" i="34"/>
  <c r="H17" i="34"/>
  <c r="H18" i="34"/>
  <c r="H19" i="34"/>
  <c r="H8" i="34"/>
  <c r="G8" i="34"/>
  <c r="D7" i="34"/>
  <c r="H7" i="34" s="1"/>
  <c r="E7" i="34"/>
  <c r="I7" i="34" s="1"/>
  <c r="G35" i="34"/>
  <c r="F36" i="34"/>
  <c r="G37" i="34"/>
  <c r="G38" i="34"/>
  <c r="F34" i="34"/>
  <c r="G34" i="34"/>
  <c r="F33" i="34"/>
  <c r="G33" i="34"/>
  <c r="G32" i="34"/>
  <c r="F32" i="34"/>
  <c r="F27" i="34"/>
  <c r="G27" i="34"/>
  <c r="F28" i="34"/>
  <c r="G28" i="34"/>
  <c r="F29" i="34"/>
  <c r="G29" i="34"/>
  <c r="F30" i="34"/>
  <c r="G30" i="34"/>
  <c r="F31" i="34"/>
  <c r="G31" i="34"/>
  <c r="F22" i="34"/>
  <c r="G22" i="34"/>
  <c r="F23" i="34"/>
  <c r="G23" i="34"/>
  <c r="F24" i="34"/>
  <c r="G24" i="34"/>
  <c r="G20" i="34"/>
  <c r="G21" i="34"/>
  <c r="F13" i="34"/>
  <c r="G13" i="34"/>
  <c r="F14" i="34"/>
  <c r="G14" i="34"/>
  <c r="F15" i="34"/>
  <c r="G15" i="34"/>
  <c r="F16" i="34"/>
  <c r="G16" i="34"/>
  <c r="F17" i="34"/>
  <c r="G17" i="34"/>
  <c r="F18" i="34"/>
  <c r="G18" i="34"/>
  <c r="F19" i="34"/>
  <c r="G19" i="34"/>
  <c r="F9" i="34"/>
  <c r="G9" i="34"/>
  <c r="F10" i="34"/>
  <c r="G10" i="34"/>
  <c r="F11" i="34"/>
  <c r="G11" i="34"/>
  <c r="F12" i="34"/>
  <c r="G12" i="34"/>
  <c r="E88" i="55" l="1"/>
  <c r="F88" i="55" s="1"/>
  <c r="E85" i="57"/>
  <c r="E86" i="57"/>
  <c r="E89" i="57"/>
  <c r="E88" i="57"/>
  <c r="D56" i="57"/>
  <c r="C56" i="57"/>
  <c r="E83" i="57"/>
  <c r="B52" i="56"/>
  <c r="F85" i="55"/>
  <c r="F87" i="55"/>
  <c r="J85" i="55"/>
  <c r="J87" i="55"/>
  <c r="J88" i="55"/>
  <c r="J83" i="55" l="1"/>
  <c r="F83" i="55"/>
  <c r="G25" i="34"/>
  <c r="G26" i="34"/>
  <c r="E75" i="56"/>
  <c r="E67" i="56"/>
  <c r="E70" i="56"/>
  <c r="E56" i="56"/>
  <c r="E78" i="56"/>
  <c r="E62" i="56"/>
  <c r="E73" i="56"/>
  <c r="E63" i="56"/>
  <c r="E55" i="56"/>
  <c r="E76" i="56"/>
  <c r="E64" i="56"/>
  <c r="E72" i="56"/>
  <c r="E54" i="56"/>
  <c r="E57" i="56"/>
  <c r="E71" i="56"/>
  <c r="E66" i="56"/>
  <c r="E68" i="56"/>
  <c r="E60" i="56"/>
  <c r="E65" i="56"/>
  <c r="E61" i="56"/>
  <c r="E59" i="56"/>
  <c r="E74" i="56"/>
  <c r="E79" i="56"/>
  <c r="E77" i="56"/>
  <c r="E58" i="56"/>
  <c r="F75" i="56"/>
  <c r="F55" i="55"/>
  <c r="F61" i="55"/>
  <c r="F70" i="55"/>
  <c r="F66" i="55"/>
  <c r="F78" i="55"/>
  <c r="F82" i="55"/>
  <c r="F62" i="55"/>
  <c r="F74" i="55"/>
  <c r="F65" i="55"/>
  <c r="F76" i="55"/>
  <c r="F59" i="55"/>
  <c r="F63" i="55"/>
  <c r="F57" i="55"/>
  <c r="F58" i="55"/>
  <c r="F67" i="55"/>
  <c r="F69" i="55"/>
  <c r="F80" i="55"/>
  <c r="F72" i="55"/>
  <c r="F60" i="55"/>
  <c r="F81" i="55"/>
  <c r="F75" i="55"/>
  <c r="F64" i="55"/>
  <c r="F71" i="55"/>
  <c r="F68" i="55"/>
  <c r="F73" i="55"/>
  <c r="F79" i="55"/>
  <c r="F77" i="55"/>
  <c r="F71" i="56" l="1"/>
  <c r="F73" i="56"/>
  <c r="F77" i="56"/>
  <c r="F79" i="56"/>
  <c r="F74" i="56"/>
  <c r="F63" i="56"/>
  <c r="F62" i="56"/>
  <c r="F66" i="56"/>
  <c r="F57" i="56"/>
  <c r="F59" i="56"/>
  <c r="F54" i="56"/>
  <c r="F78" i="56"/>
  <c r="F61" i="56"/>
  <c r="F72" i="56"/>
  <c r="F56" i="56"/>
  <c r="F65" i="56"/>
  <c r="F64" i="56"/>
  <c r="F70" i="56"/>
  <c r="F60" i="56"/>
  <c r="F76" i="56"/>
  <c r="F67" i="56"/>
  <c r="F58" i="56"/>
  <c r="F68" i="56"/>
  <c r="F55" i="56"/>
  <c r="F69" i="56"/>
  <c r="F25" i="34" l="1"/>
  <c r="F26" i="34"/>
  <c r="F21" i="34"/>
  <c r="F8" i="34"/>
  <c r="E69" i="56" l="1"/>
  <c r="E59" i="34"/>
  <c r="G7" i="34" s="1"/>
  <c r="D59" i="34"/>
  <c r="F7" i="34" s="1"/>
  <c r="E52" i="56" l="1"/>
  <c r="E67" i="57" l="1"/>
  <c r="E77" i="57"/>
  <c r="E58" i="57"/>
  <c r="E72" i="57"/>
  <c r="E69" i="57"/>
  <c r="E66" i="57"/>
  <c r="E74" i="57"/>
  <c r="E82" i="57"/>
  <c r="E76" i="57"/>
  <c r="E78" i="57"/>
  <c r="E65" i="57"/>
  <c r="E79" i="57"/>
  <c r="E63" i="57"/>
  <c r="E81" i="57"/>
  <c r="E75" i="57"/>
  <c r="E61" i="57"/>
  <c r="E59" i="57"/>
  <c r="E68" i="57"/>
  <c r="E64" i="57"/>
  <c r="E62" i="57"/>
  <c r="E80" i="57"/>
  <c r="E70" i="57"/>
  <c r="E60" i="57"/>
  <c r="E73" i="57"/>
  <c r="E71" i="57"/>
  <c r="E56" i="57"/>
  <c r="J66" i="55" l="1"/>
  <c r="J69" i="55"/>
  <c r="J80" i="55"/>
  <c r="J71" i="55"/>
  <c r="J60" i="55"/>
  <c r="J81" i="55"/>
  <c r="J75" i="55"/>
  <c r="J64" i="55"/>
  <c r="J67" i="55"/>
  <c r="J73" i="55"/>
  <c r="J79" i="55"/>
  <c r="J61" i="55"/>
  <c r="J70" i="55"/>
  <c r="J68" i="55"/>
  <c r="J78" i="55"/>
  <c r="J82" i="55"/>
  <c r="J62" i="55"/>
  <c r="J74" i="55"/>
  <c r="J65" i="55"/>
  <c r="J76" i="55"/>
  <c r="J59" i="55"/>
  <c r="J63" i="55"/>
  <c r="J57" i="55"/>
  <c r="J58" i="55"/>
  <c r="I55" i="55" l="1"/>
  <c r="J55" i="55" s="1"/>
  <c r="J77" i="55"/>
</calcChain>
</file>

<file path=xl/sharedStrings.xml><?xml version="1.0" encoding="utf-8"?>
<sst xmlns="http://schemas.openxmlformats.org/spreadsheetml/2006/main" count="1158" uniqueCount="531">
  <si>
    <t>GEO/TIME</t>
  </si>
  <si>
    <t>:</t>
  </si>
  <si>
    <t>Apparent labour productivity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</si>
  <si>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</si>
  <si>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</si>
  <si>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</si>
  <si>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</si>
  <si>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</si>
  <si>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</si>
  <si>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</si>
  <si>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</si>
  <si>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</si>
  <si>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</si>
  <si>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</si>
  <si>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</si>
  <si>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</si>
  <si>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</si>
  <si>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</si>
  <si>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</si>
  <si>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</si>
  <si>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</si>
  <si>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</si>
  <si>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</si>
  <si>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</si>
  <si>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</si>
  <si>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</si>
  <si>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</si>
  <si>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</si>
  <si>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</si>
  <si>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</si>
  <si>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Switzerland</t>
  </si>
  <si>
    <t>Bookmark</t>
  </si>
  <si>
    <t>1</t>
  </si>
  <si>
    <t>1.AA</t>
  </si>
  <si>
    <t>1.A.1</t>
  </si>
  <si>
    <t>1.A.1.a</t>
  </si>
  <si>
    <t>1.A.1.b</t>
  </si>
  <si>
    <t>1.A.1.c</t>
  </si>
  <si>
    <t>1.A.2</t>
  </si>
  <si>
    <t>1.A.2.a</t>
  </si>
  <si>
    <t>1.A.2.b</t>
  </si>
  <si>
    <t>1.A.2.c</t>
  </si>
  <si>
    <t>1.A.2.d</t>
  </si>
  <si>
    <t>1.A.2.e</t>
  </si>
  <si>
    <t>1.A.2.f</t>
  </si>
  <si>
    <t>1.A.2.g</t>
  </si>
  <si>
    <t>1.A.3</t>
  </si>
  <si>
    <t>1.A.3.a</t>
  </si>
  <si>
    <t>1.A.3.b</t>
  </si>
  <si>
    <t>1.A.3.c</t>
  </si>
  <si>
    <t>1.A.3.d</t>
  </si>
  <si>
    <t>1.A.3.e</t>
  </si>
  <si>
    <t>1.A.4</t>
  </si>
  <si>
    <t>1.A.4.a</t>
  </si>
  <si>
    <t>1.A.4.b</t>
  </si>
  <si>
    <t>1.A.4.c</t>
  </si>
  <si>
    <t>1.A.5</t>
  </si>
  <si>
    <t>1.A.5.a</t>
  </si>
  <si>
    <t>1.A.5.b</t>
  </si>
  <si>
    <t>1.B</t>
  </si>
  <si>
    <t>1.B.1</t>
  </si>
  <si>
    <t>1.B.2</t>
  </si>
  <si>
    <t>1.C</t>
  </si>
  <si>
    <t>1.D.1</t>
  </si>
  <si>
    <t>1.D.1.a</t>
  </si>
  <si>
    <t>1.D.1.b</t>
  </si>
  <si>
    <t>1.D.2</t>
  </si>
  <si>
    <t>1.D.3</t>
  </si>
  <si>
    <t>2</t>
  </si>
  <si>
    <t>2.A</t>
  </si>
  <si>
    <t>2.A.1</t>
  </si>
  <si>
    <t>2.A.2</t>
  </si>
  <si>
    <t>2.A.3</t>
  </si>
  <si>
    <t>2.A.4</t>
  </si>
  <si>
    <t>2.B</t>
  </si>
  <si>
    <t>2.B.1</t>
  </si>
  <si>
    <t>2.B.10</t>
  </si>
  <si>
    <t>2.B.2</t>
  </si>
  <si>
    <t>2.B.3</t>
  </si>
  <si>
    <t>2.B.4</t>
  </si>
  <si>
    <t>2.B.5</t>
  </si>
  <si>
    <t>2.B.6</t>
  </si>
  <si>
    <t>2.B.7</t>
  </si>
  <si>
    <t>2.B.8</t>
  </si>
  <si>
    <t>2.B.9</t>
  </si>
  <si>
    <t>2.C</t>
  </si>
  <si>
    <t>2.C.1</t>
  </si>
  <si>
    <t>2.C.2</t>
  </si>
  <si>
    <t>2.C.3</t>
  </si>
  <si>
    <t>2.C.4</t>
  </si>
  <si>
    <t>2.C.5</t>
  </si>
  <si>
    <t>2.C.6</t>
  </si>
  <si>
    <t>2.C.7</t>
  </si>
  <si>
    <t>2.D</t>
  </si>
  <si>
    <t>2.D.1</t>
  </si>
  <si>
    <t>2.D.2</t>
  </si>
  <si>
    <t>2.D.3</t>
  </si>
  <si>
    <t>2.E</t>
  </si>
  <si>
    <t>2.E.1</t>
  </si>
  <si>
    <t>2.E.2</t>
  </si>
  <si>
    <t>2.E.3</t>
  </si>
  <si>
    <t>2.E.4</t>
  </si>
  <si>
    <t>2.E.5</t>
  </si>
  <si>
    <t>2.F</t>
  </si>
  <si>
    <t>2.F.1</t>
  </si>
  <si>
    <t>2.F.2</t>
  </si>
  <si>
    <t>2.F.3</t>
  </si>
  <si>
    <t>2.F.4</t>
  </si>
  <si>
    <t>2.F.5</t>
  </si>
  <si>
    <t>2.F.6</t>
  </si>
  <si>
    <t>2.G</t>
  </si>
  <si>
    <t>2.H</t>
  </si>
  <si>
    <t>3</t>
  </si>
  <si>
    <t>3.1</t>
  </si>
  <si>
    <t>3.A</t>
  </si>
  <si>
    <t>3.A.1</t>
  </si>
  <si>
    <t>3.A.2</t>
  </si>
  <si>
    <t>3.A.3</t>
  </si>
  <si>
    <t>3.A.4</t>
  </si>
  <si>
    <t>3.B</t>
  </si>
  <si>
    <t>3.B.1</t>
  </si>
  <si>
    <t>3.B.2</t>
  </si>
  <si>
    <t>3.B.3</t>
  </si>
  <si>
    <t>3.B.4</t>
  </si>
  <si>
    <t>3.B.5</t>
  </si>
  <si>
    <t>3.C</t>
  </si>
  <si>
    <t>3.C.1</t>
  </si>
  <si>
    <t>3.C.2</t>
  </si>
  <si>
    <t>3.C.3</t>
  </si>
  <si>
    <t>3.C.4</t>
  </si>
  <si>
    <t>3.D</t>
  </si>
  <si>
    <t>3.D.1</t>
  </si>
  <si>
    <t>3.D.2</t>
  </si>
  <si>
    <t>3.E</t>
  </si>
  <si>
    <t>3.F</t>
  </si>
  <si>
    <t>3.F.1</t>
  </si>
  <si>
    <t>3.F.2</t>
  </si>
  <si>
    <t>3.F.3</t>
  </si>
  <si>
    <t>3.F.4</t>
  </si>
  <si>
    <t>3.F.5</t>
  </si>
  <si>
    <t>3.G</t>
  </si>
  <si>
    <t>3.H</t>
  </si>
  <si>
    <t>3.I</t>
  </si>
  <si>
    <t>3.J</t>
  </si>
  <si>
    <t>4</t>
  </si>
  <si>
    <t>4.A</t>
  </si>
  <si>
    <t>4.A.1</t>
  </si>
  <si>
    <t>4.A.2</t>
  </si>
  <si>
    <t>4.B</t>
  </si>
  <si>
    <t>4.B.1</t>
  </si>
  <si>
    <t>4.B.2</t>
  </si>
  <si>
    <t>4.C</t>
  </si>
  <si>
    <t>4.C.1</t>
  </si>
  <si>
    <t>4.C.2</t>
  </si>
  <si>
    <t>4.D</t>
  </si>
  <si>
    <t>4.D.1</t>
  </si>
  <si>
    <t>4.D.2</t>
  </si>
  <si>
    <t>4.E</t>
  </si>
  <si>
    <t>4.E.1</t>
  </si>
  <si>
    <t>4.E.2</t>
  </si>
  <si>
    <t>4.F</t>
  </si>
  <si>
    <t>4.F.2</t>
  </si>
  <si>
    <t>4.G</t>
  </si>
  <si>
    <t>4.H</t>
  </si>
  <si>
    <t>5</t>
  </si>
  <si>
    <t>5.A</t>
  </si>
  <si>
    <t>5.A.1</t>
  </si>
  <si>
    <t>5.A.2</t>
  </si>
  <si>
    <t>5.A.3</t>
  </si>
  <si>
    <t>5.B</t>
  </si>
  <si>
    <t>5.B.1</t>
  </si>
  <si>
    <t>5.B.2</t>
  </si>
  <si>
    <t>5.C</t>
  </si>
  <si>
    <t>5.C.1</t>
  </si>
  <si>
    <t>5.C.2</t>
  </si>
  <si>
    <t>5.D</t>
  </si>
  <si>
    <t>5.D.1</t>
  </si>
  <si>
    <t>5.D.2</t>
  </si>
  <si>
    <t>5.D.3</t>
  </si>
  <si>
    <t>5.E</t>
  </si>
  <si>
    <t>5.F</t>
  </si>
  <si>
    <t>5.F.1</t>
  </si>
  <si>
    <t>5.F.2</t>
  </si>
  <si>
    <t>5.F.3</t>
  </si>
  <si>
    <t>6</t>
  </si>
  <si>
    <t>ind_CO2</t>
  </si>
  <si>
    <t>Sectors/Totals_excl_excl</t>
  </si>
  <si>
    <t>Sectors/Totals_excl_incl</t>
  </si>
  <si>
    <t>Sectors/Totals_incl_excl</t>
  </si>
  <si>
    <t>Sectors/Totals_incl_incl</t>
  </si>
  <si>
    <t>Source: EEA - http://www.eea.europa.eu/data-and-maps/data/national-emissions-reported-to-the-unfccc-and-to-the-eu-greenhouse-gas-monitoring-mechanism-10</t>
  </si>
  <si>
    <t>Sector code</t>
  </si>
  <si>
    <t>Sector name</t>
  </si>
  <si>
    <t>Energy</t>
  </si>
  <si>
    <t>Chemicals</t>
  </si>
  <si>
    <t>Non-metallic minerals</t>
  </si>
  <si>
    <t>Transport</t>
  </si>
  <si>
    <t>Railways</t>
  </si>
  <si>
    <t>Residential</t>
  </si>
  <si>
    <t>Stationary</t>
  </si>
  <si>
    <t>Mobile</t>
  </si>
  <si>
    <t>Glass production</t>
  </si>
  <si>
    <t>Industrial wastewater</t>
  </si>
  <si>
    <t>Domestic wastewater</t>
  </si>
  <si>
    <t>Waste management</t>
  </si>
  <si>
    <t>Other LULUCF</t>
  </si>
  <si>
    <t>Land converted to other land</t>
  </si>
  <si>
    <t>Other Land</t>
  </si>
  <si>
    <t>Land converted to settlements</t>
  </si>
  <si>
    <t>Settlements remaining settlements</t>
  </si>
  <si>
    <t>Settlements</t>
  </si>
  <si>
    <t>Land converted to wetlands</t>
  </si>
  <si>
    <t>Wetlands remaining wetlands</t>
  </si>
  <si>
    <t>Wetlands</t>
  </si>
  <si>
    <t>Land converted to grassland</t>
  </si>
  <si>
    <t>Grassland remaining grassland</t>
  </si>
  <si>
    <t>Grassland</t>
  </si>
  <si>
    <t>Land converted to cropland</t>
  </si>
  <si>
    <t>Cropland remaining cropland</t>
  </si>
  <si>
    <t>Cropland</t>
  </si>
  <si>
    <t>Land converted to forest land</t>
  </si>
  <si>
    <t>Other agriculture emissions</t>
  </si>
  <si>
    <t>Liming</t>
  </si>
  <si>
    <t>Sugar cane</t>
  </si>
  <si>
    <t>Tubers and roots</t>
  </si>
  <si>
    <t>Pulses</t>
  </si>
  <si>
    <t>Cereals</t>
  </si>
  <si>
    <t>Rainfed</t>
  </si>
  <si>
    <t>Irrigated</t>
  </si>
  <si>
    <t>Livestock</t>
  </si>
  <si>
    <t>Agriculture</t>
  </si>
  <si>
    <t>Solvents</t>
  </si>
  <si>
    <t>Aerosols</t>
  </si>
  <si>
    <t>Other electronics industry</t>
  </si>
  <si>
    <t>Photovoltaics</t>
  </si>
  <si>
    <t>Other chemical industry</t>
  </si>
  <si>
    <t>Solid waste disposal</t>
  </si>
  <si>
    <t>Managed waste disposal sites</t>
  </si>
  <si>
    <t>Unmanaged waste disposal sites</t>
  </si>
  <si>
    <t>Uncategorized waste disposal sites</t>
  </si>
  <si>
    <t>Biological treatment of solid waste</t>
  </si>
  <si>
    <t>Waste composting</t>
  </si>
  <si>
    <t>Anaerobic digestion at biogas facilities</t>
  </si>
  <si>
    <t>Incineration and open burning of waste</t>
  </si>
  <si>
    <t>Waste incineration</t>
  </si>
  <si>
    <t>Open burning of waste</t>
  </si>
  <si>
    <t>Wastewater treatment and discharge</t>
  </si>
  <si>
    <t>Other wastewater</t>
  </si>
  <si>
    <t>Other disposal</t>
  </si>
  <si>
    <t>Memo item - waste management</t>
  </si>
  <si>
    <t>Long-term storage of C in waste disposal sites</t>
  </si>
  <si>
    <t>Annual change in total long-term C storage</t>
  </si>
  <si>
    <t>Annual change in total long-term C storage in hwp waste</t>
  </si>
  <si>
    <t>Urea application</t>
  </si>
  <si>
    <t>Other agricultural residues</t>
  </si>
  <si>
    <t>Forest land</t>
  </si>
  <si>
    <t>Forest land remaining forest land</t>
  </si>
  <si>
    <t>Harvested wood products</t>
  </si>
  <si>
    <t>Agricultural soils</t>
  </si>
  <si>
    <t>Prescribed burning of savannas</t>
  </si>
  <si>
    <t>Field burning of agricultural residues</t>
  </si>
  <si>
    <t>Other rice cultivation</t>
  </si>
  <si>
    <t>Deep water</t>
  </si>
  <si>
    <t>Rice cultivation</t>
  </si>
  <si>
    <t>Manure management</t>
  </si>
  <si>
    <t>Manure management - Cattle</t>
  </si>
  <si>
    <t>Manure management - Sheep</t>
  </si>
  <si>
    <t>Manure management - Swine</t>
  </si>
  <si>
    <t>Manure management - Other livestock</t>
  </si>
  <si>
    <t>Enteric fermentation</t>
  </si>
  <si>
    <t>Enteric fermentation - Cattle</t>
  </si>
  <si>
    <t>Enteric fermentation - Sheep</t>
  </si>
  <si>
    <t>Enteric fermentation - Swine</t>
  </si>
  <si>
    <t>Enteric fermentation - Other livestock</t>
  </si>
  <si>
    <t>Mineral industry</t>
  </si>
  <si>
    <t>Cement production</t>
  </si>
  <si>
    <t>Lime production</t>
  </si>
  <si>
    <t>Other process uses of carbonates</t>
  </si>
  <si>
    <t>Chemical industry</t>
  </si>
  <si>
    <t>Ammonia production</t>
  </si>
  <si>
    <t>Nitric acid production</t>
  </si>
  <si>
    <t>Adipic acid production</t>
  </si>
  <si>
    <t>Caprolactam, glyoxal and glyoxylic acid production</t>
  </si>
  <si>
    <t>Carbide production</t>
  </si>
  <si>
    <t>Titanium dioxide production</t>
  </si>
  <si>
    <t>Soda ash production</t>
  </si>
  <si>
    <t>Petrochemical and carbon black production</t>
  </si>
  <si>
    <t>Fluorochemical production</t>
  </si>
  <si>
    <t>Metal industry</t>
  </si>
  <si>
    <t>Iron and steel production</t>
  </si>
  <si>
    <t>Ferroalloys production</t>
  </si>
  <si>
    <t>Aluminium production</t>
  </si>
  <si>
    <t>Magnesium production</t>
  </si>
  <si>
    <t>Lead production</t>
  </si>
  <si>
    <t>Zinc production</t>
  </si>
  <si>
    <t>Other metal industry</t>
  </si>
  <si>
    <t>Non-energy products from fuels and solvent use</t>
  </si>
  <si>
    <t>Lubricant use</t>
  </si>
  <si>
    <t>Paraffin wax use</t>
  </si>
  <si>
    <t>Other non-energy products</t>
  </si>
  <si>
    <t>Electronics industry</t>
  </si>
  <si>
    <t>Integrated circuit or semiconductor</t>
  </si>
  <si>
    <t>TFT flat panel display</t>
  </si>
  <si>
    <t>Heat transfer fluid</t>
  </si>
  <si>
    <t>Product uses as substitutes for ODS</t>
  </si>
  <si>
    <t>Refrigeration and air conditioning</t>
  </si>
  <si>
    <t>Foam blowing agents</t>
  </si>
  <si>
    <t>Fire protection</t>
  </si>
  <si>
    <t>Other applications</t>
  </si>
  <si>
    <t>Other product manufacture and use</t>
  </si>
  <si>
    <t>Other industrial process and product use</t>
  </si>
  <si>
    <t>Fuel combustion - sectoral approach</t>
  </si>
  <si>
    <t>Energy industries</t>
  </si>
  <si>
    <t>Public electricity and heat production</t>
  </si>
  <si>
    <t>Petroleum refining</t>
  </si>
  <si>
    <t>Manufacture of solid fuels and other energy industries</t>
  </si>
  <si>
    <t>Manufacturing industries and construction</t>
  </si>
  <si>
    <t>Iron and steel</t>
  </si>
  <si>
    <t>Non-ferrous metals</t>
  </si>
  <si>
    <t>Pulp, paper and print</t>
  </si>
  <si>
    <t>Food processing, beverages and tobacco</t>
  </si>
  <si>
    <t>Other manufacturing industries and constructions</t>
  </si>
  <si>
    <t>Domestic aviation</t>
  </si>
  <si>
    <t>Road transportation</t>
  </si>
  <si>
    <t>Domestic navigation</t>
  </si>
  <si>
    <t>Other transportation</t>
  </si>
  <si>
    <t>Other sectors</t>
  </si>
  <si>
    <t>Commercial/institutional</t>
  </si>
  <si>
    <t>Agriculture/forestry/fishing</t>
  </si>
  <si>
    <t>Other other sectors</t>
  </si>
  <si>
    <t>Fugitive emissions from fuels</t>
  </si>
  <si>
    <t>Solid fuels</t>
  </si>
  <si>
    <t>Oil and natural gas and other emissions from energy production</t>
  </si>
  <si>
    <t>International bunkers</t>
  </si>
  <si>
    <t>International aviation</t>
  </si>
  <si>
    <t>International navigation</t>
  </si>
  <si>
    <t>Multilateral operations</t>
  </si>
  <si>
    <t>Other sector</t>
  </si>
  <si>
    <t>Industrial processes and product use</t>
  </si>
  <si>
    <t>Land use, land-use change and forestry</t>
  </si>
  <si>
    <t>Other carbon-containing fertilizers</t>
  </si>
  <si>
    <t>Persons employed</t>
  </si>
  <si>
    <t>CRF classification (IPCC 2006) as implemented by EEA</t>
  </si>
  <si>
    <t>Non-wood products</t>
  </si>
  <si>
    <t>Total output</t>
  </si>
  <si>
    <t>Trees (net increment)</t>
  </si>
  <si>
    <t>Wood in the rough</t>
  </si>
  <si>
    <t>Other</t>
  </si>
  <si>
    <t>(million EUR, current basic prices)</t>
  </si>
  <si>
    <t>(:) not available</t>
  </si>
  <si>
    <t>Czechia</t>
  </si>
  <si>
    <t>Forest</t>
  </si>
  <si>
    <t>(persons employed /
1 000 ha)</t>
  </si>
  <si>
    <t>(persons employed / 1 000 ha)</t>
  </si>
  <si>
    <t>Total ouput</t>
  </si>
  <si>
    <t>(%)</t>
  </si>
  <si>
    <t>Gross value added/forest area</t>
  </si>
  <si>
    <t xml:space="preserve">Bookmark: </t>
  </si>
  <si>
    <t>Source of data</t>
  </si>
  <si>
    <t>Eurostat</t>
  </si>
  <si>
    <t>UNIT</t>
  </si>
  <si>
    <t>Thousand cubic metres</t>
  </si>
  <si>
    <t>Special value:</t>
  </si>
  <si>
    <t>not available</t>
  </si>
  <si>
    <t>Area of wooded land (source: EFA questionnaire) [for_area_efa]</t>
  </si>
  <si>
    <t>STK_FLOW</t>
  </si>
  <si>
    <t>Closing stock</t>
  </si>
  <si>
    <t>INDIC_FO</t>
  </si>
  <si>
    <t>Thousand hectares</t>
  </si>
  <si>
    <t>Gross value added as a % of GDP</t>
  </si>
  <si>
    <t>https://appsso.eurostat.ec.europa.eu/nui/show.do?query=BOOKMARK_DS-605463_QID_-3BEB724B_UID_-3F171EB0&amp;layout=FOR_ACC,L,X,0;GEO,L,Y,0;UNIT,L,Z,0;TIME,C,Z,1;INDICATORS,C,Z,2;&amp;zSelection=DS-605463UNIT,MIO_EUR;DS-605463INDICATORS,OBS_FLAG;DS-605463TIME,2018;&amp;rankName1=UNIT_1_2_-1_2&amp;rankName2=INDICATORS_1_2_-1_2&amp;rankName3=TIME_1_0_1_0&amp;rankName4=FOR-ACC_1_2_0_0&amp;rankName5=GEO_1_2_0_1&amp;rStp=&amp;cStp=&amp;rDCh=&amp;cDCh=&amp;rDM=true&amp;cDM=true&amp;footnes=false&amp;empty=false&amp;wai=false&amp;time_mode=NONE&amp;time_most_recent=false&amp;lang=EN&amp;cfo=%23%23%23%2C%23%23%23.%23%23%23</t>
  </si>
  <si>
    <t>% of EU stocks</t>
  </si>
  <si>
    <t>Square kilometre</t>
  </si>
  <si>
    <t>LANDUSE</t>
  </si>
  <si>
    <t>Total area</t>
  </si>
  <si>
    <t>Share of forest in total area (%)</t>
  </si>
  <si>
    <t>Source: Eurostat (online data code: for_sup_cp)</t>
  </si>
  <si>
    <t>Source: Eurostat (online data codes: nama_10_a64_e and for_area_efa)</t>
  </si>
  <si>
    <t>(million EUR, current prices)</t>
  </si>
  <si>
    <t>Gross value added</t>
  </si>
  <si>
    <t>Note: Malta: not applicable</t>
  </si>
  <si>
    <t>Area by NUTS 3 region [reg_area3]</t>
  </si>
  <si>
    <t>European Union - 27 countries (from 2020)</t>
  </si>
  <si>
    <t>RUP FR - Régions ultrapériphériques françaises</t>
  </si>
  <si>
    <t>France (excl RUP)</t>
  </si>
  <si>
    <t xml:space="preserve">France </t>
  </si>
  <si>
    <t>Figure 4: Output of forestry and logging by type, 2019</t>
  </si>
  <si>
    <t>EU</t>
  </si>
  <si>
    <t>Removals</t>
  </si>
  <si>
    <t>France (²)</t>
  </si>
  <si>
    <t>(¹) Estimates</t>
  </si>
  <si>
    <t>Sweden (¹)</t>
  </si>
  <si>
    <t>Finland (¹)</t>
  </si>
  <si>
    <t>Portugal (¹)</t>
  </si>
  <si>
    <t>Netherlands (¹)</t>
  </si>
  <si>
    <t>Hungary (¹)</t>
  </si>
  <si>
    <t>Lithuania (¹)</t>
  </si>
  <si>
    <t>Latvia (¹)</t>
  </si>
  <si>
    <t>Italy (¹)</t>
  </si>
  <si>
    <t>Spain (¹)</t>
  </si>
  <si>
    <t>Greece (¹)</t>
  </si>
  <si>
    <t>Estonia (¹)</t>
  </si>
  <si>
    <t>Czechia (¹)</t>
  </si>
  <si>
    <t>Belgium (¹)</t>
  </si>
  <si>
    <t>(²) Data refer to metropolitan France and only forest available for wood supply</t>
  </si>
  <si>
    <t>Increment</t>
  </si>
  <si>
    <t>Removals/increment (%)</t>
  </si>
  <si>
    <t>EU (¹)</t>
  </si>
  <si>
    <t>France (¹)</t>
  </si>
  <si>
    <t>National accounts employment data by industry (up to NACE A*64) [nama_10_a64_e]</t>
  </si>
  <si>
    <t>Thousand persons</t>
  </si>
  <si>
    <t>NACE_R2</t>
  </si>
  <si>
    <t>Forestry and logging</t>
  </si>
  <si>
    <t>NA_ITEM</t>
  </si>
  <si>
    <t>Total employment domestic concept</t>
  </si>
  <si>
    <t>2000</t>
  </si>
  <si>
    <t xml:space="preserve">Germany </t>
  </si>
  <si>
    <t>(€ / hectare)</t>
  </si>
  <si>
    <t>(1 000 persons)</t>
  </si>
  <si>
    <t>(²) Data refer to metropolitan France.</t>
  </si>
  <si>
    <t>Note: Data on forest area for 2000 are estimates. Data for France refer to metropolitan France.</t>
  </si>
  <si>
    <t xml:space="preserve">Note: All data for 2000 are estimates. Data for France refer to metropolitan France. Malta: not available. 
</t>
  </si>
  <si>
    <t>change (%)</t>
  </si>
  <si>
    <t>Persons employed /
area of forest</t>
  </si>
  <si>
    <t>Malta (¹)</t>
  </si>
  <si>
    <t>(¹) Estimates for 2020; all values for 2000 are estimates.</t>
  </si>
  <si>
    <t>Million euro</t>
  </si>
  <si>
    <t>FOR_ACC</t>
  </si>
  <si>
    <t xml:space="preserve">Note: Data on forest area for 2000 are estimates. Cyprus: 2000 data not available. </t>
  </si>
  <si>
    <t>(¹) Data are estimates for 2020.</t>
  </si>
  <si>
    <t xml:space="preserve">Note: Increment refers to the volume of wood grown less average annual mortality. Removals are measured overbark. Data refer to metropolitan France and only to forest available for wood supply. Malta: not available. 
</t>
  </si>
  <si>
    <t>Denmark (¹)</t>
  </si>
  <si>
    <t>GDP and main components (output, expenditure and income) [NAMA_10_GDP__custom_9007167]</t>
  </si>
  <si>
    <t>Time frequency</t>
  </si>
  <si>
    <t>Annual</t>
  </si>
  <si>
    <t>Unit of measure</t>
  </si>
  <si>
    <t>Current prices, million euro</t>
  </si>
  <si>
    <t>National accounts indicator (ESA 2010)</t>
  </si>
  <si>
    <t>Gross domestic product at market prices</t>
  </si>
  <si>
    <t/>
  </si>
  <si>
    <t>2021</t>
  </si>
  <si>
    <t>p</t>
  </si>
  <si>
    <t>Ireland  (¹)</t>
  </si>
  <si>
    <t>Closing stock, forest area</t>
  </si>
  <si>
    <t>s</t>
  </si>
  <si>
    <t>e</t>
  </si>
  <si>
    <t>Area of wooded land (source: EFA questionnaire) [for_area_efa] A_1a</t>
  </si>
  <si>
    <t>Volume of timber over bark (source: EFA questionnaire) [for_vol_efa]  A_2a</t>
  </si>
  <si>
    <r>
      <rPr>
        <i/>
        <sz val="10"/>
        <rFont val="Arial"/>
        <family val="2"/>
      </rPr>
      <t>Source:</t>
    </r>
    <r>
      <rPr>
        <sz val="10"/>
        <rFont val="Arial"/>
        <family val="2"/>
      </rPr>
      <t xml:space="preserve"> Eurostat, FAO (online data code: for_area_efa and reg_area3)</t>
    </r>
  </si>
  <si>
    <t>Lithuania (²)</t>
  </si>
  <si>
    <r>
      <rPr>
        <i/>
        <sz val="10"/>
        <rFont val="Arial"/>
        <family val="2"/>
      </rPr>
      <t>Source:</t>
    </r>
    <r>
      <rPr>
        <sz val="10"/>
        <rFont val="Arial"/>
        <family val="2"/>
      </rPr>
      <t xml:space="preserve"> Eurostat (online data code: for_vol_efa)</t>
    </r>
  </si>
  <si>
    <t>Denmark (²)</t>
  </si>
  <si>
    <r>
      <t>Manure management - Indirect N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O Emissions</t>
    </r>
  </si>
  <si>
    <r>
      <t>Direct N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O emissions from managed soils</t>
    </r>
  </si>
  <si>
    <r>
      <t>Indirect N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O emissions from managed soils</t>
    </r>
  </si>
  <si>
    <r>
      <t>CO</t>
    </r>
    <r>
      <rPr>
        <vertAlign val="sub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transport and storage</t>
    </r>
  </si>
  <si>
    <r>
      <t>CO</t>
    </r>
    <r>
      <rPr>
        <vertAlign val="sub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emissions from biomass</t>
    </r>
  </si>
  <si>
    <r>
      <t>Indirect CO</t>
    </r>
    <r>
      <rPr>
        <vertAlign val="subscript"/>
        <sz val="10"/>
        <color indexed="8"/>
        <rFont val="Arial"/>
        <family val="2"/>
      </rPr>
      <t>2</t>
    </r>
  </si>
  <si>
    <r>
      <t>Total (without LULUCF, without indirect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</si>
  <si>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(without LULUCF, with indirect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</si>
  <si>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(with LULUCF, without indirect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</si>
  <si>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(with LULUCF, with indirect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</si>
  <si>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Eurostat estimates</t>
  </si>
  <si>
    <t>country estimates</t>
  </si>
  <si>
    <t>provisional data</t>
  </si>
  <si>
    <t>https://ec.europa.eu/eurostat/databrowser/bookmark/81bd7930-4f0e-4c8d-b4da-78445aec0d21?lang=en</t>
  </si>
  <si>
    <t>https://ec.europa.eu/eurostat/databrowser/bookmark/232304bd-f43a-4b05-ba30-e99db5102166?lang=en&amp;page=time:2021</t>
  </si>
  <si>
    <t>(Figure 1)</t>
  </si>
  <si>
    <t xml:space="preserve">(¹) Data on forest area are Eurostat estimates. </t>
  </si>
  <si>
    <t>(¹) Data on forest area are 2021 estimates. (²) Data on GVA are 2020 estimates</t>
  </si>
  <si>
    <r>
      <t>Estonia (¹</t>
    </r>
    <r>
      <rPr>
        <b/>
        <vertAlign val="superscript"/>
        <sz val="10"/>
        <rFont val="Arial"/>
        <family val="2"/>
      </rPr>
      <t>,</t>
    </r>
    <r>
      <rPr>
        <b/>
        <sz val="10"/>
        <rFont val="Arial"/>
        <family val="2"/>
      </rPr>
      <t>²)</t>
    </r>
  </si>
  <si>
    <r>
      <t>Greece (¹</t>
    </r>
    <r>
      <rPr>
        <b/>
        <vertAlign val="superscript"/>
        <sz val="10"/>
        <rFont val="Arial"/>
        <family val="2"/>
      </rPr>
      <t>,</t>
    </r>
    <r>
      <rPr>
        <b/>
        <sz val="10"/>
        <rFont val="Arial"/>
        <family val="2"/>
      </rPr>
      <t>²)</t>
    </r>
  </si>
  <si>
    <r>
      <t>Spain (¹</t>
    </r>
    <r>
      <rPr>
        <b/>
        <vertAlign val="superscript"/>
        <sz val="10"/>
        <rFont val="Arial"/>
        <family val="2"/>
      </rPr>
      <t>,</t>
    </r>
    <r>
      <rPr>
        <b/>
        <sz val="10"/>
        <rFont val="Arial"/>
        <family val="2"/>
      </rPr>
      <t>²)</t>
    </r>
  </si>
  <si>
    <r>
      <t>Latvia (¹</t>
    </r>
    <r>
      <rPr>
        <b/>
        <vertAlign val="superscript"/>
        <sz val="10"/>
        <rFont val="Arial"/>
        <family val="2"/>
      </rPr>
      <t>,</t>
    </r>
    <r>
      <rPr>
        <b/>
        <sz val="10"/>
        <rFont val="Arial"/>
        <family val="2"/>
      </rPr>
      <t>²)</t>
    </r>
  </si>
  <si>
    <r>
      <t>Malta (¹</t>
    </r>
    <r>
      <rPr>
        <b/>
        <vertAlign val="superscript"/>
        <sz val="10"/>
        <rFont val="Arial"/>
        <family val="2"/>
      </rPr>
      <t>,</t>
    </r>
    <r>
      <rPr>
        <b/>
        <sz val="10"/>
        <rFont val="Arial"/>
        <family val="2"/>
      </rPr>
      <t>²)</t>
    </r>
  </si>
  <si>
    <t>https://ec.europa.eu/eurostat/databrowser/bookmark/5d414873-504b-4824-922b-7e2ca11e52fb?lang=en</t>
  </si>
  <si>
    <t>https://ec.europa.eu/eurostat/databrowser/bookmark/df37833e-e7af-46ea-960a-89bfe437c8f5?lang=en</t>
  </si>
  <si>
    <t>https://ec.europa.eu/eurostat/databrowser/bookmark/b9ac90ff-4a09-45b9-9cc8-c53f267c121b?lang=en</t>
  </si>
  <si>
    <t>https://ec.europa.eu/eurostat/databrowser/bookmark/698c0d04-70f2-4e8a-be4f-15ec977fae83?lang=en</t>
  </si>
  <si>
    <t>https://ec.europa.eu/eurostat/databrowser/bookmark/b7307330-9255-4376-af9c-2b75fec3697b?lang=en</t>
  </si>
  <si>
    <t>https://ec.europa.eu/eurostat/databrowser/bookmark/f0a25f5c-46c8-4568-917e-cdd29b00f913?lang=en</t>
  </si>
  <si>
    <t xml:space="preserve"> +Table 2</t>
  </si>
  <si>
    <r>
      <t>Belgium (¹</t>
    </r>
    <r>
      <rPr>
        <b/>
        <vertAlign val="superscript"/>
        <sz val="10"/>
        <rFont val="Arial"/>
        <family val="2"/>
      </rPr>
      <t>,</t>
    </r>
    <r>
      <rPr>
        <b/>
        <sz val="10"/>
        <rFont val="Arial"/>
        <family val="2"/>
      </rPr>
      <t>²)</t>
    </r>
  </si>
  <si>
    <t>https://ec.europa.eu/eurostat/databrowser/bookmark/292d1beb-c40f-41dc-a51b-efa67c338ab0?lang=en</t>
  </si>
  <si>
    <t>2022</t>
  </si>
  <si>
    <t>ep</t>
  </si>
  <si>
    <t>Bosnia and Hercegovina</t>
  </si>
  <si>
    <t>North Macedonia</t>
  </si>
  <si>
    <t>Austria (²)</t>
  </si>
  <si>
    <t>Romania (¹)</t>
  </si>
  <si>
    <t>Stock or flow</t>
  </si>
  <si>
    <t>Forestry indicators</t>
  </si>
  <si>
    <t>CALC: 2022 in 1000 ha</t>
  </si>
  <si>
    <t>Figure 1:  Forest area in the EU, 2022</t>
  </si>
  <si>
    <t>https://ec.europa.eu/eurostat/databrowser/bookmark/488a4050-45b8-4dec-8fe8-93e19b2c4663?lang=en</t>
  </si>
  <si>
    <t>Volume of timber over bark (source: Eurostat) [for_vol_efa] A_2a</t>
  </si>
  <si>
    <t>Bosnia and Herzegovina</t>
  </si>
  <si>
    <t>Switzerland (¹)</t>
  </si>
  <si>
    <t>Time</t>
  </si>
  <si>
    <t>Bulgaria (²)</t>
  </si>
  <si>
    <r>
      <t>Czechia (</t>
    </r>
    <r>
      <rPr>
        <sz val="10"/>
        <rFont val="Calibri"/>
        <family val="2"/>
      </rPr>
      <t>³</t>
    </r>
    <r>
      <rPr>
        <sz val="10"/>
        <rFont val="Arial"/>
        <family val="2"/>
      </rPr>
      <t>)</t>
    </r>
  </si>
  <si>
    <t>Estonia (³)</t>
  </si>
  <si>
    <t>Latvia (³)</t>
  </si>
  <si>
    <t>Belgium (³)</t>
  </si>
  <si>
    <t>Portugal (³)</t>
  </si>
  <si>
    <t>Sweden (³)</t>
  </si>
  <si>
    <t>France (³)</t>
  </si>
  <si>
    <t>Finland (³)</t>
  </si>
  <si>
    <t>Denmark (³)</t>
  </si>
  <si>
    <t>Spain (³)</t>
  </si>
  <si>
    <t>Greece (³)</t>
  </si>
  <si>
    <t>Italy (³)</t>
  </si>
  <si>
    <t>Table 1: Economic indicators for forestry and logging industry, 2000 and 2022</t>
  </si>
  <si>
    <t xml:space="preserve">e </t>
  </si>
  <si>
    <t>https://ec.europa.eu/eurostat/databrowser/bookmark/79765bd7-e1a9-4173-964e-35e42d73059f?lang=en</t>
  </si>
  <si>
    <t>Note: Data for France refer to metropolitan France.</t>
  </si>
  <si>
    <t>Table 2: Employment in forestry and logging, 2000 and 2022</t>
  </si>
  <si>
    <t>https://ec.europa.eu/eurostat/databrowser/bookmark/eb18c2b4-c676-4252-aa9a-e0b16acdf4ec?lang=en</t>
  </si>
  <si>
    <t>Iceland</t>
  </si>
  <si>
    <t>Liechtenstein</t>
  </si>
  <si>
    <t>(€ 1000 GVA / person employed)</t>
  </si>
  <si>
    <t>for_area_efa and for_eco_cp)</t>
  </si>
  <si>
    <r>
      <t>Source:</t>
    </r>
    <r>
      <rPr>
        <sz val="10"/>
        <rFont val="Arial"/>
        <family val="2"/>
      </rPr>
      <t xml:space="preserve"> Eurostat (online data codes: nama_10_a64_e, </t>
    </r>
  </si>
  <si>
    <r>
      <t>Source:</t>
    </r>
    <r>
      <rPr>
        <sz val="10"/>
        <rFont val="Arial"/>
        <family val="2"/>
      </rPr>
      <t xml:space="preserve"> Eurostat (online data codes: for_eco_cp, </t>
    </r>
  </si>
  <si>
    <t>for_area_efa and nama_10_gdp)</t>
  </si>
  <si>
    <t>(€ million, current prices)</t>
  </si>
  <si>
    <t>Change 2000 to 2022</t>
  </si>
  <si>
    <t>Figure 5: Employment per area of forest, 2000 and 2022</t>
  </si>
  <si>
    <t>Figure 4:  Share of timber removals to net increment in EU forests, 2022</t>
  </si>
  <si>
    <t>Figure 3:  Share of total EU timber stocks, 2022</t>
  </si>
  <si>
    <t>Figure 2:  Change in timber stocks, 2000–2022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</si>
</sst>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_-* #,##0.00\ _€_-;\-* #,##0.00\ _€_-;_-* &quot;-&quot;??\ _€_-;_-@_-"/>
    <numFmt numFmtId="166" formatCode="0.0"/>
    <numFmt numFmtId="167" formatCode="#,##0.0_i"/>
    <numFmt numFmtId="168" formatCode="#,##0.0"/>
    <numFmt numFmtId="169" formatCode="_-* #,##0.00\ [$€]_-;\-* #,##0.00\ [$€]_-;_-* &quot;-&quot;??\ [$€]_-;_-@_-"/>
    <numFmt numFmtId="170" formatCode="#,###,##0"/>
    <numFmt numFmtId="171" formatCode="0.0%"/>
    <numFmt numFmtId="172" formatCode="#,##0.0000"/>
    <numFmt numFmtId="173" formatCode="#\ ##0"/>
    <numFmt numFmtId="174" formatCode="0.00000000000"/>
    <numFmt numFmtId="175" formatCode="#,##0.##########"/>
    <numFmt numFmtId="176" formatCode="0.0000"/>
  </numFmts>
  <fonts count="63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  <charset val="161"/>
    </font>
    <font>
      <sz val="10"/>
      <name val="Arial"/>
      <family val="2"/>
    </font>
    <font>
      <sz val="9"/>
      <color theme="1"/>
      <name val="Arial"/>
      <family val="2"/>
      <charset val="16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color theme="1"/>
      <name val="Arial Narrow"/>
      <family val="2"/>
    </font>
    <font>
      <sz val="14"/>
      <name val="Arial"/>
      <family val="2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8"/>
      <name val="Arial"/>
      <family val="2"/>
    </font>
    <font>
      <sz val="11"/>
      <color indexed="60"/>
      <name val="Calibri"/>
      <family val="2"/>
    </font>
    <font>
      <u/>
      <sz val="10"/>
      <color theme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name val="Arial"/>
      <family val="2"/>
      <charset val="204"/>
    </font>
    <font>
      <u/>
      <sz val="11"/>
      <color theme="10"/>
      <name val="Arial"/>
      <charset val="238"/>
    </font>
    <font>
      <b/>
      <sz val="10"/>
      <name val="Arial"/>
      <family val="2"/>
    </font>
    <font>
      <i/>
      <sz val="10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vertAlign val="subscript"/>
      <sz val="10"/>
      <color indexed="8"/>
      <name val="Arial"/>
      <family val="2"/>
    </font>
    <font>
      <vertAlign val="subscript"/>
      <sz val="10"/>
      <color rgb="FF000000"/>
      <name val="Arial"/>
      <family val="2"/>
    </font>
    <font>
      <sz val="10"/>
      <color theme="0" tint="-0.34998626667073579"/>
      <name val="Arial"/>
      <family val="2"/>
    </font>
    <font>
      <b/>
      <vertAlign val="superscript"/>
      <sz val="10"/>
      <name val="Arial"/>
      <family val="2"/>
    </font>
    <font>
      <b/>
      <u/>
      <sz val="10"/>
      <color theme="4"/>
      <name val="Arial"/>
      <family val="2"/>
    </font>
    <font>
      <b/>
      <sz val="9"/>
      <name val="Arial"/>
    </font>
    <font>
      <sz val="9"/>
      <name val="Arial"/>
    </font>
    <font>
      <b/>
      <sz val="9"/>
      <name val="Arial"/>
      <family val="2"/>
    </font>
    <font>
      <sz val="10"/>
      <color theme="0" tint="-0.249977111117893"/>
      <name val="Arial"/>
      <family val="2"/>
    </font>
    <font>
      <sz val="1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0"/>
        <bgColor indexed="60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0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6F6F6"/>
      </patternFill>
    </fill>
    <fill>
      <patternFill patternType="solid">
        <fgColor rgb="FFDCE6F1"/>
      </patternFill>
    </fill>
    <fill>
      <patternFill patternType="solid">
        <fgColor theme="3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C0C0C0"/>
      </right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rgb="FFA6A6A6"/>
      </left>
      <right/>
      <top style="thin">
        <color rgb="FF000000"/>
      </top>
      <bottom style="thin">
        <color theme="1"/>
      </bottom>
      <diagonal/>
    </border>
    <border>
      <left/>
      <right/>
      <top style="thin">
        <color rgb="FF000000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</borders>
  <cellStyleXfs count="222">
    <xf numFmtId="0" fontId="0" fillId="0" borderId="0"/>
    <xf numFmtId="0" fontId="8" fillId="0" borderId="0"/>
    <xf numFmtId="0" fontId="9" fillId="0" borderId="0" applyNumberFormat="0" applyFill="0" applyBorder="0" applyProtection="0">
      <alignment vertical="center"/>
    </xf>
    <xf numFmtId="0" fontId="7" fillId="0" borderId="0"/>
    <xf numFmtId="167" fontId="9" fillId="0" borderId="0" applyFill="0" applyBorder="0" applyProtection="0">
      <alignment horizontal="right"/>
    </xf>
    <xf numFmtId="9" fontId="12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 applyNumberFormat="0" applyFont="0" applyFill="0" applyBorder="0" applyProtection="0">
      <alignment vertical="center"/>
    </xf>
    <xf numFmtId="164" fontId="9" fillId="0" borderId="0" applyFont="0" applyFill="0" applyBorder="0" applyAlignment="0" applyProtection="0"/>
    <xf numFmtId="0" fontId="12" fillId="0" borderId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4" borderId="0" applyNumberFormat="0" applyBorder="0" applyAlignment="0" applyProtection="0"/>
    <xf numFmtId="0" fontId="18" fillId="25" borderId="18" applyNumberFormat="0" applyAlignment="0" applyProtection="0"/>
    <xf numFmtId="0" fontId="19" fillId="25" borderId="19" applyNumberFormat="0" applyAlignment="0" applyProtection="0"/>
    <xf numFmtId="0" fontId="12" fillId="26" borderId="0" applyNumberFormat="0" applyFont="0" applyBorder="0" applyAlignment="0" applyProtection="0"/>
    <xf numFmtId="0" fontId="20" fillId="12" borderId="19" applyNumberFormat="0" applyAlignment="0" applyProtection="0"/>
    <xf numFmtId="0" fontId="21" fillId="0" borderId="20" applyNumberFormat="0" applyFill="0" applyAlignment="0" applyProtection="0"/>
    <xf numFmtId="0" fontId="22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0" fontId="12" fillId="0" borderId="0"/>
    <xf numFmtId="0" fontId="23" fillId="9" borderId="0" applyNumberFormat="0" applyBorder="0" applyAlignment="0" applyProtection="0"/>
    <xf numFmtId="0" fontId="12" fillId="0" borderId="0"/>
    <xf numFmtId="0" fontId="12" fillId="27" borderId="21" applyNumberFormat="0" applyFont="0" applyAlignment="0" applyProtection="0"/>
    <xf numFmtId="0" fontId="24" fillId="8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25" applyNumberFormat="0" applyFill="0" applyAlignment="0" applyProtection="0"/>
    <xf numFmtId="0" fontId="30" fillId="0" borderId="0" applyNumberFormat="0" applyFill="0" applyBorder="0" applyAlignment="0" applyProtection="0"/>
    <xf numFmtId="0" fontId="31" fillId="28" borderId="26" applyNumberFormat="0" applyAlignment="0" applyProtection="0"/>
    <xf numFmtId="9" fontId="8" fillId="0" borderId="0" applyFont="0" applyFill="0" applyBorder="0" applyAlignment="0" applyProtection="0"/>
    <xf numFmtId="0" fontId="6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ill="0" applyBorder="0" applyProtection="0">
      <alignment horizontal="right"/>
    </xf>
    <xf numFmtId="167" fontId="32" fillId="0" borderId="0" applyFill="0" applyBorder="0" applyProtection="0">
      <alignment horizontal="right"/>
    </xf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Protection="0">
      <alignment vertical="center"/>
    </xf>
    <xf numFmtId="0" fontId="6" fillId="0" borderId="0"/>
    <xf numFmtId="0" fontId="8" fillId="0" borderId="0"/>
    <xf numFmtId="164" fontId="12" fillId="0" borderId="0" applyFont="0" applyFill="0" applyBorder="0" applyAlignment="0" applyProtection="0"/>
    <xf numFmtId="0" fontId="33" fillId="0" borderId="0" applyNumberFormat="0" applyFont="0" applyFill="0" applyBorder="0" applyAlignment="0">
      <alignment vertical="center"/>
      <protection hidden="1"/>
    </xf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167" fontId="11" fillId="0" borderId="0" applyFill="0" applyBorder="0" applyProtection="0">
      <alignment horizontal="right"/>
    </xf>
    <xf numFmtId="0" fontId="35" fillId="0" borderId="0"/>
    <xf numFmtId="167" fontId="13" fillId="0" borderId="0" applyFill="0" applyBorder="0" applyProtection="0">
      <alignment horizontal="right"/>
    </xf>
    <xf numFmtId="9" fontId="12" fillId="0" borderId="0" applyFont="0" applyFill="0" applyBorder="0" applyAlignment="0" applyProtection="0"/>
    <xf numFmtId="2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4" borderId="0" applyNumberFormat="0" applyBorder="0" applyAlignment="0" applyProtection="0"/>
    <xf numFmtId="0" fontId="24" fillId="8" borderId="0" applyNumberFormat="0" applyBorder="0" applyAlignment="0" applyProtection="0"/>
    <xf numFmtId="0" fontId="19" fillId="25" borderId="19" applyNumberFormat="0" applyAlignment="0" applyProtection="0"/>
    <xf numFmtId="0" fontId="19" fillId="25" borderId="19" applyNumberFormat="0" applyAlignment="0" applyProtection="0"/>
    <xf numFmtId="0" fontId="31" fillId="28" borderId="26" applyNumberFormat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0" fillId="12" borderId="19" applyNumberFormat="0" applyAlignment="0" applyProtection="0"/>
    <xf numFmtId="0" fontId="20" fillId="12" borderId="19" applyNumberFormat="0" applyAlignment="0" applyProtection="0"/>
    <xf numFmtId="0" fontId="29" fillId="0" borderId="25" applyNumberFormat="0" applyFill="0" applyAlignment="0" applyProtection="0"/>
    <xf numFmtId="0" fontId="37" fillId="29" borderId="0" applyNumberFormat="0" applyBorder="0" applyAlignment="0" applyProtection="0"/>
    <xf numFmtId="0" fontId="34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27" borderId="21" applyNumberFormat="0" applyFont="0" applyAlignment="0" applyProtection="0"/>
    <xf numFmtId="0" fontId="12" fillId="27" borderId="21" applyNumberFormat="0" applyFont="0" applyAlignment="0" applyProtection="0"/>
    <xf numFmtId="167" fontId="11" fillId="0" borderId="0" applyFill="0" applyBorder="0" applyProtection="0">
      <alignment horizontal="right"/>
    </xf>
    <xf numFmtId="0" fontId="18" fillId="25" borderId="18" applyNumberFormat="0" applyAlignment="0" applyProtection="0"/>
    <xf numFmtId="0" fontId="18" fillId="25" borderId="18" applyNumberFormat="0" applyAlignment="0" applyProtection="0"/>
    <xf numFmtId="0" fontId="12" fillId="0" borderId="0"/>
    <xf numFmtId="0" fontId="8" fillId="0" borderId="0"/>
    <xf numFmtId="0" fontId="6" fillId="0" borderId="0"/>
    <xf numFmtId="0" fontId="33" fillId="30" borderId="0" applyNumberFormat="0" applyFont="0" applyBorder="0" applyAlignment="0" applyProtection="0">
      <alignment vertical="center"/>
      <protection hidden="1"/>
    </xf>
    <xf numFmtId="0" fontId="25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30" fillId="0" borderId="0" applyNumberFormat="0" applyFill="0" applyBorder="0" applyAlignment="0" applyProtection="0"/>
    <xf numFmtId="0" fontId="12" fillId="0" borderId="0"/>
    <xf numFmtId="0" fontId="38" fillId="0" borderId="0" applyNumberFormat="0" applyFill="0" applyBorder="0" applyAlignment="0" applyProtection="0"/>
    <xf numFmtId="0" fontId="8" fillId="0" borderId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4" fillId="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170" fontId="39" fillId="31" borderId="0" applyNumberFormat="0" applyBorder="0">
      <protection locked="0"/>
    </xf>
    <xf numFmtId="170" fontId="40" fillId="32" borderId="0" applyNumberFormat="0" applyBorder="0">
      <protection locked="0"/>
    </xf>
    <xf numFmtId="0" fontId="8" fillId="0" borderId="0"/>
    <xf numFmtId="0" fontId="8" fillId="0" borderId="0"/>
    <xf numFmtId="0" fontId="18" fillId="25" borderId="18" applyNumberFormat="0" applyAlignment="0" applyProtection="0"/>
    <xf numFmtId="0" fontId="19" fillId="25" borderId="19" applyNumberFormat="0" applyAlignment="0" applyProtection="0"/>
    <xf numFmtId="165" fontId="5" fillId="0" borderId="0" applyFont="0" applyFill="0" applyBorder="0" applyAlignment="0" applyProtection="0"/>
    <xf numFmtId="0" fontId="20" fillId="12" borderId="19" applyNumberFormat="0" applyAlignment="0" applyProtection="0"/>
    <xf numFmtId="0" fontId="21" fillId="0" borderId="20" applyNumberFormat="0" applyFill="0" applyAlignment="0" applyProtection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 applyNumberFormat="0" applyFont="0" applyFill="0" applyBorder="0" applyProtection="0">
      <alignment vertical="center"/>
    </xf>
    <xf numFmtId="0" fontId="5" fillId="0" borderId="0"/>
    <xf numFmtId="0" fontId="12" fillId="27" borderId="2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164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2" fontId="41" fillId="0" borderId="0" applyNumberFormat="0" applyFill="0" applyBorder="0" applyAlignment="0" applyProtection="0"/>
    <xf numFmtId="0" fontId="4" fillId="0" borderId="0" applyNumberFormat="0" applyFont="0" applyFill="0" applyBorder="0" applyProtection="0">
      <alignment vertical="center"/>
    </xf>
    <xf numFmtId="0" fontId="8" fillId="0" borderId="0"/>
    <xf numFmtId="0" fontId="42" fillId="0" borderId="0" applyNumberFormat="0" applyBorder="0" applyAlignment="0"/>
    <xf numFmtId="0" fontId="43" fillId="0" borderId="0"/>
    <xf numFmtId="0" fontId="3" fillId="0" borderId="0"/>
    <xf numFmtId="0" fontId="2" fillId="0" borderId="0"/>
    <xf numFmtId="0" fontId="1" fillId="0" borderId="0"/>
    <xf numFmtId="0" fontId="1" fillId="0" borderId="0" applyNumberFormat="0" applyFont="0" applyFill="0" applyBorder="0" applyProtection="0">
      <alignment vertical="center"/>
    </xf>
    <xf numFmtId="164" fontId="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vertical="center"/>
    </xf>
    <xf numFmtId="0" fontId="1" fillId="0" borderId="0"/>
    <xf numFmtId="0" fontId="1" fillId="0" borderId="0"/>
    <xf numFmtId="0" fontId="44" fillId="0" borderId="0"/>
    <xf numFmtId="0" fontId="45" fillId="0" borderId="0" applyNumberFormat="0" applyFill="0" applyBorder="0" applyAlignment="0" applyProtection="0"/>
  </cellStyleXfs>
  <cellXfs count="302">
    <xf numFmtId="0" fontId="0" fillId="0" borderId="0" xfId="0"/>
    <xf numFmtId="0" fontId="46" fillId="2" borderId="0" xfId="69" applyFont="1" applyFill="1" applyAlignment="1">
      <alignment horizontal="left"/>
    </xf>
    <xf numFmtId="0" fontId="12" fillId="2" borderId="0" xfId="71" applyFont="1" applyFill="1"/>
    <xf numFmtId="0" fontId="12" fillId="2" borderId="0" xfId="71" applyFont="1" applyFill="1" applyAlignment="1"/>
    <xf numFmtId="0" fontId="12" fillId="2" borderId="0" xfId="69" applyFont="1" applyFill="1">
      <alignment vertical="center"/>
    </xf>
    <xf numFmtId="0" fontId="46" fillId="2" borderId="0" xfId="71" applyFont="1" applyFill="1"/>
    <xf numFmtId="0" fontId="12" fillId="5" borderId="1" xfId="71" applyFont="1" applyFill="1" applyBorder="1"/>
    <xf numFmtId="0" fontId="12" fillId="5" borderId="36" xfId="71" applyFont="1" applyFill="1" applyBorder="1"/>
    <xf numFmtId="0" fontId="12" fillId="5" borderId="1" xfId="0" applyNumberFormat="1" applyFont="1" applyFill="1" applyBorder="1" applyAlignment="1"/>
    <xf numFmtId="4" fontId="12" fillId="0" borderId="1" xfId="0" applyNumberFormat="1" applyFont="1" applyFill="1" applyBorder="1" applyAlignment="1"/>
    <xf numFmtId="2" fontId="12" fillId="2" borderId="40" xfId="71" applyNumberFormat="1" applyFont="1" applyFill="1" applyBorder="1"/>
    <xf numFmtId="1" fontId="12" fillId="2" borderId="35" xfId="71" applyNumberFormat="1" applyFont="1" applyFill="1" applyBorder="1"/>
    <xf numFmtId="1" fontId="12" fillId="2" borderId="0" xfId="71" applyNumberFormat="1" applyFont="1" applyFill="1"/>
    <xf numFmtId="3" fontId="12" fillId="0" borderId="1" xfId="0" applyNumberFormat="1" applyFont="1" applyFill="1" applyBorder="1" applyAlignment="1"/>
    <xf numFmtId="0" fontId="12" fillId="0" borderId="0" xfId="0" applyFont="1"/>
    <xf numFmtId="0" fontId="12" fillId="2" borderId="0" xfId="69" applyFont="1" applyFill="1" applyAlignment="1">
      <alignment horizontal="left"/>
    </xf>
    <xf numFmtId="0" fontId="38" fillId="0" borderId="0" xfId="221" applyFont="1" applyFill="1"/>
    <xf numFmtId="0" fontId="12" fillId="5" borderId="44" xfId="71" applyFont="1" applyFill="1" applyBorder="1"/>
    <xf numFmtId="0" fontId="12" fillId="5" borderId="35" xfId="71" applyFont="1" applyFill="1" applyBorder="1"/>
    <xf numFmtId="171" fontId="12" fillId="2" borderId="35" xfId="71" applyNumberFormat="1" applyFont="1" applyFill="1" applyBorder="1"/>
    <xf numFmtId="174" fontId="12" fillId="2" borderId="0" xfId="71" applyNumberFormat="1" applyFont="1" applyFill="1"/>
    <xf numFmtId="0" fontId="12" fillId="2" borderId="35" xfId="71" applyFont="1" applyFill="1" applyBorder="1"/>
    <xf numFmtId="3" fontId="12" fillId="0" borderId="39" xfId="0" applyNumberFormat="1" applyFont="1" applyFill="1" applyBorder="1" applyAlignment="1"/>
    <xf numFmtId="9" fontId="12" fillId="2" borderId="44" xfId="71" applyNumberFormat="1" applyFont="1" applyFill="1" applyBorder="1"/>
    <xf numFmtId="171" fontId="12" fillId="0" borderId="35" xfId="71" applyNumberFormat="1" applyFont="1" applyFill="1" applyBorder="1"/>
    <xf numFmtId="3" fontId="12" fillId="0" borderId="35" xfId="0" applyNumberFormat="1" applyFont="1" applyFill="1" applyBorder="1" applyAlignment="1"/>
    <xf numFmtId="0" fontId="12" fillId="0" borderId="0" xfId="0" applyFont="1" applyAlignment="1"/>
    <xf numFmtId="0" fontId="12" fillId="0" borderId="0" xfId="0" applyNumberFormat="1" applyFont="1" applyFill="1" applyBorder="1" applyAlignment="1"/>
    <xf numFmtId="1" fontId="12" fillId="0" borderId="1" xfId="0" applyNumberFormat="1" applyFont="1" applyFill="1" applyBorder="1" applyAlignment="1"/>
    <xf numFmtId="0" fontId="12" fillId="2" borderId="0" xfId="162" applyFont="1" applyFill="1" applyBorder="1"/>
    <xf numFmtId="0" fontId="12" fillId="2" borderId="0" xfId="162" applyFont="1" applyFill="1"/>
    <xf numFmtId="0" fontId="49" fillId="2" borderId="0" xfId="162" applyFont="1" applyFill="1"/>
    <xf numFmtId="0" fontId="46" fillId="0" borderId="0" xfId="162" quotePrefix="1" applyFont="1" applyAlignment="1">
      <alignment horizontal="left"/>
    </xf>
    <xf numFmtId="0" fontId="12" fillId="2" borderId="0" xfId="162" applyFont="1" applyFill="1" applyAlignment="1">
      <alignment horizontal="left"/>
    </xf>
    <xf numFmtId="0" fontId="46" fillId="3" borderId="2" xfId="162" applyFont="1" applyFill="1" applyBorder="1" applyAlignment="1">
      <alignment horizontal="left" vertical="center" wrapText="1"/>
    </xf>
    <xf numFmtId="0" fontId="46" fillId="3" borderId="0" xfId="1" applyFont="1" applyFill="1" applyBorder="1" applyAlignment="1">
      <alignment horizontal="left" vertical="center"/>
    </xf>
    <xf numFmtId="0" fontId="46" fillId="3" borderId="12" xfId="162" applyNumberFormat="1" applyFont="1" applyFill="1" applyBorder="1" applyAlignment="1">
      <alignment horizontal="center" vertical="center"/>
    </xf>
    <xf numFmtId="0" fontId="46" fillId="4" borderId="9" xfId="1" applyFont="1" applyFill="1" applyBorder="1" applyAlignment="1">
      <alignment horizontal="left"/>
    </xf>
    <xf numFmtId="3" fontId="12" fillId="4" borderId="9" xfId="162" applyNumberFormat="1" applyFont="1" applyFill="1" applyBorder="1" applyAlignment="1">
      <alignment horizontal="right" indent="1"/>
    </xf>
    <xf numFmtId="1" fontId="12" fillId="4" borderId="9" xfId="162" applyNumberFormat="1" applyFont="1" applyFill="1" applyBorder="1" applyAlignment="1">
      <alignment horizontal="right" indent="2"/>
    </xf>
    <xf numFmtId="3" fontId="12" fillId="4" borderId="9" xfId="162" applyNumberFormat="1" applyFont="1" applyFill="1" applyBorder="1" applyAlignment="1">
      <alignment horizontal="right" indent="2"/>
    </xf>
    <xf numFmtId="2" fontId="12" fillId="2" borderId="0" xfId="162" applyNumberFormat="1" applyFont="1" applyFill="1"/>
    <xf numFmtId="0" fontId="46" fillId="0" borderId="4" xfId="2" applyFont="1" applyFill="1" applyBorder="1" applyAlignment="1">
      <alignment horizontal="left" vertical="center"/>
    </xf>
    <xf numFmtId="3" fontId="12" fillId="2" borderId="14" xfId="162" applyNumberFormat="1" applyFont="1" applyFill="1" applyBorder="1" applyAlignment="1">
      <alignment horizontal="right" indent="1"/>
    </xf>
    <xf numFmtId="3" fontId="12" fillId="2" borderId="8" xfId="162" applyNumberFormat="1" applyFont="1" applyFill="1" applyBorder="1" applyAlignment="1">
      <alignment horizontal="right" indent="1"/>
    </xf>
    <xf numFmtId="1" fontId="12" fillId="2" borderId="8" xfId="162" applyNumberFormat="1" applyFont="1" applyFill="1" applyBorder="1" applyAlignment="1">
      <alignment horizontal="right" indent="2"/>
    </xf>
    <xf numFmtId="3" fontId="12" fillId="2" borderId="11" xfId="162" applyNumberFormat="1" applyFont="1" applyFill="1" applyBorder="1" applyAlignment="1">
      <alignment horizontal="right" indent="1"/>
    </xf>
    <xf numFmtId="173" fontId="12" fillId="2" borderId="11" xfId="162" applyNumberFormat="1" applyFont="1" applyFill="1" applyBorder="1" applyAlignment="1">
      <alignment horizontal="right" indent="1"/>
    </xf>
    <xf numFmtId="3" fontId="12" fillId="0" borderId="11" xfId="162" applyNumberFormat="1" applyFont="1" applyFill="1" applyBorder="1" applyAlignment="1">
      <alignment horizontal="right" indent="1"/>
    </xf>
    <xf numFmtId="0" fontId="46" fillId="0" borderId="5" xfId="2" applyFont="1" applyFill="1" applyBorder="1" applyAlignment="1">
      <alignment horizontal="left" vertical="center"/>
    </xf>
    <xf numFmtId="3" fontId="12" fillId="2" borderId="41" xfId="162" applyNumberFormat="1" applyFont="1" applyFill="1" applyBorder="1" applyAlignment="1">
      <alignment horizontal="right" indent="1"/>
    </xf>
    <xf numFmtId="3" fontId="12" fillId="2" borderId="43" xfId="162" applyNumberFormat="1" applyFont="1" applyFill="1" applyBorder="1" applyAlignment="1">
      <alignment horizontal="right" indent="1"/>
    </xf>
    <xf numFmtId="0" fontId="12" fillId="2" borderId="0" xfId="2" applyFont="1" applyFill="1" applyAlignment="1">
      <alignment horizontal="left"/>
    </xf>
    <xf numFmtId="0" fontId="50" fillId="0" borderId="0" xfId="69" applyFont="1" applyFill="1" applyBorder="1" applyAlignment="1">
      <alignment horizontal="left"/>
    </xf>
    <xf numFmtId="3" fontId="12" fillId="2" borderId="0" xfId="162" applyNumberFormat="1" applyFont="1" applyFill="1"/>
    <xf numFmtId="1" fontId="12" fillId="0" borderId="0" xfId="162" applyNumberFormat="1" applyFont="1" applyFill="1"/>
    <xf numFmtId="0" fontId="47" fillId="0" borderId="0" xfId="162" applyFont="1" applyFill="1" applyBorder="1" applyAlignment="1"/>
    <xf numFmtId="0" fontId="12" fillId="2" borderId="0" xfId="1" applyFont="1" applyFill="1" applyBorder="1"/>
    <xf numFmtId="0" fontId="12" fillId="2" borderId="35" xfId="162" applyFont="1" applyFill="1" applyBorder="1"/>
    <xf numFmtId="0" fontId="12" fillId="0" borderId="0" xfId="71" applyFont="1"/>
    <xf numFmtId="0" fontId="46" fillId="0" borderId="0" xfId="1" applyFont="1"/>
    <xf numFmtId="0" fontId="12" fillId="0" borderId="0" xfId="2" applyFont="1">
      <alignment vertical="center"/>
    </xf>
    <xf numFmtId="0" fontId="46" fillId="0" borderId="0" xfId="69" quotePrefix="1" applyFont="1" applyAlignment="1">
      <alignment horizontal="left"/>
    </xf>
    <xf numFmtId="0" fontId="12" fillId="0" borderId="0" xfId="69" quotePrefix="1" applyFont="1" applyFill="1" applyAlignment="1">
      <alignment horizontal="left"/>
    </xf>
    <xf numFmtId="0" fontId="46" fillId="0" borderId="0" xfId="71" applyFont="1"/>
    <xf numFmtId="0" fontId="46" fillId="0" borderId="0" xfId="71" applyFont="1" applyAlignment="1">
      <alignment horizontal="right"/>
    </xf>
    <xf numFmtId="0" fontId="12" fillId="0" borderId="0" xfId="71" applyFont="1" applyAlignment="1">
      <alignment vertical="center"/>
    </xf>
    <xf numFmtId="0" fontId="46" fillId="0" borderId="0" xfId="71" applyFont="1" applyAlignment="1">
      <alignment horizontal="center" vertical="center" wrapText="1"/>
    </xf>
    <xf numFmtId="172" fontId="46" fillId="0" borderId="0" xfId="71" applyNumberFormat="1" applyFont="1" applyAlignment="1">
      <alignment vertical="center"/>
    </xf>
    <xf numFmtId="0" fontId="12" fillId="0" borderId="0" xfId="71" applyFont="1" applyAlignment="1">
      <alignment horizontal="right" vertical="center"/>
    </xf>
    <xf numFmtId="0" fontId="12" fillId="0" borderId="0" xfId="71" applyFont="1" applyFill="1" applyAlignment="1">
      <alignment horizontal="right" vertical="center"/>
    </xf>
    <xf numFmtId="0" fontId="12" fillId="0" borderId="0" xfId="71" quotePrefix="1" applyFont="1"/>
    <xf numFmtId="0" fontId="12" fillId="0" borderId="0" xfId="69" quotePrefix="1" applyFont="1" applyFill="1" applyBorder="1" applyAlignment="1">
      <alignment horizontal="left"/>
    </xf>
    <xf numFmtId="0" fontId="46" fillId="0" borderId="0" xfId="2" applyFont="1" applyFill="1" applyAlignment="1">
      <alignment horizontal="left"/>
    </xf>
    <xf numFmtId="0" fontId="12" fillId="0" borderId="0" xfId="2" applyFont="1" applyBorder="1">
      <alignment vertical="center"/>
    </xf>
    <xf numFmtId="0" fontId="46" fillId="3" borderId="2" xfId="2" applyFont="1" applyFill="1" applyBorder="1" applyAlignment="1">
      <alignment horizontal="center"/>
    </xf>
    <xf numFmtId="0" fontId="46" fillId="3" borderId="3" xfId="2" applyFont="1" applyFill="1" applyBorder="1" applyAlignment="1">
      <alignment horizontal="center" vertical="center" wrapText="1"/>
    </xf>
    <xf numFmtId="0" fontId="51" fillId="3" borderId="0" xfId="2" applyFont="1" applyFill="1" applyBorder="1" applyAlignment="1">
      <alignment horizontal="center"/>
    </xf>
    <xf numFmtId="0" fontId="51" fillId="3" borderId="11" xfId="2" applyFont="1" applyFill="1" applyBorder="1" applyAlignment="1">
      <alignment horizontal="center" vertical="center" wrapText="1"/>
    </xf>
    <xf numFmtId="0" fontId="46" fillId="0" borderId="0" xfId="2" applyFont="1" applyFill="1" applyBorder="1" applyAlignment="1"/>
    <xf numFmtId="168" fontId="12" fillId="0" borderId="0" xfId="2" applyNumberFormat="1" applyFont="1">
      <alignment vertical="center"/>
    </xf>
    <xf numFmtId="0" fontId="51" fillId="3" borderId="0" xfId="2" applyFont="1" applyFill="1" applyBorder="1" applyAlignment="1">
      <alignment horizontal="center" vertical="center" wrapText="1"/>
    </xf>
    <xf numFmtId="0" fontId="51" fillId="3" borderId="6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left"/>
    </xf>
    <xf numFmtId="168" fontId="12" fillId="35" borderId="37" xfId="4" applyNumberFormat="1" applyFont="1" applyFill="1" applyBorder="1" applyAlignment="1">
      <alignment horizontal="right" indent="2"/>
    </xf>
    <xf numFmtId="168" fontId="12" fillId="35" borderId="38" xfId="2" applyNumberFormat="1" applyFont="1" applyFill="1" applyBorder="1" applyAlignment="1">
      <alignment horizontal="right" vertical="center" indent="2"/>
    </xf>
    <xf numFmtId="166" fontId="12" fillId="2" borderId="0" xfId="162" applyNumberFormat="1" applyFont="1" applyFill="1"/>
    <xf numFmtId="167" fontId="12" fillId="2" borderId="14" xfId="4" applyNumberFormat="1" applyFont="1" applyFill="1" applyBorder="1" applyAlignment="1">
      <alignment horizontal="right" indent="2"/>
    </xf>
    <xf numFmtId="168" fontId="12" fillId="2" borderId="8" xfId="2" applyNumberFormat="1" applyFont="1" applyFill="1" applyBorder="1" applyAlignment="1">
      <alignment horizontal="right" vertical="center" indent="2"/>
    </xf>
    <xf numFmtId="168" fontId="12" fillId="2" borderId="14" xfId="4" applyNumberFormat="1" applyFont="1" applyFill="1" applyBorder="1" applyAlignment="1">
      <alignment horizontal="right" indent="2"/>
    </xf>
    <xf numFmtId="168" fontId="12" fillId="2" borderId="4" xfId="2" applyNumberFormat="1" applyFont="1" applyFill="1" applyBorder="1" applyAlignment="1">
      <alignment horizontal="right" vertical="center" indent="2"/>
    </xf>
    <xf numFmtId="0" fontId="47" fillId="0" borderId="0" xfId="2" applyFont="1">
      <alignment vertical="center"/>
    </xf>
    <xf numFmtId="168" fontId="12" fillId="2" borderId="4" xfId="4" applyNumberFormat="1" applyFont="1" applyFill="1" applyBorder="1" applyAlignment="1">
      <alignment horizontal="right" indent="2"/>
    </xf>
    <xf numFmtId="168" fontId="12" fillId="2" borderId="4" xfId="2" applyNumberFormat="1" applyFont="1" applyFill="1" applyBorder="1" applyAlignment="1">
      <alignment horizontal="right" indent="2"/>
    </xf>
    <xf numFmtId="167" fontId="12" fillId="2" borderId="41" xfId="4" applyNumberFormat="1" applyFont="1" applyFill="1" applyBorder="1" applyAlignment="1">
      <alignment horizontal="right" indent="2"/>
    </xf>
    <xf numFmtId="168" fontId="12" fillId="2" borderId="5" xfId="2" applyNumberFormat="1" applyFont="1" applyFill="1" applyBorder="1" applyAlignment="1">
      <alignment horizontal="right" indent="2"/>
    </xf>
    <xf numFmtId="168" fontId="12" fillId="2" borderId="41" xfId="4" applyNumberFormat="1" applyFont="1" applyFill="1" applyBorder="1" applyAlignment="1">
      <alignment horizontal="right" indent="2"/>
    </xf>
    <xf numFmtId="168" fontId="12" fillId="2" borderId="42" xfId="2" applyNumberFormat="1" applyFont="1" applyFill="1" applyBorder="1" applyAlignment="1">
      <alignment horizontal="right" vertical="center" indent="2"/>
    </xf>
    <xf numFmtId="0" fontId="12" fillId="2" borderId="0" xfId="2" applyFont="1" applyFill="1">
      <alignment vertical="center"/>
    </xf>
    <xf numFmtId="0" fontId="47" fillId="0" borderId="0" xfId="2" applyFont="1" applyFill="1" applyBorder="1" applyAlignment="1"/>
    <xf numFmtId="0" fontId="50" fillId="0" borderId="0" xfId="2" applyFont="1" applyFill="1" applyBorder="1">
      <alignment vertical="center"/>
    </xf>
    <xf numFmtId="0" fontId="46" fillId="0" borderId="0" xfId="2" applyFont="1">
      <alignment vertical="center"/>
    </xf>
    <xf numFmtId="0" fontId="46" fillId="0" borderId="0" xfId="0" applyNumberFormat="1" applyFont="1" applyFill="1" applyBorder="1" applyAlignment="1"/>
    <xf numFmtId="0" fontId="12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12" fillId="0" borderId="0" xfId="1" applyFont="1"/>
    <xf numFmtId="4" fontId="12" fillId="2" borderId="0" xfId="1" applyNumberFormat="1" applyFont="1" applyFill="1" applyBorder="1"/>
    <xf numFmtId="1" fontId="12" fillId="0" borderId="36" xfId="0" applyNumberFormat="1" applyFont="1" applyFill="1" applyBorder="1" applyAlignment="1"/>
    <xf numFmtId="1" fontId="12" fillId="0" borderId="39" xfId="0" applyNumberFormat="1" applyFont="1" applyFill="1" applyBorder="1" applyAlignment="1"/>
    <xf numFmtId="1" fontId="12" fillId="0" borderId="35" xfId="0" applyNumberFormat="1" applyFont="1" applyFill="1" applyBorder="1" applyAlignment="1"/>
    <xf numFmtId="0" fontId="12" fillId="34" borderId="0" xfId="0" applyNumberFormat="1" applyFont="1" applyFill="1" applyBorder="1" applyAlignment="1"/>
    <xf numFmtId="168" fontId="12" fillId="2" borderId="0" xfId="0" applyNumberFormat="1" applyFont="1" applyFill="1" applyBorder="1" applyAlignment="1"/>
    <xf numFmtId="168" fontId="12" fillId="2" borderId="0" xfId="71" applyNumberFormat="1" applyFont="1" applyFill="1" applyBorder="1" applyAlignment="1"/>
    <xf numFmtId="0" fontId="46" fillId="0" borderId="0" xfId="69" applyFont="1" applyAlignment="1">
      <alignment horizontal="left"/>
    </xf>
    <xf numFmtId="0" fontId="12" fillId="0" borderId="0" xfId="69" applyFont="1" applyFill="1" applyAlignment="1">
      <alignment horizontal="left"/>
    </xf>
    <xf numFmtId="0" fontId="50" fillId="0" borderId="0" xfId="69" quotePrefix="1" applyFont="1" applyFill="1" applyBorder="1" applyAlignment="1">
      <alignment horizontal="left"/>
    </xf>
    <xf numFmtId="0" fontId="12" fillId="0" borderId="0" xfId="2" applyFont="1" applyFill="1" applyBorder="1" applyAlignment="1"/>
    <xf numFmtId="0" fontId="50" fillId="0" borderId="0" xfId="69" applyFont="1" applyFill="1" applyBorder="1" applyAlignment="1"/>
    <xf numFmtId="0" fontId="12" fillId="0" borderId="0" xfId="69" applyFont="1">
      <alignment vertical="center"/>
    </xf>
    <xf numFmtId="0" fontId="50" fillId="2" borderId="0" xfId="69" applyFont="1" applyFill="1" applyBorder="1" applyAlignment="1">
      <alignment horizontal="left"/>
    </xf>
    <xf numFmtId="0" fontId="12" fillId="2" borderId="0" xfId="71" applyNumberFormat="1" applyFont="1" applyFill="1" applyBorder="1" applyAlignment="1"/>
    <xf numFmtId="3" fontId="12" fillId="2" borderId="0" xfId="71" applyNumberFormat="1" applyFont="1" applyFill="1" applyBorder="1" applyAlignment="1"/>
    <xf numFmtId="0" fontId="51" fillId="0" borderId="0" xfId="0" applyFont="1" applyBorder="1" applyAlignment="1">
      <alignment horizontal="left"/>
    </xf>
    <xf numFmtId="0" fontId="50" fillId="0" borderId="0" xfId="0" applyFont="1" applyBorder="1"/>
    <xf numFmtId="0" fontId="12" fillId="0" borderId="0" xfId="0" applyFont="1" applyBorder="1"/>
    <xf numFmtId="0" fontId="51" fillId="0" borderId="0" xfId="0" applyFont="1" applyBorder="1"/>
    <xf numFmtId="0" fontId="40" fillId="33" borderId="9" xfId="187" applyFont="1" applyFill="1" applyBorder="1" applyAlignment="1">
      <alignment horizontal="center"/>
    </xf>
    <xf numFmtId="0" fontId="40" fillId="33" borderId="29" xfId="187" applyFont="1" applyFill="1" applyBorder="1" applyAlignment="1">
      <alignment horizontal="center"/>
    </xf>
    <xf numFmtId="0" fontId="40" fillId="4" borderId="0" xfId="187" applyFont="1" applyFill="1" applyBorder="1" applyAlignment="1">
      <alignment horizontal="left" wrapText="1"/>
    </xf>
    <xf numFmtId="0" fontId="43" fillId="4" borderId="0" xfId="187" applyFont="1" applyFill="1" applyBorder="1" applyAlignment="1">
      <alignment wrapText="1"/>
    </xf>
    <xf numFmtId="0" fontId="40" fillId="4" borderId="30" xfId="187" applyFont="1" applyFill="1" applyBorder="1" applyAlignment="1">
      <alignment horizontal="left"/>
    </xf>
    <xf numFmtId="0" fontId="43" fillId="4" borderId="0" xfId="187" applyFont="1" applyFill="1" applyBorder="1" applyAlignment="1"/>
    <xf numFmtId="0" fontId="40" fillId="0" borderId="3" xfId="187" applyFont="1" applyFill="1" applyBorder="1" applyAlignment="1">
      <alignment horizontal="left" wrapText="1"/>
    </xf>
    <xf numFmtId="0" fontId="52" fillId="0" borderId="3" xfId="0" applyFont="1" applyBorder="1" applyAlignment="1">
      <alignment vertical="center" wrapText="1"/>
    </xf>
    <xf numFmtId="0" fontId="40" fillId="0" borderId="31" xfId="187" applyFont="1" applyFill="1" applyBorder="1" applyAlignment="1">
      <alignment horizontal="left"/>
    </xf>
    <xf numFmtId="0" fontId="43" fillId="0" borderId="3" xfId="187" applyFont="1" applyFill="1" applyBorder="1" applyAlignment="1"/>
    <xf numFmtId="0" fontId="40" fillId="0" borderId="4" xfId="187" applyFont="1" applyFill="1" applyBorder="1" applyAlignment="1">
      <alignment horizontal="left" wrapText="1"/>
    </xf>
    <xf numFmtId="0" fontId="52" fillId="0" borderId="4" xfId="0" applyFont="1" applyBorder="1" applyAlignment="1">
      <alignment vertical="center" wrapText="1"/>
    </xf>
    <xf numFmtId="0" fontId="40" fillId="0" borderId="32" xfId="187" applyFont="1" applyFill="1" applyBorder="1" applyAlignment="1">
      <alignment horizontal="left"/>
    </xf>
    <xf numFmtId="0" fontId="43" fillId="0" borderId="4" xfId="187" applyFont="1" applyFill="1" applyBorder="1" applyAlignment="1"/>
    <xf numFmtId="0" fontId="40" fillId="0" borderId="33" xfId="187" applyFont="1" applyFill="1" applyBorder="1" applyAlignment="1">
      <alignment horizontal="left"/>
    </xf>
    <xf numFmtId="0" fontId="43" fillId="0" borderId="5" xfId="187" applyFont="1" applyFill="1" applyBorder="1" applyAlignment="1"/>
    <xf numFmtId="0" fontId="40" fillId="0" borderId="5" xfId="187" applyFont="1" applyFill="1" applyBorder="1" applyAlignment="1">
      <alignment horizontal="left" wrapText="1"/>
    </xf>
    <xf numFmtId="0" fontId="52" fillId="0" borderId="5" xfId="0" applyFont="1" applyBorder="1" applyAlignment="1">
      <alignment vertical="center" wrapText="1"/>
    </xf>
    <xf numFmtId="0" fontId="40" fillId="4" borderId="0" xfId="187" applyFont="1" applyFill="1" applyBorder="1" applyAlignment="1">
      <alignment horizontal="left"/>
    </xf>
    <xf numFmtId="0" fontId="12" fillId="0" borderId="0" xfId="0" applyFont="1" applyBorder="1" applyAlignment="1"/>
    <xf numFmtId="0" fontId="40" fillId="0" borderId="3" xfId="187" applyFont="1" applyFill="1" applyBorder="1" applyAlignment="1">
      <alignment horizontal="left"/>
    </xf>
    <xf numFmtId="0" fontId="40" fillId="0" borderId="4" xfId="187" applyFont="1" applyFill="1" applyBorder="1" applyAlignment="1">
      <alignment horizontal="left"/>
    </xf>
    <xf numFmtId="0" fontId="52" fillId="0" borderId="4" xfId="0" applyFont="1" applyBorder="1" applyAlignment="1">
      <alignment vertical="center"/>
    </xf>
    <xf numFmtId="0" fontId="52" fillId="0" borderId="5" xfId="0" applyFont="1" applyBorder="1" applyAlignment="1">
      <alignment vertical="center"/>
    </xf>
    <xf numFmtId="0" fontId="12" fillId="0" borderId="30" xfId="0" applyFont="1" applyBorder="1" applyAlignment="1"/>
    <xf numFmtId="0" fontId="40" fillId="0" borderId="5" xfId="187" applyFont="1" applyFill="1" applyBorder="1" applyAlignment="1">
      <alignment horizontal="left"/>
    </xf>
    <xf numFmtId="0" fontId="55" fillId="0" borderId="0" xfId="187" applyFont="1" applyFill="1" applyBorder="1" applyAlignment="1"/>
    <xf numFmtId="0" fontId="12" fillId="0" borderId="0" xfId="187" applyFont="1" applyFill="1" applyBorder="1" applyAlignment="1"/>
    <xf numFmtId="0" fontId="12" fillId="5" borderId="35" xfId="0" applyNumberFormat="1" applyFont="1" applyFill="1" applyBorder="1" applyAlignment="1"/>
    <xf numFmtId="3" fontId="12" fillId="0" borderId="36" xfId="0" applyNumberFormat="1" applyFont="1" applyFill="1" applyBorder="1" applyAlignment="1"/>
    <xf numFmtId="0" fontId="12" fillId="5" borderId="36" xfId="71" applyFont="1" applyFill="1" applyBorder="1" applyAlignment="1">
      <alignment horizontal="right"/>
    </xf>
    <xf numFmtId="171" fontId="12" fillId="2" borderId="35" xfId="71" applyNumberFormat="1" applyFont="1" applyFill="1" applyBorder="1" applyAlignment="1">
      <alignment horizontal="right"/>
    </xf>
    <xf numFmtId="0" fontId="12" fillId="5" borderId="35" xfId="71" applyFont="1" applyFill="1" applyBorder="1" applyAlignment="1">
      <alignment horizontal="right"/>
    </xf>
    <xf numFmtId="1" fontId="12" fillId="2" borderId="39" xfId="71" applyNumberFormat="1" applyFont="1" applyFill="1" applyBorder="1"/>
    <xf numFmtId="4" fontId="12" fillId="0" borderId="35" xfId="0" applyNumberFormat="1" applyFont="1" applyFill="1" applyBorder="1" applyAlignment="1"/>
    <xf numFmtId="3" fontId="48" fillId="0" borderId="47" xfId="0" applyNumberFormat="1" applyFont="1" applyFill="1" applyBorder="1" applyAlignment="1"/>
    <xf numFmtId="0" fontId="12" fillId="5" borderId="1" xfId="0" applyNumberFormat="1" applyFont="1" applyFill="1" applyBorder="1" applyAlignment="1">
      <alignment horizontal="right"/>
    </xf>
    <xf numFmtId="0" fontId="46" fillId="2" borderId="0" xfId="162" applyFont="1" applyFill="1"/>
    <xf numFmtId="2" fontId="12" fillId="2" borderId="35" xfId="71" applyNumberFormat="1" applyFont="1" applyFill="1" applyBorder="1"/>
    <xf numFmtId="0" fontId="12" fillId="5" borderId="39" xfId="0" applyNumberFormat="1" applyFont="1" applyFill="1" applyBorder="1" applyAlignment="1"/>
    <xf numFmtId="168" fontId="12" fillId="0" borderId="35" xfId="71" applyNumberFormat="1" applyFont="1" applyFill="1" applyBorder="1" applyAlignment="1"/>
    <xf numFmtId="4" fontId="12" fillId="4" borderId="28" xfId="162" applyNumberFormat="1" applyFont="1" applyFill="1" applyBorder="1" applyAlignment="1">
      <alignment horizontal="right" indent="2"/>
    </xf>
    <xf numFmtId="0" fontId="57" fillId="2" borderId="0" xfId="71" applyFont="1" applyFill="1"/>
    <xf numFmtId="0" fontId="38" fillId="2" borderId="0" xfId="221" applyFont="1" applyFill="1"/>
    <xf numFmtId="0" fontId="38" fillId="0" borderId="0" xfId="221" applyFont="1" applyAlignment="1">
      <alignment vertical="center"/>
    </xf>
    <xf numFmtId="0" fontId="12" fillId="0" borderId="0" xfId="71" applyFont="1" applyFill="1"/>
    <xf numFmtId="175" fontId="59" fillId="36" borderId="0" xfId="0" applyNumberFormat="1" applyFont="1" applyFill="1" applyAlignment="1">
      <alignment horizontal="right" vertical="center" shrinkToFit="1"/>
    </xf>
    <xf numFmtId="2" fontId="12" fillId="2" borderId="0" xfId="71" applyNumberFormat="1" applyFont="1" applyFill="1" applyBorder="1"/>
    <xf numFmtId="1" fontId="12" fillId="2" borderId="0" xfId="71" applyNumberFormat="1" applyFont="1" applyFill="1" applyBorder="1"/>
    <xf numFmtId="3" fontId="12" fillId="0" borderId="0" xfId="0" applyNumberFormat="1" applyFont="1" applyFill="1" applyBorder="1" applyAlignment="1"/>
    <xf numFmtId="2" fontId="12" fillId="2" borderId="48" xfId="71" applyNumberFormat="1" applyFont="1" applyFill="1" applyBorder="1"/>
    <xf numFmtId="1" fontId="12" fillId="2" borderId="46" xfId="71" applyNumberFormat="1" applyFont="1" applyFill="1" applyBorder="1"/>
    <xf numFmtId="0" fontId="45" fillId="0" borderId="0" xfId="221" applyFill="1"/>
    <xf numFmtId="0" fontId="59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3" fontId="9" fillId="36" borderId="0" xfId="0" applyNumberFormat="1" applyFont="1" applyFill="1" applyAlignment="1">
      <alignment horizontal="right" vertical="center" shrinkToFit="1"/>
    </xf>
    <xf numFmtId="3" fontId="9" fillId="0" borderId="0" xfId="0" applyNumberFormat="1" applyFont="1" applyAlignment="1">
      <alignment horizontal="right" vertical="center" shrinkToFit="1"/>
    </xf>
    <xf numFmtId="2" fontId="61" fillId="2" borderId="0" xfId="71" applyNumberFormat="1" applyFont="1" applyFill="1" applyBorder="1"/>
    <xf numFmtId="0" fontId="45" fillId="0" borderId="0" xfId="221"/>
    <xf numFmtId="9" fontId="12" fillId="2" borderId="35" xfId="71" applyNumberFormat="1" applyFont="1" applyFill="1" applyBorder="1"/>
    <xf numFmtId="0" fontId="12" fillId="5" borderId="35" xfId="0" applyFont="1" applyFill="1" applyBorder="1"/>
    <xf numFmtId="3" fontId="48" fillId="0" borderId="35" xfId="0" applyNumberFormat="1" applyFont="1" applyFill="1" applyBorder="1" applyAlignment="1"/>
    <xf numFmtId="0" fontId="12" fillId="5" borderId="46" xfId="0" applyNumberFormat="1" applyFont="1" applyFill="1" applyBorder="1" applyAlignment="1"/>
    <xf numFmtId="3" fontId="9" fillId="36" borderId="35" xfId="0" applyNumberFormat="1" applyFont="1" applyFill="1" applyBorder="1" applyAlignment="1">
      <alignment horizontal="right" vertical="center" shrinkToFit="1"/>
    </xf>
    <xf numFmtId="2" fontId="12" fillId="2" borderId="46" xfId="71" applyNumberFormat="1" applyFont="1" applyFill="1" applyBorder="1"/>
    <xf numFmtId="3" fontId="61" fillId="0" borderId="0" xfId="0" applyNumberFormat="1" applyFont="1" applyFill="1" applyBorder="1" applyAlignment="1"/>
    <xf numFmtId="1" fontId="61" fillId="2" borderId="0" xfId="71" applyNumberFormat="1" applyFont="1" applyFill="1" applyBorder="1"/>
    <xf numFmtId="2" fontId="12" fillId="2" borderId="36" xfId="71" applyNumberFormat="1" applyFont="1" applyFill="1" applyBorder="1"/>
    <xf numFmtId="175" fontId="59" fillId="0" borderId="35" xfId="0" applyNumberFormat="1" applyFont="1" applyFill="1" applyBorder="1" applyAlignment="1">
      <alignment horizontal="right" vertical="center" shrinkToFit="1"/>
    </xf>
    <xf numFmtId="3" fontId="59" fillId="0" borderId="35" xfId="0" applyNumberFormat="1" applyFont="1" applyFill="1" applyBorder="1" applyAlignment="1">
      <alignment horizontal="right" vertical="center" shrinkToFit="1"/>
    </xf>
    <xf numFmtId="0" fontId="6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75" fontId="9" fillId="36" borderId="0" xfId="0" applyNumberFormat="1" applyFont="1" applyFill="1" applyAlignment="1">
      <alignment horizontal="right" vertical="center" shrinkToFit="1"/>
    </xf>
    <xf numFmtId="175" fontId="9" fillId="0" borderId="0" xfId="0" applyNumberFormat="1" applyFont="1" applyAlignment="1">
      <alignment horizontal="right" vertical="center" shrinkToFit="1"/>
    </xf>
    <xf numFmtId="0" fontId="46" fillId="0" borderId="49" xfId="2" applyFont="1" applyFill="1" applyBorder="1" applyAlignment="1">
      <alignment horizontal="left" vertical="center"/>
    </xf>
    <xf numFmtId="0" fontId="46" fillId="0" borderId="0" xfId="2" applyFont="1" applyFill="1" applyBorder="1" applyAlignment="1">
      <alignment horizontal="left" vertical="center"/>
    </xf>
    <xf numFmtId="0" fontId="12" fillId="5" borderId="36" xfId="0" applyNumberFormat="1" applyFont="1" applyFill="1" applyBorder="1" applyAlignment="1"/>
    <xf numFmtId="1" fontId="12" fillId="0" borderId="45" xfId="0" applyNumberFormat="1" applyFont="1" applyFill="1" applyBorder="1" applyAlignment="1"/>
    <xf numFmtId="1" fontId="12" fillId="0" borderId="46" xfId="0" applyNumberFormat="1" applyFont="1" applyFill="1" applyBorder="1" applyAlignment="1"/>
    <xf numFmtId="0" fontId="12" fillId="38" borderId="35" xfId="0" applyNumberFormat="1" applyFont="1" applyFill="1" applyBorder="1" applyAlignment="1"/>
    <xf numFmtId="175" fontId="9" fillId="0" borderId="35" xfId="0" applyNumberFormat="1" applyFont="1" applyBorder="1" applyAlignment="1">
      <alignment horizontal="right" vertical="center" shrinkToFit="1"/>
    </xf>
    <xf numFmtId="175" fontId="9" fillId="36" borderId="35" xfId="0" applyNumberFormat="1" applyFont="1" applyFill="1" applyBorder="1" applyAlignment="1">
      <alignment horizontal="right" vertical="center" shrinkToFit="1"/>
    </xf>
    <xf numFmtId="168" fontId="9" fillId="0" borderId="35" xfId="0" applyNumberFormat="1" applyFont="1" applyBorder="1" applyAlignment="1">
      <alignment horizontal="right" vertical="center" shrinkToFit="1"/>
    </xf>
    <xf numFmtId="168" fontId="9" fillId="36" borderId="35" xfId="0" applyNumberFormat="1" applyFont="1" applyFill="1" applyBorder="1" applyAlignment="1">
      <alignment horizontal="right" vertical="center" shrinkToFit="1"/>
    </xf>
    <xf numFmtId="0" fontId="60" fillId="37" borderId="35" xfId="0" applyFont="1" applyFill="1" applyBorder="1" applyAlignment="1">
      <alignment horizontal="left" vertical="center"/>
    </xf>
    <xf numFmtId="3" fontId="9" fillId="0" borderId="35" xfId="0" applyNumberFormat="1" applyFont="1" applyBorder="1" applyAlignment="1">
      <alignment horizontal="right" vertical="center" shrinkToFit="1"/>
    </xf>
    <xf numFmtId="2" fontId="12" fillId="2" borderId="8" xfId="162" applyNumberFormat="1" applyFont="1" applyFill="1" applyBorder="1" applyAlignment="1">
      <alignment horizontal="right" indent="2"/>
    </xf>
    <xf numFmtId="3" fontId="12" fillId="2" borderId="14" xfId="162" applyNumberFormat="1" applyFont="1" applyFill="1" applyBorder="1" applyAlignment="1">
      <alignment horizontal="center"/>
    </xf>
    <xf numFmtId="3" fontId="12" fillId="2" borderId="11" xfId="162" applyNumberFormat="1" applyFont="1" applyFill="1" applyBorder="1" applyAlignment="1">
      <alignment horizontal="center"/>
    </xf>
    <xf numFmtId="3" fontId="12" fillId="0" borderId="11" xfId="162" applyNumberFormat="1" applyFont="1" applyFill="1" applyBorder="1" applyAlignment="1">
      <alignment horizontal="center"/>
    </xf>
    <xf numFmtId="3" fontId="12" fillId="2" borderId="41" xfId="162" applyNumberFormat="1" applyFont="1" applyFill="1" applyBorder="1" applyAlignment="1">
      <alignment horizontal="center"/>
    </xf>
    <xf numFmtId="0" fontId="12" fillId="5" borderId="35" xfId="0" applyNumberFormat="1" applyFont="1" applyFill="1" applyBorder="1" applyAlignment="1">
      <alignment horizontal="center"/>
    </xf>
    <xf numFmtId="3" fontId="12" fillId="2" borderId="8" xfId="162" applyNumberFormat="1" applyFont="1" applyFill="1" applyBorder="1" applyAlignment="1">
      <alignment horizontal="center"/>
    </xf>
    <xf numFmtId="3" fontId="12" fillId="2" borderId="43" xfId="162" applyNumberFormat="1" applyFont="1" applyFill="1" applyBorder="1" applyAlignment="1">
      <alignment horizontal="center"/>
    </xf>
    <xf numFmtId="4" fontId="12" fillId="2" borderId="11" xfId="162" applyNumberFormat="1" applyFont="1" applyFill="1" applyBorder="1" applyAlignment="1">
      <alignment horizontal="center"/>
    </xf>
    <xf numFmtId="4" fontId="12" fillId="2" borderId="8" xfId="162" applyNumberFormat="1" applyFont="1" applyFill="1" applyBorder="1" applyAlignment="1">
      <alignment horizontal="center"/>
    </xf>
    <xf numFmtId="4" fontId="12" fillId="2" borderId="41" xfId="162" applyNumberFormat="1" applyFont="1" applyFill="1" applyBorder="1" applyAlignment="1">
      <alignment horizontal="center"/>
    </xf>
    <xf numFmtId="4" fontId="12" fillId="2" borderId="43" xfId="162" applyNumberFormat="1" applyFont="1" applyFill="1" applyBorder="1" applyAlignment="1">
      <alignment horizontal="center"/>
    </xf>
    <xf numFmtId="2" fontId="12" fillId="2" borderId="0" xfId="162" applyNumberFormat="1" applyFont="1" applyFill="1" applyBorder="1"/>
    <xf numFmtId="4" fontId="12" fillId="4" borderId="27" xfId="162" applyNumberFormat="1" applyFont="1" applyFill="1" applyBorder="1" applyAlignment="1">
      <alignment horizontal="center"/>
    </xf>
    <xf numFmtId="2" fontId="12" fillId="2" borderId="14" xfId="162" applyNumberFormat="1" applyFont="1" applyFill="1" applyBorder="1" applyAlignment="1">
      <alignment horizontal="center"/>
    </xf>
    <xf numFmtId="176" fontId="12" fillId="2" borderId="0" xfId="162" applyNumberFormat="1" applyFont="1" applyFill="1"/>
    <xf numFmtId="3" fontId="12" fillId="0" borderId="8" xfId="162" applyNumberFormat="1" applyFont="1" applyFill="1" applyBorder="1" applyAlignment="1">
      <alignment horizontal="right" indent="1"/>
    </xf>
    <xf numFmtId="1" fontId="12" fillId="0" borderId="8" xfId="162" applyNumberFormat="1" applyFont="1" applyFill="1" applyBorder="1" applyAlignment="1">
      <alignment horizontal="right" indent="2"/>
    </xf>
    <xf numFmtId="2" fontId="12" fillId="0" borderId="14" xfId="162" applyNumberFormat="1" applyFont="1" applyFill="1" applyBorder="1" applyAlignment="1">
      <alignment horizontal="center"/>
    </xf>
    <xf numFmtId="2" fontId="12" fillId="0" borderId="8" xfId="162" applyNumberFormat="1" applyFont="1" applyFill="1" applyBorder="1" applyAlignment="1">
      <alignment horizontal="right" indent="2"/>
    </xf>
    <xf numFmtId="173" fontId="12" fillId="0" borderId="11" xfId="162" applyNumberFormat="1" applyFont="1" applyFill="1" applyBorder="1" applyAlignment="1">
      <alignment horizontal="center"/>
    </xf>
    <xf numFmtId="3" fontId="12" fillId="0" borderId="43" xfId="162" applyNumberFormat="1" applyFont="1" applyFill="1" applyBorder="1" applyAlignment="1">
      <alignment horizontal="right" indent="1"/>
    </xf>
    <xf numFmtId="3" fontId="12" fillId="0" borderId="41" xfId="162" applyNumberFormat="1" applyFont="1" applyFill="1" applyBorder="1" applyAlignment="1">
      <alignment horizontal="center"/>
    </xf>
    <xf numFmtId="1" fontId="12" fillId="0" borderId="42" xfId="162" applyNumberFormat="1" applyFont="1" applyFill="1" applyBorder="1" applyAlignment="1">
      <alignment horizontal="right" indent="2"/>
    </xf>
    <xf numFmtId="2" fontId="12" fillId="0" borderId="41" xfId="162" applyNumberFormat="1" applyFont="1" applyFill="1" applyBorder="1" applyAlignment="1">
      <alignment horizontal="center"/>
    </xf>
    <xf numFmtId="2" fontId="12" fillId="0" borderId="43" xfId="162" applyNumberFormat="1" applyFont="1" applyFill="1" applyBorder="1" applyAlignment="1">
      <alignment horizontal="right" indent="2"/>
    </xf>
    <xf numFmtId="0" fontId="45" fillId="0" borderId="0" xfId="221" applyBorder="1" applyAlignment="1">
      <alignment vertical="center"/>
    </xf>
    <xf numFmtId="4" fontId="12" fillId="0" borderId="0" xfId="0" applyNumberFormat="1" applyFont="1" applyFill="1" applyBorder="1" applyAlignment="1"/>
    <xf numFmtId="0" fontId="12" fillId="0" borderId="1" xfId="0" applyNumberFormat="1" applyFont="1" applyFill="1" applyBorder="1" applyAlignment="1"/>
    <xf numFmtId="0" fontId="12" fillId="5" borderId="1" xfId="0" applyNumberFormat="1" applyFont="1" applyFill="1" applyBorder="1" applyAlignment="1">
      <alignment horizontal="center"/>
    </xf>
    <xf numFmtId="166" fontId="12" fillId="0" borderId="0" xfId="2" applyNumberFormat="1" applyFont="1">
      <alignment vertical="center"/>
    </xf>
    <xf numFmtId="0" fontId="46" fillId="0" borderId="0" xfId="1" applyFont="1" applyFill="1" applyBorder="1" applyAlignment="1">
      <alignment horizontal="left"/>
    </xf>
    <xf numFmtId="168" fontId="12" fillId="0" borderId="0" xfId="2" applyNumberFormat="1" applyFont="1" applyFill="1" applyBorder="1" applyAlignment="1">
      <alignment horizontal="right" vertical="center" indent="2"/>
    </xf>
    <xf numFmtId="0" fontId="12" fillId="0" borderId="0" xfId="1" applyFont="1" applyFill="1"/>
    <xf numFmtId="0" fontId="12" fillId="0" borderId="0" xfId="1" applyFont="1" applyFill="1" applyBorder="1"/>
    <xf numFmtId="3" fontId="12" fillId="0" borderId="0" xfId="71" applyNumberFormat="1" applyFont="1" applyFill="1" applyBorder="1" applyAlignment="1"/>
    <xf numFmtId="168" fontId="12" fillId="0" borderId="0" xfId="4" applyNumberFormat="1" applyFont="1" applyFill="1" applyBorder="1" applyAlignment="1">
      <alignment horizontal="right" indent="2"/>
    </xf>
    <xf numFmtId="0" fontId="12" fillId="5" borderId="35" xfId="71" applyNumberFormat="1" applyFont="1" applyFill="1" applyBorder="1" applyAlignment="1"/>
    <xf numFmtId="168" fontId="12" fillId="35" borderId="35" xfId="4" applyNumberFormat="1" applyFont="1" applyFill="1" applyBorder="1" applyAlignment="1">
      <alignment horizontal="right" indent="2"/>
    </xf>
    <xf numFmtId="168" fontId="12" fillId="35" borderId="35" xfId="2" applyNumberFormat="1" applyFont="1" applyFill="1" applyBorder="1" applyAlignment="1">
      <alignment horizontal="right" vertical="center" indent="2"/>
    </xf>
    <xf numFmtId="0" fontId="12" fillId="0" borderId="35" xfId="71" applyNumberFormat="1" applyFont="1" applyFill="1" applyBorder="1" applyAlignment="1"/>
    <xf numFmtId="168" fontId="12" fillId="2" borderId="35" xfId="4" applyNumberFormat="1" applyFont="1" applyFill="1" applyBorder="1" applyAlignment="1">
      <alignment horizontal="right" indent="2"/>
    </xf>
    <xf numFmtId="168" fontId="12" fillId="2" borderId="35" xfId="2" applyNumberFormat="1" applyFont="1" applyFill="1" applyBorder="1" applyAlignment="1">
      <alignment horizontal="right" vertical="center" indent="2"/>
    </xf>
    <xf numFmtId="0" fontId="12" fillId="0" borderId="35" xfId="2" applyFont="1" applyFill="1" applyBorder="1" applyAlignment="1">
      <alignment horizontal="left" vertical="center"/>
    </xf>
    <xf numFmtId="4" fontId="12" fillId="0" borderId="0" xfId="1" applyNumberFormat="1" applyFont="1" applyFill="1" applyBorder="1"/>
    <xf numFmtId="1" fontId="12" fillId="0" borderId="0" xfId="0" applyNumberFormat="1" applyFont="1" applyFill="1" applyBorder="1" applyAlignment="1"/>
    <xf numFmtId="2" fontId="12" fillId="0" borderId="0" xfId="71" applyNumberFormat="1" applyFont="1" applyFill="1" applyBorder="1"/>
    <xf numFmtId="0" fontId="12" fillId="0" borderId="36" xfId="71" applyFont="1" applyFill="1" applyBorder="1"/>
    <xf numFmtId="2" fontId="12" fillId="0" borderId="40" xfId="71" applyNumberFormat="1" applyFont="1" applyFill="1" applyBorder="1"/>
    <xf numFmtId="1" fontId="12" fillId="0" borderId="35" xfId="71" applyNumberFormat="1" applyFont="1" applyFill="1" applyBorder="1"/>
    <xf numFmtId="9" fontId="12" fillId="0" borderId="0" xfId="71" applyNumberFormat="1" applyFont="1" applyFill="1"/>
    <xf numFmtId="3" fontId="12" fillId="2" borderId="0" xfId="0" applyNumberFormat="1" applyFont="1" applyFill="1" applyBorder="1" applyAlignment="1"/>
    <xf numFmtId="0" fontId="61" fillId="2" borderId="0" xfId="0" applyNumberFormat="1" applyFont="1" applyFill="1" applyBorder="1" applyAlignment="1"/>
    <xf numFmtId="9" fontId="12" fillId="0" borderId="35" xfId="71" applyNumberFormat="1" applyFont="1" applyFill="1" applyBorder="1"/>
    <xf numFmtId="4" fontId="12" fillId="0" borderId="51" xfId="0" applyNumberFormat="1" applyFont="1" applyFill="1" applyBorder="1" applyAlignment="1"/>
    <xf numFmtId="0" fontId="12" fillId="5" borderId="36" xfId="0" applyNumberFormat="1" applyFont="1" applyFill="1" applyBorder="1" applyAlignment="1">
      <alignment horizontal="center"/>
    </xf>
    <xf numFmtId="4" fontId="12" fillId="0" borderId="52" xfId="0" applyNumberFormat="1" applyFont="1" applyFill="1" applyBorder="1" applyAlignment="1"/>
    <xf numFmtId="175" fontId="12" fillId="0" borderId="35" xfId="0" applyNumberFormat="1" applyFont="1" applyFill="1" applyBorder="1" applyAlignment="1">
      <alignment horizontal="right" vertical="center" shrinkToFit="1"/>
    </xf>
    <xf numFmtId="4" fontId="12" fillId="0" borderId="35" xfId="0" applyNumberFormat="1" applyFont="1" applyFill="1" applyBorder="1" applyAlignment="1">
      <alignment horizontal="right" vertical="center" shrinkToFit="1"/>
    </xf>
    <xf numFmtId="4" fontId="12" fillId="0" borderId="36" xfId="0" applyNumberFormat="1" applyFont="1" applyFill="1" applyBorder="1" applyAlignment="1"/>
    <xf numFmtId="4" fontId="9" fillId="36" borderId="35" xfId="0" applyNumberFormat="1" applyFont="1" applyFill="1" applyBorder="1" applyAlignment="1">
      <alignment horizontal="right" vertical="center" shrinkToFit="1"/>
    </xf>
    <xf numFmtId="0" fontId="12" fillId="2" borderId="35" xfId="0" applyNumberFormat="1" applyFont="1" applyFill="1" applyBorder="1" applyAlignment="1"/>
    <xf numFmtId="0" fontId="12" fillId="0" borderId="35" xfId="2" applyFont="1" applyBorder="1">
      <alignment vertical="center"/>
    </xf>
    <xf numFmtId="3" fontId="12" fillId="0" borderId="50" xfId="162" applyNumberFormat="1" applyFont="1" applyFill="1" applyBorder="1" applyAlignment="1">
      <alignment horizontal="right" indent="1"/>
    </xf>
    <xf numFmtId="0" fontId="46" fillId="0" borderId="54" xfId="2" applyFont="1" applyFill="1" applyBorder="1" applyAlignment="1">
      <alignment horizontal="left" vertical="center"/>
    </xf>
    <xf numFmtId="3" fontId="12" fillId="2" borderId="12" xfId="162" applyNumberFormat="1" applyFont="1" applyFill="1" applyBorder="1" applyAlignment="1">
      <alignment horizontal="right" indent="1"/>
    </xf>
    <xf numFmtId="3" fontId="12" fillId="2" borderId="0" xfId="162" applyNumberFormat="1" applyFont="1" applyFill="1" applyBorder="1" applyAlignment="1">
      <alignment horizontal="right" indent="1"/>
    </xf>
    <xf numFmtId="3" fontId="12" fillId="2" borderId="12" xfId="162" applyNumberFormat="1" applyFont="1" applyFill="1" applyBorder="1" applyAlignment="1">
      <alignment horizontal="center"/>
    </xf>
    <xf numFmtId="3" fontId="12" fillId="2" borderId="0" xfId="162" applyNumberFormat="1" applyFont="1" applyFill="1" applyBorder="1" applyAlignment="1">
      <alignment horizontal="center"/>
    </xf>
    <xf numFmtId="4" fontId="12" fillId="2" borderId="12" xfId="162" applyNumberFormat="1" applyFont="1" applyFill="1" applyBorder="1" applyAlignment="1">
      <alignment horizontal="center"/>
    </xf>
    <xf numFmtId="4" fontId="12" fillId="2" borderId="0" xfId="162" applyNumberFormat="1" applyFont="1" applyFill="1" applyBorder="1" applyAlignment="1">
      <alignment horizontal="center"/>
    </xf>
    <xf numFmtId="0" fontId="60" fillId="0" borderId="53" xfId="2" applyFont="1" applyFill="1" applyBorder="1" applyAlignment="1">
      <alignment horizontal="left" vertical="center"/>
    </xf>
    <xf numFmtId="3" fontId="12" fillId="2" borderId="55" xfId="162" applyNumberFormat="1" applyFont="1" applyFill="1" applyBorder="1" applyAlignment="1">
      <alignment horizontal="right" indent="1"/>
    </xf>
    <xf numFmtId="3" fontId="12" fillId="2" borderId="53" xfId="162" applyNumberFormat="1" applyFont="1" applyFill="1" applyBorder="1" applyAlignment="1">
      <alignment horizontal="right" indent="1"/>
    </xf>
    <xf numFmtId="3" fontId="12" fillId="2" borderId="55" xfId="162" applyNumberFormat="1" applyFont="1" applyFill="1" applyBorder="1" applyAlignment="1">
      <alignment horizontal="center"/>
    </xf>
    <xf numFmtId="3" fontId="12" fillId="2" borderId="53" xfId="162" applyNumberFormat="1" applyFont="1" applyFill="1" applyBorder="1" applyAlignment="1">
      <alignment horizontal="center"/>
    </xf>
    <xf numFmtId="4" fontId="12" fillId="2" borderId="55" xfId="162" applyNumberFormat="1" applyFont="1" applyFill="1" applyBorder="1" applyAlignment="1">
      <alignment horizontal="center"/>
    </xf>
    <xf numFmtId="4" fontId="12" fillId="2" borderId="53" xfId="162" applyNumberFormat="1" applyFont="1" applyFill="1" applyBorder="1" applyAlignment="1">
      <alignment horizontal="center"/>
    </xf>
    <xf numFmtId="0" fontId="46" fillId="3" borderId="10" xfId="162" applyFont="1" applyFill="1" applyBorder="1" applyAlignment="1">
      <alignment horizontal="center" vertical="center" wrapText="1"/>
    </xf>
    <xf numFmtId="0" fontId="46" fillId="3" borderId="15" xfId="162" applyFont="1" applyFill="1" applyBorder="1" applyAlignment="1">
      <alignment horizontal="center" vertical="center" wrapText="1"/>
    </xf>
    <xf numFmtId="0" fontId="46" fillId="3" borderId="3" xfId="162" applyFont="1" applyFill="1" applyBorder="1" applyAlignment="1">
      <alignment horizontal="center" vertical="center" wrapText="1"/>
    </xf>
    <xf numFmtId="0" fontId="46" fillId="3" borderId="11" xfId="162" applyNumberFormat="1" applyFont="1" applyFill="1" applyBorder="1" applyAlignment="1">
      <alignment horizontal="center" vertical="center"/>
    </xf>
    <xf numFmtId="0" fontId="46" fillId="3" borderId="4" xfId="162" applyNumberFormat="1" applyFont="1" applyFill="1" applyBorder="1" applyAlignment="1">
      <alignment horizontal="center" vertical="center"/>
    </xf>
    <xf numFmtId="0" fontId="46" fillId="3" borderId="10" xfId="2" applyFont="1" applyFill="1" applyBorder="1" applyAlignment="1">
      <alignment horizontal="center" vertical="center" wrapText="1"/>
    </xf>
    <xf numFmtId="0" fontId="46" fillId="3" borderId="15" xfId="2" applyFont="1" applyFill="1" applyBorder="1" applyAlignment="1">
      <alignment horizontal="center" vertical="center" wrapText="1"/>
    </xf>
    <xf numFmtId="0" fontId="46" fillId="3" borderId="34" xfId="2" applyFont="1" applyFill="1" applyBorder="1" applyAlignment="1">
      <alignment horizontal="center" vertical="center" wrapText="1"/>
    </xf>
    <xf numFmtId="49" fontId="51" fillId="3" borderId="13" xfId="2" applyNumberFormat="1" applyFont="1" applyFill="1" applyBorder="1" applyAlignment="1">
      <alignment horizontal="center" vertical="center" wrapText="1"/>
    </xf>
    <xf numFmtId="49" fontId="51" fillId="3" borderId="16" xfId="2" applyNumberFormat="1" applyFont="1" applyFill="1" applyBorder="1" applyAlignment="1">
      <alignment horizontal="center" vertical="center" wrapText="1"/>
    </xf>
    <xf numFmtId="0" fontId="51" fillId="3" borderId="13" xfId="2" applyFont="1" applyFill="1" applyBorder="1" applyAlignment="1">
      <alignment horizontal="center" vertical="center" wrapText="1"/>
    </xf>
    <xf numFmtId="0" fontId="51" fillId="3" borderId="7" xfId="2" applyFont="1" applyFill="1" applyBorder="1" applyAlignment="1">
      <alignment horizontal="center" vertical="center" wrapText="1"/>
    </xf>
  </cellXfs>
  <cellStyles count="222">
    <cellStyle name="20% - Accent1 2" xfId="88" xr:uid="{00000000-0005-0000-0000-000000000000}"/>
    <cellStyle name="20% - Accent2 2" xfId="89" xr:uid="{00000000-0005-0000-0000-000001000000}"/>
    <cellStyle name="20% - Accent3 2" xfId="90" xr:uid="{00000000-0005-0000-0000-000002000000}"/>
    <cellStyle name="20% - Accent4 2" xfId="91" xr:uid="{00000000-0005-0000-0000-000003000000}"/>
    <cellStyle name="20% - Accent5 2" xfId="92" xr:uid="{00000000-0005-0000-0000-000004000000}"/>
    <cellStyle name="20% - Accent6 2" xfId="93" xr:uid="{00000000-0005-0000-0000-000005000000}"/>
    <cellStyle name="20% - Akzent1" xfId="11" xr:uid="{00000000-0005-0000-0000-000006000000}"/>
    <cellStyle name="20% - Akzent2" xfId="12" xr:uid="{00000000-0005-0000-0000-000007000000}"/>
    <cellStyle name="20% - Akzent3" xfId="13" xr:uid="{00000000-0005-0000-0000-000008000000}"/>
    <cellStyle name="20% - Akzent4" xfId="14" xr:uid="{00000000-0005-0000-0000-000009000000}"/>
    <cellStyle name="20% - Akzent5" xfId="15" xr:uid="{00000000-0005-0000-0000-00000A000000}"/>
    <cellStyle name="20% - Akzent6" xfId="16" xr:uid="{00000000-0005-0000-0000-00000B000000}"/>
    <cellStyle name="40% - Accent1 2" xfId="94" xr:uid="{00000000-0005-0000-0000-00000C000000}"/>
    <cellStyle name="40% - Accent2 2" xfId="95" xr:uid="{00000000-0005-0000-0000-00000D000000}"/>
    <cellStyle name="40% - Accent3 2" xfId="96" xr:uid="{00000000-0005-0000-0000-00000E000000}"/>
    <cellStyle name="40% - Accent4 2" xfId="97" xr:uid="{00000000-0005-0000-0000-00000F000000}"/>
    <cellStyle name="40% - Accent5 2" xfId="98" xr:uid="{00000000-0005-0000-0000-000010000000}"/>
    <cellStyle name="40% - Accent6 2" xfId="99" xr:uid="{00000000-0005-0000-0000-000011000000}"/>
    <cellStyle name="40% - Akzent1" xfId="17" xr:uid="{00000000-0005-0000-0000-000012000000}"/>
    <cellStyle name="40% - Akzent2" xfId="18" xr:uid="{00000000-0005-0000-0000-000013000000}"/>
    <cellStyle name="40% - Akzent3" xfId="19" xr:uid="{00000000-0005-0000-0000-000014000000}"/>
    <cellStyle name="40% - Akzent4" xfId="20" xr:uid="{00000000-0005-0000-0000-000015000000}"/>
    <cellStyle name="40% - Akzent5" xfId="21" xr:uid="{00000000-0005-0000-0000-000016000000}"/>
    <cellStyle name="40% - Akzent6" xfId="22" xr:uid="{00000000-0005-0000-0000-000017000000}"/>
    <cellStyle name="60% - Accent1 2" xfId="100" xr:uid="{00000000-0005-0000-0000-000018000000}"/>
    <cellStyle name="60% - Accent2 2" xfId="101" xr:uid="{00000000-0005-0000-0000-000019000000}"/>
    <cellStyle name="60% - Accent3 2" xfId="102" xr:uid="{00000000-0005-0000-0000-00001A000000}"/>
    <cellStyle name="60% - Accent4 2" xfId="103" xr:uid="{00000000-0005-0000-0000-00001B000000}"/>
    <cellStyle name="60% - Accent5 2" xfId="104" xr:uid="{00000000-0005-0000-0000-00001C000000}"/>
    <cellStyle name="60% - Accent6 2" xfId="105" xr:uid="{00000000-0005-0000-0000-00001D000000}"/>
    <cellStyle name="60% - Akzent1" xfId="23" xr:uid="{00000000-0005-0000-0000-00001E000000}"/>
    <cellStyle name="60% - Akzent2" xfId="24" xr:uid="{00000000-0005-0000-0000-00001F000000}"/>
    <cellStyle name="60% - Akzent3" xfId="25" xr:uid="{00000000-0005-0000-0000-000020000000}"/>
    <cellStyle name="60% - Akzent4" xfId="26" xr:uid="{00000000-0005-0000-0000-000021000000}"/>
    <cellStyle name="60% - Akzent5" xfId="27" xr:uid="{00000000-0005-0000-0000-000022000000}"/>
    <cellStyle name="60% - Akzent6" xfId="28" xr:uid="{00000000-0005-0000-0000-000023000000}"/>
    <cellStyle name="Accent1 2" xfId="106" xr:uid="{00000000-0005-0000-0000-000024000000}"/>
    <cellStyle name="Accent2 2" xfId="107" xr:uid="{00000000-0005-0000-0000-000025000000}"/>
    <cellStyle name="Accent3 2" xfId="108" xr:uid="{00000000-0005-0000-0000-000026000000}"/>
    <cellStyle name="Accent4 2" xfId="109" xr:uid="{00000000-0005-0000-0000-000027000000}"/>
    <cellStyle name="Accent5 2" xfId="110" xr:uid="{00000000-0005-0000-0000-000028000000}"/>
    <cellStyle name="Accent6 2" xfId="111" xr:uid="{00000000-0005-0000-0000-000029000000}"/>
    <cellStyle name="Akzent1" xfId="29" xr:uid="{00000000-0005-0000-0000-00002A000000}"/>
    <cellStyle name="Akzent2" xfId="30" xr:uid="{00000000-0005-0000-0000-00002B000000}"/>
    <cellStyle name="Akzent3" xfId="31" xr:uid="{00000000-0005-0000-0000-00002C000000}"/>
    <cellStyle name="Akzent4" xfId="32" xr:uid="{00000000-0005-0000-0000-00002D000000}"/>
    <cellStyle name="Akzent5" xfId="33" xr:uid="{00000000-0005-0000-0000-00002E000000}"/>
    <cellStyle name="Akzent6" xfId="34" xr:uid="{00000000-0005-0000-0000-00002F000000}"/>
    <cellStyle name="Ausgabe" xfId="35" xr:uid="{00000000-0005-0000-0000-000030000000}"/>
    <cellStyle name="Ausgabe 2" xfId="163" xr:uid="{00000000-0005-0000-0000-000031000000}"/>
    <cellStyle name="Bad 2" xfId="112" xr:uid="{00000000-0005-0000-0000-000032000000}"/>
    <cellStyle name="Berechnung" xfId="36" xr:uid="{00000000-0005-0000-0000-000033000000}"/>
    <cellStyle name="Berechnung 2" xfId="164" xr:uid="{00000000-0005-0000-0000-000034000000}"/>
    <cellStyle name="Calculation 2" xfId="113" xr:uid="{00000000-0005-0000-0000-000035000000}"/>
    <cellStyle name="Calculation 2 2" xfId="114" xr:uid="{00000000-0005-0000-0000-000036000000}"/>
    <cellStyle name="Check Cell 2" xfId="115" xr:uid="{00000000-0005-0000-0000-000037000000}"/>
    <cellStyle name="Comma 2" xfId="9" xr:uid="{00000000-0005-0000-0000-000038000000}"/>
    <cellStyle name="Comma 2 2" xfId="192" xr:uid="{00000000-0005-0000-0000-000039000000}"/>
    <cellStyle name="Comma 3" xfId="66" xr:uid="{00000000-0005-0000-0000-00003A000000}"/>
    <cellStyle name="Comma 3 2" xfId="165" xr:uid="{00000000-0005-0000-0000-00003B000000}"/>
    <cellStyle name="Comma 3 2 2" xfId="203" xr:uid="{00000000-0005-0000-0000-00003C000000}"/>
    <cellStyle name="Comma 3 3" xfId="194" xr:uid="{00000000-0005-0000-0000-00003D000000}"/>
    <cellStyle name="Comma 4" xfId="72" xr:uid="{00000000-0005-0000-0000-00003E000000}"/>
    <cellStyle name="Comma 4 2" xfId="181" xr:uid="{00000000-0005-0000-0000-00003F000000}"/>
    <cellStyle name="Comma 4 2 2" xfId="215" xr:uid="{00000000-0005-0000-0000-000040000000}"/>
    <cellStyle name="Comma 4 3" xfId="197" xr:uid="{00000000-0005-0000-0000-000041000000}"/>
    <cellStyle name="Comma 5" xfId="182" xr:uid="{00000000-0005-0000-0000-000042000000}"/>
    <cellStyle name="Comma 5 2" xfId="216" xr:uid="{00000000-0005-0000-0000-000043000000}"/>
    <cellStyle name="ConditionalStyle_1" xfId="37" xr:uid="{00000000-0005-0000-0000-000044000000}"/>
    <cellStyle name="Eingabe" xfId="38" xr:uid="{00000000-0005-0000-0000-000045000000}"/>
    <cellStyle name="Eingabe 2" xfId="166" xr:uid="{00000000-0005-0000-0000-000046000000}"/>
    <cellStyle name="Ergebnis" xfId="39" xr:uid="{00000000-0005-0000-0000-000047000000}"/>
    <cellStyle name="Ergebnis 2" xfId="145" xr:uid="{00000000-0005-0000-0000-000048000000}"/>
    <cellStyle name="Ergebnis 3" xfId="146" xr:uid="{00000000-0005-0000-0000-000049000000}"/>
    <cellStyle name="Ergebnis 4" xfId="167" xr:uid="{00000000-0005-0000-0000-00004A000000}"/>
    <cellStyle name="Erklärender Text" xfId="40" xr:uid="{00000000-0005-0000-0000-00004B000000}"/>
    <cellStyle name="Euro" xfId="41" xr:uid="{00000000-0005-0000-0000-00004C000000}"/>
    <cellStyle name="Excel Built-in Normal" xfId="42" xr:uid="{00000000-0005-0000-0000-00004D000000}"/>
    <cellStyle name="Explanatory Text 2" xfId="116" xr:uid="{00000000-0005-0000-0000-00004E000000}"/>
    <cellStyle name="Good 2" xfId="117" xr:uid="{00000000-0005-0000-0000-00004F000000}"/>
    <cellStyle name="Gut" xfId="43" xr:uid="{00000000-0005-0000-0000-000050000000}"/>
    <cellStyle name="Gut 2" xfId="147" xr:uid="{00000000-0005-0000-0000-000051000000}"/>
    <cellStyle name="Heading 1 2" xfId="118" xr:uid="{00000000-0005-0000-0000-000052000000}"/>
    <cellStyle name="Heading 2 2" xfId="119" xr:uid="{00000000-0005-0000-0000-000053000000}"/>
    <cellStyle name="Heading 3 2" xfId="120" xr:uid="{00000000-0005-0000-0000-000054000000}"/>
    <cellStyle name="Heading 4 2" xfId="121" xr:uid="{00000000-0005-0000-0000-000055000000}"/>
    <cellStyle name="Hyperlink" xfId="221" builtinId="8"/>
    <cellStyle name="Hyperlink 2" xfId="143" xr:uid="{00000000-0005-0000-0000-000057000000}"/>
    <cellStyle name="Hyperlink 3" xfId="183" xr:uid="{00000000-0005-0000-0000-000058000000}"/>
    <cellStyle name="Input 2" xfId="122" xr:uid="{00000000-0005-0000-0000-000059000000}"/>
    <cellStyle name="Input 2 2" xfId="123" xr:uid="{00000000-0005-0000-0000-00005A000000}"/>
    <cellStyle name="Linked Cell 2" xfId="124" xr:uid="{00000000-0005-0000-0000-00005B000000}"/>
    <cellStyle name="Neutral 2" xfId="125" xr:uid="{00000000-0005-0000-0000-00005C000000}"/>
    <cellStyle name="Normal" xfId="0" builtinId="0"/>
    <cellStyle name="Normal 10" xfId="71" xr:uid="{00000000-0005-0000-0000-00005E000000}"/>
    <cellStyle name="Normal 10 2" xfId="162" xr:uid="{00000000-0005-0000-0000-00005F000000}"/>
    <cellStyle name="Normal 11" xfId="78" xr:uid="{00000000-0005-0000-0000-000060000000}"/>
    <cellStyle name="Normal 12" xfId="81" xr:uid="{00000000-0005-0000-0000-000061000000}"/>
    <cellStyle name="Normal 13" xfId="82" xr:uid="{00000000-0005-0000-0000-000062000000}"/>
    <cellStyle name="Normal 14" xfId="86" xr:uid="{00000000-0005-0000-0000-000063000000}"/>
    <cellStyle name="Normal 14 2" xfId="168" xr:uid="{00000000-0005-0000-0000-000064000000}"/>
    <cellStyle name="Normal 14 2 2" xfId="204" xr:uid="{00000000-0005-0000-0000-000065000000}"/>
    <cellStyle name="Normal 14 3" xfId="198" xr:uid="{00000000-0005-0000-0000-000066000000}"/>
    <cellStyle name="Normal 15" xfId="161" xr:uid="{00000000-0005-0000-0000-000067000000}"/>
    <cellStyle name="Normal 15 2" xfId="169" xr:uid="{00000000-0005-0000-0000-000068000000}"/>
    <cellStyle name="Normal 16" xfId="184" xr:uid="{00000000-0005-0000-0000-000069000000}"/>
    <cellStyle name="Normal 16 2" xfId="217" xr:uid="{00000000-0005-0000-0000-00006A000000}"/>
    <cellStyle name="Normal 17" xfId="185" xr:uid="{00000000-0005-0000-0000-00006B000000}"/>
    <cellStyle name="Normal 18" xfId="186" xr:uid="{00000000-0005-0000-0000-00006C000000}"/>
    <cellStyle name="Normal 19" xfId="188" xr:uid="{00000000-0005-0000-0000-00006D000000}"/>
    <cellStyle name="Normal 19 2" xfId="218" xr:uid="{00000000-0005-0000-0000-00006E000000}"/>
    <cellStyle name="Normal 2" xfId="1" xr:uid="{00000000-0005-0000-0000-00006F000000}"/>
    <cellStyle name="Normal 2 2" xfId="3" xr:uid="{00000000-0005-0000-0000-000070000000}"/>
    <cellStyle name="Normal 2 2 2" xfId="70" xr:uid="{00000000-0005-0000-0000-000071000000}"/>
    <cellStyle name="Normal 2 2 2 2" xfId="170" xr:uid="{00000000-0005-0000-0000-000072000000}"/>
    <cellStyle name="Normal 2 2 2 2 2" xfId="205" xr:uid="{00000000-0005-0000-0000-000073000000}"/>
    <cellStyle name="Normal 2 2 2 3" xfId="180" xr:uid="{00000000-0005-0000-0000-000074000000}"/>
    <cellStyle name="Normal 2 2 2 3 2" xfId="214" xr:uid="{00000000-0005-0000-0000-000075000000}"/>
    <cellStyle name="Normal 2 2 2 4" xfId="196" xr:uid="{00000000-0005-0000-0000-000076000000}"/>
    <cellStyle name="Normal 2 2 3" xfId="7" xr:uid="{00000000-0005-0000-0000-000077000000}"/>
    <cellStyle name="Normal 2 2 4" xfId="171" xr:uid="{00000000-0005-0000-0000-000078000000}"/>
    <cellStyle name="Normal 2 2 4 2" xfId="206" xr:uid="{00000000-0005-0000-0000-000079000000}"/>
    <cellStyle name="Normal 2 2 5" xfId="190" xr:uid="{00000000-0005-0000-0000-00007A000000}"/>
    <cellStyle name="Normal 2 3" xfId="58" xr:uid="{00000000-0005-0000-0000-00007B000000}"/>
    <cellStyle name="Normal 2 4" xfId="84" xr:uid="{00000000-0005-0000-0000-00007C000000}"/>
    <cellStyle name="Normal 20" xfId="189" xr:uid="{00000000-0005-0000-0000-00007D000000}"/>
    <cellStyle name="Normal 20 2" xfId="219" xr:uid="{00000000-0005-0000-0000-00007E000000}"/>
    <cellStyle name="Normal 21" xfId="220" xr:uid="{00000000-0005-0000-0000-00007F000000}"/>
    <cellStyle name="Normal 3" xfId="2" xr:uid="{00000000-0005-0000-0000-000080000000}"/>
    <cellStyle name="Normal 3 2" xfId="10" xr:uid="{00000000-0005-0000-0000-000081000000}"/>
    <cellStyle name="Normal 3 2 2" xfId="126" xr:uid="{00000000-0005-0000-0000-000082000000}"/>
    <cellStyle name="Normal 3 2 3" xfId="144" xr:uid="{00000000-0005-0000-0000-000083000000}"/>
    <cellStyle name="Normal 3 3" xfId="69" xr:uid="{00000000-0005-0000-0000-000084000000}"/>
    <cellStyle name="Normal 3 4" xfId="75" xr:uid="{00000000-0005-0000-0000-000085000000}"/>
    <cellStyle name="Normal 3 5" xfId="85" xr:uid="{00000000-0005-0000-0000-000086000000}"/>
    <cellStyle name="Normal 3 6" xfId="6" xr:uid="{00000000-0005-0000-0000-000087000000}"/>
    <cellStyle name="Normal 4" xfId="8" xr:uid="{00000000-0005-0000-0000-000088000000}"/>
    <cellStyle name="Normal 4 2" xfId="76" xr:uid="{00000000-0005-0000-0000-000089000000}"/>
    <cellStyle name="Normal 4 3" xfId="172" xr:uid="{00000000-0005-0000-0000-00008A000000}"/>
    <cellStyle name="Normal 4 3 2" xfId="207" xr:uid="{00000000-0005-0000-0000-00008B000000}"/>
    <cellStyle name="Normal 4 4" xfId="191" xr:uid="{00000000-0005-0000-0000-00008C000000}"/>
    <cellStyle name="Normal 5" xfId="56" xr:uid="{00000000-0005-0000-0000-00008D000000}"/>
    <cellStyle name="Normal 5 2" xfId="68" xr:uid="{00000000-0005-0000-0000-00008E000000}"/>
    <cellStyle name="Normal 5 3" xfId="142" xr:uid="{00000000-0005-0000-0000-00008F000000}"/>
    <cellStyle name="Normal 5 4" xfId="173" xr:uid="{00000000-0005-0000-0000-000090000000}"/>
    <cellStyle name="Normal 5 4 2" xfId="208" xr:uid="{00000000-0005-0000-0000-000091000000}"/>
    <cellStyle name="Normal 5 5" xfId="193" xr:uid="{00000000-0005-0000-0000-000092000000}"/>
    <cellStyle name="Normal 6" xfId="57" xr:uid="{00000000-0005-0000-0000-000093000000}"/>
    <cellStyle name="Normal 6 2" xfId="127" xr:uid="{00000000-0005-0000-0000-000094000000}"/>
    <cellStyle name="Normal 7" xfId="59" xr:uid="{00000000-0005-0000-0000-000095000000}"/>
    <cellStyle name="Normal 8" xfId="60" xr:uid="{00000000-0005-0000-0000-000096000000}"/>
    <cellStyle name="Normal 9" xfId="61" xr:uid="{00000000-0005-0000-0000-000097000000}"/>
    <cellStyle name="Normál_Ques_15-19_4.1" xfId="44" xr:uid="{00000000-0005-0000-0000-000098000000}"/>
    <cellStyle name="Normal_Sheet1" xfId="187" xr:uid="{00000000-0005-0000-0000-000099000000}"/>
    <cellStyle name="normální_List1" xfId="128" xr:uid="{00000000-0005-0000-0000-00009A000000}"/>
    <cellStyle name="Note 2" xfId="129" xr:uid="{00000000-0005-0000-0000-00009B000000}"/>
    <cellStyle name="Note 2 2" xfId="130" xr:uid="{00000000-0005-0000-0000-00009C000000}"/>
    <cellStyle name="Notiz" xfId="45" xr:uid="{00000000-0005-0000-0000-00009D000000}"/>
    <cellStyle name="Notiz 2" xfId="174" xr:uid="{00000000-0005-0000-0000-00009E000000}"/>
    <cellStyle name="NumberCellStyle" xfId="4" xr:uid="{00000000-0005-0000-0000-00009F000000}"/>
    <cellStyle name="NumberCellStyle 2" xfId="64" xr:uid="{00000000-0005-0000-0000-0000A0000000}"/>
    <cellStyle name="NumberCellStyle 2 2" xfId="131" xr:uid="{00000000-0005-0000-0000-0000A1000000}"/>
    <cellStyle name="NumberCellStyle 3" xfId="65" xr:uid="{00000000-0005-0000-0000-0000A2000000}"/>
    <cellStyle name="NumberCellStyle 4" xfId="77" xr:uid="{00000000-0005-0000-0000-0000A3000000}"/>
    <cellStyle name="NumberCellStyle 5" xfId="79" xr:uid="{00000000-0005-0000-0000-0000A4000000}"/>
    <cellStyle name="Output 2" xfId="132" xr:uid="{00000000-0005-0000-0000-0000A5000000}"/>
    <cellStyle name="Output 2 2" xfId="133" xr:uid="{00000000-0005-0000-0000-0000A6000000}"/>
    <cellStyle name="Percent 2" xfId="5" xr:uid="{00000000-0005-0000-0000-0000A8000000}"/>
    <cellStyle name="Percent 2 2" xfId="62" xr:uid="{00000000-0005-0000-0000-0000A9000000}"/>
    <cellStyle name="Percent 2 3" xfId="55" xr:uid="{00000000-0005-0000-0000-0000AA000000}"/>
    <cellStyle name="Percent 3" xfId="63" xr:uid="{00000000-0005-0000-0000-0000AB000000}"/>
    <cellStyle name="Percent 4" xfId="67" xr:uid="{00000000-0005-0000-0000-0000AC000000}"/>
    <cellStyle name="Percent 4 2" xfId="175" xr:uid="{00000000-0005-0000-0000-0000AD000000}"/>
    <cellStyle name="Percent 4 2 2" xfId="209" xr:uid="{00000000-0005-0000-0000-0000AE000000}"/>
    <cellStyle name="Percent 4 3" xfId="195" xr:uid="{00000000-0005-0000-0000-0000AF000000}"/>
    <cellStyle name="Percent 5" xfId="74" xr:uid="{00000000-0005-0000-0000-0000B0000000}"/>
    <cellStyle name="Percent 6" xfId="87" xr:uid="{00000000-0005-0000-0000-0000B1000000}"/>
    <cellStyle name="Percent 6 2" xfId="176" xr:uid="{00000000-0005-0000-0000-0000B2000000}"/>
    <cellStyle name="Percent 6 2 2" xfId="210" xr:uid="{00000000-0005-0000-0000-0000B3000000}"/>
    <cellStyle name="Percent 6 3" xfId="199" xr:uid="{00000000-0005-0000-0000-0000B4000000}"/>
    <cellStyle name="Pourcentage 2" xfId="80" xr:uid="{00000000-0005-0000-0000-0000B5000000}"/>
    <cellStyle name="Prozent 2" xfId="148" xr:uid="{00000000-0005-0000-0000-0000B6000000}"/>
    <cellStyle name="Prozent 3" xfId="149" xr:uid="{00000000-0005-0000-0000-0000B7000000}"/>
    <cellStyle name="Prozent 4" xfId="150" xr:uid="{00000000-0005-0000-0000-0000B8000000}"/>
    <cellStyle name="Schlecht" xfId="46" xr:uid="{00000000-0005-0000-0000-0000B9000000}"/>
    <cellStyle name="SDMX_protected" xfId="73" xr:uid="{00000000-0005-0000-0000-0000BA000000}"/>
    <cellStyle name="Standard 2" xfId="134" xr:uid="{00000000-0005-0000-0000-0000BB000000}"/>
    <cellStyle name="Standard 2 2" xfId="151" xr:uid="{00000000-0005-0000-0000-0000BC000000}"/>
    <cellStyle name="Standard 3" xfId="135" xr:uid="{00000000-0005-0000-0000-0000BD000000}"/>
    <cellStyle name="Standard 3 2" xfId="152" xr:uid="{00000000-0005-0000-0000-0000BE000000}"/>
    <cellStyle name="Standard 4" xfId="136" xr:uid="{00000000-0005-0000-0000-0000BF000000}"/>
    <cellStyle name="Standard 4 2" xfId="153" xr:uid="{00000000-0005-0000-0000-0000C0000000}"/>
    <cellStyle name="Standard 4 2 2" xfId="177" xr:uid="{00000000-0005-0000-0000-0000C1000000}"/>
    <cellStyle name="Standard 4 2 2 2" xfId="211" xr:uid="{00000000-0005-0000-0000-0000C2000000}"/>
    <cellStyle name="Standard 4 2 3" xfId="201" xr:uid="{00000000-0005-0000-0000-0000C3000000}"/>
    <cellStyle name="Standard 4 3" xfId="178" xr:uid="{00000000-0005-0000-0000-0000C4000000}"/>
    <cellStyle name="Standard 4 3 2" xfId="212" xr:uid="{00000000-0005-0000-0000-0000C5000000}"/>
    <cellStyle name="Standard 4 4" xfId="200" xr:uid="{00000000-0005-0000-0000-0000C6000000}"/>
    <cellStyle name="Standard 5" xfId="154" xr:uid="{00000000-0005-0000-0000-0000C7000000}"/>
    <cellStyle name="Standard 6" xfId="155" xr:uid="{00000000-0005-0000-0000-0000C8000000}"/>
    <cellStyle name="Standard 7" xfId="156" xr:uid="{00000000-0005-0000-0000-0000C9000000}"/>
    <cellStyle name="Standard 8" xfId="157" xr:uid="{00000000-0005-0000-0000-0000CA000000}"/>
    <cellStyle name="Standard 8 2" xfId="179" xr:uid="{00000000-0005-0000-0000-0000CB000000}"/>
    <cellStyle name="Standard 8 2 2" xfId="213" xr:uid="{00000000-0005-0000-0000-0000CC000000}"/>
    <cellStyle name="Standard 8 3" xfId="202" xr:uid="{00000000-0005-0000-0000-0000CD000000}"/>
    <cellStyle name="Standard 9" xfId="158" xr:uid="{00000000-0005-0000-0000-0000CE000000}"/>
    <cellStyle name="Standard_HWgen_by_EWC-Stat_04_06" xfId="83" xr:uid="{00000000-0005-0000-0000-0000CF000000}"/>
    <cellStyle name="Table_LHS" xfId="137" xr:uid="{00000000-0005-0000-0000-0000D0000000}"/>
    <cellStyle name="Title 2" xfId="138" xr:uid="{00000000-0005-0000-0000-0000D1000000}"/>
    <cellStyle name="Titre ligne" xfId="159" xr:uid="{00000000-0005-0000-0000-0000D2000000}"/>
    <cellStyle name="Total 2" xfId="139" xr:uid="{00000000-0005-0000-0000-0000D3000000}"/>
    <cellStyle name="Total 2 2" xfId="140" xr:uid="{00000000-0005-0000-0000-0000D4000000}"/>
    <cellStyle name="Total intermediaire" xfId="160" xr:uid="{00000000-0005-0000-0000-0000D5000000}"/>
    <cellStyle name="Überschrift" xfId="47" xr:uid="{00000000-0005-0000-0000-0000D6000000}"/>
    <cellStyle name="Überschrift 1" xfId="48" xr:uid="{00000000-0005-0000-0000-0000D7000000}"/>
    <cellStyle name="Überschrift 2" xfId="49" xr:uid="{00000000-0005-0000-0000-0000D8000000}"/>
    <cellStyle name="Überschrift 3" xfId="50" xr:uid="{00000000-0005-0000-0000-0000D9000000}"/>
    <cellStyle name="Überschrift 4" xfId="51" xr:uid="{00000000-0005-0000-0000-0000DA000000}"/>
    <cellStyle name="Verknüpfte Zelle" xfId="52" xr:uid="{00000000-0005-0000-0000-0000DB000000}"/>
    <cellStyle name="Warnender Text" xfId="53" xr:uid="{00000000-0005-0000-0000-0000DC000000}"/>
    <cellStyle name="Warning Text 2" xfId="141" xr:uid="{00000000-0005-0000-0000-0000DD000000}"/>
    <cellStyle name="Zelle überprüfen" xfId="54" xr:uid="{00000000-0005-0000-0000-0000DE000000}"/>
  </cellStyles>
  <dxfs count="0"/>
  <tableStyles count="0" defaultTableStyle="TableStyleMedium2" defaultPivotStyle="PivotStyleLight16"/>
  <colors>
    <mruColors>
      <color rgb="FFFF99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Forest area in the EU,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403301261788E-3"/>
          <c:y val="9.22546036076547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1779406864379E-2"/>
          <c:y val="0.13626057781804801"/>
          <c:w val="0.97034321892702435"/>
          <c:h val="0.75279407981674351"/>
        </c:manualLayout>
      </c:layout>
      <c:barChart>
        <c:barDir val="col"/>
        <c:grouping val="clustered"/>
        <c:varyColors val="0"/>
        <c:ser>
          <c:idx val="1"/>
          <c:order val="0"/>
          <c:tx>
            <c:v>Share of forest in total country area</c:v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1'!$B$55:$B$88</c:f>
              <c:strCache>
                <c:ptCount val="34"/>
                <c:pt idx="0">
                  <c:v>EU</c:v>
                </c:pt>
                <c:pt idx="2">
                  <c:v>Finland (¹)</c:v>
                </c:pt>
                <c:pt idx="3">
                  <c:v>Sweden (¹)</c:v>
                </c:pt>
                <c:pt idx="4">
                  <c:v>Slovenia</c:v>
                </c:pt>
                <c:pt idx="5">
                  <c:v>Estonia (¹)</c:v>
                </c:pt>
                <c:pt idx="6">
                  <c:v>Latvia (¹)</c:v>
                </c:pt>
                <c:pt idx="7">
                  <c:v>Austria (²)</c:v>
                </c:pt>
                <c:pt idx="8">
                  <c:v>Slovakia</c:v>
                </c:pt>
                <c:pt idx="9">
                  <c:v>Spain (¹)</c:v>
                </c:pt>
                <c:pt idx="10">
                  <c:v>Portugal</c:v>
                </c:pt>
                <c:pt idx="11">
                  <c:v>Luxembourg</c:v>
                </c:pt>
                <c:pt idx="12">
                  <c:v>Bulgaria</c:v>
                </c:pt>
                <c:pt idx="13">
                  <c:v>Croatia</c:v>
                </c:pt>
                <c:pt idx="14">
                  <c:v>Czechia (¹)</c:v>
                </c:pt>
                <c:pt idx="15">
                  <c:v>Lithuania</c:v>
                </c:pt>
                <c:pt idx="16">
                  <c:v>France (¹)</c:v>
                </c:pt>
                <c:pt idx="17">
                  <c:v>Germany</c:v>
                </c:pt>
                <c:pt idx="18">
                  <c:v>Italy (¹)</c:v>
                </c:pt>
                <c:pt idx="19">
                  <c:v>Poland</c:v>
                </c:pt>
                <c:pt idx="20">
                  <c:v>Greece (¹)</c:v>
                </c:pt>
                <c:pt idx="21">
                  <c:v>Romania (¹)</c:v>
                </c:pt>
                <c:pt idx="22">
                  <c:v>Belgium (¹)</c:v>
                </c:pt>
                <c:pt idx="23">
                  <c:v>Hungary</c:v>
                </c:pt>
                <c:pt idx="24">
                  <c:v>Cyprus</c:v>
                </c:pt>
                <c:pt idx="25">
                  <c:v>Denmark (¹)</c:v>
                </c:pt>
                <c:pt idx="26">
                  <c:v>Ireland</c:v>
                </c:pt>
                <c:pt idx="27">
                  <c:v>Netherlands</c:v>
                </c:pt>
                <c:pt idx="28">
                  <c:v>Malta (¹)</c:v>
                </c:pt>
                <c:pt idx="30">
                  <c:v>Norway</c:v>
                </c:pt>
                <c:pt idx="32">
                  <c:v>North Macedonia</c:v>
                </c:pt>
                <c:pt idx="33">
                  <c:v>Bosnia and Hercegovina</c:v>
                </c:pt>
              </c:strCache>
            </c:strRef>
          </c:cat>
          <c:val>
            <c:numRef>
              <c:f>'Figure 1'!$F$55:$F$88</c:f>
              <c:numCache>
                <c:formatCode>0%</c:formatCode>
                <c:ptCount val="34"/>
                <c:pt idx="0" formatCode="0">
                  <c:v>38.667366102862097</c:v>
                </c:pt>
                <c:pt idx="2" formatCode="0">
                  <c:v>66.218296686573424</c:v>
                </c:pt>
                <c:pt idx="3" formatCode="0">
                  <c:v>62.535760263195542</c:v>
                </c:pt>
                <c:pt idx="4" formatCode="0">
                  <c:v>58.224239135796388</c:v>
                </c:pt>
                <c:pt idx="5" formatCode="0">
                  <c:v>53.785071466384323</c:v>
                </c:pt>
                <c:pt idx="6" formatCode="0">
                  <c:v>52.869971820518366</c:v>
                </c:pt>
                <c:pt idx="7" formatCode="0">
                  <c:v>46.396432914471006</c:v>
                </c:pt>
                <c:pt idx="8" formatCode="0">
                  <c:v>39.86458651983277</c:v>
                </c:pt>
                <c:pt idx="9" formatCode="0">
                  <c:v>36.713605002539609</c:v>
                </c:pt>
                <c:pt idx="10" formatCode="0">
                  <c:v>36.202522038014898</c:v>
                </c:pt>
                <c:pt idx="11" formatCode="0">
                  <c:v>35.868978805394988</c:v>
                </c:pt>
                <c:pt idx="12" formatCode="0">
                  <c:v>35.154419979098343</c:v>
                </c:pt>
                <c:pt idx="13" formatCode="0">
                  <c:v>34.349931088101208</c:v>
                </c:pt>
                <c:pt idx="14" formatCode="0">
                  <c:v>33.965589380127042</c:v>
                </c:pt>
                <c:pt idx="15" formatCode="0">
                  <c:v>33.845965320752406</c:v>
                </c:pt>
                <c:pt idx="16" formatCode="0">
                  <c:v>32.236895785524354</c:v>
                </c:pt>
                <c:pt idx="17" formatCode="0">
                  <c:v>32.110250049640769</c:v>
                </c:pt>
                <c:pt idx="18" formatCode="0">
                  <c:v>31.846407987473224</c:v>
                </c:pt>
                <c:pt idx="19" formatCode="0">
                  <c:v>30.381690646559456</c:v>
                </c:pt>
                <c:pt idx="20" formatCode="0">
                  <c:v>29.627773474873571</c:v>
                </c:pt>
                <c:pt idx="21" formatCode="0">
                  <c:v>29.316395271772411</c:v>
                </c:pt>
                <c:pt idx="22" formatCode="0">
                  <c:v>22.47766255788169</c:v>
                </c:pt>
                <c:pt idx="23" formatCode="0">
                  <c:v>22.278738227325505</c:v>
                </c:pt>
                <c:pt idx="24" formatCode="0">
                  <c:v>18.556143953312436</c:v>
                </c:pt>
                <c:pt idx="25" formatCode="0">
                  <c:v>14.640419336051252</c:v>
                </c:pt>
                <c:pt idx="26" formatCode="0">
                  <c:v>11.589060288504152</c:v>
                </c:pt>
                <c:pt idx="27" formatCode="0">
                  <c:v>9.7230991492321692</c:v>
                </c:pt>
                <c:pt idx="28" formatCode="0">
                  <c:v>1.4556962025316456</c:v>
                </c:pt>
                <c:pt idx="30" formatCode="0">
                  <c:v>31.543411203528869</c:v>
                </c:pt>
                <c:pt idx="32" formatCode="0">
                  <c:v>39.693335954393554</c:v>
                </c:pt>
                <c:pt idx="33" formatCode="0">
                  <c:v>31.011615100411642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8D-4E84-98F0-F043E9104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98788048"/>
        <c:axId val="498786872"/>
      </c:barChart>
      <c:catAx>
        <c:axId val="49878804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786872"/>
        <c:crossesAt val="0"/>
        <c:auto val="1"/>
        <c:lblAlgn val="ctr"/>
        <c:lblOffset val="100"/>
        <c:tickMarkSkip val="1"/>
        <c:noMultiLvlLbl val="0"/>
      </c:catAx>
      <c:valAx>
        <c:axId val="4987868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788048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</a:t>
            </a:r>
            <a:r>
              <a:rPr lang="en-US" baseline="0"/>
              <a:t> of total EU timber stocks, </a:t>
            </a:r>
            <a:r>
              <a:rPr lang="en-US"/>
              <a:t>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1023318128169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55710106222717E-2"/>
          <c:y val="0.1321963471062724"/>
          <c:w val="0.84359660835183525"/>
          <c:h val="0.44458875071312337"/>
        </c:manualLayout>
      </c:layout>
      <c:barChart>
        <c:barDir val="col"/>
        <c:grouping val="clustered"/>
        <c:varyColors val="0"/>
        <c:ser>
          <c:idx val="1"/>
          <c:order val="0"/>
          <c:tx>
            <c:v>Share of total EU stocks in 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2'!$A$50:$A$75</c:f>
              <c:strCache>
                <c:ptCount val="26"/>
                <c:pt idx="0">
                  <c:v>Germany</c:v>
                </c:pt>
                <c:pt idx="1">
                  <c:v>Sweden (¹)</c:v>
                </c:pt>
                <c:pt idx="2">
                  <c:v>France (¹)</c:v>
                </c:pt>
                <c:pt idx="3">
                  <c:v>Poland</c:v>
                </c:pt>
                <c:pt idx="4">
                  <c:v>Finland (¹)</c:v>
                </c:pt>
                <c:pt idx="5">
                  <c:v>Romania (¹)</c:v>
                </c:pt>
                <c:pt idx="6">
                  <c:v>Italy (¹)</c:v>
                </c:pt>
                <c:pt idx="7">
                  <c:v>Spain (¹)</c:v>
                </c:pt>
                <c:pt idx="8">
                  <c:v>Austria (²)</c:v>
                </c:pt>
                <c:pt idx="9">
                  <c:v>Czechia (¹)</c:v>
                </c:pt>
                <c:pt idx="10">
                  <c:v>Bulgaria</c:v>
                </c:pt>
                <c:pt idx="11">
                  <c:v>Latvia (¹)</c:v>
                </c:pt>
                <c:pt idx="12">
                  <c:v>Lithuania</c:v>
                </c:pt>
                <c:pt idx="13">
                  <c:v>Slovakia</c:v>
                </c:pt>
                <c:pt idx="14">
                  <c:v>Estonia (¹)</c:v>
                </c:pt>
                <c:pt idx="15">
                  <c:v>Croatia</c:v>
                </c:pt>
                <c:pt idx="16">
                  <c:v>Hungary</c:v>
                </c:pt>
                <c:pt idx="17">
                  <c:v>Slovenia</c:v>
                </c:pt>
                <c:pt idx="18">
                  <c:v>Greece (¹)</c:v>
                </c:pt>
                <c:pt idx="19">
                  <c:v>Belgium (¹)</c:v>
                </c:pt>
                <c:pt idx="20">
                  <c:v>Portugal (¹)</c:v>
                </c:pt>
                <c:pt idx="21">
                  <c:v>Ireland</c:v>
                </c:pt>
                <c:pt idx="22">
                  <c:v>Denmark (¹)</c:v>
                </c:pt>
                <c:pt idx="23">
                  <c:v>Netherlands</c:v>
                </c:pt>
                <c:pt idx="24">
                  <c:v>Luxembourg</c:v>
                </c:pt>
                <c:pt idx="25">
                  <c:v>Cyprus</c:v>
                </c:pt>
              </c:strCache>
            </c:strRef>
          </c:cat>
          <c:val>
            <c:numRef>
              <c:f>'Figure 2'!$B$50:$B$75</c:f>
              <c:numCache>
                <c:formatCode>0.0%</c:formatCode>
                <c:ptCount val="26"/>
                <c:pt idx="0">
                  <c:v>0.13235804892982478</c:v>
                </c:pt>
                <c:pt idx="1">
                  <c:v>0.12639978484615336</c:v>
                </c:pt>
                <c:pt idx="2">
                  <c:v>0.11828504876706407</c:v>
                </c:pt>
                <c:pt idx="3">
                  <c:v>9.4182367240387338E-2</c:v>
                </c:pt>
                <c:pt idx="4">
                  <c:v>9.0626453456187153E-2</c:v>
                </c:pt>
                <c:pt idx="5">
                  <c:v>8.6682225449453379E-2</c:v>
                </c:pt>
                <c:pt idx="6">
                  <c:v>5.2011367014617595E-2</c:v>
                </c:pt>
                <c:pt idx="7">
                  <c:v>4.7075713771803002E-2</c:v>
                </c:pt>
                <c:pt idx="8">
                  <c:v>4.2950473029928382E-2</c:v>
                </c:pt>
                <c:pt idx="9">
                  <c:v>2.6546439379156045E-2</c:v>
                </c:pt>
                <c:pt idx="10">
                  <c:v>2.5577365573003632E-2</c:v>
                </c:pt>
                <c:pt idx="11">
                  <c:v>2.3675798172107406E-2</c:v>
                </c:pt>
                <c:pt idx="12">
                  <c:v>2.0140598294143996E-2</c:v>
                </c:pt>
                <c:pt idx="13">
                  <c:v>1.8888004446399379E-2</c:v>
                </c:pt>
                <c:pt idx="14">
                  <c:v>1.7958644781382819E-2</c:v>
                </c:pt>
                <c:pt idx="15">
                  <c:v>1.5219472834575792E-2</c:v>
                </c:pt>
                <c:pt idx="16">
                  <c:v>1.4254695432307169E-2</c:v>
                </c:pt>
                <c:pt idx="17">
                  <c:v>1.2658211828886209E-2</c:v>
                </c:pt>
                <c:pt idx="18">
                  <c:v>7.1690319156556617E-3</c:v>
                </c:pt>
                <c:pt idx="19">
                  <c:v>6.3711167105005755E-3</c:v>
                </c:pt>
                <c:pt idx="20">
                  <c:v>6.351486336365216E-3</c:v>
                </c:pt>
                <c:pt idx="21">
                  <c:v>5.1469870624377368E-3</c:v>
                </c:pt>
                <c:pt idx="22">
                  <c:v>4.9028021702566755E-3</c:v>
                </c:pt>
                <c:pt idx="23">
                  <c:v>2.8634969510620487E-3</c:v>
                </c:pt>
                <c:pt idx="24">
                  <c:v>1.2699743733096147E-3</c:v>
                </c:pt>
                <c:pt idx="25">
                  <c:v>4.343912330309691E-4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12-4F16-9F46-7162D612E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98788048"/>
        <c:axId val="498786872"/>
      </c:barChart>
      <c:catAx>
        <c:axId val="49878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786872"/>
        <c:crosses val="autoZero"/>
        <c:auto val="1"/>
        <c:lblAlgn val="ctr"/>
        <c:lblOffset val="100"/>
        <c:noMultiLvlLbl val="0"/>
      </c:catAx>
      <c:valAx>
        <c:axId val="4987868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78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Change in timber stocks, 2000–2022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1023318128169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55710106222717E-2"/>
          <c:y val="0.1321963471062724"/>
          <c:w val="0.84359660835183525"/>
          <c:h val="0.44458875071312337"/>
        </c:manualLayout>
      </c:layout>
      <c:barChart>
        <c:barDir val="col"/>
        <c:grouping val="clustered"/>
        <c:varyColors val="0"/>
        <c:ser>
          <c:idx val="0"/>
          <c:order val="0"/>
          <c:tx>
            <c:v>Change in timber stocks 2000 - 2022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485-4A19-9985-11999700D7CD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A73-4642-991A-3B147DCE3D83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485-4A19-9985-11999700D7CD}"/>
              </c:ext>
            </c:extLst>
          </c:dPt>
          <c:cat>
            <c:strRef>
              <c:f>'Figure 3'!$A$52:$A$81</c:f>
              <c:strCache>
                <c:ptCount val="30"/>
                <c:pt idx="0">
                  <c:v>EU (¹)</c:v>
                </c:pt>
                <c:pt idx="2">
                  <c:v>Ireland</c:v>
                </c:pt>
                <c:pt idx="3">
                  <c:v>France (¹)</c:v>
                </c:pt>
                <c:pt idx="4">
                  <c:v>Cyprus</c:v>
                </c:pt>
                <c:pt idx="5">
                  <c:v>Italy (¹)</c:v>
                </c:pt>
                <c:pt idx="6">
                  <c:v>Spain (¹)</c:v>
                </c:pt>
                <c:pt idx="7">
                  <c:v>Romania (¹)</c:v>
                </c:pt>
                <c:pt idx="8">
                  <c:v>Netherlands</c:v>
                </c:pt>
                <c:pt idx="9">
                  <c:v>Portugal (¹)</c:v>
                </c:pt>
                <c:pt idx="10">
                  <c:v>Denmark (¹)</c:v>
                </c:pt>
                <c:pt idx="11">
                  <c:v>Finland (¹)</c:v>
                </c:pt>
                <c:pt idx="12">
                  <c:v>Greece (¹)</c:v>
                </c:pt>
                <c:pt idx="13">
                  <c:v>Poland</c:v>
                </c:pt>
                <c:pt idx="14">
                  <c:v>Lithuania</c:v>
                </c:pt>
                <c:pt idx="15">
                  <c:v>Bulgaria</c:v>
                </c:pt>
                <c:pt idx="16">
                  <c:v>Luxembourg</c:v>
                </c:pt>
                <c:pt idx="17">
                  <c:v>Austria (²)</c:v>
                </c:pt>
                <c:pt idx="18">
                  <c:v>Croatia</c:v>
                </c:pt>
                <c:pt idx="19">
                  <c:v>Latvia (¹)</c:v>
                </c:pt>
                <c:pt idx="20">
                  <c:v>Hungary</c:v>
                </c:pt>
                <c:pt idx="21">
                  <c:v>Estonia (¹)</c:v>
                </c:pt>
                <c:pt idx="22">
                  <c:v>Slovakia</c:v>
                </c:pt>
                <c:pt idx="23">
                  <c:v>Belgium (¹)</c:v>
                </c:pt>
                <c:pt idx="24">
                  <c:v>Germany</c:v>
                </c:pt>
                <c:pt idx="25">
                  <c:v>Sweden (¹)</c:v>
                </c:pt>
                <c:pt idx="26">
                  <c:v>Czechia (¹)</c:v>
                </c:pt>
                <c:pt idx="27">
                  <c:v>Slovenia</c:v>
                </c:pt>
                <c:pt idx="29">
                  <c:v>Switzerland (¹)</c:v>
                </c:pt>
              </c:strCache>
            </c:strRef>
          </c:cat>
          <c:val>
            <c:numRef>
              <c:f>'Figure 3'!$E$52:$E$81</c:f>
              <c:numCache>
                <c:formatCode>0.00000000000</c:formatCode>
                <c:ptCount val="30"/>
                <c:pt idx="0" formatCode="0.0%">
                  <c:v>0.31955611385363536</c:v>
                </c:pt>
                <c:pt idx="2" formatCode="0%">
                  <c:v>1.6304763655935668</c:v>
                </c:pt>
                <c:pt idx="3" formatCode="0%">
                  <c:v>0.66389780022751066</c:v>
                </c:pt>
                <c:pt idx="4" formatCode="0%">
                  <c:v>0.56822320302648177</c:v>
                </c:pt>
                <c:pt idx="5" formatCode="0%">
                  <c:v>0.53579001738120402</c:v>
                </c:pt>
                <c:pt idx="6" formatCode="0%">
                  <c:v>0.51379903634599766</c:v>
                </c:pt>
                <c:pt idx="7" formatCode="0%">
                  <c:v>0.49989103444386829</c:v>
                </c:pt>
                <c:pt idx="8" formatCode="0%">
                  <c:v>0.40541508471966936</c:v>
                </c:pt>
                <c:pt idx="9" formatCode="0%">
                  <c:v>0.40184266535919799</c:v>
                </c:pt>
                <c:pt idx="10" formatCode="0%">
                  <c:v>0.36818427897769412</c:v>
                </c:pt>
                <c:pt idx="11" formatCode="0%">
                  <c:v>0.3623957964674982</c:v>
                </c:pt>
                <c:pt idx="12" formatCode="0%">
                  <c:v>0.33082208001651447</c:v>
                </c:pt>
                <c:pt idx="13" formatCode="0%">
                  <c:v>0.33798060637534011</c:v>
                </c:pt>
                <c:pt idx="14" formatCode="0%">
                  <c:v>0.32826283397378897</c:v>
                </c:pt>
                <c:pt idx="15" formatCode="0%">
                  <c:v>0.31552264882184522</c:v>
                </c:pt>
                <c:pt idx="16" formatCode="0%">
                  <c:v>0.29795154794000034</c:v>
                </c:pt>
                <c:pt idx="17" formatCode="0%">
                  <c:v>0.269192116968483</c:v>
                </c:pt>
                <c:pt idx="18" formatCode="0%">
                  <c:v>0.25838964529336583</c:v>
                </c:pt>
                <c:pt idx="19" formatCode="0%">
                  <c:v>0.22735434303414026</c:v>
                </c:pt>
                <c:pt idx="20" formatCode="0%">
                  <c:v>0.24835191326214945</c:v>
                </c:pt>
                <c:pt idx="21" formatCode="0%">
                  <c:v>0.19939051929267948</c:v>
                </c:pt>
                <c:pt idx="22" formatCode="0%">
                  <c:v>0.16051842759756618</c:v>
                </c:pt>
                <c:pt idx="23" formatCode="0%">
                  <c:v>0.17073453947048911</c:v>
                </c:pt>
                <c:pt idx="24" formatCode="0%">
                  <c:v>0.16528341865438456</c:v>
                </c:pt>
                <c:pt idx="25" formatCode="0%">
                  <c:v>0.14134883441223889</c:v>
                </c:pt>
                <c:pt idx="26" formatCode="0%">
                  <c:v>9.6982515120632939E-2</c:v>
                </c:pt>
                <c:pt idx="27" formatCode="0%">
                  <c:v>6.7969802948618874E-2</c:v>
                </c:pt>
                <c:pt idx="29" formatCode="0%">
                  <c:v>0.11069126180662803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85-4A19-9985-11999700D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98788048"/>
        <c:axId val="49878687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v>Share of total EU stocks in 2022</c:v>
                </c:tx>
                <c:spPr>
                  <a:solidFill>
                    <a:schemeClr val="accent2"/>
                  </a:solidFill>
                  <a:ln w="25400"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('Figure 3'!$G$52:$G$53,'Figure 3'!$F$54:$F$81)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2" formatCode="0.0%">
                        <c:v>5.1469870624377368E-3</c:v>
                      </c:pt>
                      <c:pt idx="3" formatCode="0.0%">
                        <c:v>0.11828504876706407</c:v>
                      </c:pt>
                      <c:pt idx="4" formatCode="0.0%">
                        <c:v>4.343912330309691E-4</c:v>
                      </c:pt>
                      <c:pt idx="5" formatCode="0.0%">
                        <c:v>5.2011367014617595E-2</c:v>
                      </c:pt>
                      <c:pt idx="6" formatCode="0.0%">
                        <c:v>4.7075713771803002E-2</c:v>
                      </c:pt>
                      <c:pt idx="7" formatCode="0.0%">
                        <c:v>8.6682225449453379E-2</c:v>
                      </c:pt>
                      <c:pt idx="8" formatCode="0.0%">
                        <c:v>2.8634969510620487E-3</c:v>
                      </c:pt>
                      <c:pt idx="9" formatCode="0.0%">
                        <c:v>6.351486336365216E-3</c:v>
                      </c:pt>
                      <c:pt idx="10" formatCode="0.0%">
                        <c:v>4.9028021702566755E-3</c:v>
                      </c:pt>
                      <c:pt idx="11" formatCode="0.0%">
                        <c:v>9.0626453456187153E-2</c:v>
                      </c:pt>
                      <c:pt idx="12" formatCode="0.0%">
                        <c:v>7.1690319156556617E-3</c:v>
                      </c:pt>
                      <c:pt idx="13" formatCode="0.0%">
                        <c:v>9.4182367240387338E-2</c:v>
                      </c:pt>
                      <c:pt idx="14" formatCode="0.0%">
                        <c:v>2.0140598294143996E-2</c:v>
                      </c:pt>
                      <c:pt idx="15" formatCode="0.0%">
                        <c:v>2.5577365573003632E-2</c:v>
                      </c:pt>
                      <c:pt idx="16" formatCode="0.0%">
                        <c:v>1.2699743733096147E-3</c:v>
                      </c:pt>
                      <c:pt idx="17" formatCode="0.0%">
                        <c:v>4.2950473029928382E-2</c:v>
                      </c:pt>
                      <c:pt idx="18" formatCode="0.0%">
                        <c:v>1.5219472834575792E-2</c:v>
                      </c:pt>
                      <c:pt idx="19" formatCode="0.0%">
                        <c:v>2.3675798172107406E-2</c:v>
                      </c:pt>
                      <c:pt idx="20" formatCode="0.0%">
                        <c:v>1.4254695432307169E-2</c:v>
                      </c:pt>
                      <c:pt idx="21" formatCode="0.0%">
                        <c:v>1.7958644781382819E-2</c:v>
                      </c:pt>
                      <c:pt idx="22" formatCode="0.0%">
                        <c:v>1.8888004446399379E-2</c:v>
                      </c:pt>
                      <c:pt idx="23" formatCode="0.0%">
                        <c:v>6.3711167105005755E-3</c:v>
                      </c:pt>
                      <c:pt idx="24" formatCode="0.0%">
                        <c:v>0.13235804892982478</c:v>
                      </c:pt>
                      <c:pt idx="25" formatCode="0.0%">
                        <c:v>0.12639978484615336</c:v>
                      </c:pt>
                      <c:pt idx="26" formatCode="0.0%">
                        <c:v>2.6546439379156045E-2</c:v>
                      </c:pt>
                      <c:pt idx="27" formatCode="0.0%">
                        <c:v>1.2658211828886209E-2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E71-43C1-AEDD-431B6007CD2A}"/>
                  </c:ext>
                </c:extLst>
              </c15:ser>
            </c15:filteredBarSeries>
          </c:ext>
        </c:extLst>
      </c:barChart>
      <c:catAx>
        <c:axId val="49878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786872"/>
        <c:crosses val="autoZero"/>
        <c:auto val="1"/>
        <c:lblAlgn val="ctr"/>
        <c:lblOffset val="100"/>
        <c:noMultiLvlLbl val="0"/>
      </c:catAx>
      <c:valAx>
        <c:axId val="4987868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78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timber removals to net increment in EU forests,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9.1051281187822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444357908629165"/>
          <c:w val="0.97066666666666668"/>
          <c:h val="0.756659217580893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4'!$B$56:$B$89</c:f>
              <c:strCache>
                <c:ptCount val="34"/>
                <c:pt idx="0">
                  <c:v>EU (¹)</c:v>
                </c:pt>
                <c:pt idx="2">
                  <c:v>Czechia (³)</c:v>
                </c:pt>
                <c:pt idx="3">
                  <c:v>Germany</c:v>
                </c:pt>
                <c:pt idx="4">
                  <c:v>Estonia (³)</c:v>
                </c:pt>
                <c:pt idx="5">
                  <c:v>Austria</c:v>
                </c:pt>
                <c:pt idx="6">
                  <c:v>Latvia (³)</c:v>
                </c:pt>
                <c:pt idx="7">
                  <c:v>Belgium (³)</c:v>
                </c:pt>
                <c:pt idx="8">
                  <c:v>Poland</c:v>
                </c:pt>
                <c:pt idx="9">
                  <c:v>Portugal (³)</c:v>
                </c:pt>
                <c:pt idx="10">
                  <c:v>Sweden (³)</c:v>
                </c:pt>
                <c:pt idx="11">
                  <c:v>Hungary</c:v>
                </c:pt>
                <c:pt idx="12">
                  <c:v>Croatia</c:v>
                </c:pt>
                <c:pt idx="13">
                  <c:v>Netherlands</c:v>
                </c:pt>
                <c:pt idx="14">
                  <c:v>France (³)</c:v>
                </c:pt>
                <c:pt idx="15">
                  <c:v>Slovakia</c:v>
                </c:pt>
                <c:pt idx="16">
                  <c:v>Slovenia</c:v>
                </c:pt>
                <c:pt idx="17">
                  <c:v>Finland (³)</c:v>
                </c:pt>
                <c:pt idx="18">
                  <c:v>Lithuania</c:v>
                </c:pt>
                <c:pt idx="19">
                  <c:v>Denmark (³)</c:v>
                </c:pt>
                <c:pt idx="20">
                  <c:v>Bulgaria (²)</c:v>
                </c:pt>
                <c:pt idx="21">
                  <c:v>Ireland</c:v>
                </c:pt>
                <c:pt idx="22">
                  <c:v>Spain (³)</c:v>
                </c:pt>
                <c:pt idx="23">
                  <c:v>Greece (³)</c:v>
                </c:pt>
                <c:pt idx="24">
                  <c:v>Italy (³)</c:v>
                </c:pt>
                <c:pt idx="25">
                  <c:v>Luxembourg</c:v>
                </c:pt>
                <c:pt idx="26">
                  <c:v>Romania (¹)</c:v>
                </c:pt>
                <c:pt idx="27">
                  <c:v>Cyprus</c:v>
                </c:pt>
                <c:pt idx="29">
                  <c:v>Norway</c:v>
                </c:pt>
                <c:pt idx="30">
                  <c:v>Switzerland (¹)</c:v>
                </c:pt>
                <c:pt idx="32">
                  <c:v>Bosnia and Herzegovina</c:v>
                </c:pt>
                <c:pt idx="33">
                  <c:v>North Macedonia</c:v>
                </c:pt>
              </c:strCache>
            </c:strRef>
          </c:cat>
          <c:val>
            <c:numRef>
              <c:f>'Figure 4'!$E$56:$E$89</c:f>
              <c:numCache>
                <c:formatCode>0</c:formatCode>
                <c:ptCount val="34"/>
                <c:pt idx="0">
                  <c:v>66.04542134599086</c:v>
                </c:pt>
                <c:pt idx="2">
                  <c:v>104.27122788976897</c:v>
                </c:pt>
                <c:pt idx="3">
                  <c:v>95.236745651293816</c:v>
                </c:pt>
                <c:pt idx="4">
                  <c:v>84.747396422760559</c:v>
                </c:pt>
                <c:pt idx="5">
                  <c:v>84.397074655678068</c:v>
                </c:pt>
                <c:pt idx="6">
                  <c:v>75.496762218300447</c:v>
                </c:pt>
                <c:pt idx="7">
                  <c:v>75.037127041195177</c:v>
                </c:pt>
                <c:pt idx="8">
                  <c:v>71.526874388810626</c:v>
                </c:pt>
                <c:pt idx="9">
                  <c:v>71.080855838958129</c:v>
                </c:pt>
                <c:pt idx="10">
                  <c:v>68.44781826598269</c:v>
                </c:pt>
                <c:pt idx="11">
                  <c:v>64.729717471661303</c:v>
                </c:pt>
                <c:pt idx="12">
                  <c:v>64.169314227668636</c:v>
                </c:pt>
                <c:pt idx="13">
                  <c:v>63.794315556894645</c:v>
                </c:pt>
                <c:pt idx="14">
                  <c:v>63.005784742055418</c:v>
                </c:pt>
                <c:pt idx="15">
                  <c:v>62.224538415723643</c:v>
                </c:pt>
                <c:pt idx="16">
                  <c:v>59.915342151087401</c:v>
                </c:pt>
                <c:pt idx="17">
                  <c:v>57.711455573736629</c:v>
                </c:pt>
                <c:pt idx="18">
                  <c:v>54.2455242966752</c:v>
                </c:pt>
                <c:pt idx="19">
                  <c:v>54.033714629741127</c:v>
                </c:pt>
                <c:pt idx="20">
                  <c:v>50.619680453934599</c:v>
                </c:pt>
                <c:pt idx="21">
                  <c:v>42.374064837905237</c:v>
                </c:pt>
                <c:pt idx="22">
                  <c:v>40.655559928891293</c:v>
                </c:pt>
                <c:pt idx="23">
                  <c:v>35.827218164940057</c:v>
                </c:pt>
                <c:pt idx="24">
                  <c:v>33.98708912818374</c:v>
                </c:pt>
                <c:pt idx="25">
                  <c:v>32.939327029232466</c:v>
                </c:pt>
                <c:pt idx="26">
                  <c:v>31.885038752386219</c:v>
                </c:pt>
                <c:pt idx="27">
                  <c:v>8.5153701690224377</c:v>
                </c:pt>
                <c:pt idx="29">
                  <c:v>63.614807008299302</c:v>
                </c:pt>
                <c:pt idx="30">
                  <c:v>78.520292960789362</c:v>
                </c:pt>
                <c:pt idx="32">
                  <c:v>51.544470405477568</c:v>
                </c:pt>
                <c:pt idx="33">
                  <c:v>17.917765114090248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4-4058-8E2C-F290A1444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369733720"/>
        <c:axId val="369738312"/>
      </c:barChart>
      <c:catAx>
        <c:axId val="369733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738312"/>
        <c:crosses val="autoZero"/>
        <c:auto val="1"/>
        <c:lblAlgn val="ctr"/>
        <c:lblOffset val="100"/>
        <c:tickMarkSkip val="1"/>
        <c:noMultiLvlLbl val="0"/>
      </c:catAx>
      <c:valAx>
        <c:axId val="3697383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733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Output of forestry and logging by type,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 EUR, current prices)</a:t>
            </a:r>
          </a:p>
        </c:rich>
      </c:tx>
      <c:layout>
        <c:manualLayout>
          <c:xMode val="edge"/>
          <c:yMode val="edge"/>
          <c:x val="5.3333333333333332E-3"/>
          <c:y val="9.306730983261624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75069502776905"/>
          <c:w val="0.97066666666666668"/>
          <c:h val="0.6799528800943130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4x '!$C$56</c:f>
              <c:strCache>
                <c:ptCount val="1"/>
                <c:pt idx="0">
                  <c:v>Total output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4x '!$B$57:$B$85</c:f>
              <c:strCache>
                <c:ptCount val="29"/>
                <c:pt idx="0">
                  <c:v>Sweden</c:v>
                </c:pt>
                <c:pt idx="1">
                  <c:v>Germany</c:v>
                </c:pt>
                <c:pt idx="2">
                  <c:v>France</c:v>
                </c:pt>
                <c:pt idx="3">
                  <c:v>Finland</c:v>
                </c:pt>
                <c:pt idx="4">
                  <c:v>Poland</c:v>
                </c:pt>
                <c:pt idx="5">
                  <c:v>Czechia</c:v>
                </c:pt>
                <c:pt idx="6">
                  <c:v>Romania</c:v>
                </c:pt>
                <c:pt idx="7">
                  <c:v>Italy</c:v>
                </c:pt>
                <c:pt idx="8">
                  <c:v>Austria</c:v>
                </c:pt>
                <c:pt idx="9">
                  <c:v>Spain</c:v>
                </c:pt>
                <c:pt idx="10">
                  <c:v>Latvia</c:v>
                </c:pt>
                <c:pt idx="11">
                  <c:v>Portugal</c:v>
                </c:pt>
                <c:pt idx="12">
                  <c:v>Slovakia</c:v>
                </c:pt>
                <c:pt idx="13">
                  <c:v>Estonia</c:v>
                </c:pt>
                <c:pt idx="14">
                  <c:v>Bulgaria</c:v>
                </c:pt>
                <c:pt idx="15">
                  <c:v>Hungary</c:v>
                </c:pt>
                <c:pt idx="16">
                  <c:v>Denmark</c:v>
                </c:pt>
                <c:pt idx="17">
                  <c:v>Lithuania</c:v>
                </c:pt>
                <c:pt idx="18">
                  <c:v>Slovenia</c:v>
                </c:pt>
                <c:pt idx="19">
                  <c:v>Belgium</c:v>
                </c:pt>
                <c:pt idx="20">
                  <c:v>Netherlands</c:v>
                </c:pt>
                <c:pt idx="21">
                  <c:v>Croatia</c:v>
                </c:pt>
                <c:pt idx="22">
                  <c:v>Ireland</c:v>
                </c:pt>
                <c:pt idx="23">
                  <c:v>Greece</c:v>
                </c:pt>
                <c:pt idx="24">
                  <c:v>Luxembourg</c:v>
                </c:pt>
                <c:pt idx="25">
                  <c:v>Cyprus</c:v>
                </c:pt>
                <c:pt idx="27">
                  <c:v>Norway</c:v>
                </c:pt>
                <c:pt idx="28">
                  <c:v>Switzerland</c:v>
                </c:pt>
              </c:strCache>
            </c:strRef>
          </c:cat>
          <c:val>
            <c:numRef>
              <c:f>'Figure 4x '!$C$57:$C$85</c:f>
              <c:numCache>
                <c:formatCode>General</c:formatCode>
                <c:ptCount val="29"/>
                <c:pt idx="10">
                  <c:v>1398.6</c:v>
                </c:pt>
                <c:pt idx="13">
                  <c:v>1069.0999999999999</c:v>
                </c:pt>
                <c:pt idx="15">
                  <c:v>584.6</c:v>
                </c:pt>
                <c:pt idx="16">
                  <c:v>562.27</c:v>
                </c:pt>
                <c:pt idx="17">
                  <c:v>561.79999999999995</c:v>
                </c:pt>
                <c:pt idx="18">
                  <c:v>564.70000000000005</c:v>
                </c:pt>
                <c:pt idx="19">
                  <c:v>407.1</c:v>
                </c:pt>
                <c:pt idx="20">
                  <c:v>350</c:v>
                </c:pt>
                <c:pt idx="21">
                  <c:v>321</c:v>
                </c:pt>
                <c:pt idx="22">
                  <c:v>173.9</c:v>
                </c:pt>
                <c:pt idx="23">
                  <c:v>76.7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F-4308-97F0-7A91451E0B24}"/>
            </c:ext>
          </c:extLst>
        </c:ser>
        <c:ser>
          <c:idx val="2"/>
          <c:order val="1"/>
          <c:tx>
            <c:strRef>
              <c:f>'Figure 4x '!$D$56</c:f>
              <c:strCache>
                <c:ptCount val="1"/>
                <c:pt idx="0">
                  <c:v>Trees (net increment)</c:v>
                </c:pt>
              </c:strCache>
            </c:strRef>
          </c:tx>
          <c:spPr>
            <a:solidFill>
              <a:srgbClr val="5FB441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4x '!$B$57:$B$85</c:f>
              <c:strCache>
                <c:ptCount val="29"/>
                <c:pt idx="0">
                  <c:v>Sweden</c:v>
                </c:pt>
                <c:pt idx="1">
                  <c:v>Germany</c:v>
                </c:pt>
                <c:pt idx="2">
                  <c:v>France</c:v>
                </c:pt>
                <c:pt idx="3">
                  <c:v>Finland</c:v>
                </c:pt>
                <c:pt idx="4">
                  <c:v>Poland</c:v>
                </c:pt>
                <c:pt idx="5">
                  <c:v>Czechia</c:v>
                </c:pt>
                <c:pt idx="6">
                  <c:v>Romania</c:v>
                </c:pt>
                <c:pt idx="7">
                  <c:v>Italy</c:v>
                </c:pt>
                <c:pt idx="8">
                  <c:v>Austria</c:v>
                </c:pt>
                <c:pt idx="9">
                  <c:v>Spain</c:v>
                </c:pt>
                <c:pt idx="10">
                  <c:v>Latvia</c:v>
                </c:pt>
                <c:pt idx="11">
                  <c:v>Portugal</c:v>
                </c:pt>
                <c:pt idx="12">
                  <c:v>Slovakia</c:v>
                </c:pt>
                <c:pt idx="13">
                  <c:v>Estonia</c:v>
                </c:pt>
                <c:pt idx="14">
                  <c:v>Bulgaria</c:v>
                </c:pt>
                <c:pt idx="15">
                  <c:v>Hungary</c:v>
                </c:pt>
                <c:pt idx="16">
                  <c:v>Denmark</c:v>
                </c:pt>
                <c:pt idx="17">
                  <c:v>Lithuania</c:v>
                </c:pt>
                <c:pt idx="18">
                  <c:v>Slovenia</c:v>
                </c:pt>
                <c:pt idx="19">
                  <c:v>Belgium</c:v>
                </c:pt>
                <c:pt idx="20">
                  <c:v>Netherlands</c:v>
                </c:pt>
                <c:pt idx="21">
                  <c:v>Croatia</c:v>
                </c:pt>
                <c:pt idx="22">
                  <c:v>Ireland</c:v>
                </c:pt>
                <c:pt idx="23">
                  <c:v>Greece</c:v>
                </c:pt>
                <c:pt idx="24">
                  <c:v>Luxembourg</c:v>
                </c:pt>
                <c:pt idx="25">
                  <c:v>Cyprus</c:v>
                </c:pt>
                <c:pt idx="27">
                  <c:v>Norway</c:v>
                </c:pt>
                <c:pt idx="28">
                  <c:v>Switzerland</c:v>
                </c:pt>
              </c:strCache>
            </c:strRef>
          </c:cat>
          <c:val>
            <c:numRef>
              <c:f>'Figure 4x '!$D$57:$D$85</c:f>
              <c:numCache>
                <c:formatCode>General</c:formatCode>
                <c:ptCount val="29"/>
                <c:pt idx="0">
                  <c:v>3429.94</c:v>
                </c:pt>
                <c:pt idx="1">
                  <c:v>1792.56</c:v>
                </c:pt>
                <c:pt idx="2">
                  <c:v>2254.9</c:v>
                </c:pt>
                <c:pt idx="3">
                  <c:v>1265</c:v>
                </c:pt>
                <c:pt idx="4">
                  <c:v>2216.4499999999998</c:v>
                </c:pt>
                <c:pt idx="5">
                  <c:v>529.19000000000005</c:v>
                </c:pt>
                <c:pt idx="6">
                  <c:v>1367.77</c:v>
                </c:pt>
                <c:pt idx="7">
                  <c:v>1064.5999999999999</c:v>
                </c:pt>
                <c:pt idx="8">
                  <c:v>497.78</c:v>
                </c:pt>
                <c:pt idx="9">
                  <c:v>410.66</c:v>
                </c:pt>
                <c:pt idx="11">
                  <c:v>70.62</c:v>
                </c:pt>
                <c:pt idx="12">
                  <c:v>282</c:v>
                </c:pt>
                <c:pt idx="14">
                  <c:v>329.6</c:v>
                </c:pt>
                <c:pt idx="18">
                  <c:v>239.67699999999999</c:v>
                </c:pt>
                <c:pt idx="21">
                  <c:v>0.01</c:v>
                </c:pt>
                <c:pt idx="24">
                  <c:v>13.64</c:v>
                </c:pt>
                <c:pt idx="25">
                  <c:v>2.68</c:v>
                </c:pt>
                <c:pt idx="27">
                  <c:v>636.34</c:v>
                </c:pt>
                <c:pt idx="28">
                  <c:v>148.63999999999999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F-4308-97F0-7A91451E0B24}"/>
            </c:ext>
          </c:extLst>
        </c:ser>
        <c:ser>
          <c:idx val="3"/>
          <c:order val="2"/>
          <c:tx>
            <c:strRef>
              <c:f>'Figure 4x '!$E$56</c:f>
              <c:strCache>
                <c:ptCount val="1"/>
                <c:pt idx="0">
                  <c:v>Wood in the rough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4x '!$B$57:$B$85</c:f>
              <c:strCache>
                <c:ptCount val="29"/>
                <c:pt idx="0">
                  <c:v>Sweden</c:v>
                </c:pt>
                <c:pt idx="1">
                  <c:v>Germany</c:v>
                </c:pt>
                <c:pt idx="2">
                  <c:v>France</c:v>
                </c:pt>
                <c:pt idx="3">
                  <c:v>Finland</c:v>
                </c:pt>
                <c:pt idx="4">
                  <c:v>Poland</c:v>
                </c:pt>
                <c:pt idx="5">
                  <c:v>Czechia</c:v>
                </c:pt>
                <c:pt idx="6">
                  <c:v>Romania</c:v>
                </c:pt>
                <c:pt idx="7">
                  <c:v>Italy</c:v>
                </c:pt>
                <c:pt idx="8">
                  <c:v>Austria</c:v>
                </c:pt>
                <c:pt idx="9">
                  <c:v>Spain</c:v>
                </c:pt>
                <c:pt idx="10">
                  <c:v>Latvia</c:v>
                </c:pt>
                <c:pt idx="11">
                  <c:v>Portugal</c:v>
                </c:pt>
                <c:pt idx="12">
                  <c:v>Slovakia</c:v>
                </c:pt>
                <c:pt idx="13">
                  <c:v>Estonia</c:v>
                </c:pt>
                <c:pt idx="14">
                  <c:v>Bulgaria</c:v>
                </c:pt>
                <c:pt idx="15">
                  <c:v>Hungary</c:v>
                </c:pt>
                <c:pt idx="16">
                  <c:v>Denmark</c:v>
                </c:pt>
                <c:pt idx="17">
                  <c:v>Lithuania</c:v>
                </c:pt>
                <c:pt idx="18">
                  <c:v>Slovenia</c:v>
                </c:pt>
                <c:pt idx="19">
                  <c:v>Belgium</c:v>
                </c:pt>
                <c:pt idx="20">
                  <c:v>Netherlands</c:v>
                </c:pt>
                <c:pt idx="21">
                  <c:v>Croatia</c:v>
                </c:pt>
                <c:pt idx="22">
                  <c:v>Ireland</c:v>
                </c:pt>
                <c:pt idx="23">
                  <c:v>Greece</c:v>
                </c:pt>
                <c:pt idx="24">
                  <c:v>Luxembourg</c:v>
                </c:pt>
                <c:pt idx="25">
                  <c:v>Cyprus</c:v>
                </c:pt>
                <c:pt idx="27">
                  <c:v>Norway</c:v>
                </c:pt>
                <c:pt idx="28">
                  <c:v>Switzerland</c:v>
                </c:pt>
              </c:strCache>
            </c:strRef>
          </c:cat>
          <c:val>
            <c:numRef>
              <c:f>'Figure 4x '!$E$57:$E$85</c:f>
              <c:numCache>
                <c:formatCode>General</c:formatCode>
                <c:ptCount val="29"/>
                <c:pt idx="0">
                  <c:v>4564.22</c:v>
                </c:pt>
                <c:pt idx="1">
                  <c:v>3938.13</c:v>
                </c:pt>
                <c:pt idx="2">
                  <c:v>2770.9</c:v>
                </c:pt>
                <c:pt idx="3">
                  <c:v>2296</c:v>
                </c:pt>
                <c:pt idx="4">
                  <c:v>2163.5300000000002</c:v>
                </c:pt>
                <c:pt idx="5">
                  <c:v>1130.29</c:v>
                </c:pt>
                <c:pt idx="6">
                  <c:v>989.67</c:v>
                </c:pt>
                <c:pt idx="7">
                  <c:v>370.7</c:v>
                </c:pt>
                <c:pt idx="8">
                  <c:v>1111.33</c:v>
                </c:pt>
                <c:pt idx="9">
                  <c:v>717.4</c:v>
                </c:pt>
                <c:pt idx="11">
                  <c:v>509.09</c:v>
                </c:pt>
                <c:pt idx="12">
                  <c:v>420.4</c:v>
                </c:pt>
                <c:pt idx="14">
                  <c:v>226.81</c:v>
                </c:pt>
                <c:pt idx="18">
                  <c:v>254.791</c:v>
                </c:pt>
                <c:pt idx="21">
                  <c:v>223.95</c:v>
                </c:pt>
                <c:pt idx="24">
                  <c:v>6.35</c:v>
                </c:pt>
                <c:pt idx="25">
                  <c:v>0.28000000000000003</c:v>
                </c:pt>
                <c:pt idx="27">
                  <c:v>554.33000000000004</c:v>
                </c:pt>
                <c:pt idx="28">
                  <c:v>339.72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8F-4308-97F0-7A91451E0B24}"/>
            </c:ext>
          </c:extLst>
        </c:ser>
        <c:ser>
          <c:idx val="4"/>
          <c:order val="3"/>
          <c:tx>
            <c:strRef>
              <c:f>'Figure 4x '!$F$56</c:f>
              <c:strCache>
                <c:ptCount val="1"/>
                <c:pt idx="0">
                  <c:v>Non-wood products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4x '!$B$57:$B$85</c:f>
              <c:strCache>
                <c:ptCount val="29"/>
                <c:pt idx="0">
                  <c:v>Sweden</c:v>
                </c:pt>
                <c:pt idx="1">
                  <c:v>Germany</c:v>
                </c:pt>
                <c:pt idx="2">
                  <c:v>France</c:v>
                </c:pt>
                <c:pt idx="3">
                  <c:v>Finland</c:v>
                </c:pt>
                <c:pt idx="4">
                  <c:v>Poland</c:v>
                </c:pt>
                <c:pt idx="5">
                  <c:v>Czechia</c:v>
                </c:pt>
                <c:pt idx="6">
                  <c:v>Romania</c:v>
                </c:pt>
                <c:pt idx="7">
                  <c:v>Italy</c:v>
                </c:pt>
                <c:pt idx="8">
                  <c:v>Austria</c:v>
                </c:pt>
                <c:pt idx="9">
                  <c:v>Spain</c:v>
                </c:pt>
                <c:pt idx="10">
                  <c:v>Latvia</c:v>
                </c:pt>
                <c:pt idx="11">
                  <c:v>Portugal</c:v>
                </c:pt>
                <c:pt idx="12">
                  <c:v>Slovakia</c:v>
                </c:pt>
                <c:pt idx="13">
                  <c:v>Estonia</c:v>
                </c:pt>
                <c:pt idx="14">
                  <c:v>Bulgaria</c:v>
                </c:pt>
                <c:pt idx="15">
                  <c:v>Hungary</c:v>
                </c:pt>
                <c:pt idx="16">
                  <c:v>Denmark</c:v>
                </c:pt>
                <c:pt idx="17">
                  <c:v>Lithuania</c:v>
                </c:pt>
                <c:pt idx="18">
                  <c:v>Slovenia</c:v>
                </c:pt>
                <c:pt idx="19">
                  <c:v>Belgium</c:v>
                </c:pt>
                <c:pt idx="20">
                  <c:v>Netherlands</c:v>
                </c:pt>
                <c:pt idx="21">
                  <c:v>Croatia</c:v>
                </c:pt>
                <c:pt idx="22">
                  <c:v>Ireland</c:v>
                </c:pt>
                <c:pt idx="23">
                  <c:v>Greece</c:v>
                </c:pt>
                <c:pt idx="24">
                  <c:v>Luxembourg</c:v>
                </c:pt>
                <c:pt idx="25">
                  <c:v>Cyprus</c:v>
                </c:pt>
                <c:pt idx="27">
                  <c:v>Norway</c:v>
                </c:pt>
                <c:pt idx="28">
                  <c:v>Switzerland</c:v>
                </c:pt>
              </c:strCache>
            </c:strRef>
          </c:cat>
          <c:val>
            <c:numRef>
              <c:f>'Figure 4x '!$F$57:$F$85</c:f>
              <c:numCache>
                <c:formatCode>General</c:formatCode>
                <c:ptCount val="29"/>
                <c:pt idx="0">
                  <c:v>88.02</c:v>
                </c:pt>
                <c:pt idx="1">
                  <c:v>51.76</c:v>
                </c:pt>
                <c:pt idx="2">
                  <c:v>68.430000000000007</c:v>
                </c:pt>
                <c:pt idx="3">
                  <c:v>63</c:v>
                </c:pt>
                <c:pt idx="4">
                  <c:v>224.03</c:v>
                </c:pt>
                <c:pt idx="5">
                  <c:v>208.2</c:v>
                </c:pt>
                <c:pt idx="6">
                  <c:v>59.02</c:v>
                </c:pt>
                <c:pt idx="7">
                  <c:v>16.2</c:v>
                </c:pt>
                <c:pt idx="9">
                  <c:v>249.29</c:v>
                </c:pt>
                <c:pt idx="11">
                  <c:v>275.01</c:v>
                </c:pt>
                <c:pt idx="12">
                  <c:v>4</c:v>
                </c:pt>
                <c:pt idx="14">
                  <c:v>0.48</c:v>
                </c:pt>
                <c:pt idx="25">
                  <c:v>0</c:v>
                </c:pt>
                <c:pt idx="27">
                  <c:v>4.47</c:v>
                </c:pt>
                <c:pt idx="28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8F-4308-97F0-7A91451E0B24}"/>
            </c:ext>
          </c:extLst>
        </c:ser>
        <c:ser>
          <c:idx val="0"/>
          <c:order val="4"/>
          <c:tx>
            <c:strRef>
              <c:f>'Figure 4x '!$G$56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4x '!$B$57:$B$85</c:f>
              <c:strCache>
                <c:ptCount val="29"/>
                <c:pt idx="0">
                  <c:v>Sweden</c:v>
                </c:pt>
                <c:pt idx="1">
                  <c:v>Germany</c:v>
                </c:pt>
                <c:pt idx="2">
                  <c:v>France</c:v>
                </c:pt>
                <c:pt idx="3">
                  <c:v>Finland</c:v>
                </c:pt>
                <c:pt idx="4">
                  <c:v>Poland</c:v>
                </c:pt>
                <c:pt idx="5">
                  <c:v>Czechia</c:v>
                </c:pt>
                <c:pt idx="6">
                  <c:v>Romania</c:v>
                </c:pt>
                <c:pt idx="7">
                  <c:v>Italy</c:v>
                </c:pt>
                <c:pt idx="8">
                  <c:v>Austria</c:v>
                </c:pt>
                <c:pt idx="9">
                  <c:v>Spain</c:v>
                </c:pt>
                <c:pt idx="10">
                  <c:v>Latvia</c:v>
                </c:pt>
                <c:pt idx="11">
                  <c:v>Portugal</c:v>
                </c:pt>
                <c:pt idx="12">
                  <c:v>Slovakia</c:v>
                </c:pt>
                <c:pt idx="13">
                  <c:v>Estonia</c:v>
                </c:pt>
                <c:pt idx="14">
                  <c:v>Bulgaria</c:v>
                </c:pt>
                <c:pt idx="15">
                  <c:v>Hungary</c:v>
                </c:pt>
                <c:pt idx="16">
                  <c:v>Denmark</c:v>
                </c:pt>
                <c:pt idx="17">
                  <c:v>Lithuania</c:v>
                </c:pt>
                <c:pt idx="18">
                  <c:v>Slovenia</c:v>
                </c:pt>
                <c:pt idx="19">
                  <c:v>Belgium</c:v>
                </c:pt>
                <c:pt idx="20">
                  <c:v>Netherlands</c:v>
                </c:pt>
                <c:pt idx="21">
                  <c:v>Croatia</c:v>
                </c:pt>
                <c:pt idx="22">
                  <c:v>Ireland</c:v>
                </c:pt>
                <c:pt idx="23">
                  <c:v>Greece</c:v>
                </c:pt>
                <c:pt idx="24">
                  <c:v>Luxembourg</c:v>
                </c:pt>
                <c:pt idx="25">
                  <c:v>Cyprus</c:v>
                </c:pt>
                <c:pt idx="27">
                  <c:v>Norway</c:v>
                </c:pt>
                <c:pt idx="28">
                  <c:v>Switzerland</c:v>
                </c:pt>
              </c:strCache>
            </c:strRef>
          </c:cat>
          <c:val>
            <c:numRef>
              <c:f>'Figure 4x '!$G$57:$G$85</c:f>
              <c:numCache>
                <c:formatCode>General</c:formatCode>
                <c:ptCount val="29"/>
                <c:pt idx="0">
                  <c:v>1489.5500000000002</c:v>
                </c:pt>
                <c:pt idx="1">
                  <c:v>1164.93</c:v>
                </c:pt>
                <c:pt idx="2">
                  <c:v>1391.59</c:v>
                </c:pt>
                <c:pt idx="3">
                  <c:v>2121</c:v>
                </c:pt>
                <c:pt idx="4">
                  <c:v>728.43000000000006</c:v>
                </c:pt>
                <c:pt idx="5">
                  <c:v>853.13</c:v>
                </c:pt>
                <c:pt idx="6">
                  <c:v>91.429999999999993</c:v>
                </c:pt>
                <c:pt idx="7">
                  <c:v>1005.5999999999999</c:v>
                </c:pt>
                <c:pt idx="8">
                  <c:v>357.81</c:v>
                </c:pt>
                <c:pt idx="9">
                  <c:v>563.70000000000005</c:v>
                </c:pt>
                <c:pt idx="11">
                  <c:v>451.59999999999997</c:v>
                </c:pt>
                <c:pt idx="12">
                  <c:v>421</c:v>
                </c:pt>
                <c:pt idx="14">
                  <c:v>140.62</c:v>
                </c:pt>
                <c:pt idx="18">
                  <c:v>53.161999999999999</c:v>
                </c:pt>
                <c:pt idx="21">
                  <c:v>104.36</c:v>
                </c:pt>
                <c:pt idx="25">
                  <c:v>1.49</c:v>
                </c:pt>
                <c:pt idx="27">
                  <c:v>210.64</c:v>
                </c:pt>
                <c:pt idx="28">
                  <c:v>367.11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8F-4308-97F0-7A91451E0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24023568"/>
        <c:axId val="224023960"/>
      </c:barChart>
      <c:catAx>
        <c:axId val="22402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24023960"/>
        <c:crosses val="autoZero"/>
        <c:auto val="1"/>
        <c:lblAlgn val="ctr"/>
        <c:lblOffset val="100"/>
        <c:tickMarkSkip val="1"/>
        <c:noMultiLvlLbl val="0"/>
      </c:catAx>
      <c:valAx>
        <c:axId val="2240239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224023568"/>
        <c:crosses val="autoZero"/>
        <c:crossBetween val="between"/>
        <c:majorUnit val="1000"/>
        <c:minorUnit val="100"/>
      </c:valAx>
    </c:plotArea>
    <c:legend>
      <c:legendPos val="b"/>
      <c:layout>
        <c:manualLayout>
          <c:xMode val="edge"/>
          <c:yMode val="edge"/>
          <c:x val="9.7606614173228343E-2"/>
          <c:y val="0.84305334057597303"/>
          <c:w val="0.80478677165354329"/>
          <c:h val="4.4848916764298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Employment per area of forest, 2000 and 2022</a:t>
            </a:r>
          </a:p>
          <a:p>
            <a:pPr algn="l">
              <a:defRPr sz="1800"/>
            </a:pPr>
            <a:r>
              <a:rPr lang="en-US" sz="1600" b="0"/>
              <a:t>(persons employed / 1 000 ha)</a:t>
            </a:r>
          </a:p>
        </c:rich>
      </c:tx>
      <c:layout>
        <c:manualLayout>
          <c:xMode val="edge"/>
          <c:yMode val="edge"/>
          <c:x val="5.3333333333333332E-3"/>
          <c:y val="9.44228791840673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950980399445953"/>
          <c:w val="0.97066666666666668"/>
          <c:h val="0.671736630054876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5'!$C$43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5'!$B$44:$B$71</c:f>
              <c:strCache>
                <c:ptCount val="28"/>
                <c:pt idx="0">
                  <c:v>EU (¹)</c:v>
                </c:pt>
                <c:pt idx="2">
                  <c:v>Slovakia</c:v>
                </c:pt>
                <c:pt idx="3">
                  <c:v>Hungary</c:v>
                </c:pt>
                <c:pt idx="4">
                  <c:v>Netherlands</c:v>
                </c:pt>
                <c:pt idx="5">
                  <c:v>Czechia (¹)</c:v>
                </c:pt>
                <c:pt idx="6">
                  <c:v>Denmark (¹)</c:v>
                </c:pt>
                <c:pt idx="7">
                  <c:v>Romania (¹)</c:v>
                </c:pt>
                <c:pt idx="8">
                  <c:v>Bulgaria</c:v>
                </c:pt>
                <c:pt idx="9">
                  <c:v>Croatia</c:v>
                </c:pt>
                <c:pt idx="10">
                  <c:v>Austria</c:v>
                </c:pt>
                <c:pt idx="11">
                  <c:v>Portugal</c:v>
                </c:pt>
                <c:pt idx="12">
                  <c:v>Lithuania</c:v>
                </c:pt>
                <c:pt idx="13">
                  <c:v>Slovenia</c:v>
                </c:pt>
                <c:pt idx="14">
                  <c:v>Luxembourg</c:v>
                </c:pt>
                <c:pt idx="15">
                  <c:v>Latvia (¹)</c:v>
                </c:pt>
                <c:pt idx="16">
                  <c:v>Cyprus</c:v>
                </c:pt>
                <c:pt idx="17">
                  <c:v>Germany</c:v>
                </c:pt>
                <c:pt idx="18">
                  <c:v>Poland</c:v>
                </c:pt>
                <c:pt idx="19">
                  <c:v>Italy (¹)</c:v>
                </c:pt>
                <c:pt idx="20">
                  <c:v>Belgium (¹)</c:v>
                </c:pt>
                <c:pt idx="21">
                  <c:v>Ireland</c:v>
                </c:pt>
                <c:pt idx="22">
                  <c:v>Greece (¹)</c:v>
                </c:pt>
                <c:pt idx="23">
                  <c:v>Estonia (¹)</c:v>
                </c:pt>
                <c:pt idx="24">
                  <c:v>Sweden (¹)</c:v>
                </c:pt>
                <c:pt idx="25">
                  <c:v>France (¹)</c:v>
                </c:pt>
                <c:pt idx="26">
                  <c:v>Finland (¹)</c:v>
                </c:pt>
                <c:pt idx="27">
                  <c:v>Spain (¹)</c:v>
                </c:pt>
              </c:strCache>
            </c:strRef>
          </c:cat>
          <c:val>
            <c:numRef>
              <c:f>'Figure 5'!$C$44:$C$71</c:f>
              <c:numCache>
                <c:formatCode>#,##0.0</c:formatCode>
                <c:ptCount val="28"/>
                <c:pt idx="0">
                  <c:v>3.716111480972863</c:v>
                </c:pt>
                <c:pt idx="2">
                  <c:v>16.89798623127048</c:v>
                </c:pt>
                <c:pt idx="3">
                  <c:v>9.6191383375755404</c:v>
                </c:pt>
                <c:pt idx="4">
                  <c:v>5.5632823365785811</c:v>
                </c:pt>
                <c:pt idx="5">
                  <c:v>14.279809956432551</c:v>
                </c:pt>
                <c:pt idx="6">
                  <c:v>8.3449965010496854</c:v>
                </c:pt>
                <c:pt idx="7">
                  <c:v>7.0688030160226205</c:v>
                </c:pt>
                <c:pt idx="8">
                  <c:v>6.7170370370370369</c:v>
                </c:pt>
                <c:pt idx="9">
                  <c:v>17.119363395225466</c:v>
                </c:pt>
                <c:pt idx="10">
                  <c:v>7.5791920044604941</c:v>
                </c:pt>
                <c:pt idx="11">
                  <c:v>3.6879000304785126</c:v>
                </c:pt>
                <c:pt idx="12">
                  <c:v>6.2425742574257423</c:v>
                </c:pt>
                <c:pt idx="13">
                  <c:v>4.3227899432278996</c:v>
                </c:pt>
                <c:pt idx="14">
                  <c:v>7.8431372549019605</c:v>
                </c:pt>
                <c:pt idx="15">
                  <c:v>3.8506633755013886</c:v>
                </c:pt>
                <c:pt idx="16">
                  <c:v>0</c:v>
                </c:pt>
                <c:pt idx="17">
                  <c:v>5.2844812400915977</c:v>
                </c:pt>
                <c:pt idx="18">
                  <c:v>7.0979136770062921</c:v>
                </c:pt>
                <c:pt idx="19">
                  <c:v>2.437494399139708</c:v>
                </c:pt>
                <c:pt idx="20">
                  <c:v>4.0461561516559268</c:v>
                </c:pt>
                <c:pt idx="21">
                  <c:v>4.2832667047401483</c:v>
                </c:pt>
                <c:pt idx="22">
                  <c:v>2.1665282495840543</c:v>
                </c:pt>
                <c:pt idx="23">
                  <c:v>4.051114614831457</c:v>
                </c:pt>
                <c:pt idx="24">
                  <c:v>1.2072577495295245</c:v>
                </c:pt>
                <c:pt idx="25">
                  <c:v>2.7864992150706436</c:v>
                </c:pt>
                <c:pt idx="26">
                  <c:v>0.87767602082186125</c:v>
                </c:pt>
                <c:pt idx="27">
                  <c:v>2.2581115050781184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6-475A-B0A7-0FFA38821C7C}"/>
            </c:ext>
          </c:extLst>
        </c:ser>
        <c:ser>
          <c:idx val="1"/>
          <c:order val="1"/>
          <c:tx>
            <c:strRef>
              <c:f>'Figure 5'!$D$43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5'!$B$44:$B$71</c:f>
              <c:strCache>
                <c:ptCount val="28"/>
                <c:pt idx="0">
                  <c:v>EU (¹)</c:v>
                </c:pt>
                <c:pt idx="2">
                  <c:v>Slovakia</c:v>
                </c:pt>
                <c:pt idx="3">
                  <c:v>Hungary</c:v>
                </c:pt>
                <c:pt idx="4">
                  <c:v>Netherlands</c:v>
                </c:pt>
                <c:pt idx="5">
                  <c:v>Czechia (¹)</c:v>
                </c:pt>
                <c:pt idx="6">
                  <c:v>Denmark (¹)</c:v>
                </c:pt>
                <c:pt idx="7">
                  <c:v>Romania (¹)</c:v>
                </c:pt>
                <c:pt idx="8">
                  <c:v>Bulgaria</c:v>
                </c:pt>
                <c:pt idx="9">
                  <c:v>Croatia</c:v>
                </c:pt>
                <c:pt idx="10">
                  <c:v>Austria</c:v>
                </c:pt>
                <c:pt idx="11">
                  <c:v>Portugal</c:v>
                </c:pt>
                <c:pt idx="12">
                  <c:v>Lithuania</c:v>
                </c:pt>
                <c:pt idx="13">
                  <c:v>Slovenia</c:v>
                </c:pt>
                <c:pt idx="14">
                  <c:v>Luxembourg</c:v>
                </c:pt>
                <c:pt idx="15">
                  <c:v>Latvia (¹)</c:v>
                </c:pt>
                <c:pt idx="16">
                  <c:v>Cyprus</c:v>
                </c:pt>
                <c:pt idx="17">
                  <c:v>Germany</c:v>
                </c:pt>
                <c:pt idx="18">
                  <c:v>Poland</c:v>
                </c:pt>
                <c:pt idx="19">
                  <c:v>Italy (¹)</c:v>
                </c:pt>
                <c:pt idx="20">
                  <c:v>Belgium (¹)</c:v>
                </c:pt>
                <c:pt idx="21">
                  <c:v>Ireland</c:v>
                </c:pt>
                <c:pt idx="22">
                  <c:v>Greece (¹)</c:v>
                </c:pt>
                <c:pt idx="23">
                  <c:v>Estonia (¹)</c:v>
                </c:pt>
                <c:pt idx="24">
                  <c:v>Sweden (¹)</c:v>
                </c:pt>
                <c:pt idx="25">
                  <c:v>France (¹)</c:v>
                </c:pt>
                <c:pt idx="26">
                  <c:v>Finland (¹)</c:v>
                </c:pt>
                <c:pt idx="27">
                  <c:v>Spain (¹)</c:v>
                </c:pt>
              </c:strCache>
            </c:strRef>
          </c:cat>
          <c:val>
            <c:numRef>
              <c:f>'Figure 5'!$D$44:$D$71</c:f>
              <c:numCache>
                <c:formatCode>#,##0.0</c:formatCode>
                <c:ptCount val="28"/>
                <c:pt idx="0">
                  <c:v>2.9781680633278111</c:v>
                </c:pt>
                <c:pt idx="2">
                  <c:v>12.323763531072869</c:v>
                </c:pt>
                <c:pt idx="3">
                  <c:v>8.3534810997061086</c:v>
                </c:pt>
                <c:pt idx="4">
                  <c:v>8.2546845334727461</c:v>
                </c:pt>
                <c:pt idx="5">
                  <c:v>8.2496547090223604</c:v>
                </c:pt>
                <c:pt idx="6">
                  <c:v>8.0039462796766596</c:v>
                </c:pt>
                <c:pt idx="7">
                  <c:v>7.7121521483136997</c:v>
                </c:pt>
                <c:pt idx="8">
                  <c:v>5.7175807278318809</c:v>
                </c:pt>
                <c:pt idx="9">
                  <c:v>5.5658436213991767</c:v>
                </c:pt>
                <c:pt idx="10">
                  <c:v>5.1649176182791834</c:v>
                </c:pt>
                <c:pt idx="11">
                  <c:v>4.5434805397067857</c:v>
                </c:pt>
                <c:pt idx="12">
                  <c:v>4.534757422157857</c:v>
                </c:pt>
                <c:pt idx="13">
                  <c:v>4.1935647842220298</c:v>
                </c:pt>
                <c:pt idx="14">
                  <c:v>4.0825096691018476</c:v>
                </c:pt>
                <c:pt idx="15">
                  <c:v>3.8715421154668404</c:v>
                </c:pt>
                <c:pt idx="16">
                  <c:v>3.7274315666860804</c:v>
                </c:pt>
                <c:pt idx="17">
                  <c:v>3.6580171979065694</c:v>
                </c:pt>
                <c:pt idx="18">
                  <c:v>3.5665671263809897</c:v>
                </c:pt>
                <c:pt idx="19">
                  <c:v>3.2952388476435401</c:v>
                </c:pt>
                <c:pt idx="20">
                  <c:v>2.6113448425939358</c:v>
                </c:pt>
                <c:pt idx="21">
                  <c:v>2.504256001579038</c:v>
                </c:pt>
                <c:pt idx="22">
                  <c:v>2.4604028909733966</c:v>
                </c:pt>
                <c:pt idx="23">
                  <c:v>2.3211942257217846</c:v>
                </c:pt>
                <c:pt idx="24">
                  <c:v>2.1801286633309509</c:v>
                </c:pt>
                <c:pt idx="25">
                  <c:v>1.6892664911110118</c:v>
                </c:pt>
                <c:pt idx="26">
                  <c:v>0.95497344816814678</c:v>
                </c:pt>
                <c:pt idx="27">
                  <c:v>0.75902513180659825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36-475A-B0A7-0FFA38821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22990856"/>
        <c:axId val="222991248"/>
      </c:barChart>
      <c:catAx>
        <c:axId val="222990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991248"/>
        <c:crosses val="autoZero"/>
        <c:auto val="1"/>
        <c:lblAlgn val="ctr"/>
        <c:lblOffset val="100"/>
        <c:tickMarkSkip val="1"/>
        <c:noMultiLvlLbl val="0"/>
      </c:catAx>
      <c:valAx>
        <c:axId val="2229912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9908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96922972394275"/>
          <c:y val="0.81616622953451867"/>
          <c:w val="0.1240458806576772"/>
          <c:h val="4.5439847942339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830578</xdr:colOff>
      <xdr:row>4</xdr:row>
      <xdr:rowOff>31101</xdr:rowOff>
    </xdr:from>
    <xdr:to>
      <xdr:col>12</xdr:col>
      <xdr:colOff>154303</xdr:colOff>
      <xdr:row>38</xdr:row>
      <xdr:rowOff>33994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0</xdr:colOff>
      <xdr:row>27</xdr:row>
      <xdr:rowOff>85724</xdr:rowOff>
    </xdr:from>
    <xdr:ext cx="380999" cy="45720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467851" y="4352924"/>
          <a:ext cx="380999" cy="45720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GB" sz="1100">
            <a:solidFill>
              <a:schemeClr val="bg1"/>
            </a:solidFill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0.88046</cdr:y>
    </cdr:from>
    <cdr:ext cx="7995000" cy="67220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3D9C610-148D-9206-4D73-0810FE9B71E9}"/>
            </a:ext>
          </a:extLst>
        </cdr:cNvPr>
        <cdr:cNvSpPr txBox="1"/>
      </cdr:nvSpPr>
      <cdr:spPr>
        <a:xfrm xmlns:a="http://schemas.openxmlformats.org/drawingml/2006/main">
          <a:off x="0" y="5020959"/>
          <a:ext cx="7995000" cy="672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IE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lang="en-IE" sz="12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en-IE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Estimates for 2022 (</a:t>
          </a:r>
          <a:r>
            <a:rPr lang="en-IE" sz="12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IE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Provisional data</a:t>
          </a:r>
          <a:endParaRPr lang="en-I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IE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All data for 2000 are estimates. Data for France refer to metropolitan France. </a:t>
          </a:r>
          <a:endParaRPr lang="en-IE" sz="1200" i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Eurostat, FAO (online data code: for_area_efa and reg_area3)</a:t>
          </a:r>
        </a:p>
      </cdr:txBody>
    </cdr:sp>
  </cdr:absSizeAnchor>
  <cdr:absSizeAnchor xmlns:cdr="http://schemas.openxmlformats.org/drawingml/2006/chartDrawing">
    <cdr:from>
      <cdr:x>0.83941</cdr:x>
      <cdr:y>0.92364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5986584A-7A8B-BD97-6633-CFB8F3D948E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087720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588523</xdr:colOff>
      <xdr:row>6</xdr:row>
      <xdr:rowOff>90903</xdr:rowOff>
    </xdr:from>
    <xdr:to>
      <xdr:col>11</xdr:col>
      <xdr:colOff>542803</xdr:colOff>
      <xdr:row>39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C314C3-48FF-4C5D-A959-606EF6DF7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0.83936</cdr:x>
      <cdr:y>0.93291</cdr:y>
    </cdr:from>
    <cdr:ext cx="1530099" cy="420625"/>
    <cdr:pic>
      <cdr:nvPicPr>
        <cdr:cNvPr id="11" name="LogoShape">
          <a:extLst xmlns:a="http://schemas.openxmlformats.org/drawingml/2006/main">
            <a:ext uri="{FF2B5EF4-FFF2-40B4-BE49-F238E27FC236}">
              <a16:creationId xmlns:a16="http://schemas.microsoft.com/office/drawing/2014/main" id="{1B0457CC-6EE0-6CDA-3114-C69531E6CE6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49175"/>
          <a:ext cx="1530099" cy="420625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0.01604</cdr:x>
      <cdr:y>0.83552</cdr:y>
    </cdr:from>
    <cdr:to>
      <cdr:x>0.85675</cdr:x>
      <cdr:y>0.94852</cdr:y>
    </cdr:to>
    <cdr:sp macro="" textlink="">
      <cdr:nvSpPr>
        <cdr:cNvPr id="12" name="FootonotesShape">
          <a:extLst xmlns:a="http://schemas.openxmlformats.org/drawingml/2006/main">
            <a:ext uri="{FF2B5EF4-FFF2-40B4-BE49-F238E27FC236}">
              <a16:creationId xmlns:a16="http://schemas.microsoft.com/office/drawing/2014/main" id="{031F2FA8-06A7-A8F4-B14A-91355BE5874E}"/>
            </a:ext>
          </a:extLst>
        </cdr:cNvPr>
        <cdr:cNvSpPr txBox="1"/>
      </cdr:nvSpPr>
      <cdr:spPr>
        <a:xfrm xmlns:a="http://schemas.openxmlformats.org/drawingml/2006/main">
          <a:off x="128074" y="4609929"/>
          <a:ext cx="6713708" cy="623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200">
              <a:latin typeface="Arial" panose="020B0604020202020204" pitchFamily="34" charset="0"/>
            </a:rPr>
            <a:t>(</a:t>
          </a:r>
          <a:r>
            <a:rPr lang="en-IE" sz="1200" baseline="30000">
              <a:latin typeface="Arial" panose="020B0604020202020204" pitchFamily="34" charset="0"/>
            </a:rPr>
            <a:t>1</a:t>
          </a:r>
          <a:r>
            <a:rPr lang="en-IE" sz="1200">
              <a:latin typeface="Arial" panose="020B0604020202020204" pitchFamily="34" charset="0"/>
            </a:rPr>
            <a:t>) Estimates for 2022 (</a:t>
          </a:r>
          <a:r>
            <a:rPr lang="en-IE" sz="1200" baseline="30000">
              <a:latin typeface="Arial" panose="020B0604020202020204" pitchFamily="34" charset="0"/>
            </a:rPr>
            <a:t>2</a:t>
          </a:r>
          <a:r>
            <a:rPr lang="en-IE" sz="1200">
              <a:latin typeface="Arial" panose="020B0604020202020204" pitchFamily="34" charset="0"/>
            </a:rPr>
            <a:t>) Provisional data</a:t>
          </a:r>
          <a:endParaRPr lang="en-IE" sz="1200">
            <a:latin typeface="Arial" panose="020B0604020202020204" pitchFamily="34" charset="0"/>
            <a:ea typeface="+mn-ea"/>
            <a:cs typeface="+mn-cs"/>
          </a:endParaRP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All data for 2000 are estimates. Data for France refer to metropolitan France.
</a:t>
          </a: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for_vol_efa)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382783</xdr:colOff>
      <xdr:row>4</xdr:row>
      <xdr:rowOff>7083</xdr:rowOff>
    </xdr:from>
    <xdr:to>
      <xdr:col>11</xdr:col>
      <xdr:colOff>337063</xdr:colOff>
      <xdr:row>39</xdr:row>
      <xdr:rowOff>115956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0.83936</cdr:x>
      <cdr:y>0.93291</cdr:y>
    </cdr:from>
    <cdr:ext cx="1530099" cy="420625"/>
    <cdr:pic>
      <cdr:nvPicPr>
        <cdr:cNvPr id="11" name="LogoShape">
          <a:extLst xmlns:a="http://schemas.openxmlformats.org/drawingml/2006/main">
            <a:ext uri="{FF2B5EF4-FFF2-40B4-BE49-F238E27FC236}">
              <a16:creationId xmlns:a16="http://schemas.microsoft.com/office/drawing/2014/main" id="{1B0457CC-6EE0-6CDA-3114-C69531E6CE6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49175"/>
          <a:ext cx="1530099" cy="420625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0.01367</cdr:x>
      <cdr:y>0.76083</cdr:y>
    </cdr:from>
    <cdr:to>
      <cdr:x>0.85438</cdr:x>
      <cdr:y>0.89278</cdr:y>
    </cdr:to>
    <cdr:sp macro="" textlink="">
      <cdr:nvSpPr>
        <cdr:cNvPr id="12" name="FootonotesShape">
          <a:extLst xmlns:a="http://schemas.openxmlformats.org/drawingml/2006/main">
            <a:ext uri="{FF2B5EF4-FFF2-40B4-BE49-F238E27FC236}">
              <a16:creationId xmlns:a16="http://schemas.microsoft.com/office/drawing/2014/main" id="{031F2FA8-06A7-A8F4-B14A-91355BE5874E}"/>
            </a:ext>
          </a:extLst>
        </cdr:cNvPr>
        <cdr:cNvSpPr txBox="1"/>
      </cdr:nvSpPr>
      <cdr:spPr>
        <a:xfrm xmlns:a="http://schemas.openxmlformats.org/drawingml/2006/main">
          <a:off x="109210" y="4878426"/>
          <a:ext cx="6715937" cy="846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200">
              <a:latin typeface="Arial" panose="020B0604020202020204" pitchFamily="34" charset="0"/>
            </a:rPr>
            <a:t>(</a:t>
          </a:r>
          <a:r>
            <a:rPr lang="en-IE" sz="1200" baseline="30000">
              <a:latin typeface="Arial" panose="020B0604020202020204" pitchFamily="34" charset="0"/>
            </a:rPr>
            <a:t>1</a:t>
          </a:r>
          <a:r>
            <a:rPr lang="en-IE" sz="1200">
              <a:latin typeface="Arial" panose="020B0604020202020204" pitchFamily="34" charset="0"/>
            </a:rPr>
            <a:t>) Estimates for 2022 (</a:t>
          </a:r>
          <a:r>
            <a:rPr lang="en-IE" sz="1200" baseline="30000">
              <a:latin typeface="Arial" panose="020B0604020202020204" pitchFamily="34" charset="0"/>
            </a:rPr>
            <a:t>2</a:t>
          </a:r>
          <a:r>
            <a:rPr lang="en-IE" sz="1200">
              <a:latin typeface="Arial" panose="020B0604020202020204" pitchFamily="34" charset="0"/>
            </a:rPr>
            <a:t>) Provisional data</a:t>
          </a:r>
          <a:endParaRPr lang="en-IE" sz="1200">
            <a:latin typeface="Arial" panose="020B0604020202020204" pitchFamily="34" charset="0"/>
            <a:ea typeface="+mn-ea"/>
            <a:cs typeface="+mn-cs"/>
          </a:endParaRP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All data for 2000 are estimates. Data for France refer to metropolitan France. Malta: not available. 
</a:t>
          </a: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for_vol_efa)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495314</xdr:colOff>
      <xdr:row>5</xdr:row>
      <xdr:rowOff>135360</xdr:rowOff>
    </xdr:from>
    <xdr:to>
      <xdr:col>14</xdr:col>
      <xdr:colOff>571514</xdr:colOff>
      <xdr:row>40</xdr:row>
      <xdr:rowOff>53948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0.88268</cdr:y>
    </cdr:from>
    <cdr:ext cx="7995000" cy="57150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366E7618-50AC-8B83-90AD-A8E3B4175373}"/>
            </a:ext>
          </a:extLst>
        </cdr:cNvPr>
        <cdr:cNvSpPr txBox="1"/>
      </cdr:nvSpPr>
      <cdr:spPr>
        <a:xfrm xmlns:a="http://schemas.openxmlformats.org/drawingml/2006/main">
          <a:off x="0" y="5107201"/>
          <a:ext cx="79950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lang="en-IE" sz="12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en-IE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Estimates for 2022 (</a:t>
          </a:r>
          <a:r>
            <a:rPr lang="en-IE" sz="12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IE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Provisional data (</a:t>
          </a:r>
          <a:r>
            <a:rPr lang="en-IE" sz="12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</a:t>
          </a:r>
          <a:r>
            <a:rPr lang="en-IE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2020 data</a:t>
          </a:r>
          <a:endParaRPr lang="en-I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for_vol_efa)</a:t>
          </a:r>
        </a:p>
      </cdr:txBody>
    </cdr:sp>
  </cdr:absSizeAnchor>
  <cdr:absSizeAnchor xmlns:cdr="http://schemas.openxmlformats.org/drawingml/2006/chartDrawing">
    <cdr:from>
      <cdr:x>0.83936</cdr:x>
      <cdr:y>0.92466</cdr:y>
    </cdr:from>
    <cdr:ext cx="1530099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15652F91-D7D9-D314-EA97-707089F6490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162163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155575</xdr:colOff>
      <xdr:row>4</xdr:row>
      <xdr:rowOff>73027</xdr:rowOff>
    </xdr:from>
    <xdr:to>
      <xdr:col>14</xdr:col>
      <xdr:colOff>101600</xdr:colOff>
      <xdr:row>35</xdr:row>
      <xdr:rowOff>75522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0.91117</cdr:y>
    </cdr:from>
    <cdr:ext cx="7994650" cy="4848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973539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Malta: not applicable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for_sup_cp)</a:t>
          </a:r>
        </a:p>
      </cdr:txBody>
    </cdr:sp>
  </cdr:absSizeAnchor>
  <cdr:absSizeAnchor xmlns:cdr="http://schemas.openxmlformats.org/drawingml/2006/chartDrawing">
    <cdr:from>
      <cdr:x>0.83933</cdr:x>
      <cdr:y>0.92344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0170A70A-B76C-4866-B05A-118248BCA8B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040499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629222</xdr:colOff>
      <xdr:row>5</xdr:row>
      <xdr:rowOff>75821</xdr:rowOff>
    </xdr:from>
    <xdr:to>
      <xdr:col>13</xdr:col>
      <xdr:colOff>691375</xdr:colOff>
      <xdr:row>33</xdr:row>
      <xdr:rowOff>75911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0.83936</cdr:x>
      <cdr:y>0.92182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BC938E07-4021-1777-97F9-1E921A5828E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4959427"/>
          <a:ext cx="1530099" cy="420625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0.01554</cdr:x>
      <cdr:y>0.88027</cdr:y>
    </cdr:from>
    <cdr:to>
      <cdr:x>0.85487</cdr:x>
      <cdr:y>1</cdr:y>
    </cdr:to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C380B0A5-B85D-A7D1-9EFC-95C782475C85}"/>
            </a:ext>
          </a:extLst>
        </cdr:cNvPr>
        <cdr:cNvSpPr txBox="1"/>
      </cdr:nvSpPr>
      <cdr:spPr>
        <a:xfrm xmlns:a="http://schemas.openxmlformats.org/drawingml/2006/main">
          <a:off x="148915" y="4687350"/>
          <a:ext cx="8042008" cy="637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(¹) Estimate for forest area</a:t>
          </a:r>
          <a:endParaRPr lang="en-IE" sz="1200">
            <a:latin typeface="Arial" panose="020B0604020202020204" pitchFamily="34" charset="0"/>
            <a:ea typeface="+mn-ea"/>
            <a:cs typeface="+mn-cs"/>
          </a:endParaRP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Data for France refer to metropolitan France. 
</a:t>
          </a: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for_vol_efa)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Documents%20and%20Settings/ritzmpe/Local%20Settings/Temporary%20Internet%20Files/OLK6B/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browser/bookmark/292d1beb-c40f-41dc-a51b-efa67c338ab0?lang=en" TargetMode="External"/><Relationship Id="rId1" Type="http://schemas.openxmlformats.org/officeDocument/2006/relationships/hyperlink" Target="https://ec.europa.eu/eurostat/databrowser/bookmark/81bd7930-4f0e-4c8d-b4da-78445aec0d21?lang=e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232304bd-f43a-4b05-ba30-e99db5102166?lang=en&amp;page=time:202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ec.europa.eu/eurostat/databrowser/bookmark/df37833e-e7af-46ea-960a-89bfe437c8f5?lang=en" TargetMode="External"/><Relationship Id="rId1" Type="http://schemas.openxmlformats.org/officeDocument/2006/relationships/hyperlink" Target="https://ec.europa.eu/eurostat/databrowser/bookmark/5d414873-504b-4824-922b-7e2ca11e52fb?lang=en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eurostat/databrowser/bookmark/b9ac90ff-4a09-45b9-9cc8-c53f267c121b?lang=en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ec.europa.eu/eurostat/databrowser/bookmark/b7307330-9255-4376-af9c-2b75fec3697b?lang=en" TargetMode="External"/><Relationship Id="rId1" Type="http://schemas.openxmlformats.org/officeDocument/2006/relationships/hyperlink" Target="https://ec.europa.eu/eurostat/databrowser/bookmark/f0a25f5c-46c8-4568-917e-cdd29b00f913?lang=en" TargetMode="External"/><Relationship Id="rId4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3"/>
  <sheetViews>
    <sheetView tabSelected="1" zoomScaleNormal="100" workbookViewId="0">
      <selection activeCell="O53" sqref="O53"/>
    </sheetView>
  </sheetViews>
  <sheetFormatPr defaultColWidth="9" defaultRowHeight="13.2" x14ac:dyDescent="0.25"/>
  <cols>
    <col min="1" max="1" width="9" style="2"/>
    <col min="2" max="2" width="11.19921875" style="2" customWidth="1"/>
    <col min="3" max="5" width="9" style="2"/>
    <col min="6" max="6" width="21.5" style="2" customWidth="1"/>
    <col min="7" max="7" width="13.3984375" style="2" customWidth="1"/>
    <col min="8" max="8" width="21.8984375" style="2" customWidth="1"/>
    <col min="9" max="9" width="9" style="2"/>
    <col min="10" max="10" width="18.8984375" style="2" customWidth="1"/>
    <col min="11" max="16384" width="9" style="2"/>
  </cols>
  <sheetData>
    <row r="1" spans="3:4" x14ac:dyDescent="0.25">
      <c r="C1" s="1" t="s">
        <v>493</v>
      </c>
      <c r="D1" s="1"/>
    </row>
    <row r="2" spans="3:4" x14ac:dyDescent="0.25">
      <c r="C2" s="1" t="s">
        <v>355</v>
      </c>
      <c r="D2" s="1"/>
    </row>
    <row r="3" spans="3:4" x14ac:dyDescent="0.25">
      <c r="C3" s="4" t="s">
        <v>448</v>
      </c>
      <c r="D3" s="4"/>
    </row>
    <row r="43" spans="2:11" x14ac:dyDescent="0.25">
      <c r="B43" s="5" t="s">
        <v>357</v>
      </c>
    </row>
    <row r="44" spans="2:11" s="168" customFormat="1" x14ac:dyDescent="0.25">
      <c r="B44" s="16" t="s">
        <v>465</v>
      </c>
    </row>
    <row r="45" spans="2:11" s="168" customFormat="1" x14ac:dyDescent="0.25">
      <c r="B45" s="16" t="s">
        <v>483</v>
      </c>
    </row>
    <row r="47" spans="2:11" x14ac:dyDescent="0.25">
      <c r="B47" s="2" t="s">
        <v>446</v>
      </c>
      <c r="J47" s="2" t="s">
        <v>381</v>
      </c>
    </row>
    <row r="48" spans="2:11" x14ac:dyDescent="0.25">
      <c r="B48" s="2" t="s">
        <v>358</v>
      </c>
      <c r="C48" s="2" t="s">
        <v>359</v>
      </c>
      <c r="J48" s="2" t="s">
        <v>358</v>
      </c>
      <c r="K48" s="2" t="s">
        <v>359</v>
      </c>
    </row>
    <row r="50" spans="2:11" x14ac:dyDescent="0.25">
      <c r="B50" s="2" t="s">
        <v>365</v>
      </c>
      <c r="C50" s="2" t="s">
        <v>366</v>
      </c>
      <c r="J50" s="2" t="s">
        <v>360</v>
      </c>
      <c r="K50" s="2" t="s">
        <v>372</v>
      </c>
    </row>
    <row r="51" spans="2:11" x14ac:dyDescent="0.25">
      <c r="B51" s="2" t="s">
        <v>367</v>
      </c>
      <c r="C51" s="2" t="s">
        <v>351</v>
      </c>
      <c r="J51" s="2" t="s">
        <v>373</v>
      </c>
      <c r="K51" s="2" t="s">
        <v>374</v>
      </c>
    </row>
    <row r="52" spans="2:11" x14ac:dyDescent="0.25">
      <c r="B52" s="2" t="s">
        <v>360</v>
      </c>
      <c r="C52" s="2" t="s">
        <v>368</v>
      </c>
    </row>
    <row r="54" spans="2:11" x14ac:dyDescent="0.25">
      <c r="B54" s="7"/>
      <c r="C54" s="259">
        <v>2022</v>
      </c>
      <c r="D54" s="259"/>
      <c r="E54" s="259" t="s">
        <v>374</v>
      </c>
      <c r="F54" s="259" t="s">
        <v>375</v>
      </c>
      <c r="H54" s="8" t="s">
        <v>0</v>
      </c>
      <c r="I54" s="8">
        <v>2022</v>
      </c>
      <c r="J54" s="8" t="s">
        <v>492</v>
      </c>
    </row>
    <row r="55" spans="2:11" x14ac:dyDescent="0.25">
      <c r="B55" s="154" t="s">
        <v>387</v>
      </c>
      <c r="C55" s="260">
        <v>159917.09</v>
      </c>
      <c r="D55" s="160" t="s">
        <v>444</v>
      </c>
      <c r="E55" s="260">
        <v>413571.2</v>
      </c>
      <c r="F55" s="261">
        <f>C55/E55*100</f>
        <v>38.667366102862097</v>
      </c>
      <c r="G55" s="12"/>
      <c r="H55" s="8" t="s">
        <v>382</v>
      </c>
      <c r="I55" s="13">
        <f>SUM(I57:I88)</f>
        <v>4596842.2</v>
      </c>
      <c r="J55" s="13">
        <f>I55*0.1</f>
        <v>459684.22000000003</v>
      </c>
    </row>
    <row r="56" spans="2:11" x14ac:dyDescent="0.25">
      <c r="C56" s="171"/>
      <c r="D56" s="171"/>
      <c r="E56" s="171"/>
      <c r="F56" s="262"/>
    </row>
    <row r="57" spans="2:11" ht="13.8" customHeight="1" x14ac:dyDescent="0.25">
      <c r="B57" s="154" t="s">
        <v>392</v>
      </c>
      <c r="C57" s="260">
        <v>22409</v>
      </c>
      <c r="D57" s="260" t="s">
        <v>444</v>
      </c>
      <c r="E57" s="260">
        <v>33841.1</v>
      </c>
      <c r="F57" s="261">
        <f t="shared" ref="F57:F83" si="0">C57/E57*100</f>
        <v>66.218296686573424</v>
      </c>
      <c r="H57" s="8" t="s">
        <v>27</v>
      </c>
      <c r="I57" s="13">
        <v>338411</v>
      </c>
      <c r="J57" s="13">
        <f t="shared" ref="J57:J71" si="1">I57*0.1</f>
        <v>33841.1</v>
      </c>
    </row>
    <row r="58" spans="2:11" x14ac:dyDescent="0.25">
      <c r="B58" s="154" t="s">
        <v>391</v>
      </c>
      <c r="C58" s="260">
        <v>27980</v>
      </c>
      <c r="D58" s="260" t="s">
        <v>444</v>
      </c>
      <c r="E58" s="260">
        <v>44742.400000000001</v>
      </c>
      <c r="F58" s="261">
        <f t="shared" si="0"/>
        <v>62.535760263195542</v>
      </c>
      <c r="H58" s="8" t="s">
        <v>28</v>
      </c>
      <c r="I58" s="13">
        <v>447424</v>
      </c>
      <c r="J58" s="13">
        <f t="shared" si="1"/>
        <v>44742.400000000001</v>
      </c>
    </row>
    <row r="59" spans="2:11" x14ac:dyDescent="0.25">
      <c r="B59" s="154" t="s">
        <v>25</v>
      </c>
      <c r="C59" s="260">
        <v>1180.3800000000001</v>
      </c>
      <c r="D59" s="260"/>
      <c r="E59" s="260">
        <v>2027.3000000000002</v>
      </c>
      <c r="F59" s="261">
        <f t="shared" si="0"/>
        <v>58.224239135796388</v>
      </c>
      <c r="H59" s="8" t="s">
        <v>25</v>
      </c>
      <c r="I59" s="13">
        <v>20273</v>
      </c>
      <c r="J59" s="13">
        <f t="shared" si="1"/>
        <v>2027.3000000000002</v>
      </c>
    </row>
    <row r="60" spans="2:11" x14ac:dyDescent="0.25">
      <c r="B60" s="154" t="s">
        <v>401</v>
      </c>
      <c r="C60" s="260">
        <v>2438.4</v>
      </c>
      <c r="D60" s="260" t="s">
        <v>444</v>
      </c>
      <c r="E60" s="260">
        <v>4533.6000000000004</v>
      </c>
      <c r="F60" s="261">
        <f t="shared" si="0"/>
        <v>53.785071466384323</v>
      </c>
      <c r="H60" s="8" t="s">
        <v>7</v>
      </c>
      <c r="I60" s="13">
        <v>45336</v>
      </c>
      <c r="J60" s="13">
        <f t="shared" si="1"/>
        <v>4533.6000000000004</v>
      </c>
    </row>
    <row r="61" spans="2:11" x14ac:dyDescent="0.25">
      <c r="B61" s="154" t="s">
        <v>397</v>
      </c>
      <c r="C61" s="260">
        <v>3414.66</v>
      </c>
      <c r="D61" s="260" t="s">
        <v>444</v>
      </c>
      <c r="E61" s="260">
        <v>6458.6</v>
      </c>
      <c r="F61" s="261">
        <f t="shared" si="0"/>
        <v>52.869971820518366</v>
      </c>
      <c r="H61" s="8" t="s">
        <v>15</v>
      </c>
      <c r="I61" s="13">
        <v>64586</v>
      </c>
      <c r="J61" s="13">
        <f t="shared" si="1"/>
        <v>6458.6</v>
      </c>
    </row>
    <row r="62" spans="2:11" ht="13.2" customHeight="1" x14ac:dyDescent="0.25">
      <c r="B62" s="154" t="s">
        <v>488</v>
      </c>
      <c r="C62" s="260">
        <v>3891.64</v>
      </c>
      <c r="D62" s="260" t="s">
        <v>441</v>
      </c>
      <c r="E62" s="260">
        <v>8387.8000000000011</v>
      </c>
      <c r="F62" s="261">
        <f t="shared" si="0"/>
        <v>46.396432914471006</v>
      </c>
      <c r="H62" s="8" t="s">
        <v>21</v>
      </c>
      <c r="I62" s="13">
        <v>83878</v>
      </c>
      <c r="J62" s="13">
        <f t="shared" si="1"/>
        <v>8387.8000000000011</v>
      </c>
    </row>
    <row r="63" spans="2:11" x14ac:dyDescent="0.25">
      <c r="B63" s="154" t="s">
        <v>26</v>
      </c>
      <c r="C63" s="260">
        <v>1954.76</v>
      </c>
      <c r="D63" s="260"/>
      <c r="E63" s="260">
        <v>4903.5</v>
      </c>
      <c r="F63" s="261">
        <f t="shared" si="0"/>
        <v>39.86458651983277</v>
      </c>
      <c r="H63" s="8" t="s">
        <v>26</v>
      </c>
      <c r="I63" s="13">
        <v>49035</v>
      </c>
      <c r="J63" s="13">
        <f t="shared" si="1"/>
        <v>4903.5</v>
      </c>
    </row>
    <row r="64" spans="2:11" x14ac:dyDescent="0.25">
      <c r="B64" s="154" t="s">
        <v>399</v>
      </c>
      <c r="C64" s="260">
        <v>18576.46</v>
      </c>
      <c r="D64" s="260" t="s">
        <v>444</v>
      </c>
      <c r="E64" s="260">
        <v>50598.3</v>
      </c>
      <c r="F64" s="261">
        <f t="shared" si="0"/>
        <v>36.713605002539609</v>
      </c>
      <c r="H64" s="8" t="s">
        <v>10</v>
      </c>
      <c r="I64" s="13">
        <v>505983</v>
      </c>
      <c r="J64" s="13">
        <f t="shared" si="1"/>
        <v>50598.3</v>
      </c>
    </row>
    <row r="65" spans="2:12" x14ac:dyDescent="0.25">
      <c r="B65" s="154" t="s">
        <v>23</v>
      </c>
      <c r="C65" s="260">
        <v>3338.85</v>
      </c>
      <c r="D65" s="260"/>
      <c r="E65" s="260">
        <v>9222.7000000000007</v>
      </c>
      <c r="F65" s="261">
        <f t="shared" si="0"/>
        <v>36.202522038014898</v>
      </c>
      <c r="H65" s="8" t="s">
        <v>23</v>
      </c>
      <c r="I65" s="13">
        <v>92227</v>
      </c>
      <c r="J65" s="13">
        <f t="shared" si="1"/>
        <v>9222.7000000000007</v>
      </c>
    </row>
    <row r="66" spans="2:12" ht="13.8" customHeight="1" x14ac:dyDescent="0.25">
      <c r="B66" s="154" t="s">
        <v>17</v>
      </c>
      <c r="C66" s="260">
        <v>93.08</v>
      </c>
      <c r="D66" s="260"/>
      <c r="E66" s="260">
        <v>259.5</v>
      </c>
      <c r="F66" s="261">
        <f t="shared" si="0"/>
        <v>35.868978805394988</v>
      </c>
      <c r="H66" s="8" t="s">
        <v>4</v>
      </c>
      <c r="I66" s="13">
        <v>110996</v>
      </c>
      <c r="J66" s="13">
        <f t="shared" si="1"/>
        <v>11099.6</v>
      </c>
    </row>
    <row r="67" spans="2:12" x14ac:dyDescent="0.25">
      <c r="B67" s="154" t="s">
        <v>4</v>
      </c>
      <c r="C67" s="260">
        <v>3902</v>
      </c>
      <c r="D67" s="260"/>
      <c r="E67" s="260">
        <v>11099.6</v>
      </c>
      <c r="F67" s="261">
        <f t="shared" si="0"/>
        <v>35.154419979098343</v>
      </c>
      <c r="H67" s="8" t="s">
        <v>12</v>
      </c>
      <c r="I67" s="13">
        <v>56594</v>
      </c>
      <c r="J67" s="13">
        <f t="shared" si="1"/>
        <v>5659.4000000000005</v>
      </c>
    </row>
    <row r="68" spans="2:12" x14ac:dyDescent="0.25">
      <c r="B68" s="154" t="s">
        <v>12</v>
      </c>
      <c r="C68" s="260">
        <v>1944</v>
      </c>
      <c r="D68" s="260"/>
      <c r="E68" s="260">
        <v>5659.4000000000005</v>
      </c>
      <c r="F68" s="261">
        <f t="shared" si="0"/>
        <v>34.349931088101208</v>
      </c>
      <c r="H68" s="8" t="s">
        <v>17</v>
      </c>
      <c r="I68" s="13">
        <v>2595</v>
      </c>
      <c r="J68" s="13">
        <f t="shared" si="1"/>
        <v>259.5</v>
      </c>
    </row>
    <row r="69" spans="2:12" x14ac:dyDescent="0.25">
      <c r="B69" s="154" t="s">
        <v>402</v>
      </c>
      <c r="C69" s="10">
        <v>2678.9</v>
      </c>
      <c r="D69" s="10" t="s">
        <v>444</v>
      </c>
      <c r="E69" s="10">
        <v>7887.1</v>
      </c>
      <c r="F69" s="11">
        <f t="shared" si="0"/>
        <v>33.965589380127042</v>
      </c>
      <c r="H69" s="8" t="s">
        <v>350</v>
      </c>
      <c r="I69" s="13">
        <v>78871</v>
      </c>
      <c r="J69" s="13">
        <f t="shared" si="1"/>
        <v>7887.1</v>
      </c>
    </row>
    <row r="70" spans="2:12" x14ac:dyDescent="0.25">
      <c r="B70" s="154" t="s">
        <v>16</v>
      </c>
      <c r="C70" s="10">
        <v>2209.6</v>
      </c>
      <c r="D70" s="10"/>
      <c r="E70" s="10">
        <v>6528.4000000000005</v>
      </c>
      <c r="F70" s="11">
        <f t="shared" si="0"/>
        <v>33.845965320752406</v>
      </c>
      <c r="H70" s="8" t="s">
        <v>16</v>
      </c>
      <c r="I70" s="13">
        <v>65284</v>
      </c>
      <c r="J70" s="13">
        <f t="shared" si="1"/>
        <v>6528.4000000000005</v>
      </c>
    </row>
    <row r="71" spans="2:12" x14ac:dyDescent="0.25">
      <c r="B71" s="154" t="s">
        <v>408</v>
      </c>
      <c r="C71" s="10">
        <v>17699.990000000002</v>
      </c>
      <c r="D71" s="10" t="s">
        <v>445</v>
      </c>
      <c r="E71" s="10">
        <v>54906</v>
      </c>
      <c r="F71" s="11">
        <f t="shared" si="0"/>
        <v>32.236895785524354</v>
      </c>
      <c r="H71" s="8" t="s">
        <v>6</v>
      </c>
      <c r="I71" s="13">
        <v>357569</v>
      </c>
      <c r="J71" s="22">
        <f t="shared" si="1"/>
        <v>35756.9</v>
      </c>
      <c r="K71" s="21" t="s">
        <v>385</v>
      </c>
      <c r="L71" s="21">
        <v>638475</v>
      </c>
    </row>
    <row r="72" spans="2:12" ht="13.2" customHeight="1" x14ac:dyDescent="0.25">
      <c r="B72" s="154" t="s">
        <v>6</v>
      </c>
      <c r="C72" s="10">
        <v>11481.63</v>
      </c>
      <c r="D72" s="164"/>
      <c r="E72" s="10">
        <v>35756.9</v>
      </c>
      <c r="F72" s="11">
        <f t="shared" si="0"/>
        <v>32.110250049640769</v>
      </c>
      <c r="H72" s="8" t="s">
        <v>384</v>
      </c>
      <c r="I72" s="13">
        <v>549060</v>
      </c>
      <c r="J72" s="22">
        <v>54906</v>
      </c>
      <c r="K72" s="154" t="s">
        <v>383</v>
      </c>
      <c r="L72" s="25">
        <v>89415</v>
      </c>
    </row>
    <row r="73" spans="2:12" x14ac:dyDescent="0.25">
      <c r="B73" s="154" t="s">
        <v>398</v>
      </c>
      <c r="C73" s="10">
        <v>9619.94</v>
      </c>
      <c r="D73" s="164" t="s">
        <v>444</v>
      </c>
      <c r="E73" s="10">
        <v>30207.300000000003</v>
      </c>
      <c r="F73" s="11">
        <f t="shared" si="0"/>
        <v>31.846407987473224</v>
      </c>
      <c r="H73" s="8" t="s">
        <v>13</v>
      </c>
      <c r="I73" s="13">
        <v>302073</v>
      </c>
      <c r="J73" s="13">
        <f t="shared" ref="J73:J88" si="2">I73*0.1</f>
        <v>30207.300000000003</v>
      </c>
    </row>
    <row r="74" spans="2:12" x14ac:dyDescent="0.25">
      <c r="B74" s="154" t="s">
        <v>22</v>
      </c>
      <c r="C74" s="10">
        <v>9476.9</v>
      </c>
      <c r="D74" s="164"/>
      <c r="E74" s="10">
        <v>31192.800000000003</v>
      </c>
      <c r="F74" s="11">
        <f t="shared" si="0"/>
        <v>30.381690646559456</v>
      </c>
      <c r="H74" s="8" t="s">
        <v>22</v>
      </c>
      <c r="I74" s="13">
        <v>311928</v>
      </c>
      <c r="J74" s="13">
        <f t="shared" si="2"/>
        <v>31192.800000000003</v>
      </c>
    </row>
    <row r="75" spans="2:12" x14ac:dyDescent="0.25">
      <c r="B75" s="154" t="s">
        <v>400</v>
      </c>
      <c r="C75" s="10">
        <v>3901.8</v>
      </c>
      <c r="D75" s="164" t="s">
        <v>444</v>
      </c>
      <c r="E75" s="10">
        <v>13169.400000000001</v>
      </c>
      <c r="F75" s="11">
        <f t="shared" si="0"/>
        <v>29.627773474873571</v>
      </c>
      <c r="H75" s="8" t="s">
        <v>9</v>
      </c>
      <c r="I75" s="13">
        <v>131694</v>
      </c>
      <c r="J75" s="13">
        <f t="shared" si="2"/>
        <v>13169.400000000001</v>
      </c>
    </row>
    <row r="76" spans="2:12" ht="13.8" customHeight="1" x14ac:dyDescent="0.25">
      <c r="B76" s="154" t="s">
        <v>489</v>
      </c>
      <c r="C76" s="10">
        <v>6988.97</v>
      </c>
      <c r="D76" s="164" t="s">
        <v>445</v>
      </c>
      <c r="E76" s="10">
        <v>23839.800000000003</v>
      </c>
      <c r="F76" s="11">
        <f t="shared" si="0"/>
        <v>29.316395271772411</v>
      </c>
      <c r="H76" s="8" t="s">
        <v>24</v>
      </c>
      <c r="I76" s="13">
        <v>238398</v>
      </c>
      <c r="J76" s="13">
        <f t="shared" si="2"/>
        <v>23839.800000000003</v>
      </c>
    </row>
    <row r="77" spans="2:12" ht="13.2" customHeight="1" x14ac:dyDescent="0.25">
      <c r="B77" s="154" t="s">
        <v>403</v>
      </c>
      <c r="C77" s="10">
        <v>689.3</v>
      </c>
      <c r="D77" s="164" t="s">
        <v>444</v>
      </c>
      <c r="E77" s="10">
        <v>3066.6000000000004</v>
      </c>
      <c r="F77" s="11">
        <f t="shared" si="0"/>
        <v>22.47766255788169</v>
      </c>
      <c r="H77" s="8" t="s">
        <v>3</v>
      </c>
      <c r="I77" s="13">
        <v>30666</v>
      </c>
      <c r="J77" s="13">
        <f t="shared" si="2"/>
        <v>3066.6000000000004</v>
      </c>
    </row>
    <row r="78" spans="2:12" x14ac:dyDescent="0.25">
      <c r="B78" s="154" t="s">
        <v>18</v>
      </c>
      <c r="C78" s="10">
        <v>2072.19</v>
      </c>
      <c r="D78" s="164"/>
      <c r="E78" s="10">
        <v>9301.2000000000007</v>
      </c>
      <c r="F78" s="11">
        <f t="shared" si="0"/>
        <v>22.278738227325505</v>
      </c>
      <c r="H78" s="8" t="s">
        <v>18</v>
      </c>
      <c r="I78" s="13">
        <v>93012</v>
      </c>
      <c r="J78" s="13">
        <f t="shared" si="2"/>
        <v>9301.2000000000007</v>
      </c>
    </row>
    <row r="79" spans="2:12" x14ac:dyDescent="0.25">
      <c r="B79" s="154" t="s">
        <v>14</v>
      </c>
      <c r="C79" s="10">
        <v>171.7</v>
      </c>
      <c r="D79" s="164"/>
      <c r="E79" s="10">
        <v>925.30000000000007</v>
      </c>
      <c r="F79" s="11">
        <f t="shared" si="0"/>
        <v>18.556143953312436</v>
      </c>
      <c r="H79" s="8" t="s">
        <v>14</v>
      </c>
      <c r="I79" s="13">
        <v>9253</v>
      </c>
      <c r="J79" s="13">
        <f t="shared" si="2"/>
        <v>925.30000000000007</v>
      </c>
    </row>
    <row r="80" spans="2:12" x14ac:dyDescent="0.25">
      <c r="B80" s="154" t="s">
        <v>431</v>
      </c>
      <c r="C80" s="10">
        <v>628.44000000000005</v>
      </c>
      <c r="D80" s="164" t="s">
        <v>444</v>
      </c>
      <c r="E80" s="10">
        <v>4292.5</v>
      </c>
      <c r="F80" s="11">
        <f t="shared" si="0"/>
        <v>14.640419336051252</v>
      </c>
      <c r="H80" s="8" t="s">
        <v>5</v>
      </c>
      <c r="I80" s="13">
        <v>42925</v>
      </c>
      <c r="J80" s="13">
        <f t="shared" si="2"/>
        <v>4292.5</v>
      </c>
    </row>
    <row r="81" spans="2:10" x14ac:dyDescent="0.25">
      <c r="B81" s="154" t="s">
        <v>8</v>
      </c>
      <c r="C81" s="10">
        <v>810.62</v>
      </c>
      <c r="D81" s="164"/>
      <c r="E81" s="10">
        <v>6994.7000000000007</v>
      </c>
      <c r="F81" s="11">
        <f t="shared" si="0"/>
        <v>11.589060288504152</v>
      </c>
      <c r="H81" s="8" t="s">
        <v>8</v>
      </c>
      <c r="I81" s="13">
        <v>69947</v>
      </c>
      <c r="J81" s="13">
        <f t="shared" si="2"/>
        <v>6994.7000000000007</v>
      </c>
    </row>
    <row r="82" spans="2:10" x14ac:dyDescent="0.25">
      <c r="B82" s="154" t="s">
        <v>20</v>
      </c>
      <c r="C82" s="10">
        <v>363.43</v>
      </c>
      <c r="D82" s="164"/>
      <c r="E82" s="10">
        <v>3737.8</v>
      </c>
      <c r="F82" s="11">
        <f t="shared" si="0"/>
        <v>9.7230991492321692</v>
      </c>
      <c r="H82" s="8" t="s">
        <v>20</v>
      </c>
      <c r="I82" s="13">
        <v>37378</v>
      </c>
      <c r="J82" s="13">
        <f t="shared" si="2"/>
        <v>3737.8</v>
      </c>
    </row>
    <row r="83" spans="2:10" x14ac:dyDescent="0.25">
      <c r="B83" s="154" t="s">
        <v>424</v>
      </c>
      <c r="C83" s="10">
        <v>0.46</v>
      </c>
      <c r="D83" s="164" t="s">
        <v>444</v>
      </c>
      <c r="E83" s="10">
        <v>31.6</v>
      </c>
      <c r="F83" s="11">
        <f t="shared" si="0"/>
        <v>1.4556962025316456</v>
      </c>
      <c r="H83" s="8" t="s">
        <v>19</v>
      </c>
      <c r="I83" s="13">
        <v>316</v>
      </c>
      <c r="J83" s="13">
        <f t="shared" si="2"/>
        <v>31.6</v>
      </c>
    </row>
    <row r="84" spans="2:10" x14ac:dyDescent="0.25">
      <c r="B84" s="154"/>
      <c r="C84" s="164"/>
      <c r="D84" s="164"/>
      <c r="E84" s="176"/>
      <c r="F84" s="11"/>
      <c r="H84" s="8"/>
      <c r="I84" s="13"/>
      <c r="J84" s="13"/>
    </row>
    <row r="85" spans="2:10" x14ac:dyDescent="0.25">
      <c r="B85" s="154" t="s">
        <v>29</v>
      </c>
      <c r="C85" s="10">
        <v>12128</v>
      </c>
      <c r="D85" s="164"/>
      <c r="E85" s="164">
        <v>38448.6</v>
      </c>
      <c r="F85" s="11">
        <f t="shared" ref="F85" si="3">C85/E85*100</f>
        <v>31.543411203528869</v>
      </c>
      <c r="H85" s="154" t="s">
        <v>29</v>
      </c>
      <c r="I85" s="181">
        <v>384486</v>
      </c>
      <c r="J85" s="13">
        <f t="shared" si="2"/>
        <v>38448.6</v>
      </c>
    </row>
    <row r="86" spans="2:10" x14ac:dyDescent="0.25">
      <c r="B86" s="188"/>
      <c r="C86" s="176"/>
      <c r="D86" s="190"/>
      <c r="E86" s="173"/>
      <c r="F86" s="177"/>
      <c r="H86" s="188"/>
      <c r="I86" s="181"/>
      <c r="J86" s="155"/>
    </row>
    <row r="87" spans="2:10" x14ac:dyDescent="0.25">
      <c r="B87" s="188" t="s">
        <v>487</v>
      </c>
      <c r="C87" s="176">
        <v>1009.6</v>
      </c>
      <c r="D87" s="190"/>
      <c r="E87" s="193">
        <v>2543.5</v>
      </c>
      <c r="F87" s="177">
        <f>C87/E87*100</f>
        <v>39.693335954393554</v>
      </c>
      <c r="H87" s="188" t="s">
        <v>486</v>
      </c>
      <c r="I87" s="155">
        <v>51209.2</v>
      </c>
      <c r="J87" s="155">
        <f t="shared" si="2"/>
        <v>5120.92</v>
      </c>
    </row>
    <row r="88" spans="2:10" x14ac:dyDescent="0.25">
      <c r="B88" s="154" t="s">
        <v>486</v>
      </c>
      <c r="C88" s="164">
        <v>1588.08</v>
      </c>
      <c r="D88" s="164"/>
      <c r="E88" s="25">
        <f>51209.2/10</f>
        <v>5120.92</v>
      </c>
      <c r="F88" s="11">
        <f>C88/E88*100</f>
        <v>31.011615100411642</v>
      </c>
      <c r="H88" s="154" t="s">
        <v>487</v>
      </c>
      <c r="I88" s="189">
        <v>25435</v>
      </c>
      <c r="J88" s="25">
        <f t="shared" si="2"/>
        <v>2543.5</v>
      </c>
    </row>
    <row r="89" spans="2:10" x14ac:dyDescent="0.25">
      <c r="B89" s="264"/>
      <c r="C89" s="183"/>
      <c r="D89" s="183"/>
      <c r="E89" s="191"/>
      <c r="F89" s="192"/>
      <c r="H89" s="27"/>
      <c r="I89" s="175"/>
      <c r="J89" s="263"/>
    </row>
    <row r="90" spans="2:10" x14ac:dyDescent="0.25">
      <c r="B90" s="27"/>
      <c r="C90" s="173"/>
      <c r="D90" s="173"/>
      <c r="E90" s="173"/>
      <c r="F90" s="174"/>
      <c r="J90" s="175"/>
    </row>
    <row r="91" spans="2:10" ht="15" customHeight="1" x14ac:dyDescent="0.25">
      <c r="B91" s="3" t="s">
        <v>444</v>
      </c>
      <c r="C91" s="2" t="s">
        <v>462</v>
      </c>
    </row>
    <row r="92" spans="2:10" x14ac:dyDescent="0.25">
      <c r="B92" s="2" t="s">
        <v>445</v>
      </c>
      <c r="C92" s="2" t="s">
        <v>463</v>
      </c>
    </row>
    <row r="93" spans="2:10" x14ac:dyDescent="0.25">
      <c r="B93" s="2" t="s">
        <v>441</v>
      </c>
      <c r="C93" s="2" t="s">
        <v>464</v>
      </c>
    </row>
  </sheetData>
  <sortState xmlns:xlrd2="http://schemas.microsoft.com/office/spreadsheetml/2017/richdata2" ref="B87:F88">
    <sortCondition descending="1" ref="F87:F88"/>
  </sortState>
  <hyperlinks>
    <hyperlink ref="B44" r:id="rId1" xr:uid="{6FCA849D-980D-4EAB-8284-15CB849D78D8}"/>
    <hyperlink ref="B45" r:id="rId2" xr:uid="{FDA87071-C1FC-4742-9B6E-10B8E1D78AA8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29739-B342-469C-9A62-3181B55A17AC}">
  <dimension ref="A1:I75"/>
  <sheetViews>
    <sheetView topLeftCell="A13" zoomScaleNormal="100" workbookViewId="0">
      <selection activeCell="B7" sqref="B7:F15"/>
    </sheetView>
  </sheetViews>
  <sheetFormatPr defaultColWidth="9" defaultRowHeight="13.2" x14ac:dyDescent="0.25"/>
  <cols>
    <col min="1" max="1" width="11.8984375" style="2" customWidth="1"/>
    <col min="2" max="2" width="10.69921875" style="2" customWidth="1"/>
    <col min="3" max="3" width="11.59765625" style="2" customWidth="1"/>
    <col min="4" max="4" width="7.796875" style="2" customWidth="1"/>
    <col min="5" max="5" width="11.59765625" style="2" customWidth="1"/>
    <col min="6" max="6" width="16.8984375" style="2" customWidth="1"/>
    <col min="7" max="7" width="10.59765625" style="2" customWidth="1"/>
    <col min="8" max="8" width="9" style="2"/>
    <col min="9" max="9" width="13.59765625" style="2" customWidth="1"/>
    <col min="10" max="10" width="10.09765625" style="2" customWidth="1"/>
    <col min="11" max="11" width="3.5" style="2" customWidth="1"/>
    <col min="12" max="12" width="11.59765625" style="2" customWidth="1"/>
    <col min="13" max="13" width="3.19921875" style="2" customWidth="1"/>
    <col min="14" max="14" width="12.796875" style="2" customWidth="1"/>
    <col min="15" max="15" width="6.8984375" style="2" customWidth="1"/>
    <col min="16" max="16" width="11.59765625" style="2" customWidth="1"/>
    <col min="17" max="17" width="6.69921875" style="2" customWidth="1"/>
    <col min="18" max="16384" width="9" style="2"/>
  </cols>
  <sheetData>
    <row r="1" spans="2:2" x14ac:dyDescent="0.25">
      <c r="B1" s="1" t="s">
        <v>529</v>
      </c>
    </row>
    <row r="2" spans="2:2" x14ac:dyDescent="0.25">
      <c r="B2" s="15" t="s">
        <v>355</v>
      </c>
    </row>
    <row r="3" spans="2:2" x14ac:dyDescent="0.25">
      <c r="B3" s="2" t="s">
        <v>421</v>
      </c>
    </row>
    <row r="4" spans="2:2" x14ac:dyDescent="0.25">
      <c r="B4" s="4" t="s">
        <v>450</v>
      </c>
    </row>
    <row r="42" spans="1:9" x14ac:dyDescent="0.25">
      <c r="A42" s="5" t="s">
        <v>357</v>
      </c>
    </row>
    <row r="43" spans="1:9" ht="13.8" x14ac:dyDescent="0.25">
      <c r="A43" s="178" t="s">
        <v>494</v>
      </c>
      <c r="I43" s="184"/>
    </row>
    <row r="44" spans="1:9" x14ac:dyDescent="0.25">
      <c r="A44" s="2" t="s">
        <v>495</v>
      </c>
    </row>
    <row r="45" spans="1:9" ht="13.8" x14ac:dyDescent="0.25">
      <c r="A45" s="180" t="s">
        <v>490</v>
      </c>
      <c r="B45"/>
      <c r="C45" s="179" t="s">
        <v>366</v>
      </c>
    </row>
    <row r="46" spans="1:9" ht="13.8" x14ac:dyDescent="0.25">
      <c r="A46" s="180" t="s">
        <v>491</v>
      </c>
      <c r="B46"/>
      <c r="C46" s="179" t="s">
        <v>351</v>
      </c>
    </row>
    <row r="47" spans="1:9" ht="13.8" x14ac:dyDescent="0.25">
      <c r="A47" s="180" t="s">
        <v>435</v>
      </c>
      <c r="B47"/>
      <c r="C47" s="179" t="s">
        <v>361</v>
      </c>
    </row>
    <row r="49" spans="1:2" x14ac:dyDescent="0.25">
      <c r="A49" s="6"/>
      <c r="B49" s="156" t="s">
        <v>371</v>
      </c>
    </row>
    <row r="50" spans="1:2" x14ac:dyDescent="0.25">
      <c r="A50" s="18" t="s">
        <v>6</v>
      </c>
      <c r="B50" s="24">
        <v>0.13235804892982478</v>
      </c>
    </row>
    <row r="51" spans="1:2" x14ac:dyDescent="0.25">
      <c r="A51" s="18" t="s">
        <v>391</v>
      </c>
      <c r="B51" s="24">
        <v>0.12639978484615336</v>
      </c>
    </row>
    <row r="52" spans="1:2" x14ac:dyDescent="0.25">
      <c r="A52" s="18" t="s">
        <v>408</v>
      </c>
      <c r="B52" s="24">
        <v>0.11828504876706407</v>
      </c>
    </row>
    <row r="53" spans="1:2" x14ac:dyDescent="0.25">
      <c r="A53" s="18" t="s">
        <v>22</v>
      </c>
      <c r="B53" s="24">
        <v>9.4182367240387338E-2</v>
      </c>
    </row>
    <row r="54" spans="1:2" x14ac:dyDescent="0.25">
      <c r="A54" s="18" t="s">
        <v>392</v>
      </c>
      <c r="B54" s="24">
        <v>9.0626453456187153E-2</v>
      </c>
    </row>
    <row r="55" spans="1:2" x14ac:dyDescent="0.25">
      <c r="A55" s="18" t="s">
        <v>489</v>
      </c>
      <c r="B55" s="24">
        <v>8.6682225449453379E-2</v>
      </c>
    </row>
    <row r="56" spans="1:2" x14ac:dyDescent="0.25">
      <c r="A56" s="18" t="s">
        <v>398</v>
      </c>
      <c r="B56" s="24">
        <v>5.2011367014617595E-2</v>
      </c>
    </row>
    <row r="57" spans="1:2" x14ac:dyDescent="0.25">
      <c r="A57" s="18" t="s">
        <v>399</v>
      </c>
      <c r="B57" s="24">
        <v>4.7075713771803002E-2</v>
      </c>
    </row>
    <row r="58" spans="1:2" x14ac:dyDescent="0.25">
      <c r="A58" s="18" t="s">
        <v>488</v>
      </c>
      <c r="B58" s="24">
        <v>4.2950473029928382E-2</v>
      </c>
    </row>
    <row r="59" spans="1:2" x14ac:dyDescent="0.25">
      <c r="A59" s="18" t="s">
        <v>402</v>
      </c>
      <c r="B59" s="24">
        <v>2.6546439379156045E-2</v>
      </c>
    </row>
    <row r="60" spans="1:2" x14ac:dyDescent="0.25">
      <c r="A60" s="18" t="s">
        <v>4</v>
      </c>
      <c r="B60" s="24">
        <v>2.5577365573003632E-2</v>
      </c>
    </row>
    <row r="61" spans="1:2" x14ac:dyDescent="0.25">
      <c r="A61" s="18" t="s">
        <v>397</v>
      </c>
      <c r="B61" s="24">
        <v>2.3675798172107406E-2</v>
      </c>
    </row>
    <row r="62" spans="1:2" x14ac:dyDescent="0.25">
      <c r="A62" s="18" t="s">
        <v>16</v>
      </c>
      <c r="B62" s="24">
        <v>2.0140598294143996E-2</v>
      </c>
    </row>
    <row r="63" spans="1:2" x14ac:dyDescent="0.25">
      <c r="A63" s="18" t="s">
        <v>26</v>
      </c>
      <c r="B63" s="24">
        <v>1.8888004446399379E-2</v>
      </c>
    </row>
    <row r="64" spans="1:2" x14ac:dyDescent="0.25">
      <c r="A64" s="18" t="s">
        <v>401</v>
      </c>
      <c r="B64" s="24">
        <v>1.7958644781382819E-2</v>
      </c>
    </row>
    <row r="65" spans="1:2" x14ac:dyDescent="0.25">
      <c r="A65" s="18" t="s">
        <v>12</v>
      </c>
      <c r="B65" s="24">
        <v>1.5219472834575792E-2</v>
      </c>
    </row>
    <row r="66" spans="1:2" x14ac:dyDescent="0.25">
      <c r="A66" s="18" t="s">
        <v>18</v>
      </c>
      <c r="B66" s="24">
        <v>1.4254695432307169E-2</v>
      </c>
    </row>
    <row r="67" spans="1:2" x14ac:dyDescent="0.25">
      <c r="A67" s="18" t="s">
        <v>25</v>
      </c>
      <c r="B67" s="24">
        <v>1.2658211828886209E-2</v>
      </c>
    </row>
    <row r="68" spans="1:2" x14ac:dyDescent="0.25">
      <c r="A68" s="18" t="s">
        <v>400</v>
      </c>
      <c r="B68" s="24">
        <v>7.1690319156556617E-3</v>
      </c>
    </row>
    <row r="69" spans="1:2" x14ac:dyDescent="0.25">
      <c r="A69" s="186" t="s">
        <v>403</v>
      </c>
      <c r="B69" s="24">
        <v>6.3711167105005755E-3</v>
      </c>
    </row>
    <row r="70" spans="1:2" x14ac:dyDescent="0.25">
      <c r="A70" s="186" t="s">
        <v>393</v>
      </c>
      <c r="B70" s="24">
        <v>6.351486336365216E-3</v>
      </c>
    </row>
    <row r="71" spans="1:2" x14ac:dyDescent="0.25">
      <c r="A71" s="18" t="s">
        <v>8</v>
      </c>
      <c r="B71" s="24">
        <v>5.1469870624377368E-3</v>
      </c>
    </row>
    <row r="72" spans="1:2" x14ac:dyDescent="0.25">
      <c r="A72" s="18" t="s">
        <v>431</v>
      </c>
      <c r="B72" s="24">
        <v>4.9028021702566755E-3</v>
      </c>
    </row>
    <row r="73" spans="1:2" x14ac:dyDescent="0.25">
      <c r="A73" s="18" t="s">
        <v>20</v>
      </c>
      <c r="B73" s="24">
        <v>2.8634969510620487E-3</v>
      </c>
    </row>
    <row r="74" spans="1:2" x14ac:dyDescent="0.25">
      <c r="A74" s="18" t="s">
        <v>17</v>
      </c>
      <c r="B74" s="24">
        <v>1.2699743733096147E-3</v>
      </c>
    </row>
    <row r="75" spans="1:2" x14ac:dyDescent="0.25">
      <c r="A75" s="186" t="s">
        <v>14</v>
      </c>
      <c r="B75" s="24">
        <v>4.343912330309691E-4</v>
      </c>
    </row>
  </sheetData>
  <sortState xmlns:xlrd2="http://schemas.microsoft.com/office/spreadsheetml/2017/richdata2" ref="A50:B75">
    <sortCondition descending="1" ref="B50:B75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5"/>
  <sheetViews>
    <sheetView zoomScaleNormal="100" workbookViewId="0">
      <selection activeCell="B1" sqref="B1"/>
    </sheetView>
  </sheetViews>
  <sheetFormatPr defaultColWidth="9" defaultRowHeight="13.2" x14ac:dyDescent="0.25"/>
  <cols>
    <col min="1" max="1" width="11.8984375" style="2" customWidth="1"/>
    <col min="2" max="2" width="10.69921875" style="2" customWidth="1"/>
    <col min="3" max="3" width="11.59765625" style="2" customWidth="1"/>
    <col min="4" max="4" width="7.796875" style="2" customWidth="1"/>
    <col min="5" max="5" width="11.59765625" style="2" customWidth="1"/>
    <col min="6" max="6" width="16.8984375" style="2" customWidth="1"/>
    <col min="7" max="7" width="10.59765625" style="2" customWidth="1"/>
    <col min="8" max="8" width="9" style="2"/>
    <col min="9" max="9" width="13.59765625" style="2" customWidth="1"/>
    <col min="10" max="10" width="10.09765625" style="2" customWidth="1"/>
    <col min="11" max="11" width="3.5" style="2" customWidth="1"/>
    <col min="12" max="12" width="11.59765625" style="2" customWidth="1"/>
    <col min="13" max="13" width="3.19921875" style="2" customWidth="1"/>
    <col min="14" max="14" width="12.796875" style="2" customWidth="1"/>
    <col min="15" max="15" width="6.8984375" style="2" customWidth="1"/>
    <col min="16" max="16" width="11.59765625" style="2" customWidth="1"/>
    <col min="17" max="17" width="6.69921875" style="2" customWidth="1"/>
    <col min="18" max="16384" width="9" style="2"/>
  </cols>
  <sheetData>
    <row r="1" spans="2:2" x14ac:dyDescent="0.25">
      <c r="B1" s="1" t="s">
        <v>530</v>
      </c>
    </row>
    <row r="2" spans="2:2" x14ac:dyDescent="0.25">
      <c r="B2" s="15" t="s">
        <v>355</v>
      </c>
    </row>
    <row r="3" spans="2:2" x14ac:dyDescent="0.25">
      <c r="B3" s="2" t="s">
        <v>421</v>
      </c>
    </row>
    <row r="4" spans="2:2" x14ac:dyDescent="0.25">
      <c r="B4" s="4" t="s">
        <v>450</v>
      </c>
    </row>
    <row r="44" spans="1:9" x14ac:dyDescent="0.25">
      <c r="A44" s="5" t="s">
        <v>357</v>
      </c>
    </row>
    <row r="45" spans="1:9" ht="13.8" x14ac:dyDescent="0.25">
      <c r="A45" s="178" t="s">
        <v>494</v>
      </c>
      <c r="I45" s="184"/>
    </row>
    <row r="46" spans="1:9" x14ac:dyDescent="0.25">
      <c r="A46" s="2" t="s">
        <v>495</v>
      </c>
    </row>
    <row r="47" spans="1:9" ht="13.8" x14ac:dyDescent="0.25">
      <c r="A47" s="180" t="s">
        <v>490</v>
      </c>
      <c r="B47"/>
      <c r="C47" s="179" t="s">
        <v>366</v>
      </c>
    </row>
    <row r="48" spans="1:9" ht="13.8" x14ac:dyDescent="0.25">
      <c r="A48" s="180" t="s">
        <v>491</v>
      </c>
      <c r="B48"/>
      <c r="C48" s="179" t="s">
        <v>351</v>
      </c>
    </row>
    <row r="49" spans="1:6" ht="13.8" x14ac:dyDescent="0.25">
      <c r="A49" s="180" t="s">
        <v>435</v>
      </c>
      <c r="B49"/>
      <c r="C49" s="179" t="s">
        <v>361</v>
      </c>
    </row>
    <row r="51" spans="1:6" x14ac:dyDescent="0.25">
      <c r="A51" s="6"/>
      <c r="B51" s="6">
        <v>2000</v>
      </c>
      <c r="C51" s="17">
        <v>2022</v>
      </c>
      <c r="D51" s="17"/>
      <c r="E51" s="158" t="s">
        <v>526</v>
      </c>
      <c r="F51" s="156" t="s">
        <v>371</v>
      </c>
    </row>
    <row r="52" spans="1:6" x14ac:dyDescent="0.25">
      <c r="A52" s="6" t="s">
        <v>407</v>
      </c>
      <c r="B52" s="159">
        <f>SUM(B54:B79)</f>
        <v>21695624.103769999</v>
      </c>
      <c r="C52" s="159">
        <v>28628593.43</v>
      </c>
      <c r="D52" s="160" t="s">
        <v>444</v>
      </c>
      <c r="E52" s="157">
        <f>C52/B52-1</f>
        <v>0.31955611385363536</v>
      </c>
      <c r="F52" s="19"/>
    </row>
    <row r="53" spans="1:6" x14ac:dyDescent="0.25">
      <c r="A53" s="20"/>
      <c r="B53" s="20"/>
      <c r="C53" s="172"/>
      <c r="D53" s="20"/>
      <c r="E53" s="20"/>
    </row>
    <row r="54" spans="1:6" x14ac:dyDescent="0.25">
      <c r="A54" s="18" t="s">
        <v>8</v>
      </c>
      <c r="B54" s="11">
        <v>56016.85</v>
      </c>
      <c r="C54" s="11">
        <v>147351</v>
      </c>
      <c r="D54" s="11"/>
      <c r="E54" s="265">
        <f t="shared" ref="E54:E79" si="0">C54/B54-1</f>
        <v>1.6304763655935668</v>
      </c>
      <c r="F54" s="24">
        <f t="shared" ref="F54:F79" si="1">C54/C$52</f>
        <v>5.1469870624377368E-3</v>
      </c>
    </row>
    <row r="55" spans="1:6" x14ac:dyDescent="0.25">
      <c r="A55" s="18" t="s">
        <v>408</v>
      </c>
      <c r="B55" s="11">
        <v>2035181.83</v>
      </c>
      <c r="C55" s="11">
        <v>3386334.57</v>
      </c>
      <c r="D55" s="11" t="s">
        <v>444</v>
      </c>
      <c r="E55" s="265">
        <f t="shared" si="0"/>
        <v>0.66389780022751066</v>
      </c>
      <c r="F55" s="24">
        <f t="shared" si="1"/>
        <v>0.11828504876706407</v>
      </c>
    </row>
    <row r="56" spans="1:6" x14ac:dyDescent="0.25">
      <c r="A56" s="186" t="s">
        <v>14</v>
      </c>
      <c r="B56" s="11">
        <v>7930</v>
      </c>
      <c r="C56" s="11">
        <v>12436.01</v>
      </c>
      <c r="D56" s="11"/>
      <c r="E56" s="265">
        <f t="shared" si="0"/>
        <v>0.56822320302648177</v>
      </c>
      <c r="F56" s="24">
        <f t="shared" si="1"/>
        <v>4.343912330309691E-4</v>
      </c>
    </row>
    <row r="57" spans="1:6" x14ac:dyDescent="0.25">
      <c r="A57" s="18" t="s">
        <v>398</v>
      </c>
      <c r="B57" s="11">
        <v>969541.58</v>
      </c>
      <c r="C57" s="11">
        <v>1489012.28</v>
      </c>
      <c r="D57" s="11" t="s">
        <v>444</v>
      </c>
      <c r="E57" s="265">
        <f t="shared" si="0"/>
        <v>0.53579001738120402</v>
      </c>
      <c r="F57" s="24">
        <f t="shared" si="1"/>
        <v>5.2011367014617595E-2</v>
      </c>
    </row>
    <row r="58" spans="1:6" x14ac:dyDescent="0.25">
      <c r="A58" s="18" t="s">
        <v>399</v>
      </c>
      <c r="B58" s="11">
        <v>890284.27</v>
      </c>
      <c r="C58" s="11">
        <v>1347711.47</v>
      </c>
      <c r="D58" s="11" t="s">
        <v>444</v>
      </c>
      <c r="E58" s="185">
        <f t="shared" si="0"/>
        <v>0.51379903634599766</v>
      </c>
      <c r="F58" s="24">
        <f t="shared" si="1"/>
        <v>4.7075713771803002E-2</v>
      </c>
    </row>
    <row r="59" spans="1:6" x14ac:dyDescent="0.25">
      <c r="A59" s="18" t="s">
        <v>489</v>
      </c>
      <c r="B59" s="11">
        <v>1654513.65</v>
      </c>
      <c r="C59" s="11">
        <v>2481590.19</v>
      </c>
      <c r="D59" s="11" t="s">
        <v>445</v>
      </c>
      <c r="E59" s="185">
        <f t="shared" si="0"/>
        <v>0.49989103444386829</v>
      </c>
      <c r="F59" s="24">
        <f t="shared" si="1"/>
        <v>8.6682225449453379E-2</v>
      </c>
    </row>
    <row r="60" spans="1:6" x14ac:dyDescent="0.25">
      <c r="A60" s="18" t="s">
        <v>20</v>
      </c>
      <c r="B60" s="11">
        <v>58330.02</v>
      </c>
      <c r="C60" s="11">
        <v>81977.89</v>
      </c>
      <c r="D60" s="11"/>
      <c r="E60" s="185">
        <f t="shared" si="0"/>
        <v>0.40541508471966936</v>
      </c>
      <c r="F60" s="24">
        <f t="shared" si="1"/>
        <v>2.8634969510620487E-3</v>
      </c>
    </row>
    <row r="61" spans="1:6" x14ac:dyDescent="0.25">
      <c r="A61" s="186" t="s">
        <v>393</v>
      </c>
      <c r="B61" s="11">
        <v>129710.79029999999</v>
      </c>
      <c r="C61" s="11">
        <v>181834.12</v>
      </c>
      <c r="D61" s="11" t="s">
        <v>444</v>
      </c>
      <c r="E61" s="185">
        <f t="shared" si="0"/>
        <v>0.40184266535919799</v>
      </c>
      <c r="F61" s="24">
        <f t="shared" si="1"/>
        <v>6.351486336365216E-3</v>
      </c>
    </row>
    <row r="62" spans="1:6" x14ac:dyDescent="0.25">
      <c r="A62" s="18" t="s">
        <v>431</v>
      </c>
      <c r="B62" s="11">
        <v>102588.761</v>
      </c>
      <c r="C62" s="11">
        <v>140360.32999999999</v>
      </c>
      <c r="D62" s="11" t="s">
        <v>444</v>
      </c>
      <c r="E62" s="185">
        <f t="shared" si="0"/>
        <v>0.36818427897769412</v>
      </c>
      <c r="F62" s="24">
        <f t="shared" si="1"/>
        <v>4.9028021702566755E-3</v>
      </c>
    </row>
    <row r="63" spans="1:6" x14ac:dyDescent="0.25">
      <c r="A63" s="18" t="s">
        <v>392</v>
      </c>
      <c r="B63" s="11">
        <v>1904371.62</v>
      </c>
      <c r="C63" s="11">
        <v>2594507.89</v>
      </c>
      <c r="D63" s="11" t="s">
        <v>444</v>
      </c>
      <c r="E63" s="185">
        <f t="shared" si="0"/>
        <v>0.3623957964674982</v>
      </c>
      <c r="F63" s="24">
        <f t="shared" si="1"/>
        <v>9.0626453456187153E-2</v>
      </c>
    </row>
    <row r="64" spans="1:6" x14ac:dyDescent="0.25">
      <c r="A64" s="18" t="s">
        <v>400</v>
      </c>
      <c r="B64" s="11">
        <v>154219.93900000001</v>
      </c>
      <c r="C64" s="11">
        <v>205239.3</v>
      </c>
      <c r="D64" s="11" t="s">
        <v>444</v>
      </c>
      <c r="E64" s="185">
        <f t="shared" si="0"/>
        <v>0.33082208001651447</v>
      </c>
      <c r="F64" s="24">
        <f t="shared" si="1"/>
        <v>7.1690319156556617E-3</v>
      </c>
    </row>
    <row r="65" spans="1:6" x14ac:dyDescent="0.25">
      <c r="A65" s="18" t="s">
        <v>22</v>
      </c>
      <c r="B65" s="11">
        <v>2015207.61</v>
      </c>
      <c r="C65" s="11">
        <v>2696308.7</v>
      </c>
      <c r="D65" s="11"/>
      <c r="E65" s="185">
        <f t="shared" si="0"/>
        <v>0.33798060637534011</v>
      </c>
      <c r="F65" s="24">
        <f t="shared" si="1"/>
        <v>9.4182367240387338E-2</v>
      </c>
    </row>
    <row r="66" spans="1:6" x14ac:dyDescent="0.25">
      <c r="A66" s="18" t="s">
        <v>16</v>
      </c>
      <c r="B66" s="11">
        <v>434098.5724</v>
      </c>
      <c r="C66" s="11">
        <v>576597</v>
      </c>
      <c r="D66" s="11"/>
      <c r="E66" s="185">
        <f t="shared" si="0"/>
        <v>0.32826283397378897</v>
      </c>
      <c r="F66" s="24">
        <f t="shared" si="1"/>
        <v>2.0140598294143996E-2</v>
      </c>
    </row>
    <row r="67" spans="1:6" x14ac:dyDescent="0.25">
      <c r="A67" s="18" t="s">
        <v>4</v>
      </c>
      <c r="B67" s="11">
        <v>556618.3149</v>
      </c>
      <c r="C67" s="11">
        <v>732244</v>
      </c>
      <c r="D67" s="11"/>
      <c r="E67" s="185">
        <f t="shared" si="0"/>
        <v>0.31552264882184522</v>
      </c>
      <c r="F67" s="24">
        <f t="shared" si="1"/>
        <v>2.5577365573003632E-2</v>
      </c>
    </row>
    <row r="68" spans="1:6" x14ac:dyDescent="0.25">
      <c r="A68" s="18" t="s">
        <v>17</v>
      </c>
      <c r="B68" s="11">
        <v>28011.507870000001</v>
      </c>
      <c r="C68" s="11">
        <v>36357.58</v>
      </c>
      <c r="D68" s="11"/>
      <c r="E68" s="185">
        <f t="shared" si="0"/>
        <v>0.29795154794000034</v>
      </c>
      <c r="F68" s="24">
        <f t="shared" si="1"/>
        <v>1.2699743733096147E-3</v>
      </c>
    </row>
    <row r="69" spans="1:6" x14ac:dyDescent="0.25">
      <c r="A69" s="18" t="s">
        <v>488</v>
      </c>
      <c r="B69" s="11">
        <v>968814.42420000001</v>
      </c>
      <c r="C69" s="11">
        <v>1229611.6299999999</v>
      </c>
      <c r="D69" s="11" t="s">
        <v>441</v>
      </c>
      <c r="E69" s="185">
        <f t="shared" si="0"/>
        <v>0.269192116968483</v>
      </c>
      <c r="F69" s="24">
        <f t="shared" si="1"/>
        <v>4.2950473029928382E-2</v>
      </c>
    </row>
    <row r="70" spans="1:6" x14ac:dyDescent="0.25">
      <c r="A70" s="18" t="s">
        <v>12</v>
      </c>
      <c r="B70" s="11">
        <v>346245.77659999998</v>
      </c>
      <c r="C70" s="11">
        <v>435712.1</v>
      </c>
      <c r="D70" s="11"/>
      <c r="E70" s="185">
        <f t="shared" si="0"/>
        <v>0.25838964529336583</v>
      </c>
      <c r="F70" s="24">
        <f t="shared" si="1"/>
        <v>1.5219472834575792E-2</v>
      </c>
    </row>
    <row r="71" spans="1:6" x14ac:dyDescent="0.25">
      <c r="A71" s="18" t="s">
        <v>397</v>
      </c>
      <c r="B71" s="11">
        <v>552248.66709999996</v>
      </c>
      <c r="C71" s="11">
        <v>677804.8</v>
      </c>
      <c r="D71" s="11" t="s">
        <v>444</v>
      </c>
      <c r="E71" s="185">
        <f t="shared" si="0"/>
        <v>0.22735434303414026</v>
      </c>
      <c r="F71" s="24">
        <f t="shared" si="1"/>
        <v>2.3675798172107406E-2</v>
      </c>
    </row>
    <row r="72" spans="1:6" x14ac:dyDescent="0.25">
      <c r="A72" s="18" t="s">
        <v>18</v>
      </c>
      <c r="B72" s="11">
        <v>326904.51760000002</v>
      </c>
      <c r="C72" s="11">
        <v>408091.88</v>
      </c>
      <c r="D72" s="11"/>
      <c r="E72" s="185">
        <f t="shared" si="0"/>
        <v>0.24835191326214945</v>
      </c>
      <c r="F72" s="24">
        <f t="shared" si="1"/>
        <v>1.4254695432307169E-2</v>
      </c>
    </row>
    <row r="73" spans="1:6" x14ac:dyDescent="0.25">
      <c r="A73" s="18" t="s">
        <v>401</v>
      </c>
      <c r="B73" s="11">
        <v>428660</v>
      </c>
      <c r="C73" s="11">
        <v>514130.74</v>
      </c>
      <c r="D73" s="11" t="s">
        <v>444</v>
      </c>
      <c r="E73" s="185">
        <f t="shared" si="0"/>
        <v>0.19939051929267948</v>
      </c>
      <c r="F73" s="24">
        <f t="shared" si="1"/>
        <v>1.7958644781382819E-2</v>
      </c>
    </row>
    <row r="74" spans="1:6" x14ac:dyDescent="0.25">
      <c r="A74" s="18" t="s">
        <v>26</v>
      </c>
      <c r="B74" s="11">
        <v>465944.34620000003</v>
      </c>
      <c r="C74" s="11">
        <v>540737</v>
      </c>
      <c r="D74" s="11"/>
      <c r="E74" s="265">
        <f t="shared" si="0"/>
        <v>0.16051842759756618</v>
      </c>
      <c r="F74" s="24">
        <f t="shared" si="1"/>
        <v>1.8888004446399379E-2</v>
      </c>
    </row>
    <row r="75" spans="1:6" x14ac:dyDescent="0.25">
      <c r="A75" s="186" t="s">
        <v>403</v>
      </c>
      <c r="B75" s="11">
        <v>155796.30040000001</v>
      </c>
      <c r="C75" s="11">
        <v>182396.11</v>
      </c>
      <c r="D75" s="25" t="s">
        <v>444</v>
      </c>
      <c r="E75" s="265">
        <f t="shared" si="0"/>
        <v>0.17073453947048911</v>
      </c>
      <c r="F75" s="24">
        <f t="shared" si="1"/>
        <v>6.3711167105005755E-3</v>
      </c>
    </row>
    <row r="76" spans="1:6" x14ac:dyDescent="0.25">
      <c r="A76" s="18" t="s">
        <v>6</v>
      </c>
      <c r="B76" s="11">
        <v>3251762.3689999999</v>
      </c>
      <c r="C76" s="11">
        <v>3789224.77</v>
      </c>
      <c r="D76" s="187"/>
      <c r="E76" s="265">
        <f t="shared" si="0"/>
        <v>0.16528341865438456</v>
      </c>
      <c r="F76" s="24">
        <f t="shared" si="1"/>
        <v>0.13235804892982478</v>
      </c>
    </row>
    <row r="77" spans="1:6" x14ac:dyDescent="0.25">
      <c r="A77" s="18" t="s">
        <v>391</v>
      </c>
      <c r="B77" s="11">
        <v>3170501.3760000002</v>
      </c>
      <c r="C77" s="11">
        <v>3618648.05</v>
      </c>
      <c r="D77" s="25" t="s">
        <v>444</v>
      </c>
      <c r="E77" s="265">
        <f t="shared" si="0"/>
        <v>0.14134883441223889</v>
      </c>
      <c r="F77" s="24">
        <f t="shared" si="1"/>
        <v>0.12639978484615336</v>
      </c>
    </row>
    <row r="78" spans="1:6" x14ac:dyDescent="0.25">
      <c r="A78" s="18" t="s">
        <v>402</v>
      </c>
      <c r="B78" s="11">
        <v>692797.93389999995</v>
      </c>
      <c r="C78" s="11">
        <v>759987.22</v>
      </c>
      <c r="D78" s="25" t="s">
        <v>444</v>
      </c>
      <c r="E78" s="265">
        <f t="shared" si="0"/>
        <v>9.6982515120632939E-2</v>
      </c>
      <c r="F78" s="24">
        <f t="shared" si="1"/>
        <v>2.6546439379156045E-2</v>
      </c>
    </row>
    <row r="79" spans="1:6" x14ac:dyDescent="0.25">
      <c r="A79" s="18" t="s">
        <v>25</v>
      </c>
      <c r="B79" s="11">
        <v>339323.0773</v>
      </c>
      <c r="C79" s="11">
        <v>362386.8</v>
      </c>
      <c r="D79" s="187"/>
      <c r="E79" s="265">
        <f t="shared" si="0"/>
        <v>6.7969802948618874E-2</v>
      </c>
      <c r="F79" s="24">
        <f t="shared" si="1"/>
        <v>1.2658211828886209E-2</v>
      </c>
    </row>
    <row r="80" spans="1:6" x14ac:dyDescent="0.25">
      <c r="A80" s="18"/>
      <c r="B80" s="25"/>
      <c r="C80" s="11"/>
      <c r="D80" s="187"/>
      <c r="E80" s="185"/>
      <c r="F80" s="24"/>
    </row>
    <row r="81" spans="1:6" x14ac:dyDescent="0.25">
      <c r="A81" s="18" t="s">
        <v>497</v>
      </c>
      <c r="B81" s="25">
        <v>396375.87</v>
      </c>
      <c r="C81" s="11">
        <v>443092.91</v>
      </c>
      <c r="D81" s="25" t="s">
        <v>445</v>
      </c>
      <c r="E81" s="185">
        <v>0.11069126180662803</v>
      </c>
      <c r="F81" s="24"/>
    </row>
    <row r="83" spans="1:6" x14ac:dyDescent="0.25">
      <c r="A83" s="159" t="s">
        <v>29</v>
      </c>
      <c r="B83" s="159"/>
      <c r="C83" s="159">
        <v>1189965</v>
      </c>
      <c r="D83" s="161"/>
      <c r="E83" s="23"/>
      <c r="F83" s="24"/>
    </row>
    <row r="84" spans="1:6" x14ac:dyDescent="0.25">
      <c r="A84" s="159" t="s">
        <v>496</v>
      </c>
      <c r="B84" s="159"/>
      <c r="C84" s="159">
        <v>385218.07</v>
      </c>
      <c r="D84" s="25"/>
      <c r="E84" s="23"/>
      <c r="F84" s="24"/>
    </row>
    <row r="85" spans="1:6" x14ac:dyDescent="0.25">
      <c r="A85" s="159" t="s">
        <v>487</v>
      </c>
      <c r="B85" s="159"/>
      <c r="C85" s="159">
        <v>95866.08</v>
      </c>
      <c r="D85" s="21"/>
      <c r="E85" s="23"/>
      <c r="F85" s="2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95"/>
  <sheetViews>
    <sheetView showGridLines="0" zoomScaleNormal="100" workbookViewId="0">
      <selection activeCell="B4" sqref="B4"/>
    </sheetView>
  </sheetViews>
  <sheetFormatPr defaultColWidth="9" defaultRowHeight="13.2" x14ac:dyDescent="0.25"/>
  <cols>
    <col min="1" max="1" width="6.69921875" style="14" customWidth="1"/>
    <col min="2" max="2" width="11.19921875" style="14" customWidth="1"/>
    <col min="3" max="3" width="16.3984375" style="14" customWidth="1"/>
    <col min="4" max="4" width="9" style="14"/>
    <col min="5" max="5" width="17.59765625" style="14" customWidth="1"/>
    <col min="6" max="16384" width="9" style="14"/>
  </cols>
  <sheetData>
    <row r="1" spans="2:2" s="2" customFormat="1" x14ac:dyDescent="0.25">
      <c r="B1" s="1" t="s">
        <v>528</v>
      </c>
    </row>
    <row r="2" spans="2:2" s="2" customFormat="1" x14ac:dyDescent="0.25">
      <c r="B2" s="15" t="s">
        <v>355</v>
      </c>
    </row>
    <row r="3" spans="2:2" s="2" customFormat="1" x14ac:dyDescent="0.25">
      <c r="B3" s="26" t="s">
        <v>430</v>
      </c>
    </row>
    <row r="4" spans="2:2" s="2" customFormat="1" x14ac:dyDescent="0.25">
      <c r="B4" s="4" t="s">
        <v>450</v>
      </c>
    </row>
    <row r="45" spans="2:2" x14ac:dyDescent="0.25">
      <c r="B45" s="5" t="s">
        <v>357</v>
      </c>
    </row>
    <row r="46" spans="2:2" x14ac:dyDescent="0.25">
      <c r="B46" s="16" t="s">
        <v>466</v>
      </c>
    </row>
    <row r="48" spans="2:2" x14ac:dyDescent="0.25">
      <c r="B48" s="27" t="s">
        <v>447</v>
      </c>
    </row>
    <row r="49" spans="2:5" x14ac:dyDescent="0.25">
      <c r="B49" s="27" t="s">
        <v>358</v>
      </c>
      <c r="C49" s="27" t="s">
        <v>359</v>
      </c>
    </row>
    <row r="50" spans="2:5" ht="13.8" x14ac:dyDescent="0.25">
      <c r="B50" s="180" t="s">
        <v>491</v>
      </c>
      <c r="C50"/>
      <c r="D50" s="179" t="s">
        <v>351</v>
      </c>
    </row>
    <row r="51" spans="2:5" ht="13.8" x14ac:dyDescent="0.25">
      <c r="B51" s="180" t="s">
        <v>435</v>
      </c>
      <c r="C51"/>
      <c r="D51" s="179" t="s">
        <v>361</v>
      </c>
    </row>
    <row r="52" spans="2:5" ht="13.8" x14ac:dyDescent="0.25">
      <c r="B52" s="180" t="s">
        <v>498</v>
      </c>
      <c r="C52"/>
      <c r="D52" s="196" t="s">
        <v>484</v>
      </c>
    </row>
    <row r="54" spans="2:5" x14ac:dyDescent="0.25">
      <c r="B54" s="8"/>
      <c r="C54" s="8" t="s">
        <v>351</v>
      </c>
      <c r="D54" s="8" t="s">
        <v>351</v>
      </c>
      <c r="E54" s="8" t="s">
        <v>351</v>
      </c>
    </row>
    <row r="55" spans="2:5" x14ac:dyDescent="0.25">
      <c r="B55" s="8"/>
      <c r="C55" s="8" t="s">
        <v>405</v>
      </c>
      <c r="D55" s="8" t="s">
        <v>388</v>
      </c>
      <c r="E55" s="8" t="s">
        <v>406</v>
      </c>
    </row>
    <row r="56" spans="2:5" x14ac:dyDescent="0.25">
      <c r="B56" s="8" t="s">
        <v>407</v>
      </c>
      <c r="C56" s="28">
        <f>SUM(C58:C83)</f>
        <v>858925.00349599996</v>
      </c>
      <c r="D56" s="28">
        <f>SUM(D58:D83)</f>
        <v>567280.63760499994</v>
      </c>
      <c r="E56" s="28">
        <f>D56/C56*100</f>
        <v>66.04542134599086</v>
      </c>
    </row>
    <row r="57" spans="2:5" x14ac:dyDescent="0.25">
      <c r="B57" s="8"/>
      <c r="C57" s="107"/>
      <c r="D57" s="107"/>
      <c r="E57" s="107"/>
    </row>
    <row r="58" spans="2:5" ht="13.8" x14ac:dyDescent="0.3">
      <c r="B58" s="165" t="s">
        <v>500</v>
      </c>
      <c r="C58" s="109">
        <v>36301.260199999997</v>
      </c>
      <c r="D58" s="109">
        <v>37851.769749999999</v>
      </c>
      <c r="E58" s="109">
        <f t="shared" ref="E58:E83" si="0">D58/C58*100</f>
        <v>104.27122788976897</v>
      </c>
    </row>
    <row r="59" spans="2:5" x14ac:dyDescent="0.25">
      <c r="B59" s="165" t="s">
        <v>6</v>
      </c>
      <c r="C59" s="194">
        <v>99889.48</v>
      </c>
      <c r="D59" s="194">
        <v>95131.49</v>
      </c>
      <c r="E59" s="109">
        <f t="shared" si="0"/>
        <v>95.236745651293816</v>
      </c>
    </row>
    <row r="60" spans="2:5" ht="12" customHeight="1" x14ac:dyDescent="0.25">
      <c r="B60" s="165" t="s">
        <v>501</v>
      </c>
      <c r="C60" s="109">
        <v>14370.94296</v>
      </c>
      <c r="D60" s="109">
        <v>12179</v>
      </c>
      <c r="E60" s="109">
        <f t="shared" si="0"/>
        <v>84.747396422760559</v>
      </c>
    </row>
    <row r="61" spans="2:5" x14ac:dyDescent="0.25">
      <c r="B61" s="165" t="s">
        <v>21</v>
      </c>
      <c r="C61" s="195">
        <v>26937</v>
      </c>
      <c r="D61" s="194">
        <v>22734.04</v>
      </c>
      <c r="E61" s="109">
        <f t="shared" si="0"/>
        <v>84.397074655678068</v>
      </c>
    </row>
    <row r="62" spans="2:5" x14ac:dyDescent="0.25">
      <c r="B62" s="165" t="s">
        <v>502</v>
      </c>
      <c r="C62" s="109">
        <v>23241.897379999999</v>
      </c>
      <c r="D62" s="109">
        <v>17546.88</v>
      </c>
      <c r="E62" s="109">
        <f t="shared" si="0"/>
        <v>75.496762218300447</v>
      </c>
    </row>
    <row r="63" spans="2:5" x14ac:dyDescent="0.25">
      <c r="B63" s="165" t="s">
        <v>503</v>
      </c>
      <c r="C63" s="109">
        <v>8010.5023300000003</v>
      </c>
      <c r="D63" s="109">
        <v>6010.8508099999999</v>
      </c>
      <c r="E63" s="109">
        <f t="shared" si="0"/>
        <v>75.037127041195177</v>
      </c>
    </row>
    <row r="64" spans="2:5" x14ac:dyDescent="0.25">
      <c r="B64" s="165" t="s">
        <v>22</v>
      </c>
      <c r="C64" s="194">
        <v>78024.100000000006</v>
      </c>
      <c r="D64" s="194">
        <v>55808.2</v>
      </c>
      <c r="E64" s="109">
        <f t="shared" si="0"/>
        <v>71.526874388810626</v>
      </c>
    </row>
    <row r="65" spans="2:6" x14ac:dyDescent="0.25">
      <c r="B65" s="165" t="s">
        <v>504</v>
      </c>
      <c r="C65" s="109">
        <v>24221.106790000002</v>
      </c>
      <c r="D65" s="109">
        <v>17216.57</v>
      </c>
      <c r="E65" s="109">
        <f t="shared" si="0"/>
        <v>71.080855838958129</v>
      </c>
    </row>
    <row r="66" spans="2:6" x14ac:dyDescent="0.25">
      <c r="B66" s="165" t="s">
        <v>505</v>
      </c>
      <c r="C66" s="109">
        <v>124036.0937</v>
      </c>
      <c r="D66" s="109">
        <v>84900</v>
      </c>
      <c r="E66" s="109">
        <f t="shared" si="0"/>
        <v>68.44781826598269</v>
      </c>
    </row>
    <row r="67" spans="2:6" x14ac:dyDescent="0.25">
      <c r="B67" s="165" t="s">
        <v>18</v>
      </c>
      <c r="C67" s="194">
        <v>12347.08</v>
      </c>
      <c r="D67" s="194">
        <v>7992.23</v>
      </c>
      <c r="E67" s="109">
        <f t="shared" si="0"/>
        <v>64.729717471661303</v>
      </c>
    </row>
    <row r="68" spans="2:6" x14ac:dyDescent="0.25">
      <c r="B68" s="165" t="s">
        <v>12</v>
      </c>
      <c r="C68" s="194">
        <v>9253.7999999999993</v>
      </c>
      <c r="D68" s="194">
        <v>5938.1</v>
      </c>
      <c r="E68" s="109">
        <f t="shared" si="0"/>
        <v>64.169314227668636</v>
      </c>
    </row>
    <row r="69" spans="2:6" x14ac:dyDescent="0.25">
      <c r="B69" s="165" t="s">
        <v>20</v>
      </c>
      <c r="C69" s="194">
        <v>1792.26</v>
      </c>
      <c r="D69" s="194">
        <v>1143.3599999999999</v>
      </c>
      <c r="E69" s="109">
        <f t="shared" si="0"/>
        <v>63.794315556894645</v>
      </c>
    </row>
    <row r="70" spans="2:6" x14ac:dyDescent="0.25">
      <c r="B70" s="165" t="s">
        <v>506</v>
      </c>
      <c r="C70" s="109">
        <v>79828.97</v>
      </c>
      <c r="D70" s="109">
        <v>50296.868999999999</v>
      </c>
      <c r="E70" s="109">
        <f t="shared" si="0"/>
        <v>63.005784742055418</v>
      </c>
    </row>
    <row r="71" spans="2:6" x14ac:dyDescent="0.25">
      <c r="B71" s="165" t="s">
        <v>26</v>
      </c>
      <c r="C71" s="195">
        <v>13432</v>
      </c>
      <c r="D71" s="195">
        <v>8358</v>
      </c>
      <c r="E71" s="109">
        <f t="shared" si="0"/>
        <v>62.224538415723643</v>
      </c>
    </row>
    <row r="72" spans="2:6" x14ac:dyDescent="0.25">
      <c r="B72" s="165" t="s">
        <v>25</v>
      </c>
      <c r="C72" s="194">
        <v>7557.48</v>
      </c>
      <c r="D72" s="194">
        <v>4528.09</v>
      </c>
      <c r="E72" s="109">
        <f t="shared" si="0"/>
        <v>59.915342151087401</v>
      </c>
    </row>
    <row r="73" spans="2:6" x14ac:dyDescent="0.25">
      <c r="B73" s="165" t="s">
        <v>507</v>
      </c>
      <c r="C73" s="109">
        <v>119518.143</v>
      </c>
      <c r="D73" s="109">
        <v>68975.66</v>
      </c>
      <c r="E73" s="109">
        <f t="shared" si="0"/>
        <v>57.711455573736629</v>
      </c>
    </row>
    <row r="74" spans="2:6" ht="11.4" customHeight="1" x14ac:dyDescent="0.25">
      <c r="B74" s="165" t="s">
        <v>16</v>
      </c>
      <c r="C74" s="195">
        <v>15640</v>
      </c>
      <c r="D74" s="195">
        <v>8484</v>
      </c>
      <c r="E74" s="109">
        <f t="shared" si="0"/>
        <v>54.2455242966752</v>
      </c>
    </row>
    <row r="75" spans="2:6" x14ac:dyDescent="0.25">
      <c r="B75" s="165" t="s">
        <v>508</v>
      </c>
      <c r="C75" s="109">
        <v>6644</v>
      </c>
      <c r="D75" s="109">
        <v>3590</v>
      </c>
      <c r="E75" s="109">
        <f t="shared" si="0"/>
        <v>54.033714629741127</v>
      </c>
    </row>
    <row r="76" spans="2:6" x14ac:dyDescent="0.25">
      <c r="B76" s="165" t="s">
        <v>499</v>
      </c>
      <c r="C76" s="195">
        <v>13394</v>
      </c>
      <c r="D76" s="195">
        <v>6780</v>
      </c>
      <c r="E76" s="109">
        <f t="shared" si="0"/>
        <v>50.619680453934599</v>
      </c>
      <c r="F76" s="14" t="s">
        <v>441</v>
      </c>
    </row>
    <row r="77" spans="2:6" x14ac:dyDescent="0.25">
      <c r="B77" s="165" t="s">
        <v>8</v>
      </c>
      <c r="C77" s="195">
        <v>10025</v>
      </c>
      <c r="D77" s="195">
        <v>4248</v>
      </c>
      <c r="E77" s="109">
        <f t="shared" si="0"/>
        <v>42.374064837905237</v>
      </c>
    </row>
    <row r="78" spans="2:6" x14ac:dyDescent="0.25">
      <c r="B78" s="165" t="s">
        <v>509</v>
      </c>
      <c r="C78" s="109">
        <v>44647.079100000003</v>
      </c>
      <c r="D78" s="109">
        <v>18151.52</v>
      </c>
      <c r="E78" s="109">
        <f t="shared" si="0"/>
        <v>40.655559928891293</v>
      </c>
    </row>
    <row r="79" spans="2:6" x14ac:dyDescent="0.25">
      <c r="B79" s="165" t="s">
        <v>510</v>
      </c>
      <c r="C79" s="109">
        <v>4734.8025660000003</v>
      </c>
      <c r="D79" s="109">
        <v>1696.348045</v>
      </c>
      <c r="E79" s="109">
        <f t="shared" si="0"/>
        <v>35.827218164940057</v>
      </c>
    </row>
    <row r="80" spans="2:6" x14ac:dyDescent="0.25">
      <c r="B80" s="165" t="s">
        <v>511</v>
      </c>
      <c r="C80" s="109">
        <v>30018.57547</v>
      </c>
      <c r="D80" s="109">
        <v>10202.44</v>
      </c>
      <c r="E80" s="109">
        <f t="shared" si="0"/>
        <v>33.98708912818374</v>
      </c>
    </row>
    <row r="81" spans="2:6" x14ac:dyDescent="0.25">
      <c r="B81" s="165" t="s">
        <v>17</v>
      </c>
      <c r="C81" s="194">
        <v>833.32</v>
      </c>
      <c r="D81" s="194">
        <v>274.49</v>
      </c>
      <c r="E81" s="109">
        <f t="shared" si="0"/>
        <v>32.939327029232466</v>
      </c>
    </row>
    <row r="82" spans="2:6" x14ac:dyDescent="0.25">
      <c r="B82" s="165" t="s">
        <v>489</v>
      </c>
      <c r="C82" s="194">
        <v>54023.77</v>
      </c>
      <c r="D82" s="194">
        <v>17225.5</v>
      </c>
      <c r="E82" s="109">
        <f t="shared" si="0"/>
        <v>31.885038752386219</v>
      </c>
      <c r="F82" s="14" t="s">
        <v>445</v>
      </c>
    </row>
    <row r="83" spans="2:6" x14ac:dyDescent="0.25">
      <c r="B83" s="165" t="s">
        <v>14</v>
      </c>
      <c r="C83" s="194">
        <v>202.34</v>
      </c>
      <c r="D83" s="194">
        <v>17.23</v>
      </c>
      <c r="E83" s="109">
        <f t="shared" si="0"/>
        <v>8.5153701690224377</v>
      </c>
    </row>
    <row r="84" spans="2:6" x14ac:dyDescent="0.25">
      <c r="B84" s="165"/>
      <c r="C84" s="109"/>
      <c r="D84" s="109"/>
      <c r="E84" s="109"/>
    </row>
    <row r="85" spans="2:6" x14ac:dyDescent="0.25">
      <c r="B85" s="165" t="s">
        <v>29</v>
      </c>
      <c r="C85" s="109">
        <v>22773</v>
      </c>
      <c r="D85" s="109">
        <v>14487</v>
      </c>
      <c r="E85" s="109">
        <f t="shared" ref="E85:E86" si="1">D85/C85*100</f>
        <v>63.614807008299302</v>
      </c>
    </row>
    <row r="86" spans="2:6" x14ac:dyDescent="0.25">
      <c r="B86" s="165" t="s">
        <v>497</v>
      </c>
      <c r="C86" s="109">
        <v>7998.34</v>
      </c>
      <c r="D86" s="109">
        <v>6280.32</v>
      </c>
      <c r="E86" s="109">
        <f t="shared" si="1"/>
        <v>78.520292960789362</v>
      </c>
    </row>
    <row r="87" spans="2:6" x14ac:dyDescent="0.25">
      <c r="B87" s="165"/>
      <c r="C87" s="109"/>
      <c r="D87" s="109"/>
      <c r="E87" s="109"/>
    </row>
    <row r="88" spans="2:6" x14ac:dyDescent="0.25">
      <c r="B88" s="165" t="s">
        <v>496</v>
      </c>
      <c r="C88" s="194">
        <v>9475.74</v>
      </c>
      <c r="D88" s="194">
        <v>4884.22</v>
      </c>
      <c r="E88" s="109">
        <f>D88/C88*100</f>
        <v>51.544470405477568</v>
      </c>
    </row>
    <row r="89" spans="2:6" x14ac:dyDescent="0.25">
      <c r="B89" s="165" t="s">
        <v>487</v>
      </c>
      <c r="C89" s="109">
        <v>4271.18</v>
      </c>
      <c r="D89" s="109">
        <v>765.3</v>
      </c>
      <c r="E89" s="109">
        <f>D89/C89*100</f>
        <v>17.917765114090248</v>
      </c>
    </row>
    <row r="90" spans="2:6" x14ac:dyDescent="0.25">
      <c r="B90" s="165" t="s">
        <v>19</v>
      </c>
      <c r="C90" s="109" t="s">
        <v>1</v>
      </c>
      <c r="D90" s="109" t="s">
        <v>1</v>
      </c>
      <c r="E90" s="109" t="s">
        <v>1</v>
      </c>
    </row>
    <row r="92" spans="2:6" x14ac:dyDescent="0.25">
      <c r="B92" s="27" t="s">
        <v>362</v>
      </c>
    </row>
    <row r="93" spans="2:6" x14ac:dyDescent="0.25">
      <c r="B93" s="27" t="s">
        <v>1</v>
      </c>
      <c r="C93" s="27" t="s">
        <v>363</v>
      </c>
    </row>
    <row r="94" spans="2:6" ht="15" customHeight="1" x14ac:dyDescent="0.25">
      <c r="B94" s="26" t="s">
        <v>390</v>
      </c>
    </row>
    <row r="95" spans="2:6" x14ac:dyDescent="0.25">
      <c r="B95" s="14" t="s">
        <v>404</v>
      </c>
    </row>
  </sheetData>
  <sortState xmlns:xlrd2="http://schemas.microsoft.com/office/spreadsheetml/2017/richdata2" ref="B88:E89">
    <sortCondition descending="1" ref="E88:E89"/>
  </sortState>
  <hyperlinks>
    <hyperlink ref="B46" r:id="rId1" xr:uid="{00000000-0004-0000-0200-000000000000}"/>
  </hyperlinks>
  <pageMargins left="0.7" right="0.7" top="0.75" bottom="0.75" header="0.3" footer="0.3"/>
  <pageSetup orientation="portrait" r:id="rId2"/>
  <ignoredErrors>
    <ignoredError sqref="D52" numberStoredAsText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pageSetUpPr fitToPage="1"/>
  </sheetPr>
  <dimension ref="C1:Q95"/>
  <sheetViews>
    <sheetView showGridLines="0" zoomScaleNormal="100" workbookViewId="0">
      <selection activeCell="J1" sqref="J1"/>
    </sheetView>
  </sheetViews>
  <sheetFormatPr defaultColWidth="9.09765625" defaultRowHeight="13.2" x14ac:dyDescent="0.25"/>
  <cols>
    <col min="1" max="2" width="9.09765625" style="30"/>
    <col min="3" max="3" width="17.8984375" style="30" customWidth="1"/>
    <col min="4" max="4" width="9.59765625" style="30" bestFit="1" customWidth="1"/>
    <col min="5" max="5" width="9.09765625" style="30" customWidth="1"/>
    <col min="6" max="6" width="9.19921875" style="30" bestFit="1" customWidth="1"/>
    <col min="7" max="7" width="9.09765625" style="30" customWidth="1"/>
    <col min="8" max="8" width="9.19921875" style="30" bestFit="1" customWidth="1"/>
    <col min="9" max="9" width="9.09765625" style="30" customWidth="1"/>
    <col min="10" max="10" width="9.19921875" style="30" bestFit="1" customWidth="1"/>
    <col min="11" max="11" width="8.09765625" style="30" customWidth="1"/>
    <col min="12" max="12" width="9.8984375" style="30" bestFit="1" customWidth="1"/>
    <col min="13" max="13" width="7.3984375" style="30" customWidth="1"/>
    <col min="14" max="14" width="9.8984375" style="30" bestFit="1" customWidth="1"/>
    <col min="15" max="16384" width="9.09765625" style="30"/>
  </cols>
  <sheetData>
    <row r="1" spans="3:13" x14ac:dyDescent="0.25">
      <c r="C1" s="29"/>
      <c r="I1" s="31"/>
    </row>
    <row r="2" spans="3:13" ht="16.8" customHeight="1" x14ac:dyDescent="0.25">
      <c r="C2" s="32" t="s">
        <v>512</v>
      </c>
    </row>
    <row r="3" spans="3:13" ht="10.050000000000001" customHeight="1" x14ac:dyDescent="0.25">
      <c r="C3" s="33"/>
    </row>
    <row r="4" spans="3:13" ht="33" customHeight="1" x14ac:dyDescent="0.25">
      <c r="C4" s="34"/>
      <c r="D4" s="290" t="s">
        <v>379</v>
      </c>
      <c r="E4" s="291"/>
      <c r="F4" s="290" t="s">
        <v>356</v>
      </c>
      <c r="G4" s="292"/>
      <c r="H4" s="290" t="s">
        <v>369</v>
      </c>
      <c r="I4" s="292"/>
    </row>
    <row r="5" spans="3:13" ht="12" customHeight="1" x14ac:dyDescent="0.25">
      <c r="C5" s="35"/>
      <c r="D5" s="293" t="s">
        <v>525</v>
      </c>
      <c r="E5" s="294"/>
      <c r="F5" s="293" t="s">
        <v>417</v>
      </c>
      <c r="G5" s="294"/>
      <c r="H5" s="293" t="s">
        <v>355</v>
      </c>
      <c r="I5" s="294"/>
    </row>
    <row r="6" spans="3:13" ht="12" customHeight="1" x14ac:dyDescent="0.25">
      <c r="C6" s="35"/>
      <c r="D6" s="36">
        <v>2000</v>
      </c>
      <c r="E6" s="36">
        <v>2022</v>
      </c>
      <c r="F6" s="36">
        <v>2000</v>
      </c>
      <c r="G6" s="36">
        <v>2022</v>
      </c>
      <c r="H6" s="36">
        <v>2000</v>
      </c>
      <c r="I6" s="36">
        <v>2022</v>
      </c>
    </row>
    <row r="7" spans="3:13" ht="12" customHeight="1" x14ac:dyDescent="0.25">
      <c r="C7" s="37" t="s">
        <v>407</v>
      </c>
      <c r="D7" s="38">
        <f>SUM(D8:D34)</f>
        <v>16698.29</v>
      </c>
      <c r="E7" s="38">
        <f>SUM(E8:E34)</f>
        <v>27877.976451890001</v>
      </c>
      <c r="F7" s="39">
        <f t="shared" ref="F7:F19" si="0">(D7/D59)*1000</f>
        <v>110.00302638116354</v>
      </c>
      <c r="G7" s="40">
        <f t="shared" ref="G7:G19" si="1">(E7/E59)*1000</f>
        <v>174.32767635162216</v>
      </c>
      <c r="H7" s="225">
        <f t="shared" ref="H7:H19" si="2">D7/J59*100</f>
        <v>0.21177359844945562</v>
      </c>
      <c r="I7" s="167">
        <f t="shared" ref="I7:I38" si="3">E7/N59*100</f>
        <v>0.17268586102309702</v>
      </c>
      <c r="K7" s="227"/>
      <c r="L7" s="41"/>
      <c r="M7" s="41"/>
    </row>
    <row r="8" spans="3:13" ht="12" customHeight="1" x14ac:dyDescent="0.25">
      <c r="C8" s="42" t="s">
        <v>482</v>
      </c>
      <c r="D8" s="43">
        <v>99.5</v>
      </c>
      <c r="E8" s="44">
        <v>93.6</v>
      </c>
      <c r="F8" s="213">
        <f t="shared" si="0"/>
        <v>149.10834707028326</v>
      </c>
      <c r="G8" s="45">
        <f t="shared" si="1"/>
        <v>135.78993181488465</v>
      </c>
      <c r="H8" s="226">
        <f t="shared" si="2"/>
        <v>3.8810124488837507E-2</v>
      </c>
      <c r="I8" s="212">
        <f t="shared" si="3"/>
        <v>1.6609185163313007E-2</v>
      </c>
      <c r="J8" s="41"/>
      <c r="K8" s="41"/>
      <c r="L8" s="41"/>
      <c r="M8" s="41"/>
    </row>
    <row r="9" spans="3:13" ht="12" customHeight="1" x14ac:dyDescent="0.25">
      <c r="C9" s="42" t="s">
        <v>4</v>
      </c>
      <c r="D9" s="46">
        <v>51.86</v>
      </c>
      <c r="E9" s="228">
        <v>464.62</v>
      </c>
      <c r="F9" s="215">
        <f t="shared" si="0"/>
        <v>15.365925925925925</v>
      </c>
      <c r="G9" s="229">
        <f t="shared" si="1"/>
        <v>119.07227063044593</v>
      </c>
      <c r="H9" s="230">
        <f t="shared" si="2"/>
        <v>0.35914127423822717</v>
      </c>
      <c r="I9" s="231">
        <f t="shared" si="3"/>
        <v>0.5397386689962177</v>
      </c>
      <c r="J9" s="41"/>
      <c r="K9" s="41"/>
      <c r="L9" s="41"/>
      <c r="M9" s="41"/>
    </row>
    <row r="10" spans="3:13" ht="12" customHeight="1" x14ac:dyDescent="0.25">
      <c r="C10" s="42" t="s">
        <v>402</v>
      </c>
      <c r="D10" s="46">
        <v>388.04</v>
      </c>
      <c r="E10" s="228">
        <v>1260.7</v>
      </c>
      <c r="F10" s="215">
        <f t="shared" si="0"/>
        <v>147.13588570085201</v>
      </c>
      <c r="G10" s="229">
        <f t="shared" si="1"/>
        <v>470.60360595766917</v>
      </c>
      <c r="H10" s="230">
        <f t="shared" si="2"/>
        <v>0.57564842781104075</v>
      </c>
      <c r="I10" s="231">
        <f t="shared" si="3"/>
        <v>0.43930380434934113</v>
      </c>
      <c r="J10" s="41"/>
      <c r="K10" s="41"/>
      <c r="L10" s="41"/>
      <c r="M10" s="41"/>
    </row>
    <row r="11" spans="3:13" ht="12" customHeight="1" x14ac:dyDescent="0.25">
      <c r="C11" s="42" t="s">
        <v>451</v>
      </c>
      <c r="D11" s="46">
        <v>128.93</v>
      </c>
      <c r="E11" s="228">
        <v>234.49867189</v>
      </c>
      <c r="F11" s="215">
        <f t="shared" si="0"/>
        <v>225.55983205038487</v>
      </c>
      <c r="G11" s="229">
        <f t="shared" si="1"/>
        <v>373.14408995289921</v>
      </c>
      <c r="H11" s="230">
        <f t="shared" si="2"/>
        <v>7.2475947687801981E-2</v>
      </c>
      <c r="I11" s="231">
        <f t="shared" si="3"/>
        <v>6.133742283800054E-2</v>
      </c>
      <c r="J11" s="41"/>
      <c r="K11" s="41"/>
      <c r="L11" s="41"/>
      <c r="M11" s="41"/>
    </row>
    <row r="12" spans="3:13" ht="12" customHeight="1" x14ac:dyDescent="0.25">
      <c r="C12" s="42" t="s">
        <v>6</v>
      </c>
      <c r="D12" s="47">
        <v>1601.3</v>
      </c>
      <c r="E12" s="228">
        <v>3220.81</v>
      </c>
      <c r="F12" s="232">
        <f t="shared" si="0"/>
        <v>141.03399682931126</v>
      </c>
      <c r="G12" s="229">
        <f t="shared" si="1"/>
        <v>280.51853264736803</v>
      </c>
      <c r="H12" s="230">
        <f t="shared" si="2"/>
        <v>7.5190405980297317E-2</v>
      </c>
      <c r="I12" s="231">
        <f t="shared" si="3"/>
        <v>8.1460095855937886E-2</v>
      </c>
      <c r="J12" s="41"/>
      <c r="K12" s="41"/>
      <c r="L12" s="41"/>
      <c r="M12" s="41"/>
    </row>
    <row r="13" spans="3:13" ht="12" customHeight="1" x14ac:dyDescent="0.25">
      <c r="C13" s="42" t="s">
        <v>470</v>
      </c>
      <c r="D13" s="46">
        <v>68.7</v>
      </c>
      <c r="E13" s="228">
        <v>253</v>
      </c>
      <c r="F13" s="215">
        <f t="shared" si="0"/>
        <v>30.684848295360649</v>
      </c>
      <c r="G13" s="229">
        <f t="shared" si="1"/>
        <v>103.75656167979002</v>
      </c>
      <c r="H13" s="230">
        <f t="shared" si="2"/>
        <v>1.1131635232354657</v>
      </c>
      <c r="I13" s="231">
        <f t="shared" si="3"/>
        <v>0.69423864247533118</v>
      </c>
      <c r="J13" s="41"/>
      <c r="K13" s="41"/>
      <c r="L13" s="41"/>
      <c r="M13" s="41"/>
    </row>
    <row r="14" spans="3:13" ht="12" customHeight="1" x14ac:dyDescent="0.25">
      <c r="C14" s="42" t="s">
        <v>8</v>
      </c>
      <c r="D14" s="46">
        <v>52.9</v>
      </c>
      <c r="E14" s="228">
        <v>57</v>
      </c>
      <c r="F14" s="215">
        <f t="shared" si="0"/>
        <v>83.920299511390311</v>
      </c>
      <c r="G14" s="229">
        <f t="shared" si="1"/>
        <v>70.316547827588749</v>
      </c>
      <c r="H14" s="230">
        <f t="shared" si="2"/>
        <v>4.8757872460834711E-2</v>
      </c>
      <c r="I14" s="231">
        <f t="shared" si="3"/>
        <v>1.0941857846838177E-2</v>
      </c>
      <c r="J14" s="41"/>
      <c r="K14" s="41"/>
      <c r="L14" s="41"/>
      <c r="M14" s="41"/>
    </row>
    <row r="15" spans="3:13" ht="12" customHeight="1" x14ac:dyDescent="0.25">
      <c r="C15" s="42" t="s">
        <v>471</v>
      </c>
      <c r="D15" s="46">
        <v>63.57</v>
      </c>
      <c r="E15" s="228">
        <v>47</v>
      </c>
      <c r="F15" s="215">
        <f t="shared" si="0"/>
        <v>17.657205234110041</v>
      </c>
      <c r="G15" s="229">
        <f t="shared" si="1"/>
        <v>12.045722487057256</v>
      </c>
      <c r="H15" s="230">
        <f t="shared" si="2"/>
        <v>4.6122837515853138E-2</v>
      </c>
      <c r="I15" s="231">
        <f t="shared" si="3"/>
        <v>2.2612003991259254E-2</v>
      </c>
      <c r="J15" s="41"/>
      <c r="K15" s="41"/>
      <c r="L15" s="41"/>
      <c r="M15" s="41"/>
    </row>
    <row r="16" spans="3:13" ht="12" customHeight="1" x14ac:dyDescent="0.25">
      <c r="C16" s="42" t="s">
        <v>472</v>
      </c>
      <c r="D16" s="46">
        <v>1546.4</v>
      </c>
      <c r="E16" s="228">
        <v>917.93777999999998</v>
      </c>
      <c r="F16" s="215">
        <f t="shared" si="0"/>
        <v>90.464860918466385</v>
      </c>
      <c r="G16" s="229">
        <f t="shared" si="1"/>
        <v>49.414031521613914</v>
      </c>
      <c r="H16" s="230">
        <f t="shared" si="2"/>
        <v>0.23880080732709566</v>
      </c>
      <c r="I16" s="231">
        <f t="shared" si="3"/>
        <v>6.6825742613180125E-2</v>
      </c>
      <c r="J16" s="41"/>
      <c r="K16" s="41"/>
      <c r="L16" s="41"/>
      <c r="M16" s="41"/>
    </row>
    <row r="17" spans="3:13" ht="12" customHeight="1" x14ac:dyDescent="0.25">
      <c r="C17" s="42" t="s">
        <v>11</v>
      </c>
      <c r="D17" s="47">
        <v>2674.37</v>
      </c>
      <c r="E17" s="228">
        <v>3931</v>
      </c>
      <c r="F17" s="232">
        <f t="shared" si="0"/>
        <v>174.93262689691261</v>
      </c>
      <c r="G17" s="229">
        <f t="shared" si="1"/>
        <v>222.09052095509657</v>
      </c>
      <c r="H17" s="230">
        <f t="shared" si="2"/>
        <v>0.18149566347134166</v>
      </c>
      <c r="I17" s="231">
        <f t="shared" si="3"/>
        <v>0.14803600916610651</v>
      </c>
      <c r="J17" s="41"/>
      <c r="K17" s="41"/>
      <c r="L17" s="41"/>
      <c r="M17" s="41"/>
    </row>
    <row r="18" spans="3:13" ht="12" customHeight="1" x14ac:dyDescent="0.25">
      <c r="C18" s="42" t="s">
        <v>12</v>
      </c>
      <c r="D18" s="46">
        <v>105.56</v>
      </c>
      <c r="E18" s="228">
        <v>257.51</v>
      </c>
      <c r="F18" s="215">
        <f t="shared" si="0"/>
        <v>56</v>
      </c>
      <c r="G18" s="229">
        <f t="shared" si="1"/>
        <v>132.46399176954731</v>
      </c>
      <c r="H18" s="230">
        <f t="shared" si="2"/>
        <v>0.44669569596255815</v>
      </c>
      <c r="I18" s="231">
        <f t="shared" si="3"/>
        <v>0.38086716017245587</v>
      </c>
      <c r="J18" s="41"/>
      <c r="K18" s="41"/>
      <c r="L18" s="41"/>
      <c r="M18" s="41"/>
    </row>
    <row r="19" spans="3:13" ht="12" customHeight="1" x14ac:dyDescent="0.25">
      <c r="C19" s="42" t="s">
        <v>398</v>
      </c>
      <c r="D19" s="46">
        <v>1083</v>
      </c>
      <c r="E19" s="228">
        <v>2248.6</v>
      </c>
      <c r="F19" s="215">
        <f t="shared" si="0"/>
        <v>129.40227618962271</v>
      </c>
      <c r="G19" s="229">
        <f t="shared" si="1"/>
        <v>233.743661602879</v>
      </c>
      <c r="H19" s="230">
        <f t="shared" si="2"/>
        <v>8.700582818542156E-2</v>
      </c>
      <c r="I19" s="231">
        <f t="shared" si="3"/>
        <v>0.11259580294963349</v>
      </c>
      <c r="J19" s="41"/>
      <c r="K19" s="41"/>
      <c r="L19" s="41"/>
      <c r="M19" s="41"/>
    </row>
    <row r="20" spans="3:13" ht="12" customHeight="1" x14ac:dyDescent="0.25">
      <c r="C20" s="42" t="s">
        <v>14</v>
      </c>
      <c r="D20" s="46" t="s">
        <v>1</v>
      </c>
      <c r="E20" s="228">
        <v>2.21</v>
      </c>
      <c r="F20" s="215" t="s">
        <v>1</v>
      </c>
      <c r="G20" s="229">
        <f t="shared" ref="G20:G35" si="4">(E20/E72)*1000</f>
        <v>12.871287128712872</v>
      </c>
      <c r="H20" s="230" t="s">
        <v>1</v>
      </c>
      <c r="I20" s="231">
        <f t="shared" si="3"/>
        <v>7.5129947613009375E-3</v>
      </c>
      <c r="J20" s="41"/>
      <c r="K20" s="41"/>
      <c r="L20" s="41"/>
      <c r="M20" s="41"/>
    </row>
    <row r="21" spans="3:13" ht="12" customHeight="1" x14ac:dyDescent="0.25">
      <c r="C21" s="42" t="s">
        <v>473</v>
      </c>
      <c r="D21" s="46">
        <v>122.79</v>
      </c>
      <c r="E21" s="228">
        <v>490.2</v>
      </c>
      <c r="F21" s="215">
        <f t="shared" ref="F21:F34" si="5">(D21/D73)*1000</f>
        <v>37.886454797901884</v>
      </c>
      <c r="G21" s="229">
        <f t="shared" si="4"/>
        <v>143.55748449333169</v>
      </c>
      <c r="H21" s="230">
        <f t="shared" ref="H21:H34" si="6">D21/J73*100</f>
        <v>1.4586600142551676</v>
      </c>
      <c r="I21" s="231">
        <f t="shared" si="3"/>
        <v>1.3577555762982743</v>
      </c>
      <c r="J21" s="41"/>
      <c r="K21" s="41"/>
      <c r="L21" s="41"/>
      <c r="M21" s="41"/>
    </row>
    <row r="22" spans="3:13" x14ac:dyDescent="0.25">
      <c r="C22" s="42" t="s">
        <v>449</v>
      </c>
      <c r="D22" s="48">
        <v>65.13</v>
      </c>
      <c r="E22" s="228">
        <v>211.7</v>
      </c>
      <c r="F22" s="215">
        <f t="shared" si="5"/>
        <v>32.242574257425744</v>
      </c>
      <c r="G22" s="229">
        <f t="shared" si="4"/>
        <v>95.809196234612585</v>
      </c>
      <c r="H22" s="230">
        <f t="shared" si="6"/>
        <v>0.52088581779793175</v>
      </c>
      <c r="I22" s="231">
        <f t="shared" si="3"/>
        <v>0.31383652926744293</v>
      </c>
      <c r="J22" s="41"/>
      <c r="K22" s="41"/>
      <c r="L22" s="41"/>
      <c r="M22" s="41"/>
    </row>
    <row r="23" spans="3:13" x14ac:dyDescent="0.25">
      <c r="C23" s="42" t="s">
        <v>17</v>
      </c>
      <c r="D23" s="46">
        <v>12.18</v>
      </c>
      <c r="E23" s="228">
        <v>1.63</v>
      </c>
      <c r="F23" s="215">
        <f t="shared" si="5"/>
        <v>140.48442906574394</v>
      </c>
      <c r="G23" s="229">
        <f t="shared" si="4"/>
        <v>17.511817791147401</v>
      </c>
      <c r="H23" s="230">
        <f t="shared" si="6"/>
        <v>5.2988775776559638E-2</v>
      </c>
      <c r="I23" s="231">
        <f t="shared" si="3"/>
        <v>2.1024390873092651E-3</v>
      </c>
      <c r="J23" s="41"/>
      <c r="K23" s="41"/>
      <c r="L23" s="41"/>
      <c r="M23" s="41"/>
    </row>
    <row r="24" spans="3:13" x14ac:dyDescent="0.25">
      <c r="C24" s="42" t="s">
        <v>395</v>
      </c>
      <c r="D24" s="46">
        <v>142.57</v>
      </c>
      <c r="E24" s="228">
        <v>330.14</v>
      </c>
      <c r="F24" s="215">
        <f t="shared" si="5"/>
        <v>74.209986622735087</v>
      </c>
      <c r="G24" s="229">
        <f t="shared" si="4"/>
        <v>159.31936743252305</v>
      </c>
      <c r="H24" s="230">
        <f t="shared" si="6"/>
        <v>0.2779093544167841</v>
      </c>
      <c r="I24" s="231">
        <f t="shared" si="3"/>
        <v>0.19523809242200144</v>
      </c>
      <c r="J24" s="41"/>
      <c r="K24" s="41"/>
      <c r="L24" s="41"/>
      <c r="M24" s="41"/>
    </row>
    <row r="25" spans="3:13" ht="15.6" x14ac:dyDescent="0.25">
      <c r="C25" s="42" t="s">
        <v>474</v>
      </c>
      <c r="D25" s="46">
        <v>0</v>
      </c>
      <c r="E25" s="228">
        <v>0</v>
      </c>
      <c r="F25" s="215">
        <f t="shared" si="5"/>
        <v>0</v>
      </c>
      <c r="G25" s="229">
        <f t="shared" si="4"/>
        <v>0</v>
      </c>
      <c r="H25" s="230">
        <f t="shared" si="6"/>
        <v>0</v>
      </c>
      <c r="I25" s="231">
        <f t="shared" si="3"/>
        <v>0</v>
      </c>
      <c r="J25" s="41"/>
      <c r="K25" s="41"/>
      <c r="L25" s="41"/>
      <c r="M25" s="41"/>
    </row>
    <row r="26" spans="3:13" x14ac:dyDescent="0.25">
      <c r="C26" s="42" t="s">
        <v>394</v>
      </c>
      <c r="D26" s="46">
        <v>76</v>
      </c>
      <c r="E26" s="228">
        <v>217</v>
      </c>
      <c r="F26" s="215">
        <f t="shared" si="5"/>
        <v>211.40472878998608</v>
      </c>
      <c r="G26" s="229">
        <f t="shared" si="4"/>
        <v>597.08884792119534</v>
      </c>
      <c r="H26" s="230">
        <f t="shared" si="6"/>
        <v>1.6807057194857925E-2</v>
      </c>
      <c r="I26" s="231">
        <f t="shared" si="3"/>
        <v>2.1834939928759733E-2</v>
      </c>
      <c r="J26" s="41"/>
      <c r="K26" s="41"/>
      <c r="L26" s="41"/>
      <c r="M26" s="41"/>
    </row>
    <row r="27" spans="3:13" x14ac:dyDescent="0.25">
      <c r="C27" s="42" t="s">
        <v>21</v>
      </c>
      <c r="D27" s="46">
        <v>783.71</v>
      </c>
      <c r="E27" s="228">
        <v>1313.99</v>
      </c>
      <c r="F27" s="215">
        <f t="shared" si="5"/>
        <v>204.19005038899053</v>
      </c>
      <c r="G27" s="229">
        <f t="shared" si="4"/>
        <v>337.64428364391364</v>
      </c>
      <c r="H27" s="230">
        <f t="shared" si="6"/>
        <v>0.36896653026174309</v>
      </c>
      <c r="I27" s="231">
        <f t="shared" si="3"/>
        <v>0.29329649465611501</v>
      </c>
      <c r="J27" s="41"/>
      <c r="K27" s="41"/>
      <c r="L27" s="41"/>
      <c r="M27" s="41"/>
    </row>
    <row r="28" spans="3:13" x14ac:dyDescent="0.25">
      <c r="C28" s="42" t="s">
        <v>22</v>
      </c>
      <c r="D28" s="47">
        <v>705.48</v>
      </c>
      <c r="E28" s="228">
        <v>2124.09</v>
      </c>
      <c r="F28" s="232">
        <f t="shared" si="5"/>
        <v>77.87614526989735</v>
      </c>
      <c r="G28" s="229">
        <f t="shared" si="4"/>
        <v>224.13341915605318</v>
      </c>
      <c r="H28" s="230">
        <f t="shared" si="6"/>
        <v>0.37619019179578189</v>
      </c>
      <c r="I28" s="231">
        <f t="shared" si="3"/>
        <v>0.32099902026908067</v>
      </c>
      <c r="J28" s="41"/>
      <c r="K28" s="41"/>
      <c r="L28" s="41"/>
      <c r="M28" s="41"/>
    </row>
    <row r="29" spans="3:13" x14ac:dyDescent="0.25">
      <c r="C29" s="42" t="s">
        <v>23</v>
      </c>
      <c r="D29" s="48">
        <v>1252.6500000000001</v>
      </c>
      <c r="E29" s="228">
        <v>990.31</v>
      </c>
      <c r="F29" s="215">
        <f t="shared" si="5"/>
        <v>381.78908869247186</v>
      </c>
      <c r="G29" s="229">
        <f t="shared" si="4"/>
        <v>296.60212348563124</v>
      </c>
      <c r="H29" s="230">
        <f t="shared" si="6"/>
        <v>0.97547471311628609</v>
      </c>
      <c r="I29" s="231">
        <f t="shared" si="3"/>
        <v>0.40593612565487946</v>
      </c>
      <c r="J29" s="41"/>
      <c r="K29" s="41"/>
      <c r="L29" s="41"/>
      <c r="M29" s="41"/>
    </row>
    <row r="30" spans="3:13" x14ac:dyDescent="0.25">
      <c r="C30" s="42" t="s">
        <v>24</v>
      </c>
      <c r="D30" s="48">
        <v>192.6</v>
      </c>
      <c r="E30" s="228">
        <v>1673.45</v>
      </c>
      <c r="F30" s="215">
        <f t="shared" si="5"/>
        <v>30.254476908576812</v>
      </c>
      <c r="G30" s="229">
        <f t="shared" si="4"/>
        <v>239.44157722811801</v>
      </c>
      <c r="H30" s="230">
        <f t="shared" si="6"/>
        <v>0.47444383407767965</v>
      </c>
      <c r="I30" s="231">
        <f t="shared" si="3"/>
        <v>0.59392450491799087</v>
      </c>
      <c r="J30" s="41"/>
      <c r="K30" s="41"/>
      <c r="L30" s="41"/>
      <c r="M30" s="41"/>
    </row>
    <row r="31" spans="3:13" x14ac:dyDescent="0.25">
      <c r="C31" s="42" t="s">
        <v>25</v>
      </c>
      <c r="D31" s="46">
        <v>93.07</v>
      </c>
      <c r="E31" s="228">
        <v>433.65</v>
      </c>
      <c r="F31" s="215">
        <f t="shared" si="5"/>
        <v>75.482562854825616</v>
      </c>
      <c r="G31" s="229">
        <f t="shared" si="4"/>
        <v>367.38169064199661</v>
      </c>
      <c r="H31" s="230">
        <f t="shared" si="6"/>
        <v>0.42837679851975952</v>
      </c>
      <c r="I31" s="231">
        <f t="shared" si="3"/>
        <v>0.76200868758434537</v>
      </c>
      <c r="J31" s="41"/>
      <c r="K31" s="41"/>
      <c r="L31" s="41"/>
      <c r="M31" s="41"/>
    </row>
    <row r="32" spans="3:13" x14ac:dyDescent="0.25">
      <c r="C32" s="42" t="s">
        <v>26</v>
      </c>
      <c r="D32" s="46">
        <v>128.49</v>
      </c>
      <c r="E32" s="228">
        <v>783.55</v>
      </c>
      <c r="F32" s="215">
        <f t="shared" si="5"/>
        <v>67.576167160160097</v>
      </c>
      <c r="G32" s="229">
        <f t="shared" si="4"/>
        <v>400.842047105527</v>
      </c>
      <c r="H32" s="230">
        <f t="shared" si="6"/>
        <v>0.57442128698264538</v>
      </c>
      <c r="I32" s="231">
        <f t="shared" si="3"/>
        <v>0.71174490365033238</v>
      </c>
      <c r="J32" s="41"/>
      <c r="K32" s="41"/>
      <c r="L32" s="41"/>
      <c r="M32" s="41"/>
    </row>
    <row r="33" spans="3:17" x14ac:dyDescent="0.25">
      <c r="C33" s="42" t="s">
        <v>392</v>
      </c>
      <c r="D33" s="46">
        <v>2239</v>
      </c>
      <c r="E33" s="228">
        <v>4361</v>
      </c>
      <c r="F33" s="215">
        <f t="shared" si="5"/>
        <v>99.752112214220674</v>
      </c>
      <c r="G33" s="229">
        <f t="shared" si="4"/>
        <v>194.60930875987324</v>
      </c>
      <c r="H33" s="230">
        <f t="shared" si="6"/>
        <v>1.6416641004208643</v>
      </c>
      <c r="I33" s="231">
        <f t="shared" si="3"/>
        <v>1.6387097743908854</v>
      </c>
      <c r="J33" s="41"/>
      <c r="K33" s="41"/>
      <c r="L33" s="41"/>
      <c r="M33" s="41"/>
    </row>
    <row r="34" spans="3:17" x14ac:dyDescent="0.25">
      <c r="C34" s="49" t="s">
        <v>391</v>
      </c>
      <c r="D34" s="50">
        <v>3020.49</v>
      </c>
      <c r="E34" s="233">
        <v>1958.78</v>
      </c>
      <c r="F34" s="234">
        <f t="shared" si="5"/>
        <v>107.25029293754216</v>
      </c>
      <c r="G34" s="235">
        <f t="shared" si="4"/>
        <v>70.006433166547538</v>
      </c>
      <c r="H34" s="236">
        <f t="shared" si="6"/>
        <v>1.0589816703181583</v>
      </c>
      <c r="I34" s="237">
        <f t="shared" si="3"/>
        <v>0.3549922886072554</v>
      </c>
      <c r="J34" s="224"/>
      <c r="K34" s="41"/>
      <c r="L34" s="41"/>
      <c r="M34" s="41"/>
    </row>
    <row r="35" spans="3:17" x14ac:dyDescent="0.25">
      <c r="C35" s="42" t="s">
        <v>29</v>
      </c>
      <c r="D35" s="46" t="s">
        <v>1</v>
      </c>
      <c r="E35" s="44">
        <v>871.46</v>
      </c>
      <c r="F35" s="214" t="s">
        <v>1</v>
      </c>
      <c r="G35" s="218">
        <f t="shared" si="4"/>
        <v>71.855211081794195</v>
      </c>
      <c r="H35" s="220"/>
      <c r="I35" s="221">
        <f t="shared" si="3"/>
        <v>0.15423472966269094</v>
      </c>
      <c r="J35" s="41"/>
      <c r="K35" s="41"/>
      <c r="L35" s="41"/>
      <c r="M35" s="41"/>
    </row>
    <row r="36" spans="3:17" x14ac:dyDescent="0.25">
      <c r="C36" s="276" t="s">
        <v>30</v>
      </c>
      <c r="D36" s="277">
        <v>194.74</v>
      </c>
      <c r="E36" s="278">
        <v>461.85</v>
      </c>
      <c r="F36" s="279">
        <f>(D36/D88)*1000</f>
        <v>162.8015850457289</v>
      </c>
      <c r="G36" s="280" t="s">
        <v>1</v>
      </c>
      <c r="H36" s="281">
        <f>D36/J88*100</f>
        <v>6.4339276858773733E-2</v>
      </c>
      <c r="I36" s="282">
        <f t="shared" si="3"/>
        <v>5.8656072970517031E-2</v>
      </c>
      <c r="J36" s="41"/>
      <c r="K36" s="41"/>
      <c r="L36" s="41"/>
      <c r="M36" s="41"/>
    </row>
    <row r="37" spans="3:17" x14ac:dyDescent="0.25">
      <c r="C37" s="283" t="s">
        <v>496</v>
      </c>
      <c r="D37" s="284" t="s">
        <v>1</v>
      </c>
      <c r="E37" s="285">
        <v>530.19000000000005</v>
      </c>
      <c r="F37" s="286" t="s">
        <v>1</v>
      </c>
      <c r="G37" s="287">
        <f>(E37/E89)*1000</f>
        <v>333.85597702886508</v>
      </c>
      <c r="H37" s="288"/>
      <c r="I37" s="289">
        <f t="shared" si="3"/>
        <v>2.2731423720529413</v>
      </c>
      <c r="J37" s="41"/>
      <c r="K37" s="41"/>
      <c r="L37" s="41"/>
      <c r="M37" s="41"/>
    </row>
    <row r="38" spans="3:17" x14ac:dyDescent="0.25">
      <c r="C38" s="200" t="s">
        <v>487</v>
      </c>
      <c r="D38" s="50" t="s">
        <v>1</v>
      </c>
      <c r="E38" s="51">
        <v>92.15</v>
      </c>
      <c r="F38" s="216" t="s">
        <v>1</v>
      </c>
      <c r="G38" s="219">
        <f>(E38/E90)*1000</f>
        <v>91.27377179080824</v>
      </c>
      <c r="H38" s="222"/>
      <c r="I38" s="223">
        <f t="shared" si="3"/>
        <v>0.69582880270629455</v>
      </c>
      <c r="J38" s="41"/>
      <c r="K38" s="41"/>
      <c r="L38" s="41"/>
      <c r="M38" s="41"/>
    </row>
    <row r="39" spans="3:17" x14ac:dyDescent="0.25">
      <c r="M39" s="41"/>
    </row>
    <row r="40" spans="3:17" ht="12" customHeight="1" x14ac:dyDescent="0.25">
      <c r="C40" s="52" t="s">
        <v>349</v>
      </c>
    </row>
    <row r="41" spans="3:17" ht="12" customHeight="1" x14ac:dyDescent="0.25">
      <c r="C41" s="53" t="s">
        <v>469</v>
      </c>
      <c r="F41" s="54"/>
      <c r="G41" s="54"/>
      <c r="H41" s="54"/>
      <c r="I41" s="54"/>
      <c r="J41" s="55"/>
      <c r="K41" s="55"/>
      <c r="O41"/>
      <c r="P41"/>
      <c r="Q41"/>
    </row>
    <row r="42" spans="3:17" ht="11.4" customHeight="1" x14ac:dyDescent="0.25">
      <c r="C42" s="53" t="s">
        <v>515</v>
      </c>
      <c r="J42" s="55"/>
      <c r="K42" s="55"/>
      <c r="O42" s="196"/>
      <c r="P42"/>
      <c r="Q42"/>
    </row>
    <row r="43" spans="3:17" ht="15" customHeight="1" x14ac:dyDescent="0.25">
      <c r="C43" s="56" t="s">
        <v>523</v>
      </c>
      <c r="O43" s="196"/>
      <c r="P43" s="197"/>
      <c r="Q43"/>
    </row>
    <row r="44" spans="3:17" ht="12" customHeight="1" x14ac:dyDescent="0.25">
      <c r="C44" s="30" t="s">
        <v>524</v>
      </c>
      <c r="D44" s="56"/>
      <c r="E44" s="56"/>
      <c r="F44" s="56"/>
      <c r="G44" s="56"/>
      <c r="H44" s="56"/>
      <c r="I44" s="56"/>
      <c r="O44" s="196"/>
      <c r="P44"/>
      <c r="Q44"/>
    </row>
    <row r="45" spans="3:17" ht="13.8" x14ac:dyDescent="0.25">
      <c r="O45" s="196"/>
      <c r="P45" s="197"/>
      <c r="Q45"/>
    </row>
    <row r="46" spans="3:17" ht="13.8" x14ac:dyDescent="0.25">
      <c r="C46" s="169" t="s">
        <v>475</v>
      </c>
      <c r="O46" s="196"/>
      <c r="P46" s="197"/>
      <c r="Q46"/>
    </row>
    <row r="47" spans="3:17" ht="13.8" x14ac:dyDescent="0.25">
      <c r="C47" s="169" t="s">
        <v>476</v>
      </c>
      <c r="O47" s="196"/>
      <c r="P47" s="197"/>
      <c r="Q47"/>
    </row>
    <row r="48" spans="3:17" x14ac:dyDescent="0.25">
      <c r="C48" s="169" t="s">
        <v>514</v>
      </c>
    </row>
    <row r="49" spans="3:15" x14ac:dyDescent="0.25">
      <c r="C49" s="2"/>
    </row>
    <row r="50" spans="3:15" x14ac:dyDescent="0.25">
      <c r="O50" s="30" t="s">
        <v>439</v>
      </c>
    </row>
    <row r="51" spans="3:15" x14ac:dyDescent="0.25">
      <c r="C51" s="102" t="s">
        <v>364</v>
      </c>
      <c r="D51" s="14"/>
      <c r="E51" s="14"/>
      <c r="F51" s="57"/>
      <c r="I51" s="163" t="s">
        <v>432</v>
      </c>
      <c r="J51" s="163"/>
      <c r="O51" s="30" t="s">
        <v>439</v>
      </c>
    </row>
    <row r="52" spans="3:15" x14ac:dyDescent="0.25">
      <c r="C52" s="14" t="s">
        <v>467</v>
      </c>
      <c r="D52" s="14"/>
      <c r="E52" s="14"/>
      <c r="F52" s="57"/>
      <c r="O52" s="30" t="s">
        <v>439</v>
      </c>
    </row>
    <row r="53" spans="3:15" x14ac:dyDescent="0.25">
      <c r="C53" s="14"/>
      <c r="D53" s="14"/>
      <c r="E53" s="14"/>
      <c r="F53" s="57"/>
      <c r="I53" s="30" t="s">
        <v>433</v>
      </c>
      <c r="K53" s="30" t="s">
        <v>434</v>
      </c>
      <c r="O53" s="30" t="s">
        <v>439</v>
      </c>
    </row>
    <row r="54" spans="3:15" x14ac:dyDescent="0.25">
      <c r="C54" s="27" t="s">
        <v>365</v>
      </c>
      <c r="D54" s="27" t="s">
        <v>366</v>
      </c>
      <c r="E54" s="14"/>
      <c r="F54" s="57"/>
      <c r="I54" s="30" t="s">
        <v>435</v>
      </c>
      <c r="K54" s="30" t="s">
        <v>436</v>
      </c>
      <c r="O54" s="30" t="s">
        <v>439</v>
      </c>
    </row>
    <row r="55" spans="3:15" x14ac:dyDescent="0.25">
      <c r="C55" s="27" t="s">
        <v>367</v>
      </c>
      <c r="D55" s="27" t="s">
        <v>351</v>
      </c>
      <c r="E55" s="14"/>
      <c r="F55" s="57"/>
      <c r="I55" s="30" t="s">
        <v>437</v>
      </c>
      <c r="K55" s="163" t="s">
        <v>438</v>
      </c>
      <c r="O55" s="30" t="s">
        <v>439</v>
      </c>
    </row>
    <row r="56" spans="3:15" x14ac:dyDescent="0.25">
      <c r="C56" s="27" t="s">
        <v>360</v>
      </c>
      <c r="D56" s="27" t="s">
        <v>368</v>
      </c>
      <c r="E56" s="14"/>
      <c r="F56" s="57"/>
      <c r="O56" s="182" t="s">
        <v>439</v>
      </c>
    </row>
    <row r="57" spans="3:15" x14ac:dyDescent="0.25">
      <c r="C57" s="14"/>
      <c r="D57" s="14"/>
      <c r="E57" s="14"/>
      <c r="F57" s="57"/>
      <c r="O57" s="181" t="s">
        <v>439</v>
      </c>
    </row>
    <row r="58" spans="3:15" x14ac:dyDescent="0.25">
      <c r="C58" s="8" t="s">
        <v>0</v>
      </c>
      <c r="D58" s="162" t="s">
        <v>415</v>
      </c>
      <c r="E58" s="8">
        <v>2022</v>
      </c>
      <c r="F58" s="8"/>
      <c r="I58" s="154" t="s">
        <v>0</v>
      </c>
      <c r="J58" s="217" t="s">
        <v>415</v>
      </c>
      <c r="K58" s="217" t="s">
        <v>439</v>
      </c>
      <c r="L58" s="217" t="s">
        <v>440</v>
      </c>
      <c r="M58" s="217" t="s">
        <v>439</v>
      </c>
      <c r="N58" s="217">
        <v>2022</v>
      </c>
      <c r="O58" s="182" t="s">
        <v>439</v>
      </c>
    </row>
    <row r="59" spans="3:15" x14ac:dyDescent="0.25">
      <c r="C59" s="8" t="s">
        <v>407</v>
      </c>
      <c r="D59" s="28">
        <f>SUM(D60:D71,D73:D86,E72)</f>
        <v>151798.46000000002</v>
      </c>
      <c r="E59" s="28">
        <f>SUM(E60:E86)</f>
        <v>159917.10000000003</v>
      </c>
      <c r="F59" s="28"/>
      <c r="I59" s="154" t="s">
        <v>382</v>
      </c>
      <c r="J59" s="206">
        <v>7884972.5</v>
      </c>
      <c r="K59" s="58" t="s">
        <v>439</v>
      </c>
      <c r="L59" s="206">
        <v>14794354.800000001</v>
      </c>
      <c r="M59" s="58" t="s">
        <v>439</v>
      </c>
      <c r="N59" s="206">
        <v>16143751.6</v>
      </c>
      <c r="O59" s="181" t="s">
        <v>439</v>
      </c>
    </row>
    <row r="60" spans="3:15" x14ac:dyDescent="0.25">
      <c r="C60" s="8" t="s">
        <v>403</v>
      </c>
      <c r="D60" s="28">
        <v>667.3</v>
      </c>
      <c r="E60" s="28">
        <v>689.3</v>
      </c>
      <c r="F60" s="28" t="s">
        <v>444</v>
      </c>
      <c r="I60" s="154" t="s">
        <v>3</v>
      </c>
      <c r="J60" s="207">
        <v>256376.4</v>
      </c>
      <c r="K60" s="58" t="s">
        <v>439</v>
      </c>
      <c r="L60" s="207">
        <v>506023.2</v>
      </c>
      <c r="M60" s="58" t="s">
        <v>439</v>
      </c>
      <c r="N60" s="207">
        <v>563543.6</v>
      </c>
      <c r="O60" s="182" t="s">
        <v>439</v>
      </c>
    </row>
    <row r="61" spans="3:15" x14ac:dyDescent="0.25">
      <c r="C61" s="8" t="s">
        <v>4</v>
      </c>
      <c r="D61" s="28">
        <v>3375</v>
      </c>
      <c r="E61" s="28">
        <v>3902</v>
      </c>
      <c r="F61" s="28"/>
      <c r="I61" s="154" t="s">
        <v>4</v>
      </c>
      <c r="J61" s="208">
        <v>14440</v>
      </c>
      <c r="K61" s="58" t="s">
        <v>439</v>
      </c>
      <c r="L61" s="206">
        <v>71378.399999999994</v>
      </c>
      <c r="M61" s="58" t="s">
        <v>439</v>
      </c>
      <c r="N61" s="206">
        <v>86082.4</v>
      </c>
      <c r="O61" s="181" t="s">
        <v>441</v>
      </c>
    </row>
    <row r="62" spans="3:15" x14ac:dyDescent="0.25">
      <c r="C62" s="8" t="s">
        <v>402</v>
      </c>
      <c r="D62" s="28">
        <v>2637.29</v>
      </c>
      <c r="E62" s="28">
        <v>2678.9</v>
      </c>
      <c r="F62" s="28" t="s">
        <v>444</v>
      </c>
      <c r="I62" s="154" t="s">
        <v>350</v>
      </c>
      <c r="J62" s="207">
        <v>67409.2</v>
      </c>
      <c r="K62" s="58" t="s">
        <v>439</v>
      </c>
      <c r="L62" s="207">
        <v>246012.3</v>
      </c>
      <c r="M62" s="58" t="s">
        <v>439</v>
      </c>
      <c r="N62" s="207">
        <v>286976.8</v>
      </c>
      <c r="O62" s="182" t="s">
        <v>439</v>
      </c>
    </row>
    <row r="63" spans="3:15" x14ac:dyDescent="0.25">
      <c r="C63" s="8" t="s">
        <v>5</v>
      </c>
      <c r="D63" s="28">
        <v>571.6</v>
      </c>
      <c r="E63" s="28">
        <v>628.44000000000005</v>
      </c>
      <c r="F63" s="28" t="s">
        <v>444</v>
      </c>
      <c r="I63" s="154" t="s">
        <v>5</v>
      </c>
      <c r="J63" s="206">
        <v>177893.5</v>
      </c>
      <c r="K63" s="58" t="s">
        <v>439</v>
      </c>
      <c r="L63" s="208">
        <v>345236</v>
      </c>
      <c r="M63" s="58" t="s">
        <v>439</v>
      </c>
      <c r="N63" s="206">
        <v>382309.3</v>
      </c>
      <c r="O63" s="181" t="s">
        <v>439</v>
      </c>
    </row>
    <row r="64" spans="3:15" x14ac:dyDescent="0.25">
      <c r="C64" s="8" t="s">
        <v>416</v>
      </c>
      <c r="D64" s="28">
        <v>11354</v>
      </c>
      <c r="E64" s="28">
        <v>11481.63</v>
      </c>
      <c r="F64" s="107"/>
      <c r="I64" s="154" t="s">
        <v>6</v>
      </c>
      <c r="J64" s="209">
        <v>2129660</v>
      </c>
      <c r="K64" s="58" t="s">
        <v>439</v>
      </c>
      <c r="L64" s="209">
        <v>3676460</v>
      </c>
      <c r="M64" s="58" t="s">
        <v>441</v>
      </c>
      <c r="N64" s="209">
        <v>3953850</v>
      </c>
      <c r="O64" s="182" t="s">
        <v>441</v>
      </c>
    </row>
    <row r="65" spans="3:15" x14ac:dyDescent="0.25">
      <c r="C65" s="8" t="s">
        <v>401</v>
      </c>
      <c r="D65" s="108">
        <v>2238.89</v>
      </c>
      <c r="E65" s="28">
        <v>2438.4</v>
      </c>
      <c r="F65" s="109" t="s">
        <v>444</v>
      </c>
      <c r="I65" s="154" t="s">
        <v>7</v>
      </c>
      <c r="J65" s="206">
        <v>6171.6</v>
      </c>
      <c r="K65" s="58" t="s">
        <v>439</v>
      </c>
      <c r="L65" s="206">
        <v>31456.2</v>
      </c>
      <c r="M65" s="58" t="s">
        <v>439</v>
      </c>
      <c r="N65" s="206">
        <v>36442.800000000003</v>
      </c>
      <c r="O65" s="181" t="s">
        <v>441</v>
      </c>
    </row>
    <row r="66" spans="3:15" x14ac:dyDescent="0.25">
      <c r="C66" s="8" t="s">
        <v>8</v>
      </c>
      <c r="D66" s="108">
        <v>630.36</v>
      </c>
      <c r="E66" s="28">
        <v>810.62</v>
      </c>
      <c r="F66" s="109"/>
      <c r="I66" s="154" t="s">
        <v>8</v>
      </c>
      <c r="J66" s="207">
        <v>108495.3</v>
      </c>
      <c r="K66" s="58" t="s">
        <v>439</v>
      </c>
      <c r="L66" s="207">
        <v>449216.5</v>
      </c>
      <c r="M66" s="58" t="s">
        <v>439</v>
      </c>
      <c r="N66" s="207">
        <v>520935.3</v>
      </c>
      <c r="O66" s="182" t="s">
        <v>441</v>
      </c>
    </row>
    <row r="67" spans="3:15" x14ac:dyDescent="0.25">
      <c r="C67" s="8" t="s">
        <v>400</v>
      </c>
      <c r="D67" s="108">
        <v>3600.23</v>
      </c>
      <c r="E67" s="28">
        <v>3901.8</v>
      </c>
      <c r="F67" s="58" t="s">
        <v>444</v>
      </c>
      <c r="I67" s="154" t="s">
        <v>9</v>
      </c>
      <c r="J67" s="206">
        <v>137827.6</v>
      </c>
      <c r="K67" s="58" t="s">
        <v>439</v>
      </c>
      <c r="L67" s="206">
        <v>184574.6</v>
      </c>
      <c r="M67" s="58" t="s">
        <v>439</v>
      </c>
      <c r="N67" s="206">
        <v>207854.2</v>
      </c>
      <c r="O67" s="181" t="s">
        <v>439</v>
      </c>
    </row>
    <row r="68" spans="3:15" x14ac:dyDescent="0.25">
      <c r="C68" s="8" t="s">
        <v>399</v>
      </c>
      <c r="D68" s="108">
        <v>17093.93</v>
      </c>
      <c r="E68" s="28">
        <v>18576.46</v>
      </c>
      <c r="F68" s="58" t="s">
        <v>444</v>
      </c>
      <c r="I68" s="154" t="s">
        <v>10</v>
      </c>
      <c r="J68" s="209">
        <v>647569</v>
      </c>
      <c r="K68" s="58" t="s">
        <v>439</v>
      </c>
      <c r="L68" s="209">
        <v>1235474</v>
      </c>
      <c r="M68" s="58" t="s">
        <v>439</v>
      </c>
      <c r="N68" s="209">
        <v>1373629</v>
      </c>
      <c r="O68" s="182" t="s">
        <v>439</v>
      </c>
    </row>
    <row r="69" spans="3:15" x14ac:dyDescent="0.25">
      <c r="C69" s="8" t="s">
        <v>389</v>
      </c>
      <c r="D69" s="108">
        <v>15288</v>
      </c>
      <c r="E69" s="28">
        <v>17699.990000000002</v>
      </c>
      <c r="F69" s="58" t="s">
        <v>485</v>
      </c>
      <c r="I69" s="154" t="s">
        <v>11</v>
      </c>
      <c r="J69" s="206">
        <v>1473517.3</v>
      </c>
      <c r="K69" s="58" t="s">
        <v>439</v>
      </c>
      <c r="L69" s="206">
        <v>2508102.2999999998</v>
      </c>
      <c r="M69" s="58" t="s">
        <v>439</v>
      </c>
      <c r="N69" s="208">
        <v>2655435</v>
      </c>
      <c r="O69" s="181" t="s">
        <v>439</v>
      </c>
    </row>
    <row r="70" spans="3:15" x14ac:dyDescent="0.25">
      <c r="C70" s="8" t="s">
        <v>12</v>
      </c>
      <c r="D70" s="108">
        <v>1885</v>
      </c>
      <c r="E70" s="28">
        <v>1944</v>
      </c>
      <c r="F70" s="109"/>
      <c r="I70" s="154" t="s">
        <v>12</v>
      </c>
      <c r="J70" s="207">
        <v>23631.3</v>
      </c>
      <c r="K70" s="58" t="s">
        <v>439</v>
      </c>
      <c r="L70" s="207">
        <v>58394.1</v>
      </c>
      <c r="M70" s="58" t="s">
        <v>439</v>
      </c>
      <c r="N70" s="207">
        <v>67611.5</v>
      </c>
      <c r="O70" s="182" t="s">
        <v>439</v>
      </c>
    </row>
    <row r="71" spans="3:15" x14ac:dyDescent="0.25">
      <c r="C71" s="8" t="s">
        <v>398</v>
      </c>
      <c r="D71" s="108">
        <v>8369.25</v>
      </c>
      <c r="E71" s="28">
        <v>9619.94</v>
      </c>
      <c r="F71" s="58" t="s">
        <v>444</v>
      </c>
      <c r="I71" s="154" t="s">
        <v>13</v>
      </c>
      <c r="J71" s="206">
        <v>1244744.2</v>
      </c>
      <c r="K71" s="58" t="s">
        <v>439</v>
      </c>
      <c r="L71" s="206">
        <v>1842507.4</v>
      </c>
      <c r="M71" s="58" t="s">
        <v>439</v>
      </c>
      <c r="N71" s="206">
        <v>1997054.9</v>
      </c>
      <c r="O71" s="181" t="s">
        <v>439</v>
      </c>
    </row>
    <row r="72" spans="3:15" x14ac:dyDescent="0.25">
      <c r="C72" s="8" t="s">
        <v>14</v>
      </c>
      <c r="D72" s="108" t="s">
        <v>1</v>
      </c>
      <c r="E72" s="28">
        <v>171.7</v>
      </c>
      <c r="F72" s="109"/>
      <c r="I72" s="154" t="s">
        <v>14</v>
      </c>
      <c r="J72" s="207">
        <v>10804.6</v>
      </c>
      <c r="K72" s="58" t="s">
        <v>439</v>
      </c>
      <c r="L72" s="207">
        <v>25680.1</v>
      </c>
      <c r="M72" s="58" t="s">
        <v>439</v>
      </c>
      <c r="N72" s="207">
        <v>29415.7</v>
      </c>
      <c r="O72" s="182" t="s">
        <v>439</v>
      </c>
    </row>
    <row r="73" spans="3:15" x14ac:dyDescent="0.25">
      <c r="C73" s="8" t="s">
        <v>397</v>
      </c>
      <c r="D73" s="108">
        <v>3241</v>
      </c>
      <c r="E73" s="28">
        <v>3414.66</v>
      </c>
      <c r="F73" s="109" t="s">
        <v>444</v>
      </c>
      <c r="I73" s="154" t="s">
        <v>15</v>
      </c>
      <c r="J73" s="208">
        <v>8418</v>
      </c>
      <c r="K73" s="58" t="s">
        <v>439</v>
      </c>
      <c r="L73" s="206">
        <v>32285.3</v>
      </c>
      <c r="M73" s="58" t="s">
        <v>439</v>
      </c>
      <c r="N73" s="206">
        <v>36103.699999999997</v>
      </c>
      <c r="O73" s="181" t="s">
        <v>439</v>
      </c>
    </row>
    <row r="74" spans="3:15" x14ac:dyDescent="0.25">
      <c r="C74" s="8" t="s">
        <v>16</v>
      </c>
      <c r="D74" s="108">
        <v>2020</v>
      </c>
      <c r="E74" s="28">
        <v>2209.6</v>
      </c>
      <c r="F74" s="109"/>
      <c r="I74" s="154" t="s">
        <v>16</v>
      </c>
      <c r="J74" s="207">
        <v>12503.7</v>
      </c>
      <c r="K74" s="58" t="s">
        <v>439</v>
      </c>
      <c r="L74" s="207">
        <v>56679.7</v>
      </c>
      <c r="M74" s="58" t="s">
        <v>439</v>
      </c>
      <c r="N74" s="207">
        <v>67455.5</v>
      </c>
      <c r="O74" s="182" t="s">
        <v>439</v>
      </c>
    </row>
    <row r="75" spans="3:15" x14ac:dyDescent="0.25">
      <c r="C75" s="8" t="s">
        <v>17</v>
      </c>
      <c r="D75" s="108">
        <v>86.7</v>
      </c>
      <c r="E75" s="28">
        <v>93.08</v>
      </c>
      <c r="F75" s="109"/>
      <c r="I75" s="154" t="s">
        <v>17</v>
      </c>
      <c r="J75" s="208">
        <v>22986</v>
      </c>
      <c r="K75" s="58" t="s">
        <v>439</v>
      </c>
      <c r="L75" s="206">
        <v>72360.899999999994</v>
      </c>
      <c r="M75" s="58" t="s">
        <v>439</v>
      </c>
      <c r="N75" s="208">
        <v>77529</v>
      </c>
      <c r="O75" s="181" t="s">
        <v>439</v>
      </c>
    </row>
    <row r="76" spans="3:15" x14ac:dyDescent="0.25">
      <c r="C76" s="8" t="s">
        <v>395</v>
      </c>
      <c r="D76" s="108">
        <v>1921.17</v>
      </c>
      <c r="E76" s="28">
        <v>2072.19</v>
      </c>
      <c r="F76" s="109"/>
      <c r="I76" s="154" t="s">
        <v>18</v>
      </c>
      <c r="J76" s="207">
        <v>51300.9</v>
      </c>
      <c r="K76" s="58" t="s">
        <v>439</v>
      </c>
      <c r="L76" s="209">
        <v>154962</v>
      </c>
      <c r="M76" s="58" t="s">
        <v>439</v>
      </c>
      <c r="N76" s="207">
        <v>169096.1</v>
      </c>
      <c r="O76" s="182" t="s">
        <v>439</v>
      </c>
    </row>
    <row r="77" spans="3:15" x14ac:dyDescent="0.25">
      <c r="C77" s="8" t="s">
        <v>424</v>
      </c>
      <c r="D77" s="108">
        <v>0.35</v>
      </c>
      <c r="E77" s="28">
        <v>0.46</v>
      </c>
      <c r="F77" s="109" t="s">
        <v>444</v>
      </c>
      <c r="I77" s="154" t="s">
        <v>19</v>
      </c>
      <c r="J77" s="208">
        <v>4377</v>
      </c>
      <c r="K77" s="58" t="s">
        <v>439</v>
      </c>
      <c r="L77" s="206">
        <v>16670.3</v>
      </c>
      <c r="M77" s="58" t="s">
        <v>439</v>
      </c>
      <c r="N77" s="206">
        <v>18266.2</v>
      </c>
      <c r="O77" s="181" t="s">
        <v>439</v>
      </c>
    </row>
    <row r="78" spans="3:15" x14ac:dyDescent="0.25">
      <c r="C78" s="8" t="s">
        <v>394</v>
      </c>
      <c r="D78" s="108">
        <v>359.5</v>
      </c>
      <c r="E78" s="28">
        <v>363.43</v>
      </c>
      <c r="F78" s="58"/>
      <c r="I78" s="154" t="s">
        <v>20</v>
      </c>
      <c r="J78" s="209">
        <v>452191</v>
      </c>
      <c r="K78" s="58" t="s">
        <v>439</v>
      </c>
      <c r="L78" s="209">
        <v>891550</v>
      </c>
      <c r="M78" s="58" t="s">
        <v>439</v>
      </c>
      <c r="N78" s="209">
        <v>993820</v>
      </c>
      <c r="O78" s="182" t="s">
        <v>439</v>
      </c>
    </row>
    <row r="79" spans="3:15" x14ac:dyDescent="0.25">
      <c r="C79" s="8" t="s">
        <v>21</v>
      </c>
      <c r="D79" s="108">
        <v>3838.14</v>
      </c>
      <c r="E79" s="28">
        <v>3891.64</v>
      </c>
      <c r="F79" s="58" t="s">
        <v>441</v>
      </c>
      <c r="I79" s="154" t="s">
        <v>21</v>
      </c>
      <c r="J79" s="206">
        <v>212406.8</v>
      </c>
      <c r="K79" s="58" t="s">
        <v>439</v>
      </c>
      <c r="L79" s="206">
        <v>406232.1</v>
      </c>
      <c r="M79" s="58" t="s">
        <v>439</v>
      </c>
      <c r="N79" s="206">
        <v>448007.4</v>
      </c>
      <c r="O79" s="181" t="s">
        <v>439</v>
      </c>
    </row>
    <row r="80" spans="3:15" x14ac:dyDescent="0.25">
      <c r="C80" s="8" t="s">
        <v>22</v>
      </c>
      <c r="D80" s="108">
        <v>9059</v>
      </c>
      <c r="E80" s="28">
        <v>9476.9</v>
      </c>
      <c r="F80" s="109"/>
      <c r="I80" s="154" t="s">
        <v>22</v>
      </c>
      <c r="J80" s="207">
        <v>187532.79999999999</v>
      </c>
      <c r="K80" s="58" t="s">
        <v>439</v>
      </c>
      <c r="L80" s="207">
        <v>583001.4</v>
      </c>
      <c r="M80" s="58" t="s">
        <v>439</v>
      </c>
      <c r="N80" s="207">
        <v>661712.30000000005</v>
      </c>
      <c r="O80" s="182" t="s">
        <v>439</v>
      </c>
    </row>
    <row r="81" spans="3:15" x14ac:dyDescent="0.25">
      <c r="C81" s="8" t="s">
        <v>23</v>
      </c>
      <c r="D81" s="108">
        <v>3281</v>
      </c>
      <c r="E81" s="28">
        <v>3338.85</v>
      </c>
      <c r="F81" s="109"/>
      <c r="I81" s="154" t="s">
        <v>23</v>
      </c>
      <c r="J81" s="206">
        <v>128414.39999999999</v>
      </c>
      <c r="K81" s="58" t="s">
        <v>439</v>
      </c>
      <c r="L81" s="206">
        <v>216493.7</v>
      </c>
      <c r="M81" s="58" t="s">
        <v>439</v>
      </c>
      <c r="N81" s="206">
        <v>243957.1</v>
      </c>
      <c r="O81" s="181" t="s">
        <v>439</v>
      </c>
    </row>
    <row r="82" spans="3:15" x14ac:dyDescent="0.25">
      <c r="C82" s="8" t="s">
        <v>24</v>
      </c>
      <c r="D82" s="108">
        <v>6366</v>
      </c>
      <c r="E82" s="28">
        <v>6988.97</v>
      </c>
      <c r="F82" s="109" t="s">
        <v>513</v>
      </c>
      <c r="I82" s="154" t="s">
        <v>24</v>
      </c>
      <c r="J82" s="207">
        <v>40594.9</v>
      </c>
      <c r="K82" s="58" t="s">
        <v>439</v>
      </c>
      <c r="L82" s="207">
        <v>242260.4</v>
      </c>
      <c r="M82" s="58" t="s">
        <v>439</v>
      </c>
      <c r="N82" s="207">
        <v>281761.40000000002</v>
      </c>
      <c r="O82" s="182" t="s">
        <v>439</v>
      </c>
    </row>
    <row r="83" spans="3:15" x14ac:dyDescent="0.25">
      <c r="C83" s="8" t="s">
        <v>25</v>
      </c>
      <c r="D83" s="108">
        <v>1233</v>
      </c>
      <c r="E83" s="28">
        <v>1180.3800000000001</v>
      </c>
      <c r="F83" s="109"/>
      <c r="I83" s="154" t="s">
        <v>25</v>
      </c>
      <c r="J83" s="206">
        <v>21726.2</v>
      </c>
      <c r="K83" s="58" t="s">
        <v>439</v>
      </c>
      <c r="L83" s="206">
        <v>52022.6</v>
      </c>
      <c r="M83" s="58" t="s">
        <v>439</v>
      </c>
      <c r="N83" s="206">
        <v>56908.800000000003</v>
      </c>
      <c r="O83" s="181" t="s">
        <v>439</v>
      </c>
    </row>
    <row r="84" spans="3:15" x14ac:dyDescent="0.25">
      <c r="C84" s="8" t="s">
        <v>26</v>
      </c>
      <c r="D84" s="108">
        <v>1901.41</v>
      </c>
      <c r="E84" s="28">
        <v>1954.76</v>
      </c>
      <c r="F84" s="109"/>
      <c r="I84" s="154" t="s">
        <v>26</v>
      </c>
      <c r="J84" s="207">
        <v>22368.6</v>
      </c>
      <c r="K84" s="58" t="s">
        <v>439</v>
      </c>
      <c r="L84" s="209">
        <v>101960</v>
      </c>
      <c r="M84" s="58" t="s">
        <v>439</v>
      </c>
      <c r="N84" s="207">
        <v>110088.6</v>
      </c>
      <c r="O84" s="182" t="s">
        <v>439</v>
      </c>
    </row>
    <row r="85" spans="3:15" x14ac:dyDescent="0.25">
      <c r="C85" s="202" t="s">
        <v>392</v>
      </c>
      <c r="D85" s="203">
        <v>22445.64</v>
      </c>
      <c r="E85" s="28">
        <v>22409</v>
      </c>
      <c r="F85" s="204" t="s">
        <v>444</v>
      </c>
      <c r="I85" s="154" t="s">
        <v>27</v>
      </c>
      <c r="J85" s="208">
        <v>136386</v>
      </c>
      <c r="K85" s="58" t="s">
        <v>439</v>
      </c>
      <c r="L85" s="208">
        <v>248764</v>
      </c>
      <c r="M85" s="58" t="s">
        <v>439</v>
      </c>
      <c r="N85" s="208">
        <v>266124</v>
      </c>
      <c r="O85" s="181" t="s">
        <v>441</v>
      </c>
    </row>
    <row r="86" spans="3:15" x14ac:dyDescent="0.25">
      <c r="C86" s="154" t="s">
        <v>391</v>
      </c>
      <c r="D86" s="109">
        <v>28163</v>
      </c>
      <c r="E86" s="28">
        <v>27980</v>
      </c>
      <c r="F86" s="109" t="s">
        <v>444</v>
      </c>
      <c r="I86" s="154" t="s">
        <v>28</v>
      </c>
      <c r="J86" s="207">
        <v>285225.90000000002</v>
      </c>
      <c r="K86" s="58" t="s">
        <v>439</v>
      </c>
      <c r="L86" s="207">
        <v>538597.19999999995</v>
      </c>
      <c r="M86" s="58" t="s">
        <v>439</v>
      </c>
      <c r="N86" s="209">
        <v>551781</v>
      </c>
      <c r="O86" s="182" t="s">
        <v>439</v>
      </c>
    </row>
    <row r="87" spans="3:15" x14ac:dyDescent="0.25">
      <c r="C87" s="205" t="s">
        <v>29</v>
      </c>
      <c r="D87" s="109">
        <v>12113</v>
      </c>
      <c r="E87" s="28">
        <v>12128</v>
      </c>
      <c r="F87" s="109"/>
      <c r="I87" s="210" t="s">
        <v>29</v>
      </c>
      <c r="J87" s="206">
        <v>186016.3</v>
      </c>
      <c r="K87" s="211" t="s">
        <v>439</v>
      </c>
      <c r="L87" s="206">
        <v>21841.7</v>
      </c>
      <c r="M87" s="211" t="s">
        <v>439</v>
      </c>
      <c r="N87" s="206">
        <v>565021.9</v>
      </c>
      <c r="O87" s="181" t="s">
        <v>439</v>
      </c>
    </row>
    <row r="88" spans="3:15" x14ac:dyDescent="0.25">
      <c r="C88" s="205" t="s">
        <v>30</v>
      </c>
      <c r="D88" s="109">
        <v>1196.18</v>
      </c>
      <c r="E88" s="28" t="s">
        <v>1</v>
      </c>
      <c r="F88" s="109"/>
      <c r="I88" s="210" t="s">
        <v>30</v>
      </c>
      <c r="J88" s="207">
        <v>302676.7</v>
      </c>
      <c r="K88" s="189" t="s">
        <v>439</v>
      </c>
      <c r="L88" s="207">
        <v>6517.5</v>
      </c>
      <c r="M88" s="189" t="s">
        <v>439</v>
      </c>
      <c r="N88" s="207">
        <v>787386.5</v>
      </c>
    </row>
    <row r="89" spans="3:15" x14ac:dyDescent="0.25">
      <c r="C89" s="205" t="s">
        <v>496</v>
      </c>
      <c r="D89" s="109">
        <v>2111.65</v>
      </c>
      <c r="E89" s="109">
        <v>1588.08</v>
      </c>
      <c r="F89" s="109"/>
      <c r="I89" s="210" t="s">
        <v>496</v>
      </c>
      <c r="J89" s="206">
        <v>6043.3</v>
      </c>
      <c r="K89" s="211" t="s">
        <v>439</v>
      </c>
      <c r="L89" s="206">
        <v>425445.6</v>
      </c>
      <c r="M89" s="211" t="s">
        <v>439</v>
      </c>
      <c r="N89" s="206">
        <v>23324.1</v>
      </c>
    </row>
    <row r="90" spans="3:15" x14ac:dyDescent="0.25">
      <c r="C90" s="205" t="s">
        <v>487</v>
      </c>
      <c r="D90" s="109" t="s">
        <v>1</v>
      </c>
      <c r="E90" s="109">
        <v>1009.6</v>
      </c>
      <c r="F90" s="109"/>
      <c r="I90" s="210" t="s">
        <v>487</v>
      </c>
      <c r="J90" s="207">
        <v>4094.6</v>
      </c>
      <c r="K90" s="189" t="s">
        <v>439</v>
      </c>
      <c r="L90" s="207">
        <v>689174.9</v>
      </c>
      <c r="M90" s="189" t="s">
        <v>439</v>
      </c>
      <c r="N90" s="207">
        <v>13243.2</v>
      </c>
    </row>
    <row r="91" spans="3:15" x14ac:dyDescent="0.25">
      <c r="C91" s="14"/>
      <c r="D91" s="14"/>
      <c r="E91" s="14"/>
      <c r="F91" s="57"/>
      <c r="J91" s="199"/>
      <c r="N91" s="199"/>
    </row>
    <row r="92" spans="3:15" x14ac:dyDescent="0.25">
      <c r="C92" s="27" t="s">
        <v>362</v>
      </c>
      <c r="D92" s="14"/>
      <c r="E92" s="14"/>
      <c r="F92" s="57"/>
      <c r="J92" s="198"/>
      <c r="N92" s="198"/>
    </row>
    <row r="93" spans="3:15" x14ac:dyDescent="0.25">
      <c r="C93" s="27" t="s">
        <v>1</v>
      </c>
      <c r="D93" s="27" t="s">
        <v>363</v>
      </c>
      <c r="E93" s="14"/>
      <c r="F93" s="57"/>
    </row>
    <row r="94" spans="3:15" ht="15" customHeight="1" x14ac:dyDescent="0.25">
      <c r="C94" s="26" t="s">
        <v>425</v>
      </c>
      <c r="D94" s="57"/>
      <c r="E94" s="57"/>
      <c r="F94" s="57"/>
    </row>
    <row r="95" spans="3:15" x14ac:dyDescent="0.25">
      <c r="C95" s="14" t="s">
        <v>419</v>
      </c>
    </row>
  </sheetData>
  <sortState xmlns:xlrd2="http://schemas.microsoft.com/office/spreadsheetml/2017/richdata2" ref="P53:Q79">
    <sortCondition ref="P53:P79"/>
  </sortState>
  <mergeCells count="6">
    <mergeCell ref="D4:E4"/>
    <mergeCell ref="F4:G4"/>
    <mergeCell ref="H4:I4"/>
    <mergeCell ref="D5:E5"/>
    <mergeCell ref="F5:G5"/>
    <mergeCell ref="H5:I5"/>
  </mergeCells>
  <hyperlinks>
    <hyperlink ref="C46" r:id="rId1" xr:uid="{00000000-0004-0000-0300-000000000000}"/>
    <hyperlink ref="C47" r:id="rId2" xr:uid="{2758831F-D501-4D28-B79D-D6205842761D}"/>
  </hyperlinks>
  <pageMargins left="0.7" right="0.7" top="0.75" bottom="0.75" header="0.3" footer="0.3"/>
  <pageSetup paperSize="9" orientation="portrait" r:id="rId3"/>
  <ignoredErrors>
    <ignoredError sqref="E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9"/>
  <sheetViews>
    <sheetView showGridLines="0" zoomScaleNormal="100" workbookViewId="0">
      <selection activeCell="I40" sqref="I40"/>
    </sheetView>
  </sheetViews>
  <sheetFormatPr defaultColWidth="9" defaultRowHeight="13.2" x14ac:dyDescent="0.25"/>
  <cols>
    <col min="1" max="1" width="8.59765625" style="59" customWidth="1"/>
    <col min="2" max="16384" width="9" style="59"/>
  </cols>
  <sheetData>
    <row r="1" spans="1:1" x14ac:dyDescent="0.25">
      <c r="A1" s="59" t="s">
        <v>386</v>
      </c>
    </row>
    <row r="2" spans="1:1" x14ac:dyDescent="0.25">
      <c r="A2" s="59" t="s">
        <v>378</v>
      </c>
    </row>
    <row r="3" spans="1:1" x14ac:dyDescent="0.25">
      <c r="A3" s="59" t="s">
        <v>380</v>
      </c>
    </row>
    <row r="4" spans="1:1" x14ac:dyDescent="0.25">
      <c r="A4" s="59" t="s">
        <v>376</v>
      </c>
    </row>
    <row r="39" spans="2:2" ht="39.75" customHeight="1" x14ac:dyDescent="0.25"/>
    <row r="40" spans="2:2" x14ac:dyDescent="0.25">
      <c r="B40" s="4"/>
    </row>
    <row r="49" spans="2:10" x14ac:dyDescent="0.25">
      <c r="B49" s="60" t="s">
        <v>31</v>
      </c>
    </row>
    <row r="50" spans="2:10" x14ac:dyDescent="0.25">
      <c r="B50" s="61" t="s">
        <v>370</v>
      </c>
    </row>
    <row r="53" spans="2:10" x14ac:dyDescent="0.25">
      <c r="B53" s="62" t="s">
        <v>386</v>
      </c>
    </row>
    <row r="54" spans="2:10" x14ac:dyDescent="0.25">
      <c r="B54" s="63" t="s">
        <v>348</v>
      </c>
      <c r="J54" s="64"/>
    </row>
    <row r="55" spans="2:10" x14ac:dyDescent="0.25">
      <c r="C55" s="65"/>
      <c r="D55" s="65"/>
      <c r="E55" s="65"/>
      <c r="F55" s="65"/>
      <c r="G55" s="65"/>
      <c r="H55" s="65"/>
      <c r="I55" s="65"/>
    </row>
    <row r="56" spans="2:10" ht="27.75" customHeight="1" x14ac:dyDescent="0.25">
      <c r="B56" s="66"/>
      <c r="C56" s="67" t="s">
        <v>344</v>
      </c>
      <c r="D56" s="67" t="s">
        <v>345</v>
      </c>
      <c r="E56" s="67" t="s">
        <v>346</v>
      </c>
      <c r="F56" s="67" t="s">
        <v>343</v>
      </c>
      <c r="G56" s="67" t="s">
        <v>347</v>
      </c>
      <c r="H56" s="67"/>
      <c r="I56" s="67" t="s">
        <v>354</v>
      </c>
    </row>
    <row r="57" spans="2:10" x14ac:dyDescent="0.25">
      <c r="B57" s="68" t="s">
        <v>28</v>
      </c>
      <c r="C57" s="69"/>
      <c r="D57" s="69">
        <v>3429.94</v>
      </c>
      <c r="E57" s="69">
        <v>4564.22</v>
      </c>
      <c r="F57" s="69">
        <v>88.02</v>
      </c>
      <c r="G57" s="69">
        <v>1489.5500000000002</v>
      </c>
      <c r="H57" s="69"/>
      <c r="I57" s="69">
        <v>9571.73</v>
      </c>
    </row>
    <row r="58" spans="2:10" x14ac:dyDescent="0.25">
      <c r="B58" s="68" t="s">
        <v>6</v>
      </c>
      <c r="C58" s="69"/>
      <c r="D58" s="69">
        <v>1792.56</v>
      </c>
      <c r="E58" s="69">
        <v>3938.13</v>
      </c>
      <c r="F58" s="69">
        <v>51.76</v>
      </c>
      <c r="G58" s="69">
        <v>1164.93</v>
      </c>
      <c r="H58" s="69"/>
      <c r="I58" s="69">
        <v>6947.38</v>
      </c>
    </row>
    <row r="59" spans="2:10" x14ac:dyDescent="0.25">
      <c r="B59" s="68" t="s">
        <v>11</v>
      </c>
      <c r="C59" s="69"/>
      <c r="D59" s="69">
        <v>2254.9</v>
      </c>
      <c r="E59" s="69">
        <v>2770.9</v>
      </c>
      <c r="F59" s="69">
        <v>68.430000000000007</v>
      </c>
      <c r="G59" s="69">
        <v>1391.59</v>
      </c>
      <c r="H59" s="69"/>
      <c r="I59" s="69">
        <v>6485.81</v>
      </c>
    </row>
    <row r="60" spans="2:10" x14ac:dyDescent="0.25">
      <c r="B60" s="68" t="s">
        <v>27</v>
      </c>
      <c r="C60" s="69"/>
      <c r="D60" s="69">
        <v>1265</v>
      </c>
      <c r="E60" s="69">
        <v>2296</v>
      </c>
      <c r="F60" s="69">
        <v>63</v>
      </c>
      <c r="G60" s="69">
        <v>2121</v>
      </c>
      <c r="H60" s="69"/>
      <c r="I60" s="69">
        <v>5745</v>
      </c>
    </row>
    <row r="61" spans="2:10" x14ac:dyDescent="0.25">
      <c r="B61" s="68" t="s">
        <v>22</v>
      </c>
      <c r="C61" s="69"/>
      <c r="D61" s="69">
        <v>2216.4499999999998</v>
      </c>
      <c r="E61" s="69">
        <v>2163.5300000000002</v>
      </c>
      <c r="F61" s="69">
        <v>224.03</v>
      </c>
      <c r="G61" s="69">
        <v>728.43000000000006</v>
      </c>
      <c r="H61" s="69"/>
      <c r="I61" s="69">
        <v>5332.44</v>
      </c>
    </row>
    <row r="62" spans="2:10" x14ac:dyDescent="0.25">
      <c r="B62" s="68" t="s">
        <v>350</v>
      </c>
      <c r="C62" s="69"/>
      <c r="D62" s="69">
        <v>529.19000000000005</v>
      </c>
      <c r="E62" s="69">
        <v>1130.29</v>
      </c>
      <c r="F62" s="69">
        <v>208.2</v>
      </c>
      <c r="G62" s="69">
        <v>853.13</v>
      </c>
      <c r="H62" s="69"/>
      <c r="I62" s="69">
        <v>2720.8</v>
      </c>
    </row>
    <row r="63" spans="2:10" x14ac:dyDescent="0.25">
      <c r="B63" s="68" t="s">
        <v>24</v>
      </c>
      <c r="C63" s="69"/>
      <c r="D63" s="69">
        <v>1367.77</v>
      </c>
      <c r="E63" s="69">
        <v>989.67</v>
      </c>
      <c r="F63" s="69">
        <v>59.02</v>
      </c>
      <c r="G63" s="69">
        <v>91.429999999999993</v>
      </c>
      <c r="H63" s="69"/>
      <c r="I63" s="69">
        <v>2507.91</v>
      </c>
    </row>
    <row r="64" spans="2:10" x14ac:dyDescent="0.25">
      <c r="B64" s="68" t="s">
        <v>13</v>
      </c>
      <c r="C64" s="69"/>
      <c r="D64" s="69">
        <v>1064.5999999999999</v>
      </c>
      <c r="E64" s="69">
        <v>370.7</v>
      </c>
      <c r="F64" s="69">
        <v>16.2</v>
      </c>
      <c r="G64" s="69">
        <v>1005.5999999999999</v>
      </c>
      <c r="H64" s="69"/>
      <c r="I64" s="69">
        <v>2457.1</v>
      </c>
    </row>
    <row r="65" spans="2:9" x14ac:dyDescent="0.25">
      <c r="B65" s="68" t="s">
        <v>21</v>
      </c>
      <c r="C65" s="70"/>
      <c r="D65" s="69">
        <v>497.78</v>
      </c>
      <c r="E65" s="69">
        <v>1111.33</v>
      </c>
      <c r="F65" s="69"/>
      <c r="G65" s="69">
        <v>357.81</v>
      </c>
      <c r="H65" s="69"/>
      <c r="I65" s="69">
        <v>1966.91</v>
      </c>
    </row>
    <row r="66" spans="2:9" x14ac:dyDescent="0.25">
      <c r="B66" s="68" t="s">
        <v>10</v>
      </c>
      <c r="C66" s="70"/>
      <c r="D66" s="69">
        <v>410.66</v>
      </c>
      <c r="E66" s="69">
        <v>717.4</v>
      </c>
      <c r="F66" s="69">
        <v>249.29</v>
      </c>
      <c r="G66" s="69">
        <v>563.70000000000005</v>
      </c>
      <c r="H66" s="69"/>
      <c r="I66" s="69">
        <v>1941.05</v>
      </c>
    </row>
    <row r="67" spans="2:9" x14ac:dyDescent="0.25">
      <c r="B67" s="68" t="s">
        <v>15</v>
      </c>
      <c r="C67" s="70">
        <v>1398.6</v>
      </c>
      <c r="D67" s="69"/>
      <c r="E67" s="69"/>
      <c r="F67" s="69"/>
      <c r="G67" s="69"/>
      <c r="H67" s="69"/>
      <c r="I67" s="69">
        <v>1398.6</v>
      </c>
    </row>
    <row r="68" spans="2:9" x14ac:dyDescent="0.25">
      <c r="B68" s="68" t="s">
        <v>23</v>
      </c>
      <c r="C68" s="70"/>
      <c r="D68" s="69">
        <v>70.62</v>
      </c>
      <c r="E68" s="69">
        <v>509.09</v>
      </c>
      <c r="F68" s="69">
        <v>275.01</v>
      </c>
      <c r="G68" s="69">
        <v>451.59999999999997</v>
      </c>
      <c r="H68" s="69"/>
      <c r="I68" s="69">
        <v>1306.31</v>
      </c>
    </row>
    <row r="69" spans="2:9" x14ac:dyDescent="0.25">
      <c r="B69" s="68" t="s">
        <v>26</v>
      </c>
      <c r="C69" s="70"/>
      <c r="D69" s="69">
        <v>282</v>
      </c>
      <c r="E69" s="69">
        <v>420.4</v>
      </c>
      <c r="F69" s="69">
        <v>4</v>
      </c>
      <c r="G69" s="69">
        <v>421</v>
      </c>
      <c r="H69" s="69"/>
      <c r="I69" s="69">
        <v>1127.4000000000001</v>
      </c>
    </row>
    <row r="70" spans="2:9" x14ac:dyDescent="0.25">
      <c r="B70" s="68" t="s">
        <v>7</v>
      </c>
      <c r="C70" s="70">
        <v>1069.0999999999999</v>
      </c>
      <c r="D70" s="69"/>
      <c r="E70" s="69"/>
      <c r="F70" s="69"/>
      <c r="G70" s="69"/>
      <c r="H70" s="69"/>
      <c r="I70" s="69">
        <v>1069.0999999999999</v>
      </c>
    </row>
    <row r="71" spans="2:9" x14ac:dyDescent="0.25">
      <c r="B71" s="68" t="s">
        <v>4</v>
      </c>
      <c r="C71" s="70"/>
      <c r="D71" s="69">
        <v>329.6</v>
      </c>
      <c r="E71" s="69">
        <v>226.81</v>
      </c>
      <c r="F71" s="69">
        <v>0.48</v>
      </c>
      <c r="G71" s="69">
        <v>140.62</v>
      </c>
      <c r="H71" s="69"/>
      <c r="I71" s="69">
        <v>697.51</v>
      </c>
    </row>
    <row r="72" spans="2:9" x14ac:dyDescent="0.25">
      <c r="B72" s="68" t="s">
        <v>18</v>
      </c>
      <c r="C72" s="70">
        <v>584.6</v>
      </c>
      <c r="D72" s="69"/>
      <c r="E72" s="69"/>
      <c r="F72" s="69"/>
      <c r="G72" s="69"/>
      <c r="H72" s="69"/>
      <c r="I72" s="69">
        <v>584.6</v>
      </c>
    </row>
    <row r="73" spans="2:9" x14ac:dyDescent="0.25">
      <c r="B73" s="68" t="s">
        <v>5</v>
      </c>
      <c r="C73" s="70">
        <v>562.27</v>
      </c>
      <c r="D73" s="69"/>
      <c r="E73" s="69"/>
      <c r="F73" s="69"/>
      <c r="G73" s="69"/>
      <c r="H73" s="69"/>
      <c r="I73" s="69">
        <v>562.27</v>
      </c>
    </row>
    <row r="74" spans="2:9" x14ac:dyDescent="0.25">
      <c r="B74" s="68" t="s">
        <v>16</v>
      </c>
      <c r="C74" s="70">
        <v>561.79999999999995</v>
      </c>
      <c r="D74" s="69"/>
      <c r="E74" s="69"/>
      <c r="F74" s="69"/>
      <c r="G74" s="69"/>
      <c r="H74" s="69"/>
      <c r="I74" s="69">
        <v>561.79999999999995</v>
      </c>
    </row>
    <row r="75" spans="2:9" x14ac:dyDescent="0.25">
      <c r="B75" s="68" t="s">
        <v>25</v>
      </c>
      <c r="C75" s="70">
        <v>564.70000000000005</v>
      </c>
      <c r="D75" s="69">
        <v>239.67699999999999</v>
      </c>
      <c r="E75" s="69">
        <v>254.791</v>
      </c>
      <c r="F75" s="69"/>
      <c r="G75" s="69">
        <v>53.161999999999999</v>
      </c>
      <c r="H75" s="69"/>
      <c r="I75" s="69">
        <v>547.63</v>
      </c>
    </row>
    <row r="76" spans="2:9" x14ac:dyDescent="0.25">
      <c r="B76" s="68" t="s">
        <v>3</v>
      </c>
      <c r="C76" s="70">
        <v>407.1</v>
      </c>
      <c r="D76" s="69"/>
      <c r="E76" s="69"/>
      <c r="F76" s="69"/>
      <c r="G76" s="69"/>
      <c r="H76" s="69"/>
      <c r="I76" s="69">
        <v>407.1</v>
      </c>
    </row>
    <row r="77" spans="2:9" x14ac:dyDescent="0.25">
      <c r="B77" s="68" t="s">
        <v>20</v>
      </c>
      <c r="C77" s="70">
        <v>350</v>
      </c>
      <c r="D77" s="69"/>
      <c r="E77" s="69"/>
      <c r="F77" s="69"/>
      <c r="G77" s="69"/>
      <c r="H77" s="69"/>
      <c r="I77" s="69">
        <v>350</v>
      </c>
    </row>
    <row r="78" spans="2:9" x14ac:dyDescent="0.25">
      <c r="B78" s="68" t="s">
        <v>12</v>
      </c>
      <c r="C78" s="70">
        <v>321</v>
      </c>
      <c r="D78" s="69">
        <v>0.01</v>
      </c>
      <c r="E78" s="69">
        <v>223.95</v>
      </c>
      <c r="F78" s="69"/>
      <c r="G78" s="69">
        <v>104.36</v>
      </c>
      <c r="H78" s="69"/>
      <c r="I78" s="69">
        <v>328.31</v>
      </c>
    </row>
    <row r="79" spans="2:9" x14ac:dyDescent="0.25">
      <c r="B79" s="68" t="s">
        <v>8</v>
      </c>
      <c r="C79" s="70">
        <v>173.9</v>
      </c>
      <c r="D79" s="69"/>
      <c r="E79" s="69"/>
      <c r="F79" s="69"/>
      <c r="G79" s="69"/>
      <c r="H79" s="69"/>
      <c r="I79" s="69">
        <v>173.9</v>
      </c>
    </row>
    <row r="80" spans="2:9" x14ac:dyDescent="0.25">
      <c r="B80" s="68" t="s">
        <v>9</v>
      </c>
      <c r="C80" s="70">
        <v>76.7</v>
      </c>
      <c r="D80" s="69"/>
      <c r="E80" s="69"/>
      <c r="F80" s="69"/>
      <c r="G80" s="69"/>
      <c r="H80" s="69"/>
      <c r="I80" s="69">
        <v>76.7</v>
      </c>
    </row>
    <row r="81" spans="2:9" x14ac:dyDescent="0.25">
      <c r="B81" s="68" t="s">
        <v>17</v>
      </c>
      <c r="C81" s="70"/>
      <c r="D81" s="69">
        <v>13.64</v>
      </c>
      <c r="E81" s="69">
        <v>6.35</v>
      </c>
      <c r="F81" s="69"/>
      <c r="G81" s="69"/>
      <c r="H81" s="69"/>
      <c r="I81" s="69">
        <v>19.989999999999998</v>
      </c>
    </row>
    <row r="82" spans="2:9" x14ac:dyDescent="0.25">
      <c r="B82" s="68" t="s">
        <v>14</v>
      </c>
      <c r="C82" s="70"/>
      <c r="D82" s="69">
        <v>2.68</v>
      </c>
      <c r="E82" s="69">
        <v>0.28000000000000003</v>
      </c>
      <c r="F82" s="69">
        <v>0</v>
      </c>
      <c r="G82" s="69">
        <v>1.49</v>
      </c>
      <c r="H82" s="69"/>
      <c r="I82" s="69">
        <v>4.46</v>
      </c>
    </row>
    <row r="83" spans="2:9" x14ac:dyDescent="0.25">
      <c r="B83" s="68"/>
      <c r="C83" s="69"/>
      <c r="D83" s="69"/>
      <c r="E83" s="69"/>
      <c r="F83" s="69"/>
      <c r="G83" s="69"/>
      <c r="H83" s="69"/>
      <c r="I83" s="69"/>
    </row>
    <row r="84" spans="2:9" x14ac:dyDescent="0.25">
      <c r="B84" s="68" t="s">
        <v>29</v>
      </c>
      <c r="C84" s="69"/>
      <c r="D84" s="69">
        <v>636.34</v>
      </c>
      <c r="E84" s="69">
        <v>554.33000000000004</v>
      </c>
      <c r="F84" s="69">
        <v>4.47</v>
      </c>
      <c r="G84" s="69">
        <v>210.64</v>
      </c>
      <c r="H84" s="69"/>
      <c r="I84" s="69">
        <v>1405.77</v>
      </c>
    </row>
    <row r="85" spans="2:9" x14ac:dyDescent="0.25">
      <c r="B85" s="68" t="s">
        <v>30</v>
      </c>
      <c r="C85" s="69"/>
      <c r="D85" s="69">
        <v>148.63999999999999</v>
      </c>
      <c r="E85" s="69">
        <v>339.72</v>
      </c>
      <c r="F85" s="69">
        <v>8.6999999999999993</v>
      </c>
      <c r="G85" s="69">
        <v>367.11</v>
      </c>
      <c r="H85" s="69"/>
      <c r="I85" s="69">
        <v>864.17</v>
      </c>
    </row>
    <row r="88" spans="2:9" x14ac:dyDescent="0.25">
      <c r="B88" s="71"/>
    </row>
    <row r="89" spans="2:9" x14ac:dyDescent="0.25">
      <c r="B89" s="72"/>
    </row>
  </sheetData>
  <sortState xmlns:xlrd2="http://schemas.microsoft.com/office/spreadsheetml/2017/richdata2" ref="B96:C122">
    <sortCondition descending="1" ref="C96:C122"/>
  </sortState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B2:Q94"/>
  <sheetViews>
    <sheetView showGridLines="0" zoomScaleNormal="100" workbookViewId="0">
      <selection activeCell="L45" sqref="L45"/>
    </sheetView>
  </sheetViews>
  <sheetFormatPr defaultColWidth="9.09765625" defaultRowHeight="13.2" x14ac:dyDescent="0.25"/>
  <cols>
    <col min="1" max="1" width="9.09765625" style="61"/>
    <col min="2" max="2" width="12.59765625" style="61" customWidth="1"/>
    <col min="3" max="6" width="12.3984375" style="61" customWidth="1"/>
    <col min="7" max="7" width="15.8984375" style="61" customWidth="1"/>
    <col min="8" max="8" width="12.3984375" style="61" customWidth="1"/>
    <col min="9" max="9" width="9.09765625" style="74"/>
    <col min="10" max="11" width="9.09765625" style="61"/>
    <col min="12" max="12" width="11.09765625" style="61" customWidth="1"/>
    <col min="13" max="16384" width="9.09765625" style="61"/>
  </cols>
  <sheetData>
    <row r="2" spans="2:17" x14ac:dyDescent="0.25">
      <c r="B2" s="73" t="s">
        <v>516</v>
      </c>
      <c r="H2" s="74"/>
      <c r="I2" s="61"/>
    </row>
    <row r="3" spans="2:17" x14ac:dyDescent="0.25">
      <c r="H3" s="74"/>
      <c r="I3" s="61"/>
    </row>
    <row r="4" spans="2:17" ht="28.8" customHeight="1" x14ac:dyDescent="0.25">
      <c r="B4" s="75"/>
      <c r="C4" s="295" t="s">
        <v>341</v>
      </c>
      <c r="D4" s="296"/>
      <c r="E4" s="295" t="s">
        <v>423</v>
      </c>
      <c r="F4" s="297"/>
      <c r="G4" s="76" t="s">
        <v>2</v>
      </c>
      <c r="H4" s="74"/>
      <c r="I4" s="61"/>
    </row>
    <row r="5" spans="2:17" ht="12" customHeight="1" x14ac:dyDescent="0.25">
      <c r="B5" s="77"/>
      <c r="C5" s="78">
        <v>2000</v>
      </c>
      <c r="D5" s="78">
        <v>2022</v>
      </c>
      <c r="E5" s="78">
        <v>2000</v>
      </c>
      <c r="F5" s="78">
        <v>2022</v>
      </c>
      <c r="G5" s="78">
        <v>2022</v>
      </c>
      <c r="H5" s="79"/>
      <c r="I5" s="80"/>
      <c r="J5" s="80"/>
      <c r="K5" s="80"/>
    </row>
    <row r="6" spans="2:17" ht="42" customHeight="1" x14ac:dyDescent="0.25">
      <c r="B6" s="81"/>
      <c r="C6" s="298" t="s">
        <v>418</v>
      </c>
      <c r="D6" s="299"/>
      <c r="E6" s="300" t="s">
        <v>352</v>
      </c>
      <c r="F6" s="301"/>
      <c r="G6" s="82" t="s">
        <v>520</v>
      </c>
      <c r="H6" s="83"/>
      <c r="I6" s="61"/>
    </row>
    <row r="7" spans="2:17" s="30" customFormat="1" ht="12" customHeight="1" x14ac:dyDescent="0.25">
      <c r="B7" s="37" t="s">
        <v>407</v>
      </c>
      <c r="C7" s="84">
        <v>564.1</v>
      </c>
      <c r="D7" s="85">
        <v>476.26</v>
      </c>
      <c r="E7" s="84">
        <f>C7*1000/H56</f>
        <v>3.716111480972863</v>
      </c>
      <c r="F7" s="85">
        <f>D7*1000/I56</f>
        <v>2.9781680633278111</v>
      </c>
      <c r="G7" s="85">
        <v>58.535204409125264</v>
      </c>
      <c r="H7" s="83"/>
      <c r="I7" s="83"/>
      <c r="J7" s="83"/>
      <c r="K7" s="61"/>
      <c r="L7" s="61"/>
      <c r="M7" s="61"/>
      <c r="N7" s="61"/>
      <c r="Q7" s="86"/>
    </row>
    <row r="8" spans="2:17" x14ac:dyDescent="0.25">
      <c r="B8" s="42" t="s">
        <v>403</v>
      </c>
      <c r="C8" s="87">
        <v>2.7</v>
      </c>
      <c r="D8" s="88">
        <v>1.8</v>
      </c>
      <c r="E8" s="89">
        <f t="shared" ref="E8:E19" si="0">C8*1000/H58</f>
        <v>4.0461561516559268</v>
      </c>
      <c r="F8" s="88">
        <f t="shared" ref="F8:F19" si="1">D8*1000/I58</f>
        <v>2.6113448425939358</v>
      </c>
      <c r="G8" s="89">
        <v>52</v>
      </c>
      <c r="H8" s="83"/>
      <c r="I8" s="83"/>
      <c r="J8" s="83"/>
      <c r="Q8" s="86"/>
    </row>
    <row r="9" spans="2:17" x14ac:dyDescent="0.25">
      <c r="B9" s="42" t="s">
        <v>4</v>
      </c>
      <c r="C9" s="87">
        <v>22.67</v>
      </c>
      <c r="D9" s="90">
        <v>22.31</v>
      </c>
      <c r="E9" s="89">
        <f t="shared" si="0"/>
        <v>6.7170370370370369</v>
      </c>
      <c r="F9" s="88">
        <f t="shared" si="1"/>
        <v>5.7175807278318809</v>
      </c>
      <c r="G9" s="89">
        <v>20.825638727028238</v>
      </c>
      <c r="H9" s="83"/>
      <c r="I9" s="83"/>
      <c r="J9" s="83"/>
      <c r="Q9" s="86"/>
    </row>
    <row r="10" spans="2:17" x14ac:dyDescent="0.25">
      <c r="B10" s="42" t="s">
        <v>402</v>
      </c>
      <c r="C10" s="87">
        <v>37.659999999999997</v>
      </c>
      <c r="D10" s="90">
        <v>22.1</v>
      </c>
      <c r="E10" s="89">
        <f t="shared" si="0"/>
        <v>14.279809956432551</v>
      </c>
      <c r="F10" s="88">
        <f t="shared" si="1"/>
        <v>8.2496547090223604</v>
      </c>
      <c r="G10" s="89">
        <v>57.04524886877828</v>
      </c>
      <c r="H10" s="83"/>
      <c r="I10" s="83"/>
      <c r="J10" s="83"/>
      <c r="Q10" s="86"/>
    </row>
    <row r="11" spans="2:17" x14ac:dyDescent="0.25">
      <c r="B11" s="42" t="s">
        <v>5</v>
      </c>
      <c r="C11" s="87">
        <v>4.7699999999999996</v>
      </c>
      <c r="D11" s="90">
        <v>5.03</v>
      </c>
      <c r="E11" s="89">
        <f t="shared" si="0"/>
        <v>8.3449965010496854</v>
      </c>
      <c r="F11" s="88">
        <f t="shared" si="1"/>
        <v>8.0039462796766596</v>
      </c>
      <c r="G11" s="89">
        <v>46.620014292246523</v>
      </c>
      <c r="H11" s="83"/>
      <c r="I11" s="83"/>
      <c r="J11" s="83"/>
      <c r="Q11" s="86"/>
    </row>
    <row r="12" spans="2:17" x14ac:dyDescent="0.25">
      <c r="B12" s="42" t="s">
        <v>6</v>
      </c>
      <c r="C12" s="87">
        <v>60</v>
      </c>
      <c r="D12" s="90">
        <v>42</v>
      </c>
      <c r="E12" s="89">
        <f t="shared" si="0"/>
        <v>5.2844812400915977</v>
      </c>
      <c r="F12" s="88">
        <f t="shared" si="1"/>
        <v>3.6580171979065694</v>
      </c>
      <c r="G12" s="89">
        <v>76.685952380952386</v>
      </c>
      <c r="H12" s="83"/>
      <c r="I12" s="83"/>
      <c r="J12" s="83"/>
      <c r="Q12" s="86"/>
    </row>
    <row r="13" spans="2:17" x14ac:dyDescent="0.25">
      <c r="B13" s="42" t="s">
        <v>401</v>
      </c>
      <c r="C13" s="87">
        <v>9.07</v>
      </c>
      <c r="D13" s="90">
        <v>5.66</v>
      </c>
      <c r="E13" s="89">
        <f t="shared" si="0"/>
        <v>4.051114614831457</v>
      </c>
      <c r="F13" s="88">
        <f t="shared" si="1"/>
        <v>2.3211942257217846</v>
      </c>
      <c r="G13" s="89">
        <v>44.699646643109539</v>
      </c>
      <c r="H13" s="83"/>
      <c r="I13" s="83"/>
      <c r="J13" s="83"/>
      <c r="Q13" s="86"/>
    </row>
    <row r="14" spans="2:17" x14ac:dyDescent="0.25">
      <c r="B14" s="42" t="s">
        <v>8</v>
      </c>
      <c r="C14" s="87">
        <v>2.7</v>
      </c>
      <c r="D14" s="90">
        <v>2.0299999999999998</v>
      </c>
      <c r="E14" s="89">
        <f t="shared" si="0"/>
        <v>4.2832667047401483</v>
      </c>
      <c r="F14" s="88">
        <f t="shared" si="1"/>
        <v>2.504256001579038</v>
      </c>
      <c r="G14" s="89">
        <v>28.078817733990149</v>
      </c>
      <c r="H14" s="83"/>
      <c r="I14" s="83"/>
      <c r="J14" s="83"/>
      <c r="Q14" s="86"/>
    </row>
    <row r="15" spans="2:17" x14ac:dyDescent="0.25">
      <c r="B15" s="42" t="s">
        <v>400</v>
      </c>
      <c r="C15" s="87">
        <v>7.8</v>
      </c>
      <c r="D15" s="90">
        <v>9.6</v>
      </c>
      <c r="E15" s="89">
        <f t="shared" si="0"/>
        <v>2.1665282495840543</v>
      </c>
      <c r="F15" s="88">
        <f t="shared" si="1"/>
        <v>2.4604028909733966</v>
      </c>
      <c r="G15" s="89">
        <v>4.895833333333333</v>
      </c>
      <c r="H15" s="83"/>
      <c r="I15" s="83"/>
      <c r="J15" s="83"/>
      <c r="Q15" s="86"/>
    </row>
    <row r="16" spans="2:17" x14ac:dyDescent="0.25">
      <c r="B16" s="42" t="s">
        <v>399</v>
      </c>
      <c r="C16" s="87">
        <v>38.6</v>
      </c>
      <c r="D16" s="90">
        <v>14.1</v>
      </c>
      <c r="E16" s="89">
        <f t="shared" si="0"/>
        <v>2.2581115050781184</v>
      </c>
      <c r="F16" s="88">
        <f t="shared" si="1"/>
        <v>0.75902513180659825</v>
      </c>
      <c r="G16" s="89">
        <v>65.101970212765963</v>
      </c>
      <c r="H16" s="83"/>
      <c r="I16" s="83"/>
      <c r="J16" s="83"/>
      <c r="Q16" s="86"/>
    </row>
    <row r="17" spans="2:17" x14ac:dyDescent="0.25">
      <c r="B17" s="42" t="s">
        <v>408</v>
      </c>
      <c r="C17" s="87">
        <v>42.6</v>
      </c>
      <c r="D17" s="90">
        <v>29.9</v>
      </c>
      <c r="E17" s="89">
        <f t="shared" si="0"/>
        <v>2.7864992150706436</v>
      </c>
      <c r="F17" s="88">
        <f t="shared" si="1"/>
        <v>1.6892664911110118</v>
      </c>
      <c r="G17" s="89">
        <v>131.47157190635451</v>
      </c>
      <c r="H17" s="83"/>
      <c r="I17" s="83"/>
      <c r="J17" s="83"/>
      <c r="Q17" s="86"/>
    </row>
    <row r="18" spans="2:17" x14ac:dyDescent="0.25">
      <c r="B18" s="42" t="s">
        <v>12</v>
      </c>
      <c r="C18" s="87">
        <v>32.270000000000003</v>
      </c>
      <c r="D18" s="90">
        <v>10.82</v>
      </c>
      <c r="E18" s="89">
        <f t="shared" si="0"/>
        <v>17.119363395225466</v>
      </c>
      <c r="F18" s="88">
        <f t="shared" si="1"/>
        <v>5.5658436213991767</v>
      </c>
      <c r="G18" s="89">
        <v>23.799445471349355</v>
      </c>
      <c r="H18" s="83"/>
      <c r="I18" s="83"/>
      <c r="J18" s="83"/>
      <c r="Q18" s="86"/>
    </row>
    <row r="19" spans="2:17" x14ac:dyDescent="0.25">
      <c r="B19" s="42" t="s">
        <v>398</v>
      </c>
      <c r="C19" s="87">
        <v>20.399999999999999</v>
      </c>
      <c r="D19" s="90">
        <v>31.7</v>
      </c>
      <c r="E19" s="89">
        <f t="shared" si="0"/>
        <v>2.437494399139708</v>
      </c>
      <c r="F19" s="88">
        <f t="shared" si="1"/>
        <v>3.2952388476435401</v>
      </c>
      <c r="G19" s="89">
        <v>70.933753943217667</v>
      </c>
      <c r="H19" s="83"/>
      <c r="I19" s="83"/>
      <c r="J19" s="83"/>
      <c r="Q19" s="86"/>
    </row>
    <row r="20" spans="2:17" x14ac:dyDescent="0.25">
      <c r="B20" s="42" t="s">
        <v>14</v>
      </c>
      <c r="C20" s="87">
        <v>0.48</v>
      </c>
      <c r="D20" s="90">
        <v>0.64</v>
      </c>
      <c r="E20" s="89" t="s">
        <v>1</v>
      </c>
      <c r="F20" s="88">
        <f t="shared" ref="F20:F34" si="2">D20*1000/I70</f>
        <v>3.7274315666860804</v>
      </c>
      <c r="G20" s="89">
        <v>3.453125</v>
      </c>
      <c r="H20" s="83"/>
      <c r="I20" s="83"/>
      <c r="J20" s="83"/>
      <c r="O20" s="91"/>
      <c r="Q20" s="86"/>
    </row>
    <row r="21" spans="2:17" x14ac:dyDescent="0.25">
      <c r="B21" s="42" t="s">
        <v>397</v>
      </c>
      <c r="C21" s="87">
        <v>12.48</v>
      </c>
      <c r="D21" s="90">
        <v>13.22</v>
      </c>
      <c r="E21" s="89">
        <f t="shared" ref="E21:E34" si="3">C21*1000/H71</f>
        <v>3.8506633755013886</v>
      </c>
      <c r="F21" s="88">
        <f t="shared" si="2"/>
        <v>3.8715421154668404</v>
      </c>
      <c r="G21" s="89">
        <v>37.080181543116488</v>
      </c>
      <c r="H21" s="83"/>
      <c r="I21" s="83"/>
      <c r="J21" s="83"/>
      <c r="Q21" s="86"/>
    </row>
    <row r="22" spans="2:17" x14ac:dyDescent="0.25">
      <c r="B22" s="42" t="s">
        <v>16</v>
      </c>
      <c r="C22" s="87">
        <v>12.61</v>
      </c>
      <c r="D22" s="90">
        <v>10.02</v>
      </c>
      <c r="E22" s="89">
        <f t="shared" si="3"/>
        <v>6.2425742574257423</v>
      </c>
      <c r="F22" s="88">
        <f t="shared" si="2"/>
        <v>4.534757422157857</v>
      </c>
      <c r="G22" s="89">
        <v>21.127744510978044</v>
      </c>
      <c r="H22" s="83"/>
      <c r="I22" s="83"/>
      <c r="J22" s="83"/>
      <c r="Q22" s="86"/>
    </row>
    <row r="23" spans="2:17" x14ac:dyDescent="0.25">
      <c r="B23" s="42" t="s">
        <v>17</v>
      </c>
      <c r="C23" s="87">
        <v>0.68</v>
      </c>
      <c r="D23" s="90">
        <v>0.38</v>
      </c>
      <c r="E23" s="89">
        <f t="shared" si="3"/>
        <v>7.8431372549019605</v>
      </c>
      <c r="F23" s="88">
        <f t="shared" si="2"/>
        <v>4.0825096691018476</v>
      </c>
      <c r="G23" s="89">
        <v>4.2894736842105265</v>
      </c>
      <c r="H23" s="83"/>
      <c r="I23" s="83"/>
      <c r="J23" s="83"/>
      <c r="Q23" s="86"/>
    </row>
    <row r="24" spans="2:17" x14ac:dyDescent="0.25">
      <c r="B24" s="42" t="s">
        <v>395</v>
      </c>
      <c r="C24" s="87">
        <v>18.48</v>
      </c>
      <c r="D24" s="92">
        <v>17.309999999999999</v>
      </c>
      <c r="E24" s="89">
        <f t="shared" si="3"/>
        <v>9.6191383375755404</v>
      </c>
      <c r="F24" s="88">
        <f t="shared" si="2"/>
        <v>8.3534810997061086</v>
      </c>
      <c r="G24" s="89">
        <v>19.072212593876372</v>
      </c>
      <c r="H24" s="83"/>
      <c r="I24" s="83"/>
      <c r="J24" s="83"/>
      <c r="Q24" s="86"/>
    </row>
    <row r="25" spans="2:17" x14ac:dyDescent="0.25">
      <c r="B25" s="42" t="s">
        <v>424</v>
      </c>
      <c r="C25" s="87">
        <v>0</v>
      </c>
      <c r="D25" s="90">
        <v>0</v>
      </c>
      <c r="E25" s="89">
        <f t="shared" si="3"/>
        <v>0</v>
      </c>
      <c r="F25" s="88">
        <f t="shared" si="2"/>
        <v>0</v>
      </c>
      <c r="G25" s="89" t="s">
        <v>1</v>
      </c>
      <c r="H25" s="83"/>
      <c r="I25" s="83"/>
      <c r="J25" s="83"/>
      <c r="Q25" s="86"/>
    </row>
    <row r="26" spans="2:17" x14ac:dyDescent="0.25">
      <c r="B26" s="42" t="s">
        <v>394</v>
      </c>
      <c r="C26" s="87">
        <v>2</v>
      </c>
      <c r="D26" s="93">
        <v>3</v>
      </c>
      <c r="E26" s="89">
        <f t="shared" si="3"/>
        <v>5.5632823365785811</v>
      </c>
      <c r="F26" s="88">
        <f t="shared" si="2"/>
        <v>8.2546845334727461</v>
      </c>
      <c r="G26" s="89">
        <v>72.333333333333329</v>
      </c>
      <c r="H26" s="83"/>
      <c r="I26" s="83"/>
      <c r="J26" s="83"/>
      <c r="Q26" s="86"/>
    </row>
    <row r="27" spans="2:17" x14ac:dyDescent="0.25">
      <c r="B27" s="42" t="s">
        <v>21</v>
      </c>
      <c r="C27" s="87">
        <v>29.09</v>
      </c>
      <c r="D27" s="93">
        <v>20.100000000000001</v>
      </c>
      <c r="E27" s="89">
        <f t="shared" si="3"/>
        <v>7.5791920044604941</v>
      </c>
      <c r="F27" s="88">
        <f t="shared" si="2"/>
        <v>5.1649176182791834</v>
      </c>
      <c r="G27" s="89">
        <v>65.372636815920401</v>
      </c>
      <c r="H27" s="83"/>
      <c r="I27" s="83"/>
      <c r="J27" s="83"/>
      <c r="Q27" s="86"/>
    </row>
    <row r="28" spans="2:17" x14ac:dyDescent="0.25">
      <c r="B28" s="42" t="s">
        <v>22</v>
      </c>
      <c r="C28" s="87">
        <v>64.3</v>
      </c>
      <c r="D28" s="93">
        <v>33.799999999999997</v>
      </c>
      <c r="E28" s="89">
        <f t="shared" si="3"/>
        <v>7.0979136770062921</v>
      </c>
      <c r="F28" s="88">
        <f t="shared" si="2"/>
        <v>3.5665671263809897</v>
      </c>
      <c r="G28" s="89">
        <v>62.842899408284026</v>
      </c>
      <c r="H28" s="83"/>
      <c r="I28" s="83"/>
      <c r="J28" s="83"/>
      <c r="Q28" s="86"/>
    </row>
    <row r="29" spans="2:17" x14ac:dyDescent="0.25">
      <c r="B29" s="42" t="s">
        <v>23</v>
      </c>
      <c r="C29" s="87">
        <v>12.1</v>
      </c>
      <c r="D29" s="93">
        <v>15.17</v>
      </c>
      <c r="E29" s="89">
        <f t="shared" si="3"/>
        <v>3.6879000304785126</v>
      </c>
      <c r="F29" s="88">
        <f t="shared" si="2"/>
        <v>4.5434805397067857</v>
      </c>
      <c r="G29" s="89">
        <v>65.280817402768619</v>
      </c>
      <c r="H29" s="83"/>
      <c r="I29" s="83"/>
      <c r="J29" s="83"/>
      <c r="Q29" s="86"/>
    </row>
    <row r="30" spans="2:17" x14ac:dyDescent="0.25">
      <c r="B30" s="42" t="s">
        <v>24</v>
      </c>
      <c r="C30" s="87">
        <v>45</v>
      </c>
      <c r="D30" s="93">
        <v>53.9</v>
      </c>
      <c r="E30" s="89">
        <f t="shared" si="3"/>
        <v>7.0688030160226205</v>
      </c>
      <c r="F30" s="88">
        <f t="shared" si="2"/>
        <v>7.7121521483136997</v>
      </c>
      <c r="G30" s="89">
        <v>31.047309833024119</v>
      </c>
      <c r="H30" s="83"/>
      <c r="I30" s="83"/>
      <c r="J30" s="83"/>
      <c r="Q30" s="86"/>
    </row>
    <row r="31" spans="2:17" x14ac:dyDescent="0.25">
      <c r="B31" s="42" t="s">
        <v>25</v>
      </c>
      <c r="C31" s="87">
        <v>5.33</v>
      </c>
      <c r="D31" s="93">
        <v>4.95</v>
      </c>
      <c r="E31" s="89">
        <f t="shared" si="3"/>
        <v>4.3227899432278996</v>
      </c>
      <c r="F31" s="88">
        <f t="shared" si="2"/>
        <v>4.1935647842220298</v>
      </c>
      <c r="G31" s="89">
        <v>87.606060606060609</v>
      </c>
      <c r="H31" s="83"/>
      <c r="I31" s="83"/>
      <c r="J31" s="83"/>
      <c r="Q31" s="86"/>
    </row>
    <row r="32" spans="2:17" x14ac:dyDescent="0.25">
      <c r="B32" s="42" t="s">
        <v>26</v>
      </c>
      <c r="C32" s="87">
        <v>32.130000000000003</v>
      </c>
      <c r="D32" s="93">
        <v>24.09</v>
      </c>
      <c r="E32" s="89">
        <f t="shared" si="3"/>
        <v>16.89798623127048</v>
      </c>
      <c r="F32" s="88">
        <f t="shared" si="2"/>
        <v>12.323763531072869</v>
      </c>
      <c r="G32" s="89">
        <v>32.525944375259442</v>
      </c>
      <c r="H32" s="83"/>
      <c r="I32" s="83"/>
      <c r="J32" s="83"/>
      <c r="Q32" s="86"/>
    </row>
    <row r="33" spans="2:17" x14ac:dyDescent="0.25">
      <c r="B33" s="42" t="s">
        <v>392</v>
      </c>
      <c r="C33" s="87">
        <v>19.7</v>
      </c>
      <c r="D33" s="93">
        <v>21.4</v>
      </c>
      <c r="E33" s="89">
        <f t="shared" si="3"/>
        <v>0.87767602082186125</v>
      </c>
      <c r="F33" s="88">
        <f t="shared" si="2"/>
        <v>0.95497344816814678</v>
      </c>
      <c r="G33" s="89">
        <v>203.78504672897196</v>
      </c>
      <c r="H33" s="83"/>
      <c r="I33" s="83"/>
      <c r="J33" s="83"/>
      <c r="Q33" s="86"/>
    </row>
    <row r="34" spans="2:17" x14ac:dyDescent="0.25">
      <c r="B34" s="49" t="s">
        <v>391</v>
      </c>
      <c r="C34" s="94">
        <v>34</v>
      </c>
      <c r="D34" s="95">
        <v>61</v>
      </c>
      <c r="E34" s="96">
        <f t="shared" si="3"/>
        <v>1.2072577495295245</v>
      </c>
      <c r="F34" s="97">
        <f t="shared" si="2"/>
        <v>2.1801286633309509</v>
      </c>
      <c r="G34" s="96">
        <v>32.111147540983609</v>
      </c>
      <c r="H34" s="83"/>
      <c r="I34" s="83"/>
      <c r="J34" s="83"/>
      <c r="Q34" s="86"/>
    </row>
    <row r="35" spans="2:17" ht="12" customHeight="1" x14ac:dyDescent="0.25">
      <c r="B35" s="98" t="s">
        <v>349</v>
      </c>
      <c r="C35" s="98"/>
      <c r="D35" s="98"/>
      <c r="E35" s="98"/>
      <c r="F35" s="98"/>
      <c r="G35" s="98"/>
      <c r="H35" s="98"/>
      <c r="I35" s="61"/>
    </row>
    <row r="36" spans="2:17" ht="12.6" customHeight="1" x14ac:dyDescent="0.25">
      <c r="B36" s="53" t="s">
        <v>468</v>
      </c>
      <c r="C36" s="98"/>
      <c r="D36" s="98"/>
      <c r="E36" s="98"/>
      <c r="F36" s="98"/>
      <c r="G36" s="98"/>
      <c r="H36" s="98"/>
    </row>
    <row r="37" spans="2:17" ht="12.6" customHeight="1" x14ac:dyDescent="0.25">
      <c r="B37" s="53" t="s">
        <v>420</v>
      </c>
      <c r="C37" s="98"/>
      <c r="D37" s="98"/>
      <c r="E37" s="98"/>
      <c r="F37" s="98"/>
      <c r="G37" s="98"/>
      <c r="H37" s="98"/>
    </row>
    <row r="38" spans="2:17" ht="15" customHeight="1" x14ac:dyDescent="0.25">
      <c r="B38" s="99" t="s">
        <v>522</v>
      </c>
      <c r="I38" s="100"/>
    </row>
    <row r="39" spans="2:17" ht="15" customHeight="1" x14ac:dyDescent="0.25">
      <c r="B39" s="116" t="s">
        <v>521</v>
      </c>
      <c r="I39" s="100"/>
    </row>
    <row r="40" spans="2:17" ht="12" customHeight="1" x14ac:dyDescent="0.25"/>
    <row r="41" spans="2:17" x14ac:dyDescent="0.25">
      <c r="B41" s="101" t="s">
        <v>31</v>
      </c>
    </row>
    <row r="42" spans="2:17" ht="13.8" x14ac:dyDescent="0.25">
      <c r="B42" s="238" t="s">
        <v>517</v>
      </c>
    </row>
    <row r="43" spans="2:17" x14ac:dyDescent="0.25">
      <c r="B43" s="170" t="s">
        <v>477</v>
      </c>
    </row>
    <row r="44" spans="2:17" x14ac:dyDescent="0.25">
      <c r="B44" s="170" t="s">
        <v>478</v>
      </c>
    </row>
    <row r="48" spans="2:17" x14ac:dyDescent="0.25">
      <c r="B48" s="27" t="s">
        <v>409</v>
      </c>
      <c r="C48" s="14"/>
      <c r="D48" s="14"/>
      <c r="E48" s="57"/>
      <c r="F48" s="27"/>
      <c r="G48" s="27" t="s">
        <v>364</v>
      </c>
      <c r="H48" s="14"/>
      <c r="I48" s="14"/>
      <c r="J48" s="57"/>
      <c r="O48" s="14"/>
    </row>
    <row r="49" spans="2:15" x14ac:dyDescent="0.25">
      <c r="B49" s="27" t="s">
        <v>358</v>
      </c>
      <c r="C49" s="27" t="s">
        <v>359</v>
      </c>
      <c r="D49" s="14"/>
      <c r="E49" s="57"/>
      <c r="F49" s="57"/>
      <c r="G49" s="27" t="s">
        <v>358</v>
      </c>
      <c r="H49" s="27" t="s">
        <v>359</v>
      </c>
      <c r="I49" s="14"/>
      <c r="J49" s="57"/>
      <c r="K49" s="27" t="s">
        <v>358</v>
      </c>
      <c r="L49" s="27" t="s">
        <v>359</v>
      </c>
      <c r="O49" s="14"/>
    </row>
    <row r="50" spans="2:15" x14ac:dyDescent="0.25">
      <c r="B50" s="14"/>
      <c r="C50" s="14"/>
      <c r="D50" s="14"/>
      <c r="E50" s="57"/>
      <c r="F50" s="57"/>
      <c r="G50" s="14"/>
      <c r="H50" s="14"/>
      <c r="I50" s="14"/>
      <c r="J50" s="57"/>
      <c r="K50" s="14"/>
      <c r="L50" s="14"/>
      <c r="O50" s="14"/>
    </row>
    <row r="51" spans="2:15" x14ac:dyDescent="0.25">
      <c r="B51" s="27" t="s">
        <v>360</v>
      </c>
      <c r="C51" s="102" t="s">
        <v>410</v>
      </c>
      <c r="D51" s="14"/>
      <c r="E51" s="57"/>
      <c r="F51" s="57"/>
      <c r="G51" s="27" t="s">
        <v>365</v>
      </c>
      <c r="H51" s="102" t="s">
        <v>443</v>
      </c>
      <c r="I51" s="14"/>
      <c r="J51" s="57"/>
      <c r="K51" s="27"/>
      <c r="L51" s="27"/>
      <c r="O51" s="14"/>
    </row>
    <row r="52" spans="2:15" x14ac:dyDescent="0.25">
      <c r="B52" s="27" t="s">
        <v>411</v>
      </c>
      <c r="C52" s="27" t="s">
        <v>412</v>
      </c>
      <c r="D52" s="14"/>
      <c r="E52" s="57"/>
      <c r="F52" s="57"/>
      <c r="G52" s="27" t="s">
        <v>367</v>
      </c>
      <c r="H52" s="27" t="s">
        <v>351</v>
      </c>
      <c r="I52" s="14"/>
      <c r="J52" s="57"/>
      <c r="K52" s="61" t="s">
        <v>360</v>
      </c>
      <c r="L52" s="103" t="s">
        <v>426</v>
      </c>
      <c r="O52" s="2"/>
    </row>
    <row r="53" spans="2:15" ht="12" customHeight="1" x14ac:dyDescent="0.25">
      <c r="B53" s="27" t="s">
        <v>413</v>
      </c>
      <c r="C53" s="27" t="s">
        <v>414</v>
      </c>
      <c r="D53" s="14"/>
      <c r="E53" s="57"/>
      <c r="F53" s="57"/>
      <c r="G53" s="27" t="s">
        <v>360</v>
      </c>
      <c r="H53" s="27" t="s">
        <v>368</v>
      </c>
      <c r="I53" s="14"/>
      <c r="J53" s="57"/>
      <c r="K53" s="61" t="s">
        <v>427</v>
      </c>
      <c r="L53" s="104" t="s">
        <v>379</v>
      </c>
    </row>
    <row r="54" spans="2:15" x14ac:dyDescent="0.25">
      <c r="B54" s="14"/>
      <c r="C54" s="14"/>
      <c r="D54" s="14"/>
      <c r="E54" s="57"/>
      <c r="F54" s="57"/>
      <c r="G54" s="14"/>
      <c r="H54" s="14"/>
      <c r="I54" s="14"/>
      <c r="J54" s="57"/>
    </row>
    <row r="55" spans="2:15" x14ac:dyDescent="0.25">
      <c r="B55" s="8" t="s">
        <v>0</v>
      </c>
      <c r="C55" s="267" t="s">
        <v>415</v>
      </c>
      <c r="D55" s="267">
        <v>2022</v>
      </c>
      <c r="E55" s="8" t="s">
        <v>422</v>
      </c>
      <c r="F55" s="57"/>
      <c r="G55" s="8" t="s">
        <v>0</v>
      </c>
      <c r="H55" s="241" t="s">
        <v>415</v>
      </c>
      <c r="I55" s="241">
        <v>2022</v>
      </c>
      <c r="J55" s="105"/>
      <c r="K55" s="8" t="s">
        <v>0</v>
      </c>
      <c r="L55" s="241" t="s">
        <v>415</v>
      </c>
      <c r="M55" s="241">
        <v>2022</v>
      </c>
    </row>
    <row r="56" spans="2:15" x14ac:dyDescent="0.25">
      <c r="B56" s="165" t="s">
        <v>387</v>
      </c>
      <c r="C56" s="270">
        <v>564.1</v>
      </c>
      <c r="D56" s="269">
        <v>476.26</v>
      </c>
      <c r="E56" s="266">
        <f>(D56-C56)/C56*100</f>
        <v>-15.571707144123387</v>
      </c>
      <c r="F56" s="57"/>
      <c r="G56" s="8" t="s">
        <v>407</v>
      </c>
      <c r="H56" s="28">
        <v>151798.46000000002</v>
      </c>
      <c r="I56" s="28">
        <v>159917.10000000003</v>
      </c>
      <c r="J56" s="106"/>
      <c r="K56" s="8" t="s">
        <v>387</v>
      </c>
      <c r="L56" s="13">
        <v>16697.7</v>
      </c>
      <c r="M56" s="275">
        <v>27877.976451890001</v>
      </c>
      <c r="N56" s="242"/>
    </row>
    <row r="57" spans="2:15" x14ac:dyDescent="0.25">
      <c r="B57" s="165"/>
      <c r="C57" s="160"/>
      <c r="D57" s="269"/>
      <c r="E57" s="239"/>
      <c r="F57" s="57"/>
      <c r="G57" s="8"/>
      <c r="H57" s="28"/>
      <c r="I57" s="28"/>
      <c r="J57" s="106"/>
      <c r="K57" s="8"/>
      <c r="L57" s="28"/>
      <c r="M57" s="28"/>
      <c r="N57" s="242"/>
    </row>
    <row r="58" spans="2:15" x14ac:dyDescent="0.25">
      <c r="B58" s="165" t="s">
        <v>3</v>
      </c>
      <c r="C58" s="160">
        <v>2.7</v>
      </c>
      <c r="D58" s="160">
        <v>1.8</v>
      </c>
      <c r="E58" s="246" t="s">
        <v>439</v>
      </c>
      <c r="F58" s="57"/>
      <c r="G58" s="8" t="s">
        <v>403</v>
      </c>
      <c r="H58" s="28">
        <v>667.3</v>
      </c>
      <c r="I58" s="28">
        <v>689.3</v>
      </c>
      <c r="J58" s="106" t="s">
        <v>444</v>
      </c>
      <c r="K58" s="8" t="s">
        <v>403</v>
      </c>
      <c r="L58" s="13">
        <v>99.5</v>
      </c>
      <c r="M58" s="13">
        <v>93.6</v>
      </c>
      <c r="N58" s="242"/>
    </row>
    <row r="59" spans="2:15" x14ac:dyDescent="0.25">
      <c r="B59" s="8" t="s">
        <v>4</v>
      </c>
      <c r="C59" s="268">
        <v>22.67</v>
      </c>
      <c r="D59" s="268">
        <v>22.31</v>
      </c>
      <c r="E59" s="256" t="s">
        <v>439</v>
      </c>
      <c r="F59" s="57"/>
      <c r="G59" s="8" t="s">
        <v>4</v>
      </c>
      <c r="H59" s="28">
        <v>3375</v>
      </c>
      <c r="I59" s="28">
        <v>3902</v>
      </c>
      <c r="J59" s="106"/>
      <c r="K59" s="8" t="s">
        <v>4</v>
      </c>
      <c r="L59" s="13">
        <v>51.7</v>
      </c>
      <c r="M59" s="13">
        <v>464.62</v>
      </c>
      <c r="N59" s="242"/>
    </row>
    <row r="60" spans="2:15" x14ac:dyDescent="0.25">
      <c r="B60" s="8" t="s">
        <v>350</v>
      </c>
      <c r="C60" s="9">
        <v>37.659999999999997</v>
      </c>
      <c r="D60" s="9">
        <v>22.1</v>
      </c>
      <c r="E60" s="256" t="s">
        <v>439</v>
      </c>
      <c r="F60" s="57"/>
      <c r="G60" s="8" t="s">
        <v>402</v>
      </c>
      <c r="H60" s="28">
        <v>2637.29</v>
      </c>
      <c r="I60" s="28">
        <v>2678.9</v>
      </c>
      <c r="J60" s="57" t="s">
        <v>444</v>
      </c>
      <c r="K60" s="8" t="s">
        <v>350</v>
      </c>
      <c r="L60" s="13">
        <v>388</v>
      </c>
      <c r="M60" s="13">
        <v>1260.7</v>
      </c>
      <c r="N60" s="242"/>
    </row>
    <row r="61" spans="2:15" x14ac:dyDescent="0.25">
      <c r="B61" s="8" t="s">
        <v>5</v>
      </c>
      <c r="C61" s="9">
        <v>4.7699999999999996</v>
      </c>
      <c r="D61" s="9">
        <v>5.03</v>
      </c>
      <c r="E61" s="256" t="s">
        <v>439</v>
      </c>
      <c r="F61" s="57"/>
      <c r="G61" s="8" t="s">
        <v>5</v>
      </c>
      <c r="H61" s="28">
        <v>571.6</v>
      </c>
      <c r="I61" s="107">
        <v>628.44000000000005</v>
      </c>
      <c r="J61" s="57" t="s">
        <v>444</v>
      </c>
      <c r="K61" s="8" t="s">
        <v>431</v>
      </c>
      <c r="L61" s="13">
        <v>128.9</v>
      </c>
      <c r="M61" s="13">
        <v>234.49867189</v>
      </c>
      <c r="N61" s="242"/>
    </row>
    <row r="62" spans="2:15" x14ac:dyDescent="0.25">
      <c r="B62" s="8" t="s">
        <v>416</v>
      </c>
      <c r="C62" s="9">
        <v>60</v>
      </c>
      <c r="D62" s="9">
        <v>42</v>
      </c>
      <c r="E62" s="256" t="s">
        <v>441</v>
      </c>
      <c r="F62" s="57"/>
      <c r="G62" s="8" t="s">
        <v>416</v>
      </c>
      <c r="H62" s="108">
        <v>11354</v>
      </c>
      <c r="I62" s="164">
        <v>11481.63</v>
      </c>
      <c r="J62" s="57"/>
      <c r="K62" s="8" t="s">
        <v>416</v>
      </c>
      <c r="L62" s="13">
        <v>1601.3</v>
      </c>
      <c r="M62" s="13">
        <v>3220.81</v>
      </c>
      <c r="N62" s="242"/>
    </row>
    <row r="63" spans="2:15" x14ac:dyDescent="0.25">
      <c r="B63" s="8" t="s">
        <v>7</v>
      </c>
      <c r="C63" s="9">
        <v>9.07</v>
      </c>
      <c r="D63" s="9">
        <v>5.66</v>
      </c>
      <c r="E63" s="256" t="s">
        <v>439</v>
      </c>
      <c r="F63" s="57"/>
      <c r="G63" s="8" t="s">
        <v>401</v>
      </c>
      <c r="H63" s="108">
        <v>2238.89</v>
      </c>
      <c r="I63" s="164">
        <v>2438.4</v>
      </c>
      <c r="J63" s="57" t="s">
        <v>444</v>
      </c>
      <c r="K63" s="8" t="s">
        <v>401</v>
      </c>
      <c r="L63" s="13">
        <v>68.7</v>
      </c>
      <c r="M63" s="13">
        <v>253</v>
      </c>
      <c r="N63" s="242"/>
    </row>
    <row r="64" spans="2:15" x14ac:dyDescent="0.25">
      <c r="B64" s="8" t="s">
        <v>8</v>
      </c>
      <c r="C64" s="9">
        <v>2.7</v>
      </c>
      <c r="D64" s="9">
        <v>2.0299999999999998</v>
      </c>
      <c r="E64" s="256" t="s">
        <v>439</v>
      </c>
      <c r="F64" s="57"/>
      <c r="G64" s="8" t="s">
        <v>8</v>
      </c>
      <c r="H64" s="108">
        <v>630.36</v>
      </c>
      <c r="I64" s="109">
        <v>810.62</v>
      </c>
      <c r="J64" s="57"/>
      <c r="K64" s="8" t="s">
        <v>442</v>
      </c>
      <c r="L64" s="13">
        <v>52.9</v>
      </c>
      <c r="M64" s="13">
        <v>57</v>
      </c>
      <c r="N64" s="242"/>
    </row>
    <row r="65" spans="2:14" x14ac:dyDescent="0.25">
      <c r="B65" s="8" t="s">
        <v>9</v>
      </c>
      <c r="C65" s="9">
        <v>7.8</v>
      </c>
      <c r="D65" s="9">
        <v>9.6</v>
      </c>
      <c r="E65" s="256" t="s">
        <v>441</v>
      </c>
      <c r="F65" s="57"/>
      <c r="G65" s="8" t="s">
        <v>400</v>
      </c>
      <c r="H65" s="108">
        <v>3600.23</v>
      </c>
      <c r="I65" s="164">
        <v>3901.8</v>
      </c>
      <c r="J65" s="57" t="s">
        <v>444</v>
      </c>
      <c r="K65" s="8" t="s">
        <v>400</v>
      </c>
      <c r="L65" s="13">
        <v>63.57</v>
      </c>
      <c r="M65" s="13">
        <v>47</v>
      </c>
      <c r="N65" s="242"/>
    </row>
    <row r="66" spans="2:14" x14ac:dyDescent="0.25">
      <c r="B66" s="8" t="s">
        <v>10</v>
      </c>
      <c r="C66" s="9">
        <v>38.6</v>
      </c>
      <c r="D66" s="9">
        <v>14.1</v>
      </c>
      <c r="E66" s="256" t="s">
        <v>441</v>
      </c>
      <c r="F66" s="57"/>
      <c r="G66" s="8" t="s">
        <v>399</v>
      </c>
      <c r="H66" s="108">
        <v>17093.93</v>
      </c>
      <c r="I66" s="109">
        <v>18576.46</v>
      </c>
      <c r="J66" s="57" t="s">
        <v>444</v>
      </c>
      <c r="K66" s="8" t="s">
        <v>399</v>
      </c>
      <c r="L66" s="13">
        <v>1546.4</v>
      </c>
      <c r="M66" s="13">
        <v>917.93777999999998</v>
      </c>
      <c r="N66" s="242"/>
    </row>
    <row r="67" spans="2:14" x14ac:dyDescent="0.25">
      <c r="B67" s="8" t="s">
        <v>11</v>
      </c>
      <c r="C67" s="9">
        <v>42.6</v>
      </c>
      <c r="D67" s="9">
        <v>29.9</v>
      </c>
      <c r="E67" s="256" t="s">
        <v>441</v>
      </c>
      <c r="F67" s="57"/>
      <c r="G67" s="8" t="s">
        <v>389</v>
      </c>
      <c r="H67" s="108">
        <v>15288</v>
      </c>
      <c r="I67" s="109">
        <v>17699.990000000002</v>
      </c>
      <c r="J67" s="57" t="s">
        <v>485</v>
      </c>
      <c r="K67" s="8" t="s">
        <v>11</v>
      </c>
      <c r="L67" s="13">
        <v>2674.37</v>
      </c>
      <c r="M67" s="13">
        <v>3931</v>
      </c>
      <c r="N67" s="242"/>
    </row>
    <row r="68" spans="2:14" x14ac:dyDescent="0.25">
      <c r="B68" s="8" t="s">
        <v>12</v>
      </c>
      <c r="C68" s="9">
        <v>32.270000000000003</v>
      </c>
      <c r="D68" s="9">
        <v>10.82</v>
      </c>
      <c r="E68" s="256" t="s">
        <v>439</v>
      </c>
      <c r="F68" s="57"/>
      <c r="G68" s="8" t="s">
        <v>12</v>
      </c>
      <c r="H68" s="108">
        <v>1885</v>
      </c>
      <c r="I68" s="164">
        <v>1944</v>
      </c>
      <c r="J68" s="57"/>
      <c r="K68" s="8" t="s">
        <v>12</v>
      </c>
      <c r="L68" s="13">
        <v>105.5</v>
      </c>
      <c r="M68" s="13">
        <v>257.51</v>
      </c>
      <c r="N68" s="242"/>
    </row>
    <row r="69" spans="2:14" x14ac:dyDescent="0.25">
      <c r="B69" s="8" t="s">
        <v>13</v>
      </c>
      <c r="C69" s="9">
        <v>20.399999999999999</v>
      </c>
      <c r="D69" s="9">
        <v>31.7</v>
      </c>
      <c r="E69" s="256" t="s">
        <v>439</v>
      </c>
      <c r="F69" s="57"/>
      <c r="G69" s="8" t="s">
        <v>398</v>
      </c>
      <c r="H69" s="108">
        <v>8369.25</v>
      </c>
      <c r="I69" s="164">
        <v>9619.94</v>
      </c>
      <c r="J69" s="57" t="s">
        <v>444</v>
      </c>
      <c r="K69" s="8" t="s">
        <v>13</v>
      </c>
      <c r="L69" s="13">
        <v>1083</v>
      </c>
      <c r="M69" s="13">
        <v>2248.6</v>
      </c>
      <c r="N69" s="242"/>
    </row>
    <row r="70" spans="2:14" x14ac:dyDescent="0.25">
      <c r="B70" s="8" t="s">
        <v>14</v>
      </c>
      <c r="C70" s="9">
        <v>0.48</v>
      </c>
      <c r="D70" s="9">
        <v>0.64</v>
      </c>
      <c r="E70" s="256" t="s">
        <v>439</v>
      </c>
      <c r="F70" s="57"/>
      <c r="G70" s="8" t="s">
        <v>14</v>
      </c>
      <c r="H70" s="108" t="s">
        <v>1</v>
      </c>
      <c r="I70" s="109">
        <v>171.7</v>
      </c>
      <c r="J70" s="57"/>
      <c r="K70" s="8" t="s">
        <v>14</v>
      </c>
      <c r="L70" s="13" t="s">
        <v>1</v>
      </c>
      <c r="M70" s="13">
        <v>2.21</v>
      </c>
      <c r="N70" s="242"/>
    </row>
    <row r="71" spans="2:14" x14ac:dyDescent="0.25">
      <c r="B71" s="8" t="s">
        <v>15</v>
      </c>
      <c r="C71" s="9">
        <v>12.48</v>
      </c>
      <c r="D71" s="9">
        <v>13.22</v>
      </c>
      <c r="E71" s="256" t="s">
        <v>439</v>
      </c>
      <c r="F71" s="57"/>
      <c r="G71" s="8" t="s">
        <v>397</v>
      </c>
      <c r="H71" s="108">
        <v>3241</v>
      </c>
      <c r="I71" s="164">
        <v>3414.66</v>
      </c>
      <c r="J71" s="57" t="s">
        <v>444</v>
      </c>
      <c r="K71" s="8" t="s">
        <v>397</v>
      </c>
      <c r="L71" s="13">
        <v>122.8</v>
      </c>
      <c r="M71" s="13">
        <v>490.2</v>
      </c>
      <c r="N71" s="242"/>
    </row>
    <row r="72" spans="2:14" x14ac:dyDescent="0.25">
      <c r="B72" s="8" t="s">
        <v>16</v>
      </c>
      <c r="C72" s="9">
        <v>12.61</v>
      </c>
      <c r="D72" s="9">
        <v>10.02</v>
      </c>
      <c r="E72" s="256" t="s">
        <v>439</v>
      </c>
      <c r="F72" s="57"/>
      <c r="G72" s="8" t="s">
        <v>16</v>
      </c>
      <c r="H72" s="108">
        <v>2020</v>
      </c>
      <c r="I72" s="109">
        <v>2209.6</v>
      </c>
      <c r="J72" s="57"/>
      <c r="K72" s="8" t="s">
        <v>396</v>
      </c>
      <c r="L72" s="13">
        <v>65.099999999999994</v>
      </c>
      <c r="M72" s="13">
        <v>211.7</v>
      </c>
      <c r="N72" s="242"/>
    </row>
    <row r="73" spans="2:14" x14ac:dyDescent="0.25">
      <c r="B73" s="8" t="s">
        <v>17</v>
      </c>
      <c r="C73" s="9">
        <v>0.68</v>
      </c>
      <c r="D73" s="9">
        <v>0.38</v>
      </c>
      <c r="E73" s="256" t="s">
        <v>439</v>
      </c>
      <c r="F73" s="57"/>
      <c r="G73" s="8" t="s">
        <v>17</v>
      </c>
      <c r="H73" s="108">
        <v>86.7</v>
      </c>
      <c r="I73" s="109">
        <v>93.08</v>
      </c>
      <c r="J73" s="57"/>
      <c r="K73" s="8" t="s">
        <v>17</v>
      </c>
      <c r="L73" s="13">
        <v>12.18</v>
      </c>
      <c r="M73" s="13">
        <v>1.63</v>
      </c>
      <c r="N73" s="242"/>
    </row>
    <row r="74" spans="2:14" x14ac:dyDescent="0.25">
      <c r="B74" s="8" t="s">
        <v>18</v>
      </c>
      <c r="C74" s="9">
        <v>18.48</v>
      </c>
      <c r="D74" s="9">
        <v>17.309999999999999</v>
      </c>
      <c r="E74" s="256" t="s">
        <v>439</v>
      </c>
      <c r="F74" s="57"/>
      <c r="G74" s="8" t="s">
        <v>395</v>
      </c>
      <c r="H74" s="108">
        <v>1921.17</v>
      </c>
      <c r="I74" s="164">
        <v>2072.19</v>
      </c>
      <c r="J74" s="57"/>
      <c r="K74" s="8" t="s">
        <v>395</v>
      </c>
      <c r="L74" s="13">
        <v>142.6</v>
      </c>
      <c r="M74" s="13">
        <v>330.14</v>
      </c>
      <c r="N74" s="242"/>
    </row>
    <row r="75" spans="2:14" x14ac:dyDescent="0.25">
      <c r="B75" s="8" t="s">
        <v>19</v>
      </c>
      <c r="C75" s="9">
        <v>0</v>
      </c>
      <c r="D75" s="9">
        <v>0</v>
      </c>
      <c r="E75" s="256" t="s">
        <v>439</v>
      </c>
      <c r="F75" s="57"/>
      <c r="G75" s="8" t="s">
        <v>424</v>
      </c>
      <c r="H75" s="108">
        <v>0.35</v>
      </c>
      <c r="I75" s="109">
        <v>0.46</v>
      </c>
      <c r="J75" s="57" t="s">
        <v>444</v>
      </c>
      <c r="K75" s="8" t="s">
        <v>424</v>
      </c>
      <c r="L75" s="13">
        <v>0</v>
      </c>
      <c r="M75" s="13">
        <v>0</v>
      </c>
      <c r="N75" s="242"/>
    </row>
    <row r="76" spans="2:14" x14ac:dyDescent="0.25">
      <c r="B76" s="8" t="s">
        <v>20</v>
      </c>
      <c r="C76" s="9">
        <v>2</v>
      </c>
      <c r="D76" s="9">
        <v>3</v>
      </c>
      <c r="E76" s="256" t="s">
        <v>441</v>
      </c>
      <c r="F76" s="57"/>
      <c r="G76" s="8" t="s">
        <v>394</v>
      </c>
      <c r="H76" s="108">
        <v>359.5</v>
      </c>
      <c r="I76" s="109">
        <v>363.43</v>
      </c>
      <c r="J76" s="57"/>
      <c r="K76" s="8" t="s">
        <v>20</v>
      </c>
      <c r="L76" s="13">
        <v>76</v>
      </c>
      <c r="M76" s="13">
        <v>217</v>
      </c>
      <c r="N76" s="242"/>
    </row>
    <row r="77" spans="2:14" x14ac:dyDescent="0.25">
      <c r="B77" s="8" t="s">
        <v>21</v>
      </c>
      <c r="C77" s="9">
        <v>29.09</v>
      </c>
      <c r="D77" s="9">
        <v>20.100000000000001</v>
      </c>
      <c r="E77" s="256" t="s">
        <v>439</v>
      </c>
      <c r="F77" s="57"/>
      <c r="G77" s="8" t="s">
        <v>21</v>
      </c>
      <c r="H77" s="108">
        <v>3838.14</v>
      </c>
      <c r="I77" s="164">
        <v>3891.64</v>
      </c>
      <c r="J77" s="57" t="s">
        <v>441</v>
      </c>
      <c r="K77" s="8" t="s">
        <v>21</v>
      </c>
      <c r="L77" s="13">
        <v>783.71</v>
      </c>
      <c r="M77" s="13">
        <v>1313.99</v>
      </c>
      <c r="N77" s="242"/>
    </row>
    <row r="78" spans="2:14" x14ac:dyDescent="0.25">
      <c r="B78" s="8" t="s">
        <v>22</v>
      </c>
      <c r="C78" s="9">
        <v>64.3</v>
      </c>
      <c r="D78" s="9">
        <v>33.799999999999997</v>
      </c>
      <c r="E78" s="256" t="s">
        <v>439</v>
      </c>
      <c r="F78" s="57"/>
      <c r="G78" s="8" t="s">
        <v>22</v>
      </c>
      <c r="H78" s="108">
        <v>9059</v>
      </c>
      <c r="I78" s="164">
        <v>9476.9</v>
      </c>
      <c r="J78" s="57"/>
      <c r="K78" s="8" t="s">
        <v>22</v>
      </c>
      <c r="L78" s="13">
        <v>705.5</v>
      </c>
      <c r="M78" s="13">
        <v>2124.09</v>
      </c>
      <c r="N78" s="242"/>
    </row>
    <row r="79" spans="2:14" x14ac:dyDescent="0.25">
      <c r="B79" s="8" t="s">
        <v>23</v>
      </c>
      <c r="C79" s="9">
        <v>12.1</v>
      </c>
      <c r="D79" s="9">
        <v>15.17</v>
      </c>
      <c r="E79" s="256" t="s">
        <v>439</v>
      </c>
      <c r="F79" s="57"/>
      <c r="G79" s="8" t="s">
        <v>23</v>
      </c>
      <c r="H79" s="108">
        <v>3281</v>
      </c>
      <c r="I79" s="164">
        <v>3338.85</v>
      </c>
      <c r="J79" s="57"/>
      <c r="K79" s="8" t="s">
        <v>23</v>
      </c>
      <c r="L79" s="13">
        <v>1252.6500000000001</v>
      </c>
      <c r="M79" s="13">
        <v>990.31</v>
      </c>
      <c r="N79" s="242"/>
    </row>
    <row r="80" spans="2:14" x14ac:dyDescent="0.25">
      <c r="B80" s="8" t="s">
        <v>24</v>
      </c>
      <c r="C80" s="9">
        <v>45</v>
      </c>
      <c r="D80" s="9">
        <v>53.9</v>
      </c>
      <c r="E80" s="256" t="s">
        <v>439</v>
      </c>
      <c r="F80" s="57"/>
      <c r="G80" s="8" t="s">
        <v>24</v>
      </c>
      <c r="H80" s="108">
        <v>6366</v>
      </c>
      <c r="I80" s="164">
        <v>6988.97</v>
      </c>
      <c r="J80" s="57" t="s">
        <v>513</v>
      </c>
      <c r="K80" s="8" t="s">
        <v>24</v>
      </c>
      <c r="L80" s="13">
        <v>192.6</v>
      </c>
      <c r="M80" s="13">
        <v>1673.45</v>
      </c>
      <c r="N80" s="242"/>
    </row>
    <row r="81" spans="2:15" x14ac:dyDescent="0.25">
      <c r="B81" s="8" t="s">
        <v>25</v>
      </c>
      <c r="C81" s="9">
        <v>5.33</v>
      </c>
      <c r="D81" s="9">
        <v>4.95</v>
      </c>
      <c r="E81" s="256" t="s">
        <v>439</v>
      </c>
      <c r="F81" s="57"/>
      <c r="G81" s="8" t="s">
        <v>25</v>
      </c>
      <c r="H81" s="108">
        <v>1233</v>
      </c>
      <c r="I81" s="164">
        <v>1180.3800000000001</v>
      </c>
      <c r="J81" s="57"/>
      <c r="K81" s="8" t="s">
        <v>25</v>
      </c>
      <c r="L81" s="13">
        <v>93.07</v>
      </c>
      <c r="M81" s="13">
        <v>433.65</v>
      </c>
      <c r="N81" s="242"/>
    </row>
    <row r="82" spans="2:15" x14ac:dyDescent="0.25">
      <c r="B82" s="8" t="s">
        <v>26</v>
      </c>
      <c r="C82" s="9">
        <v>32.130000000000003</v>
      </c>
      <c r="D82" s="9">
        <v>24.09</v>
      </c>
      <c r="E82" s="256" t="s">
        <v>439</v>
      </c>
      <c r="F82" s="57"/>
      <c r="G82" s="8" t="s">
        <v>26</v>
      </c>
      <c r="H82" s="108">
        <v>1901.41</v>
      </c>
      <c r="I82" s="164">
        <v>1954.76</v>
      </c>
      <c r="J82" s="57"/>
      <c r="K82" s="8" t="s">
        <v>26</v>
      </c>
      <c r="L82" s="13">
        <v>128.5</v>
      </c>
      <c r="M82" s="13">
        <v>783.55</v>
      </c>
      <c r="N82" s="242"/>
    </row>
    <row r="83" spans="2:15" x14ac:dyDescent="0.25">
      <c r="B83" s="8" t="s">
        <v>27</v>
      </c>
      <c r="C83" s="9">
        <v>19.7</v>
      </c>
      <c r="D83" s="9">
        <v>21.4</v>
      </c>
      <c r="E83" s="256" t="s">
        <v>439</v>
      </c>
      <c r="F83" s="57"/>
      <c r="G83" s="8" t="s">
        <v>392</v>
      </c>
      <c r="H83" s="108">
        <v>22445.64</v>
      </c>
      <c r="I83" s="164">
        <v>22409</v>
      </c>
      <c r="J83" s="57" t="s">
        <v>444</v>
      </c>
      <c r="K83" s="8" t="s">
        <v>27</v>
      </c>
      <c r="L83" s="13">
        <v>2239</v>
      </c>
      <c r="M83" s="13">
        <v>4361</v>
      </c>
      <c r="N83" s="242"/>
    </row>
    <row r="84" spans="2:15" x14ac:dyDescent="0.25">
      <c r="B84" s="8" t="s">
        <v>28</v>
      </c>
      <c r="C84" s="9">
        <v>34</v>
      </c>
      <c r="D84" s="9">
        <v>61</v>
      </c>
      <c r="E84" s="256" t="s">
        <v>439</v>
      </c>
      <c r="F84" s="57"/>
      <c r="G84" s="8" t="s">
        <v>391</v>
      </c>
      <c r="H84" s="108">
        <v>28163</v>
      </c>
      <c r="I84" s="109">
        <v>27980</v>
      </c>
      <c r="J84" s="57" t="s">
        <v>444</v>
      </c>
      <c r="K84" s="8" t="s">
        <v>28</v>
      </c>
      <c r="L84" s="13">
        <v>3020.5</v>
      </c>
      <c r="M84" s="13">
        <v>1958.78</v>
      </c>
      <c r="N84" s="242"/>
    </row>
    <row r="85" spans="2:15" x14ac:dyDescent="0.25">
      <c r="B85" s="110"/>
      <c r="C85" s="111"/>
      <c r="D85" s="271"/>
      <c r="E85" s="106"/>
      <c r="F85" s="57"/>
      <c r="G85" s="240"/>
      <c r="H85" s="108"/>
      <c r="I85" s="109"/>
      <c r="J85" s="57"/>
      <c r="N85" s="57"/>
    </row>
    <row r="86" spans="2:15" x14ac:dyDescent="0.25">
      <c r="B86" s="210" t="s">
        <v>518</v>
      </c>
      <c r="C86" s="272">
        <v>0.1</v>
      </c>
      <c r="D86" s="160">
        <v>0.1</v>
      </c>
      <c r="E86" s="106" t="s">
        <v>441</v>
      </c>
      <c r="F86" s="57"/>
      <c r="G86" s="57"/>
      <c r="H86" s="57"/>
      <c r="I86" s="57"/>
      <c r="J86" s="57"/>
      <c r="K86" s="14"/>
      <c r="L86" s="14"/>
      <c r="M86" s="14"/>
      <c r="N86" s="2"/>
    </row>
    <row r="87" spans="2:15" x14ac:dyDescent="0.25">
      <c r="B87" s="210" t="s">
        <v>519</v>
      </c>
      <c r="C87" s="211" t="s">
        <v>1</v>
      </c>
      <c r="D87" s="273"/>
      <c r="E87" s="112"/>
      <c r="F87" s="57"/>
      <c r="G87" s="57"/>
      <c r="H87" s="57"/>
      <c r="I87" s="57"/>
      <c r="K87" s="57" t="s">
        <v>429</v>
      </c>
      <c r="L87" s="2"/>
      <c r="M87" s="2"/>
      <c r="N87" s="2"/>
      <c r="O87" s="2"/>
    </row>
    <row r="88" spans="2:15" x14ac:dyDescent="0.25">
      <c r="B88" s="210" t="s">
        <v>29</v>
      </c>
      <c r="C88" s="272">
        <v>6</v>
      </c>
      <c r="D88" s="273"/>
      <c r="E88" s="112"/>
      <c r="F88" s="57"/>
      <c r="G88" s="57" t="s">
        <v>429</v>
      </c>
      <c r="H88" s="57"/>
      <c r="I88" s="57"/>
      <c r="K88" s="2"/>
      <c r="L88" s="2"/>
      <c r="M88" s="2"/>
      <c r="N88" s="2"/>
      <c r="O88" s="2"/>
    </row>
    <row r="89" spans="2:15" x14ac:dyDescent="0.25">
      <c r="B89" s="210" t="s">
        <v>30</v>
      </c>
      <c r="C89" s="211" t="s">
        <v>1</v>
      </c>
      <c r="D89" s="274"/>
      <c r="F89" s="57"/>
      <c r="G89" s="57"/>
      <c r="H89" s="57"/>
      <c r="I89" s="57"/>
      <c r="K89" s="2"/>
      <c r="L89" s="2"/>
      <c r="M89" s="2"/>
      <c r="N89" s="2"/>
    </row>
    <row r="90" spans="2:15" x14ac:dyDescent="0.25">
      <c r="B90" s="210" t="s">
        <v>487</v>
      </c>
      <c r="C90" s="207">
        <v>3.23</v>
      </c>
      <c r="D90" s="274"/>
      <c r="F90" s="57"/>
      <c r="G90" s="57"/>
      <c r="H90" s="57"/>
      <c r="I90" s="57"/>
      <c r="K90" s="2"/>
      <c r="L90" s="2"/>
      <c r="M90" s="2"/>
    </row>
    <row r="91" spans="2:15" x14ac:dyDescent="0.25">
      <c r="G91" s="57"/>
      <c r="H91" s="57"/>
      <c r="I91" s="57"/>
      <c r="L91" s="14"/>
    </row>
    <row r="92" spans="2:15" x14ac:dyDescent="0.25">
      <c r="I92" s="61"/>
    </row>
    <row r="93" spans="2:15" x14ac:dyDescent="0.25">
      <c r="H93" s="74"/>
      <c r="I93" s="61"/>
    </row>
    <row r="94" spans="2:15" x14ac:dyDescent="0.25">
      <c r="H94" s="74"/>
      <c r="I94" s="61"/>
    </row>
  </sheetData>
  <mergeCells count="4">
    <mergeCell ref="C4:D4"/>
    <mergeCell ref="E4:F4"/>
    <mergeCell ref="C6:D6"/>
    <mergeCell ref="E6:F6"/>
  </mergeCells>
  <hyperlinks>
    <hyperlink ref="B43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S79"/>
  <sheetViews>
    <sheetView showGridLines="0" zoomScaleNormal="100" workbookViewId="0">
      <selection activeCell="B3" sqref="B3"/>
    </sheetView>
  </sheetViews>
  <sheetFormatPr defaultColWidth="9.09765625" defaultRowHeight="13.2" x14ac:dyDescent="0.25"/>
  <cols>
    <col min="1" max="1" width="9.09765625" style="105"/>
    <col min="2" max="2" width="11.19921875" style="105" customWidth="1"/>
    <col min="3" max="5" width="9.09765625" style="105"/>
    <col min="6" max="6" width="10.19921875" style="105" customWidth="1"/>
    <col min="7" max="7" width="10.796875" style="105" customWidth="1"/>
    <col min="8" max="8" width="10.09765625" style="105" customWidth="1"/>
    <col min="9" max="14" width="9.09765625" style="105"/>
    <col min="15" max="15" width="20.09765625" style="105" customWidth="1"/>
    <col min="16" max="16" width="9.09765625" style="105" customWidth="1"/>
    <col min="17" max="16384" width="9.09765625" style="105"/>
  </cols>
  <sheetData>
    <row r="1" spans="2:2" x14ac:dyDescent="0.25">
      <c r="B1" s="113" t="s">
        <v>527</v>
      </c>
    </row>
    <row r="2" spans="2:2" x14ac:dyDescent="0.25">
      <c r="B2" s="114" t="s">
        <v>353</v>
      </c>
    </row>
    <row r="3" spans="2:2" x14ac:dyDescent="0.25">
      <c r="B3" s="115" t="s">
        <v>428</v>
      </c>
    </row>
    <row r="4" spans="2:2" x14ac:dyDescent="0.25">
      <c r="B4" s="116" t="s">
        <v>377</v>
      </c>
    </row>
    <row r="29" spans="3:9" ht="68.099999999999994" customHeight="1" x14ac:dyDescent="0.25"/>
    <row r="30" spans="3:9" x14ac:dyDescent="0.25">
      <c r="C30" s="117"/>
      <c r="D30" s="117"/>
      <c r="E30" s="117"/>
      <c r="F30" s="117"/>
      <c r="G30" s="118"/>
      <c r="H30" s="118"/>
      <c r="I30" s="118"/>
    </row>
    <row r="31" spans="3:9" x14ac:dyDescent="0.25">
      <c r="C31" s="117"/>
      <c r="D31" s="117"/>
      <c r="E31" s="117"/>
      <c r="F31" s="117"/>
      <c r="G31" s="118"/>
      <c r="H31" s="118"/>
      <c r="I31" s="118"/>
    </row>
    <row r="32" spans="3:9" x14ac:dyDescent="0.25">
      <c r="C32" s="119"/>
      <c r="D32" s="119"/>
      <c r="E32" s="119"/>
      <c r="F32" s="119"/>
      <c r="G32" s="118"/>
      <c r="H32" s="118"/>
      <c r="I32" s="118"/>
    </row>
    <row r="38" spans="1:19" x14ac:dyDescent="0.25">
      <c r="B38" s="60" t="s">
        <v>31</v>
      </c>
    </row>
    <row r="39" spans="1:19" x14ac:dyDescent="0.25">
      <c r="A39" s="61"/>
      <c r="B39" s="170" t="s">
        <v>479</v>
      </c>
    </row>
    <row r="40" spans="1:19" x14ac:dyDescent="0.25">
      <c r="A40" s="61"/>
      <c r="B40" s="170" t="s">
        <v>480</v>
      </c>
    </row>
    <row r="41" spans="1:19" x14ac:dyDescent="0.25">
      <c r="B41" s="29" t="s">
        <v>481</v>
      </c>
      <c r="G41" s="246"/>
      <c r="H41" s="246"/>
      <c r="I41" s="246"/>
      <c r="J41" s="246"/>
    </row>
    <row r="42" spans="1:19" x14ac:dyDescent="0.25">
      <c r="E42" s="57"/>
      <c r="F42" s="246"/>
      <c r="G42" s="246"/>
      <c r="H42" s="246"/>
      <c r="I42" s="246"/>
      <c r="J42" s="246"/>
      <c r="M42" s="120"/>
      <c r="N42" s="57"/>
      <c r="S42" s="57"/>
    </row>
    <row r="43" spans="1:19" x14ac:dyDescent="0.25">
      <c r="B43" s="249" t="s">
        <v>0</v>
      </c>
      <c r="C43" s="249">
        <v>2000</v>
      </c>
      <c r="D43" s="249">
        <v>2022</v>
      </c>
      <c r="E43" s="57"/>
      <c r="F43" s="246"/>
      <c r="G43" s="27"/>
      <c r="H43" s="257"/>
      <c r="I43" s="257"/>
      <c r="J43" s="256"/>
      <c r="M43" s="121"/>
      <c r="N43" s="57"/>
      <c r="S43" s="57"/>
    </row>
    <row r="44" spans="1:19" x14ac:dyDescent="0.25">
      <c r="B44" s="154" t="s">
        <v>407</v>
      </c>
      <c r="C44" s="250">
        <v>3.716111480972863</v>
      </c>
      <c r="D44" s="251">
        <v>2.9781680633278111</v>
      </c>
      <c r="E44" s="57"/>
      <c r="F44" s="243"/>
      <c r="G44" s="27"/>
      <c r="H44" s="257"/>
      <c r="I44" s="257"/>
      <c r="J44" s="256"/>
      <c r="M44" s="121"/>
      <c r="N44" s="57"/>
    </row>
    <row r="45" spans="1:19" s="245" customFormat="1" x14ac:dyDescent="0.25">
      <c r="B45" s="252"/>
      <c r="C45" s="166"/>
      <c r="D45" s="166"/>
      <c r="E45" s="246"/>
      <c r="F45" s="243"/>
      <c r="G45" s="27"/>
      <c r="H45" s="257"/>
      <c r="I45" s="257"/>
      <c r="J45" s="246"/>
      <c r="M45" s="247"/>
      <c r="N45" s="246"/>
    </row>
    <row r="46" spans="1:19" x14ac:dyDescent="0.25">
      <c r="B46" s="255" t="s">
        <v>26</v>
      </c>
      <c r="C46" s="253">
        <v>16.89798623127048</v>
      </c>
      <c r="D46" s="254">
        <v>12.323763531072869</v>
      </c>
      <c r="E46" s="57"/>
      <c r="F46" s="201"/>
      <c r="G46" s="27"/>
      <c r="H46" s="257"/>
      <c r="I46" s="257"/>
      <c r="J46" s="246"/>
      <c r="M46" s="121"/>
      <c r="N46" s="57"/>
    </row>
    <row r="47" spans="1:19" x14ac:dyDescent="0.25">
      <c r="B47" s="255" t="s">
        <v>18</v>
      </c>
      <c r="C47" s="253">
        <v>9.6191383375755404</v>
      </c>
      <c r="D47" s="254">
        <v>8.3534810997061086</v>
      </c>
      <c r="E47" s="57"/>
      <c r="F47" s="201"/>
      <c r="G47" s="27"/>
      <c r="H47" s="257"/>
      <c r="I47" s="258"/>
      <c r="J47" s="246"/>
      <c r="M47" s="121"/>
      <c r="N47" s="57"/>
    </row>
    <row r="48" spans="1:19" x14ac:dyDescent="0.25">
      <c r="B48" s="255" t="s">
        <v>20</v>
      </c>
      <c r="C48" s="253">
        <v>5.5632823365785811</v>
      </c>
      <c r="D48" s="254">
        <v>8.2546845334727461</v>
      </c>
      <c r="E48" s="57"/>
      <c r="F48" s="201"/>
      <c r="G48" s="27"/>
      <c r="H48" s="257"/>
      <c r="I48" s="258"/>
      <c r="J48" s="246"/>
      <c r="M48" s="121"/>
      <c r="N48" s="57"/>
    </row>
    <row r="49" spans="2:14" x14ac:dyDescent="0.25">
      <c r="B49" s="255" t="s">
        <v>402</v>
      </c>
      <c r="C49" s="253">
        <v>14.279809956432551</v>
      </c>
      <c r="D49" s="254">
        <v>8.2496547090223604</v>
      </c>
      <c r="E49" s="57"/>
      <c r="F49" s="201"/>
      <c r="G49" s="27"/>
      <c r="H49" s="257"/>
      <c r="I49" s="257"/>
      <c r="J49" s="246"/>
      <c r="M49" s="121"/>
      <c r="N49" s="57"/>
    </row>
    <row r="50" spans="2:14" x14ac:dyDescent="0.25">
      <c r="B50" s="255" t="s">
        <v>431</v>
      </c>
      <c r="C50" s="253">
        <v>8.3449965010496854</v>
      </c>
      <c r="D50" s="254">
        <v>8.0039462796766596</v>
      </c>
      <c r="E50" s="57"/>
      <c r="F50" s="201"/>
      <c r="G50" s="27"/>
      <c r="H50" s="257"/>
      <c r="I50" s="258"/>
      <c r="J50" s="246"/>
      <c r="M50" s="121"/>
      <c r="N50" s="57"/>
    </row>
    <row r="51" spans="2:14" x14ac:dyDescent="0.25">
      <c r="B51" s="255" t="s">
        <v>489</v>
      </c>
      <c r="C51" s="253">
        <v>7.0688030160226205</v>
      </c>
      <c r="D51" s="254">
        <v>7.7121521483136997</v>
      </c>
      <c r="E51" s="57"/>
      <c r="F51" s="201"/>
      <c r="G51" s="27"/>
      <c r="H51" s="257"/>
      <c r="I51" s="257"/>
      <c r="J51" s="246"/>
      <c r="M51" s="121"/>
      <c r="N51" s="57"/>
    </row>
    <row r="52" spans="2:14" x14ac:dyDescent="0.25">
      <c r="B52" s="255" t="s">
        <v>4</v>
      </c>
      <c r="C52" s="253">
        <v>6.7170370370370369</v>
      </c>
      <c r="D52" s="254">
        <v>5.7175807278318809</v>
      </c>
      <c r="E52" s="57"/>
      <c r="F52" s="201"/>
      <c r="G52" s="27"/>
      <c r="H52" s="257"/>
      <c r="I52" s="257"/>
      <c r="J52" s="246"/>
      <c r="M52" s="121"/>
      <c r="N52" s="57"/>
    </row>
    <row r="53" spans="2:14" x14ac:dyDescent="0.25">
      <c r="B53" s="255" t="s">
        <v>12</v>
      </c>
      <c r="C53" s="253">
        <v>17.119363395225466</v>
      </c>
      <c r="D53" s="254">
        <v>5.5658436213991767</v>
      </c>
      <c r="E53" s="57"/>
      <c r="F53" s="201"/>
      <c r="G53" s="27"/>
      <c r="H53" s="257"/>
      <c r="I53" s="258"/>
      <c r="J53" s="246"/>
      <c r="M53" s="121"/>
      <c r="N53" s="57"/>
    </row>
    <row r="54" spans="2:14" x14ac:dyDescent="0.25">
      <c r="B54" s="255" t="s">
        <v>21</v>
      </c>
      <c r="C54" s="253">
        <v>7.5791920044604941</v>
      </c>
      <c r="D54" s="254">
        <v>5.1649176182791834</v>
      </c>
      <c r="E54" s="57"/>
      <c r="F54" s="201"/>
      <c r="G54" s="27"/>
      <c r="H54" s="257"/>
      <c r="I54" s="258"/>
      <c r="J54" s="246"/>
      <c r="M54" s="121"/>
      <c r="N54" s="57"/>
    </row>
    <row r="55" spans="2:14" x14ac:dyDescent="0.25">
      <c r="B55" s="255" t="s">
        <v>23</v>
      </c>
      <c r="C55" s="253">
        <v>3.6879000304785126</v>
      </c>
      <c r="D55" s="254">
        <v>4.5434805397067857</v>
      </c>
      <c r="E55" s="57"/>
      <c r="F55" s="201"/>
      <c r="G55" s="27"/>
      <c r="H55" s="257"/>
      <c r="I55" s="257"/>
      <c r="J55" s="246"/>
      <c r="M55" s="121"/>
      <c r="N55" s="57"/>
    </row>
    <row r="56" spans="2:14" x14ac:dyDescent="0.25">
      <c r="B56" s="255" t="s">
        <v>16</v>
      </c>
      <c r="C56" s="253">
        <v>6.2425742574257423</v>
      </c>
      <c r="D56" s="254">
        <v>4.534757422157857</v>
      </c>
      <c r="E56" s="57"/>
      <c r="F56" s="201"/>
      <c r="G56" s="27"/>
      <c r="H56" s="257"/>
      <c r="I56" s="258"/>
      <c r="J56" s="246"/>
      <c r="M56" s="121"/>
      <c r="N56" s="57"/>
    </row>
    <row r="57" spans="2:14" x14ac:dyDescent="0.25">
      <c r="B57" s="255" t="s">
        <v>25</v>
      </c>
      <c r="C57" s="253">
        <v>4.3227899432278996</v>
      </c>
      <c r="D57" s="254">
        <v>4.1935647842220298</v>
      </c>
      <c r="E57" s="57"/>
      <c r="F57" s="201"/>
      <c r="G57" s="27"/>
      <c r="H57" s="257"/>
      <c r="I57" s="257"/>
      <c r="J57" s="246"/>
      <c r="M57" s="121"/>
      <c r="N57" s="57"/>
    </row>
    <row r="58" spans="2:14" x14ac:dyDescent="0.25">
      <c r="B58" s="255" t="s">
        <v>17</v>
      </c>
      <c r="C58" s="253">
        <v>7.8431372549019605</v>
      </c>
      <c r="D58" s="254">
        <v>4.0825096691018476</v>
      </c>
      <c r="E58" s="57"/>
      <c r="F58" s="201"/>
      <c r="G58" s="27"/>
      <c r="H58" s="257"/>
      <c r="I58" s="257"/>
      <c r="J58" s="246"/>
      <c r="M58" s="121"/>
      <c r="N58" s="57"/>
    </row>
    <row r="59" spans="2:14" x14ac:dyDescent="0.25">
      <c r="B59" s="255" t="s">
        <v>397</v>
      </c>
      <c r="C59" s="253">
        <v>3.8506633755013886</v>
      </c>
      <c r="D59" s="254">
        <v>3.8715421154668404</v>
      </c>
      <c r="E59" s="57"/>
      <c r="F59" s="201"/>
      <c r="G59" s="27"/>
      <c r="H59" s="257"/>
      <c r="I59" s="258"/>
      <c r="J59" s="246"/>
      <c r="M59" s="121"/>
      <c r="N59" s="57"/>
    </row>
    <row r="60" spans="2:14" x14ac:dyDescent="0.25">
      <c r="B60" s="255" t="s">
        <v>14</v>
      </c>
      <c r="C60" s="253" t="s">
        <v>1</v>
      </c>
      <c r="D60" s="254">
        <v>3.7274315666860804</v>
      </c>
      <c r="E60" s="57"/>
      <c r="F60" s="201"/>
      <c r="G60" s="27"/>
      <c r="H60" s="257"/>
      <c r="I60" s="257"/>
      <c r="J60" s="246"/>
      <c r="M60" s="121"/>
      <c r="N60" s="57"/>
    </row>
    <row r="61" spans="2:14" x14ac:dyDescent="0.25">
      <c r="B61" s="255" t="s">
        <v>6</v>
      </c>
      <c r="C61" s="253">
        <v>5.2844812400915977</v>
      </c>
      <c r="D61" s="254">
        <v>3.6580171979065694</v>
      </c>
      <c r="E61" s="57"/>
      <c r="F61" s="201"/>
      <c r="G61" s="27"/>
      <c r="H61" s="257"/>
      <c r="I61" s="257"/>
      <c r="J61" s="246"/>
      <c r="M61" s="121"/>
      <c r="N61" s="57"/>
    </row>
    <row r="62" spans="2:14" x14ac:dyDescent="0.25">
      <c r="B62" s="255" t="s">
        <v>22</v>
      </c>
      <c r="C62" s="253">
        <v>7.0979136770062921</v>
      </c>
      <c r="D62" s="254">
        <v>3.5665671263809897</v>
      </c>
      <c r="E62" s="57"/>
      <c r="F62" s="201"/>
      <c r="G62" s="27"/>
      <c r="H62" s="257"/>
      <c r="I62" s="258"/>
      <c r="J62" s="246"/>
      <c r="M62" s="121"/>
      <c r="N62" s="57"/>
    </row>
    <row r="63" spans="2:14" x14ac:dyDescent="0.25">
      <c r="B63" s="255" t="s">
        <v>398</v>
      </c>
      <c r="C63" s="253">
        <v>2.437494399139708</v>
      </c>
      <c r="D63" s="254">
        <v>3.2952388476435401</v>
      </c>
      <c r="E63" s="57"/>
      <c r="F63" s="201"/>
      <c r="G63" s="27"/>
      <c r="H63" s="257"/>
      <c r="I63" s="258"/>
      <c r="J63" s="246"/>
      <c r="M63" s="121"/>
      <c r="N63" s="57"/>
    </row>
    <row r="64" spans="2:14" x14ac:dyDescent="0.25">
      <c r="B64" s="255" t="s">
        <v>403</v>
      </c>
      <c r="C64" s="253">
        <v>4.0461561516559268</v>
      </c>
      <c r="D64" s="254">
        <v>2.6113448425939358</v>
      </c>
      <c r="E64" s="57"/>
      <c r="F64" s="201"/>
      <c r="G64" s="27"/>
      <c r="H64" s="257"/>
      <c r="I64" s="258"/>
      <c r="J64" s="246"/>
      <c r="M64" s="121"/>
      <c r="N64" s="57"/>
    </row>
    <row r="65" spans="2:18" x14ac:dyDescent="0.25">
      <c r="B65" s="255" t="s">
        <v>8</v>
      </c>
      <c r="C65" s="253">
        <v>4.2832667047401483</v>
      </c>
      <c r="D65" s="254">
        <v>2.504256001579038</v>
      </c>
      <c r="E65" s="57"/>
      <c r="F65" s="201"/>
      <c r="G65" s="27"/>
      <c r="H65" s="257"/>
      <c r="I65" s="258"/>
      <c r="J65" s="246"/>
      <c r="M65" s="121"/>
      <c r="N65" s="57"/>
    </row>
    <row r="66" spans="2:18" x14ac:dyDescent="0.25">
      <c r="B66" s="255" t="s">
        <v>400</v>
      </c>
      <c r="C66" s="253">
        <v>2.1665282495840543</v>
      </c>
      <c r="D66" s="254">
        <v>2.4604028909733966</v>
      </c>
      <c r="E66" s="57"/>
      <c r="F66" s="201"/>
      <c r="G66" s="27"/>
      <c r="H66" s="257"/>
      <c r="I66" s="258"/>
      <c r="J66" s="246"/>
      <c r="M66" s="121"/>
      <c r="N66" s="57"/>
    </row>
    <row r="67" spans="2:18" x14ac:dyDescent="0.25">
      <c r="B67" s="255" t="s">
        <v>401</v>
      </c>
      <c r="C67" s="253">
        <v>4.051114614831457</v>
      </c>
      <c r="D67" s="254">
        <v>2.3211942257217846</v>
      </c>
      <c r="E67" s="57"/>
      <c r="F67" s="201"/>
      <c r="G67" s="27"/>
      <c r="H67" s="257"/>
      <c r="I67" s="258"/>
      <c r="J67" s="246"/>
      <c r="M67" s="121"/>
      <c r="N67" s="57"/>
    </row>
    <row r="68" spans="2:18" x14ac:dyDescent="0.25">
      <c r="B68" s="255" t="s">
        <v>391</v>
      </c>
      <c r="C68" s="253">
        <v>1.2072577495295245</v>
      </c>
      <c r="D68" s="254">
        <v>2.1801286633309509</v>
      </c>
      <c r="E68" s="57"/>
      <c r="F68" s="201"/>
      <c r="G68" s="27"/>
      <c r="H68" s="257"/>
      <c r="I68" s="258"/>
      <c r="J68" s="246"/>
      <c r="M68" s="121"/>
      <c r="N68" s="57"/>
    </row>
    <row r="69" spans="2:18" x14ac:dyDescent="0.25">
      <c r="B69" s="255" t="s">
        <v>408</v>
      </c>
      <c r="C69" s="253">
        <v>2.7864992150706436</v>
      </c>
      <c r="D69" s="254">
        <v>1.6892664911110118</v>
      </c>
      <c r="E69" s="57"/>
      <c r="F69" s="201"/>
      <c r="G69" s="27"/>
      <c r="H69" s="257"/>
      <c r="I69" s="257"/>
      <c r="J69" s="246"/>
      <c r="M69" s="121"/>
      <c r="N69" s="57"/>
    </row>
    <row r="70" spans="2:18" x14ac:dyDescent="0.25">
      <c r="B70" s="255" t="s">
        <v>392</v>
      </c>
      <c r="C70" s="253">
        <v>0.87767602082186125</v>
      </c>
      <c r="D70" s="254">
        <v>0.95497344816814678</v>
      </c>
      <c r="E70" s="57"/>
      <c r="F70" s="201"/>
      <c r="G70" s="248"/>
      <c r="H70" s="244"/>
      <c r="I70" s="246"/>
      <c r="J70" s="246"/>
      <c r="M70" s="121"/>
      <c r="N70" s="57"/>
    </row>
    <row r="71" spans="2:18" x14ac:dyDescent="0.25">
      <c r="B71" s="255" t="s">
        <v>399</v>
      </c>
      <c r="C71" s="253">
        <v>2.2581115050781184</v>
      </c>
      <c r="D71" s="254">
        <v>0.75902513180659825</v>
      </c>
      <c r="E71" s="57"/>
      <c r="F71" s="201"/>
      <c r="G71" s="248"/>
      <c r="H71" s="244"/>
      <c r="I71" s="246"/>
      <c r="J71" s="246"/>
      <c r="M71" s="121"/>
      <c r="N71" s="57"/>
    </row>
    <row r="72" spans="2:18" x14ac:dyDescent="0.25">
      <c r="E72" s="57"/>
      <c r="F72" s="201"/>
      <c r="G72" s="248"/>
      <c r="H72" s="244"/>
      <c r="I72" s="247"/>
      <c r="J72" s="246"/>
      <c r="M72" s="112"/>
      <c r="N72" s="112"/>
      <c r="O72" s="57"/>
      <c r="P72" s="120"/>
      <c r="Q72" s="121"/>
      <c r="R72" s="121"/>
    </row>
    <row r="73" spans="2:18" x14ac:dyDescent="0.25">
      <c r="F73" s="246"/>
      <c r="G73" s="246"/>
      <c r="H73" s="83"/>
      <c r="I73" s="246"/>
      <c r="J73" s="246"/>
    </row>
    <row r="74" spans="2:18" x14ac:dyDescent="0.25">
      <c r="F74" s="246"/>
      <c r="G74" s="83"/>
      <c r="H74" s="246"/>
      <c r="I74" s="246"/>
    </row>
    <row r="75" spans="2:18" x14ac:dyDescent="0.25">
      <c r="F75" s="246"/>
      <c r="G75" s="246"/>
      <c r="H75" s="83"/>
      <c r="I75" s="246"/>
    </row>
    <row r="76" spans="2:18" x14ac:dyDescent="0.25">
      <c r="F76" s="246"/>
      <c r="G76" s="83"/>
      <c r="H76" s="246"/>
      <c r="I76" s="246"/>
    </row>
    <row r="77" spans="2:18" x14ac:dyDescent="0.25">
      <c r="F77" s="246"/>
      <c r="G77" s="246"/>
      <c r="H77" s="83"/>
      <c r="I77" s="246"/>
    </row>
    <row r="78" spans="2:18" x14ac:dyDescent="0.25">
      <c r="F78" s="57"/>
      <c r="G78" s="83"/>
      <c r="H78" s="57"/>
    </row>
    <row r="79" spans="2:18" x14ac:dyDescent="0.25">
      <c r="G79" s="57"/>
    </row>
  </sheetData>
  <sortState xmlns:xlrd2="http://schemas.microsoft.com/office/spreadsheetml/2017/richdata2" ref="F46:H72">
    <sortCondition descending="1" ref="H46:H72"/>
  </sortState>
  <hyperlinks>
    <hyperlink ref="B40" r:id="rId1" xr:uid="{00000000-0004-0000-0600-000000000000}"/>
    <hyperlink ref="B39" r:id="rId2" xr:uid="{00000000-0004-0000-0600-000001000000}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3"/>
  <headerFooter alignWithMargins="0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4"/>
  <dimension ref="B2:E86"/>
  <sheetViews>
    <sheetView showGridLines="0" workbookViewId="0"/>
  </sheetViews>
  <sheetFormatPr defaultColWidth="9" defaultRowHeight="13.2" x14ac:dyDescent="0.25"/>
  <cols>
    <col min="1" max="1" width="9" style="124"/>
    <col min="2" max="2" width="18.5" style="124" customWidth="1"/>
    <col min="3" max="3" width="48.5" style="124" customWidth="1"/>
    <col min="4" max="4" width="18.5" style="124" customWidth="1"/>
    <col min="5" max="5" width="48.5" style="124" customWidth="1"/>
    <col min="6" max="16384" width="9" style="124"/>
  </cols>
  <sheetData>
    <row r="2" spans="2:5" x14ac:dyDescent="0.25">
      <c r="B2" s="122" t="s">
        <v>342</v>
      </c>
      <c r="C2" s="123"/>
    </row>
    <row r="3" spans="2:5" x14ac:dyDescent="0.25">
      <c r="B3" s="125"/>
      <c r="C3" s="123"/>
    </row>
    <row r="4" spans="2:5" x14ac:dyDescent="0.25">
      <c r="B4" s="126" t="s">
        <v>191</v>
      </c>
      <c r="C4" s="126" t="s">
        <v>192</v>
      </c>
      <c r="D4" s="127" t="s">
        <v>191</v>
      </c>
      <c r="E4" s="126" t="s">
        <v>192</v>
      </c>
    </row>
    <row r="5" spans="2:5" x14ac:dyDescent="0.25">
      <c r="B5" s="128" t="s">
        <v>32</v>
      </c>
      <c r="C5" s="129" t="s">
        <v>193</v>
      </c>
      <c r="D5" s="130" t="s">
        <v>112</v>
      </c>
      <c r="E5" s="131" t="s">
        <v>230</v>
      </c>
    </row>
    <row r="6" spans="2:5" x14ac:dyDescent="0.25">
      <c r="B6" s="132" t="s">
        <v>33</v>
      </c>
      <c r="C6" s="133" t="s">
        <v>311</v>
      </c>
      <c r="D6" s="134" t="s">
        <v>113</v>
      </c>
      <c r="E6" s="135" t="s">
        <v>229</v>
      </c>
    </row>
    <row r="7" spans="2:5" x14ac:dyDescent="0.25">
      <c r="B7" s="136" t="s">
        <v>34</v>
      </c>
      <c r="C7" s="137" t="s">
        <v>312</v>
      </c>
      <c r="D7" s="138" t="s">
        <v>114</v>
      </c>
      <c r="E7" s="139" t="s">
        <v>269</v>
      </c>
    </row>
    <row r="8" spans="2:5" x14ac:dyDescent="0.25">
      <c r="B8" s="136" t="s">
        <v>35</v>
      </c>
      <c r="C8" s="137" t="s">
        <v>313</v>
      </c>
      <c r="D8" s="138" t="s">
        <v>115</v>
      </c>
      <c r="E8" s="139" t="s">
        <v>270</v>
      </c>
    </row>
    <row r="9" spans="2:5" x14ac:dyDescent="0.25">
      <c r="B9" s="136" t="s">
        <v>36</v>
      </c>
      <c r="C9" s="137" t="s">
        <v>314</v>
      </c>
      <c r="D9" s="138" t="s">
        <v>116</v>
      </c>
      <c r="E9" s="139" t="s">
        <v>271</v>
      </c>
    </row>
    <row r="10" spans="2:5" x14ac:dyDescent="0.25">
      <c r="B10" s="136" t="s">
        <v>37</v>
      </c>
      <c r="C10" s="137" t="s">
        <v>315</v>
      </c>
      <c r="D10" s="138" t="s">
        <v>117</v>
      </c>
      <c r="E10" s="139" t="s">
        <v>272</v>
      </c>
    </row>
    <row r="11" spans="2:5" x14ac:dyDescent="0.25">
      <c r="B11" s="136" t="s">
        <v>38</v>
      </c>
      <c r="C11" s="137" t="s">
        <v>316</v>
      </c>
      <c r="D11" s="138" t="s">
        <v>118</v>
      </c>
      <c r="E11" s="139" t="s">
        <v>273</v>
      </c>
    </row>
    <row r="12" spans="2:5" x14ac:dyDescent="0.25">
      <c r="B12" s="136" t="s">
        <v>39</v>
      </c>
      <c r="C12" s="137" t="s">
        <v>317</v>
      </c>
      <c r="D12" s="138" t="s">
        <v>119</v>
      </c>
      <c r="E12" s="139" t="s">
        <v>264</v>
      </c>
    </row>
    <row r="13" spans="2:5" x14ac:dyDescent="0.25">
      <c r="B13" s="136" t="s">
        <v>40</v>
      </c>
      <c r="C13" s="137" t="s">
        <v>318</v>
      </c>
      <c r="D13" s="138" t="s">
        <v>120</v>
      </c>
      <c r="E13" s="139" t="s">
        <v>265</v>
      </c>
    </row>
    <row r="14" spans="2:5" x14ac:dyDescent="0.25">
      <c r="B14" s="136" t="s">
        <v>41</v>
      </c>
      <c r="C14" s="137" t="s">
        <v>194</v>
      </c>
      <c r="D14" s="138" t="s">
        <v>121</v>
      </c>
      <c r="E14" s="139" t="s">
        <v>266</v>
      </c>
    </row>
    <row r="15" spans="2:5" x14ac:dyDescent="0.25">
      <c r="B15" s="136" t="s">
        <v>42</v>
      </c>
      <c r="C15" s="137" t="s">
        <v>319</v>
      </c>
      <c r="D15" s="138" t="s">
        <v>122</v>
      </c>
      <c r="E15" s="139" t="s">
        <v>267</v>
      </c>
    </row>
    <row r="16" spans="2:5" x14ac:dyDescent="0.25">
      <c r="B16" s="136" t="s">
        <v>43</v>
      </c>
      <c r="C16" s="137" t="s">
        <v>320</v>
      </c>
      <c r="D16" s="138" t="s">
        <v>123</v>
      </c>
      <c r="E16" s="139" t="s">
        <v>268</v>
      </c>
    </row>
    <row r="17" spans="2:5" ht="15.6" x14ac:dyDescent="0.35">
      <c r="B17" s="136" t="s">
        <v>44</v>
      </c>
      <c r="C17" s="137" t="s">
        <v>195</v>
      </c>
      <c r="D17" s="138" t="s">
        <v>124</v>
      </c>
      <c r="E17" s="139" t="s">
        <v>452</v>
      </c>
    </row>
    <row r="18" spans="2:5" x14ac:dyDescent="0.25">
      <c r="B18" s="136" t="s">
        <v>45</v>
      </c>
      <c r="C18" s="137" t="s">
        <v>321</v>
      </c>
      <c r="D18" s="138" t="s">
        <v>125</v>
      </c>
      <c r="E18" s="139" t="s">
        <v>263</v>
      </c>
    </row>
    <row r="19" spans="2:5" x14ac:dyDescent="0.25">
      <c r="B19" s="136" t="s">
        <v>46</v>
      </c>
      <c r="C19" s="137" t="s">
        <v>196</v>
      </c>
      <c r="D19" s="138" t="s">
        <v>126</v>
      </c>
      <c r="E19" s="139" t="s">
        <v>228</v>
      </c>
    </row>
    <row r="20" spans="2:5" x14ac:dyDescent="0.25">
      <c r="B20" s="136" t="s">
        <v>47</v>
      </c>
      <c r="C20" s="137" t="s">
        <v>322</v>
      </c>
      <c r="D20" s="138" t="s">
        <v>127</v>
      </c>
      <c r="E20" s="139" t="s">
        <v>227</v>
      </c>
    </row>
    <row r="21" spans="2:5" x14ac:dyDescent="0.25">
      <c r="B21" s="136" t="s">
        <v>48</v>
      </c>
      <c r="C21" s="137" t="s">
        <v>323</v>
      </c>
      <c r="D21" s="138" t="s">
        <v>128</v>
      </c>
      <c r="E21" s="139" t="s">
        <v>262</v>
      </c>
    </row>
    <row r="22" spans="2:5" x14ac:dyDescent="0.25">
      <c r="B22" s="136" t="s">
        <v>49</v>
      </c>
      <c r="C22" s="137" t="s">
        <v>197</v>
      </c>
      <c r="D22" s="138" t="s">
        <v>129</v>
      </c>
      <c r="E22" s="139" t="s">
        <v>261</v>
      </c>
    </row>
    <row r="23" spans="2:5" x14ac:dyDescent="0.25">
      <c r="B23" s="136" t="s">
        <v>50</v>
      </c>
      <c r="C23" s="137" t="s">
        <v>324</v>
      </c>
      <c r="D23" s="138" t="s">
        <v>130</v>
      </c>
      <c r="E23" s="139" t="s">
        <v>258</v>
      </c>
    </row>
    <row r="24" spans="2:5" ht="15.6" x14ac:dyDescent="0.35">
      <c r="B24" s="136" t="s">
        <v>51</v>
      </c>
      <c r="C24" s="137" t="s">
        <v>325</v>
      </c>
      <c r="D24" s="138" t="s">
        <v>131</v>
      </c>
      <c r="E24" s="139" t="s">
        <v>453</v>
      </c>
    </row>
    <row r="25" spans="2:5" ht="15.6" x14ac:dyDescent="0.35">
      <c r="B25" s="136" t="s">
        <v>52</v>
      </c>
      <c r="C25" s="137" t="s">
        <v>326</v>
      </c>
      <c r="D25" s="138" t="s">
        <v>132</v>
      </c>
      <c r="E25" s="139" t="s">
        <v>454</v>
      </c>
    </row>
    <row r="26" spans="2:5" x14ac:dyDescent="0.25">
      <c r="B26" s="136" t="s">
        <v>53</v>
      </c>
      <c r="C26" s="137" t="s">
        <v>327</v>
      </c>
      <c r="D26" s="138" t="s">
        <v>133</v>
      </c>
      <c r="E26" s="139" t="s">
        <v>259</v>
      </c>
    </row>
    <row r="27" spans="2:5" x14ac:dyDescent="0.25">
      <c r="B27" s="136" t="s">
        <v>54</v>
      </c>
      <c r="C27" s="137" t="s">
        <v>198</v>
      </c>
      <c r="D27" s="138" t="s">
        <v>134</v>
      </c>
      <c r="E27" s="139" t="s">
        <v>260</v>
      </c>
    </row>
    <row r="28" spans="2:5" x14ac:dyDescent="0.25">
      <c r="B28" s="136" t="s">
        <v>55</v>
      </c>
      <c r="C28" s="137" t="s">
        <v>328</v>
      </c>
      <c r="D28" s="138" t="s">
        <v>135</v>
      </c>
      <c r="E28" s="139" t="s">
        <v>226</v>
      </c>
    </row>
    <row r="29" spans="2:5" x14ac:dyDescent="0.25">
      <c r="B29" s="136" t="s">
        <v>56</v>
      </c>
      <c r="C29" s="137" t="s">
        <v>329</v>
      </c>
      <c r="D29" s="138" t="s">
        <v>136</v>
      </c>
      <c r="E29" s="139" t="s">
        <v>225</v>
      </c>
    </row>
    <row r="30" spans="2:5" x14ac:dyDescent="0.25">
      <c r="B30" s="136" t="s">
        <v>57</v>
      </c>
      <c r="C30" s="137" t="s">
        <v>199</v>
      </c>
      <c r="D30" s="138" t="s">
        <v>137</v>
      </c>
      <c r="E30" s="139" t="s">
        <v>224</v>
      </c>
    </row>
    <row r="31" spans="2:5" x14ac:dyDescent="0.25">
      <c r="B31" s="136" t="s">
        <v>58</v>
      </c>
      <c r="C31" s="137" t="s">
        <v>200</v>
      </c>
      <c r="D31" s="138" t="s">
        <v>138</v>
      </c>
      <c r="E31" s="139" t="s">
        <v>223</v>
      </c>
    </row>
    <row r="32" spans="2:5" x14ac:dyDescent="0.25">
      <c r="B32" s="136" t="s">
        <v>59</v>
      </c>
      <c r="C32" s="137" t="s">
        <v>330</v>
      </c>
      <c r="D32" s="138" t="s">
        <v>139</v>
      </c>
      <c r="E32" s="139" t="s">
        <v>254</v>
      </c>
    </row>
    <row r="33" spans="2:5" x14ac:dyDescent="0.25">
      <c r="B33" s="136" t="s">
        <v>60</v>
      </c>
      <c r="C33" s="137" t="s">
        <v>331</v>
      </c>
      <c r="D33" s="138" t="s">
        <v>140</v>
      </c>
      <c r="E33" s="139" t="s">
        <v>222</v>
      </c>
    </row>
    <row r="34" spans="2:5" x14ac:dyDescent="0.25">
      <c r="B34" s="136" t="s">
        <v>61</v>
      </c>
      <c r="C34" s="137" t="s">
        <v>332</v>
      </c>
      <c r="D34" s="138" t="s">
        <v>141</v>
      </c>
      <c r="E34" s="139" t="s">
        <v>253</v>
      </c>
    </row>
    <row r="35" spans="2:5" ht="15.6" x14ac:dyDescent="0.25">
      <c r="B35" s="136" t="s">
        <v>62</v>
      </c>
      <c r="C35" s="137" t="s">
        <v>455</v>
      </c>
      <c r="D35" s="138" t="s">
        <v>142</v>
      </c>
      <c r="E35" s="139" t="s">
        <v>340</v>
      </c>
    </row>
    <row r="36" spans="2:5" x14ac:dyDescent="0.25">
      <c r="B36" s="136" t="s">
        <v>63</v>
      </c>
      <c r="C36" s="137" t="s">
        <v>333</v>
      </c>
      <c r="D36" s="140" t="s">
        <v>143</v>
      </c>
      <c r="E36" s="141" t="s">
        <v>221</v>
      </c>
    </row>
    <row r="37" spans="2:5" x14ac:dyDescent="0.25">
      <c r="B37" s="136" t="s">
        <v>64</v>
      </c>
      <c r="C37" s="137" t="s">
        <v>334</v>
      </c>
      <c r="D37" s="130" t="s">
        <v>144</v>
      </c>
      <c r="E37" s="131" t="s">
        <v>339</v>
      </c>
    </row>
    <row r="38" spans="2:5" x14ac:dyDescent="0.25">
      <c r="B38" s="136" t="s">
        <v>65</v>
      </c>
      <c r="C38" s="137" t="s">
        <v>335</v>
      </c>
      <c r="D38" s="134" t="s">
        <v>145</v>
      </c>
      <c r="E38" s="135" t="s">
        <v>255</v>
      </c>
    </row>
    <row r="39" spans="2:5" x14ac:dyDescent="0.25">
      <c r="B39" s="136" t="s">
        <v>66</v>
      </c>
      <c r="C39" s="137" t="s">
        <v>336</v>
      </c>
      <c r="D39" s="138" t="s">
        <v>146</v>
      </c>
      <c r="E39" s="139" t="s">
        <v>256</v>
      </c>
    </row>
    <row r="40" spans="2:5" ht="15.6" x14ac:dyDescent="0.25">
      <c r="B40" s="142" t="s">
        <v>67</v>
      </c>
      <c r="C40" s="143" t="s">
        <v>456</v>
      </c>
      <c r="D40" s="138" t="s">
        <v>147</v>
      </c>
      <c r="E40" s="139" t="s">
        <v>220</v>
      </c>
    </row>
    <row r="41" spans="2:5" s="145" customFormat="1" x14ac:dyDescent="0.25">
      <c r="B41" s="144" t="s">
        <v>68</v>
      </c>
      <c r="C41" s="131" t="s">
        <v>338</v>
      </c>
      <c r="D41" s="138" t="s">
        <v>148</v>
      </c>
      <c r="E41" s="139" t="s">
        <v>219</v>
      </c>
    </row>
    <row r="42" spans="2:5" s="145" customFormat="1" x14ac:dyDescent="0.25">
      <c r="B42" s="146" t="s">
        <v>69</v>
      </c>
      <c r="C42" s="135" t="s">
        <v>274</v>
      </c>
      <c r="D42" s="138" t="s">
        <v>149</v>
      </c>
      <c r="E42" s="139" t="s">
        <v>218</v>
      </c>
    </row>
    <row r="43" spans="2:5" s="145" customFormat="1" x14ac:dyDescent="0.25">
      <c r="B43" s="147" t="s">
        <v>70</v>
      </c>
      <c r="C43" s="139" t="s">
        <v>275</v>
      </c>
      <c r="D43" s="138" t="s">
        <v>150</v>
      </c>
      <c r="E43" s="139" t="s">
        <v>217</v>
      </c>
    </row>
    <row r="44" spans="2:5" s="145" customFormat="1" x14ac:dyDescent="0.25">
      <c r="B44" s="147" t="s">
        <v>71</v>
      </c>
      <c r="C44" s="139" t="s">
        <v>276</v>
      </c>
      <c r="D44" s="138" t="s">
        <v>151</v>
      </c>
      <c r="E44" s="139" t="s">
        <v>216</v>
      </c>
    </row>
    <row r="45" spans="2:5" s="145" customFormat="1" x14ac:dyDescent="0.25">
      <c r="B45" s="147" t="s">
        <v>72</v>
      </c>
      <c r="C45" s="139" t="s">
        <v>201</v>
      </c>
      <c r="D45" s="138" t="s">
        <v>152</v>
      </c>
      <c r="E45" s="139" t="s">
        <v>215</v>
      </c>
    </row>
    <row r="46" spans="2:5" s="145" customFormat="1" x14ac:dyDescent="0.25">
      <c r="B46" s="147" t="s">
        <v>73</v>
      </c>
      <c r="C46" s="139" t="s">
        <v>277</v>
      </c>
      <c r="D46" s="138" t="s">
        <v>153</v>
      </c>
      <c r="E46" s="139" t="s">
        <v>214</v>
      </c>
    </row>
    <row r="47" spans="2:5" s="145" customFormat="1" x14ac:dyDescent="0.25">
      <c r="B47" s="147" t="s">
        <v>74</v>
      </c>
      <c r="C47" s="139" t="s">
        <v>278</v>
      </c>
      <c r="D47" s="138" t="s">
        <v>154</v>
      </c>
      <c r="E47" s="139" t="s">
        <v>213</v>
      </c>
    </row>
    <row r="48" spans="2:5" s="145" customFormat="1" x14ac:dyDescent="0.25">
      <c r="B48" s="147" t="s">
        <v>75</v>
      </c>
      <c r="C48" s="139" t="s">
        <v>279</v>
      </c>
      <c r="D48" s="138" t="s">
        <v>155</v>
      </c>
      <c r="E48" s="139" t="s">
        <v>212</v>
      </c>
    </row>
    <row r="49" spans="2:5" s="145" customFormat="1" x14ac:dyDescent="0.25">
      <c r="B49" s="147" t="s">
        <v>76</v>
      </c>
      <c r="C49" s="139" t="s">
        <v>235</v>
      </c>
      <c r="D49" s="138" t="s">
        <v>156</v>
      </c>
      <c r="E49" s="139" t="s">
        <v>211</v>
      </c>
    </row>
    <row r="50" spans="2:5" s="145" customFormat="1" x14ac:dyDescent="0.25">
      <c r="B50" s="147" t="s">
        <v>77</v>
      </c>
      <c r="C50" s="139" t="s">
        <v>280</v>
      </c>
      <c r="D50" s="138" t="s">
        <v>157</v>
      </c>
      <c r="E50" s="139" t="s">
        <v>210</v>
      </c>
    </row>
    <row r="51" spans="2:5" s="145" customFormat="1" x14ac:dyDescent="0.25">
      <c r="B51" s="147" t="s">
        <v>78</v>
      </c>
      <c r="C51" s="139" t="s">
        <v>281</v>
      </c>
      <c r="D51" s="138" t="s">
        <v>158</v>
      </c>
      <c r="E51" s="139" t="s">
        <v>209</v>
      </c>
    </row>
    <row r="52" spans="2:5" s="145" customFormat="1" x14ac:dyDescent="0.25">
      <c r="B52" s="147" t="s">
        <v>79</v>
      </c>
      <c r="C52" s="139" t="s">
        <v>282</v>
      </c>
      <c r="D52" s="138" t="s">
        <v>159</v>
      </c>
      <c r="E52" s="139" t="s">
        <v>208</v>
      </c>
    </row>
    <row r="53" spans="2:5" s="145" customFormat="1" x14ac:dyDescent="0.25">
      <c r="B53" s="147" t="s">
        <v>80</v>
      </c>
      <c r="C53" s="139" t="s">
        <v>283</v>
      </c>
      <c r="D53" s="138" t="s">
        <v>160</v>
      </c>
      <c r="E53" s="139" t="s">
        <v>207</v>
      </c>
    </row>
    <row r="54" spans="2:5" s="145" customFormat="1" x14ac:dyDescent="0.25">
      <c r="B54" s="147" t="s">
        <v>81</v>
      </c>
      <c r="C54" s="139" t="s">
        <v>284</v>
      </c>
      <c r="D54" s="138" t="s">
        <v>161</v>
      </c>
      <c r="E54" s="139" t="s">
        <v>206</v>
      </c>
    </row>
    <row r="55" spans="2:5" s="145" customFormat="1" x14ac:dyDescent="0.25">
      <c r="B55" s="147" t="s">
        <v>82</v>
      </c>
      <c r="C55" s="139" t="s">
        <v>285</v>
      </c>
      <c r="D55" s="138" t="s">
        <v>162</v>
      </c>
      <c r="E55" s="139" t="s">
        <v>257</v>
      </c>
    </row>
    <row r="56" spans="2:5" s="145" customFormat="1" x14ac:dyDescent="0.25">
      <c r="B56" s="147" t="s">
        <v>83</v>
      </c>
      <c r="C56" s="139" t="s">
        <v>286</v>
      </c>
      <c r="D56" s="140" t="s">
        <v>163</v>
      </c>
      <c r="E56" s="141" t="s">
        <v>205</v>
      </c>
    </row>
    <row r="57" spans="2:5" s="145" customFormat="1" x14ac:dyDescent="0.25">
      <c r="B57" s="147" t="s">
        <v>84</v>
      </c>
      <c r="C57" s="139" t="s">
        <v>287</v>
      </c>
      <c r="D57" s="130" t="s">
        <v>164</v>
      </c>
      <c r="E57" s="131" t="s">
        <v>204</v>
      </c>
    </row>
    <row r="58" spans="2:5" s="145" customFormat="1" x14ac:dyDescent="0.25">
      <c r="B58" s="147" t="s">
        <v>85</v>
      </c>
      <c r="C58" s="139" t="s">
        <v>288</v>
      </c>
      <c r="D58" s="134" t="s">
        <v>165</v>
      </c>
      <c r="E58" s="135" t="s">
        <v>236</v>
      </c>
    </row>
    <row r="59" spans="2:5" s="145" customFormat="1" x14ac:dyDescent="0.25">
      <c r="B59" s="147" t="s">
        <v>86</v>
      </c>
      <c r="C59" s="139" t="s">
        <v>289</v>
      </c>
      <c r="D59" s="138" t="s">
        <v>166</v>
      </c>
      <c r="E59" s="148" t="s">
        <v>237</v>
      </c>
    </row>
    <row r="60" spans="2:5" s="145" customFormat="1" x14ac:dyDescent="0.25">
      <c r="B60" s="147" t="s">
        <v>87</v>
      </c>
      <c r="C60" s="139" t="s">
        <v>290</v>
      </c>
      <c r="D60" s="138" t="s">
        <v>167</v>
      </c>
      <c r="E60" s="148" t="s">
        <v>238</v>
      </c>
    </row>
    <row r="61" spans="2:5" s="145" customFormat="1" x14ac:dyDescent="0.25">
      <c r="B61" s="147" t="s">
        <v>88</v>
      </c>
      <c r="C61" s="139" t="s">
        <v>291</v>
      </c>
      <c r="D61" s="138" t="s">
        <v>168</v>
      </c>
      <c r="E61" s="148" t="s">
        <v>239</v>
      </c>
    </row>
    <row r="62" spans="2:5" s="145" customFormat="1" x14ac:dyDescent="0.25">
      <c r="B62" s="147" t="s">
        <v>89</v>
      </c>
      <c r="C62" s="139" t="s">
        <v>292</v>
      </c>
      <c r="D62" s="138" t="s">
        <v>169</v>
      </c>
      <c r="E62" s="148" t="s">
        <v>240</v>
      </c>
    </row>
    <row r="63" spans="2:5" s="145" customFormat="1" x14ac:dyDescent="0.25">
      <c r="B63" s="147" t="s">
        <v>90</v>
      </c>
      <c r="C63" s="139" t="s">
        <v>293</v>
      </c>
      <c r="D63" s="138" t="s">
        <v>170</v>
      </c>
      <c r="E63" s="148" t="s">
        <v>241</v>
      </c>
    </row>
    <row r="64" spans="2:5" s="145" customFormat="1" x14ac:dyDescent="0.25">
      <c r="B64" s="147" t="s">
        <v>91</v>
      </c>
      <c r="C64" s="139" t="s">
        <v>294</v>
      </c>
      <c r="D64" s="138" t="s">
        <v>171</v>
      </c>
      <c r="E64" s="148" t="s">
        <v>242</v>
      </c>
    </row>
    <row r="65" spans="2:5" s="145" customFormat="1" x14ac:dyDescent="0.25">
      <c r="B65" s="147" t="s">
        <v>92</v>
      </c>
      <c r="C65" s="139" t="s">
        <v>295</v>
      </c>
      <c r="D65" s="138" t="s">
        <v>172</v>
      </c>
      <c r="E65" s="148" t="s">
        <v>243</v>
      </c>
    </row>
    <row r="66" spans="2:5" s="145" customFormat="1" x14ac:dyDescent="0.25">
      <c r="B66" s="147" t="s">
        <v>93</v>
      </c>
      <c r="C66" s="139" t="s">
        <v>296</v>
      </c>
      <c r="D66" s="138" t="s">
        <v>173</v>
      </c>
      <c r="E66" s="148" t="s">
        <v>244</v>
      </c>
    </row>
    <row r="67" spans="2:5" s="145" customFormat="1" x14ac:dyDescent="0.25">
      <c r="B67" s="147" t="s">
        <v>94</v>
      </c>
      <c r="C67" s="139" t="s">
        <v>297</v>
      </c>
      <c r="D67" s="138" t="s">
        <v>174</v>
      </c>
      <c r="E67" s="148" t="s">
        <v>245</v>
      </c>
    </row>
    <row r="68" spans="2:5" s="145" customFormat="1" x14ac:dyDescent="0.25">
      <c r="B68" s="147" t="s">
        <v>95</v>
      </c>
      <c r="C68" s="139" t="s">
        <v>298</v>
      </c>
      <c r="D68" s="138" t="s">
        <v>175</v>
      </c>
      <c r="E68" s="148" t="s">
        <v>246</v>
      </c>
    </row>
    <row r="69" spans="2:5" s="145" customFormat="1" x14ac:dyDescent="0.25">
      <c r="B69" s="147" t="s">
        <v>96</v>
      </c>
      <c r="C69" s="139" t="s">
        <v>299</v>
      </c>
      <c r="D69" s="138" t="s">
        <v>176</v>
      </c>
      <c r="E69" s="148" t="s">
        <v>203</v>
      </c>
    </row>
    <row r="70" spans="2:5" s="145" customFormat="1" x14ac:dyDescent="0.25">
      <c r="B70" s="147" t="s">
        <v>97</v>
      </c>
      <c r="C70" s="139" t="s">
        <v>300</v>
      </c>
      <c r="D70" s="138" t="s">
        <v>177</v>
      </c>
      <c r="E70" s="148" t="s">
        <v>202</v>
      </c>
    </row>
    <row r="71" spans="2:5" s="145" customFormat="1" x14ac:dyDescent="0.25">
      <c r="B71" s="147" t="s">
        <v>98</v>
      </c>
      <c r="C71" s="139" t="s">
        <v>301</v>
      </c>
      <c r="D71" s="138" t="s">
        <v>178</v>
      </c>
      <c r="E71" s="148" t="s">
        <v>247</v>
      </c>
    </row>
    <row r="72" spans="2:5" s="145" customFormat="1" x14ac:dyDescent="0.25">
      <c r="B72" s="147" t="s">
        <v>99</v>
      </c>
      <c r="C72" s="139" t="s">
        <v>302</v>
      </c>
      <c r="D72" s="138" t="s">
        <v>179</v>
      </c>
      <c r="E72" s="148" t="s">
        <v>248</v>
      </c>
    </row>
    <row r="73" spans="2:5" s="145" customFormat="1" x14ac:dyDescent="0.25">
      <c r="B73" s="147" t="s">
        <v>100</v>
      </c>
      <c r="C73" s="139" t="s">
        <v>234</v>
      </c>
      <c r="D73" s="138" t="s">
        <v>180</v>
      </c>
      <c r="E73" s="148" t="s">
        <v>249</v>
      </c>
    </row>
    <row r="74" spans="2:5" s="145" customFormat="1" x14ac:dyDescent="0.25">
      <c r="B74" s="147" t="s">
        <v>101</v>
      </c>
      <c r="C74" s="139" t="s">
        <v>303</v>
      </c>
      <c r="D74" s="138" t="s">
        <v>181</v>
      </c>
      <c r="E74" s="148" t="s">
        <v>250</v>
      </c>
    </row>
    <row r="75" spans="2:5" s="145" customFormat="1" x14ac:dyDescent="0.25">
      <c r="B75" s="147" t="s">
        <v>102</v>
      </c>
      <c r="C75" s="139" t="s">
        <v>233</v>
      </c>
      <c r="D75" s="138" t="s">
        <v>182</v>
      </c>
      <c r="E75" s="148" t="s">
        <v>251</v>
      </c>
    </row>
    <row r="76" spans="2:5" s="145" customFormat="1" x14ac:dyDescent="0.25">
      <c r="B76" s="147" t="s">
        <v>103</v>
      </c>
      <c r="C76" s="139" t="s">
        <v>304</v>
      </c>
      <c r="D76" s="140" t="s">
        <v>183</v>
      </c>
      <c r="E76" s="149" t="s">
        <v>252</v>
      </c>
    </row>
    <row r="77" spans="2:5" s="145" customFormat="1" x14ac:dyDescent="0.25">
      <c r="B77" s="147" t="s">
        <v>104</v>
      </c>
      <c r="C77" s="139" t="s">
        <v>305</v>
      </c>
      <c r="D77" s="130" t="s">
        <v>184</v>
      </c>
      <c r="E77" s="131" t="s">
        <v>337</v>
      </c>
    </row>
    <row r="78" spans="2:5" s="145" customFormat="1" ht="15.6" x14ac:dyDescent="0.35">
      <c r="B78" s="147" t="s">
        <v>105</v>
      </c>
      <c r="C78" s="139" t="s">
        <v>306</v>
      </c>
      <c r="D78" s="134" t="s">
        <v>185</v>
      </c>
      <c r="E78" s="135" t="s">
        <v>457</v>
      </c>
    </row>
    <row r="79" spans="2:5" s="145" customFormat="1" ht="15.6" x14ac:dyDescent="0.35">
      <c r="B79" s="147" t="s">
        <v>106</v>
      </c>
      <c r="C79" s="139" t="s">
        <v>307</v>
      </c>
      <c r="D79" s="138" t="s">
        <v>186</v>
      </c>
      <c r="E79" s="139" t="s">
        <v>458</v>
      </c>
    </row>
    <row r="80" spans="2:5" s="145" customFormat="1" ht="15.6" x14ac:dyDescent="0.35">
      <c r="B80" s="147" t="s">
        <v>107</v>
      </c>
      <c r="C80" s="139" t="s">
        <v>232</v>
      </c>
      <c r="D80" s="138" t="s">
        <v>187</v>
      </c>
      <c r="E80" s="139" t="s">
        <v>459</v>
      </c>
    </row>
    <row r="81" spans="2:5" s="145" customFormat="1" ht="15.6" x14ac:dyDescent="0.35">
      <c r="B81" s="147" t="s">
        <v>108</v>
      </c>
      <c r="C81" s="139" t="s">
        <v>231</v>
      </c>
      <c r="D81" s="138" t="s">
        <v>188</v>
      </c>
      <c r="E81" s="139" t="s">
        <v>460</v>
      </c>
    </row>
    <row r="82" spans="2:5" s="145" customFormat="1" ht="15.6" x14ac:dyDescent="0.35">
      <c r="B82" s="147" t="s">
        <v>109</v>
      </c>
      <c r="C82" s="139" t="s">
        <v>308</v>
      </c>
      <c r="D82" s="140" t="s">
        <v>189</v>
      </c>
      <c r="E82" s="141" t="s">
        <v>461</v>
      </c>
    </row>
    <row r="83" spans="2:5" s="145" customFormat="1" x14ac:dyDescent="0.25">
      <c r="B83" s="147" t="s">
        <v>110</v>
      </c>
      <c r="C83" s="139" t="s">
        <v>309</v>
      </c>
      <c r="D83" s="150"/>
    </row>
    <row r="84" spans="2:5" s="145" customFormat="1" x14ac:dyDescent="0.25">
      <c r="B84" s="151" t="s">
        <v>111</v>
      </c>
      <c r="C84" s="141" t="s">
        <v>310</v>
      </c>
      <c r="D84" s="150"/>
    </row>
    <row r="85" spans="2:5" s="145" customFormat="1" x14ac:dyDescent="0.25">
      <c r="C85" s="152"/>
    </row>
    <row r="86" spans="2:5" x14ac:dyDescent="0.25">
      <c r="B86" s="153" t="s">
        <v>190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Figure 1</vt:lpstr>
      <vt:lpstr>Figure 2</vt:lpstr>
      <vt:lpstr>Figure 3</vt:lpstr>
      <vt:lpstr>Figure 4</vt:lpstr>
      <vt:lpstr>Table 1</vt:lpstr>
      <vt:lpstr>Figure 4x </vt:lpstr>
      <vt:lpstr>Table 2</vt:lpstr>
      <vt:lpstr>Figure 5</vt:lpstr>
      <vt:lpstr>CRF classification</vt:lpstr>
      <vt:lpstr>'Table 1'!Print_Area</vt:lpstr>
      <vt:lpstr>'Table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VEREBELYINE DOSA Melinda (ESTAT)</cp:lastModifiedBy>
  <cp:lastPrinted>2014-12-15T11:27:38Z</cp:lastPrinted>
  <dcterms:created xsi:type="dcterms:W3CDTF">2014-10-17T23:51:07Z</dcterms:created>
  <dcterms:modified xsi:type="dcterms:W3CDTF">2025-01-06T13:51:29Z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2023-12-13T14:40:26Z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5d36f5dd-f24e-4e44-a8aa-8d0c859b1e78</vt:lpwstr>
  </property>
  <property fmtid="{D5CDD505-2E9C-101B-9397-08002B2CF9AE}" pid="8" name="MSIP_Label_6bd9ddd1-4d20-43f6-abfa-fc3c07406f94_ContentBits">
    <vt:lpwstr>0</vt:lpwstr>
  </property>
</Properties>
</file>