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6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0.xml" ContentType="application/vnd.openxmlformats-officedocument.drawing+xml"/>
  <Override PartName="/xl/worksheets/sheet9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charts/style11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colors11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65426" yWindow="65426" windowWidth="19420" windowHeight="10420" tabRatio="841" activeTab="0"/>
  </bookViews>
  <sheets>
    <sheet name="Figure 1" sheetId="15" r:id="rId1"/>
    <sheet name="Figure 2" sheetId="3" r:id="rId2"/>
    <sheet name="Figure 3" sheetId="13" r:id="rId3"/>
    <sheet name="Figure 4" sheetId="16" r:id="rId4"/>
    <sheet name="Figure 5" sheetId="29" r:id="rId5"/>
    <sheet name="Figure 6" sheetId="31" r:id="rId6"/>
    <sheet name="Figure 7" sheetId="26" r:id="rId7"/>
    <sheet name="Figure 8" sheetId="27" r:id="rId8"/>
    <sheet name="Figure 9" sheetId="30" r:id="rId9"/>
  </sheets>
  <externalReferences>
    <externalReference r:id="rId12"/>
    <externalReference r:id="rId13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<sst xmlns="http://schemas.openxmlformats.org/spreadsheetml/2006/main" count="197" uniqueCount="151">
  <si>
    <t>Germany</t>
  </si>
  <si>
    <t>Spain</t>
  </si>
  <si>
    <t>France</t>
  </si>
  <si>
    <t>Italy</t>
  </si>
  <si>
    <t>Latvia</t>
  </si>
  <si>
    <t>Lithuania</t>
  </si>
  <si>
    <t>Poland</t>
  </si>
  <si>
    <t>Bosnia and Herzegovina</t>
  </si>
  <si>
    <t>Montenegro</t>
  </si>
  <si>
    <t>Serbia</t>
  </si>
  <si>
    <t>EUR</t>
  </si>
  <si>
    <t>Country</t>
  </si>
  <si>
    <t>%</t>
  </si>
  <si>
    <t>Food, beverages and tobacco</t>
  </si>
  <si>
    <t>Machinery and equipment n.e.c.</t>
  </si>
  <si>
    <t>Basic metals and fabricated metal products</t>
  </si>
  <si>
    <t>Motor vehicles and other transport equipment</t>
  </si>
  <si>
    <t>Chemicals</t>
  </si>
  <si>
    <t>Other products</t>
  </si>
  <si>
    <t>Food products</t>
  </si>
  <si>
    <t>Chemicals and chemical products</t>
  </si>
  <si>
    <t>Fabricated metal products, except machinery and equipment</t>
  </si>
  <si>
    <t>Machinery and equipment</t>
  </si>
  <si>
    <t>Motor vehicles, trailers and semi-trailers</t>
  </si>
  <si>
    <t>Year</t>
  </si>
  <si>
    <t>Manufacturing activity</t>
  </si>
  <si>
    <t>EU27_2020</t>
  </si>
  <si>
    <t>Rest of the EU</t>
  </si>
  <si>
    <t>PRCCODE</t>
  </si>
  <si>
    <t xml:space="preserve">EU Average value of sold production / kilogram </t>
  </si>
  <si>
    <t>PERIOD/INDICATORS</t>
  </si>
  <si>
    <t>PRODQNT</t>
  </si>
  <si>
    <t>PRODVAL</t>
  </si>
  <si>
    <t>Jan.-Dec. 2013</t>
  </si>
  <si>
    <t>Jan.-Dec. 2014</t>
  </si>
  <si>
    <t>Jan.-Dec. 2015</t>
  </si>
  <si>
    <t>Jan.-Dec. 2016</t>
  </si>
  <si>
    <t>Jan.-Dec. 2017</t>
  </si>
  <si>
    <t>Jan.-Dec. 2018</t>
  </si>
  <si>
    <t>Jan.-Dec. 2019</t>
  </si>
  <si>
    <t>Jan.-Dec. 2020</t>
  </si>
  <si>
    <t xml:space="preserve">EU average production cost per kilogram </t>
  </si>
  <si>
    <t>NACE 21.10 : Manufacture of basic pharmaceutical products</t>
  </si>
  <si>
    <t>CPA 21.10.51 : Provitamins, vitamins and their derivatives</t>
  </si>
  <si>
    <t>CPA 21.10.54 : Antibiotics</t>
  </si>
  <si>
    <t>The rest of pharmaceutical products</t>
  </si>
  <si>
    <t>Vitamins</t>
  </si>
  <si>
    <t>Antibiotics</t>
  </si>
  <si>
    <t>(thousand pieces)</t>
  </si>
  <si>
    <t>28112400 - Generating sets, wind-powered</t>
  </si>
  <si>
    <t>Quantity of wind turbines (thousand pieces)</t>
  </si>
  <si>
    <t xml:space="preserve">Motor vehicles </t>
  </si>
  <si>
    <t xml:space="preserve">Parts and accessories for motor vehicles </t>
  </si>
  <si>
    <t xml:space="preserve">Bodies (coachwork) for motor vehicles; trailers and semi-trailers </t>
  </si>
  <si>
    <t xml:space="preserve">Electrical and electronic equipment for motor vehicles </t>
  </si>
  <si>
    <t xml:space="preserve">Total of sold production of motor vehocles, trailers and semi-trailers </t>
  </si>
  <si>
    <t>sum</t>
  </si>
  <si>
    <t>PRODCOM code:</t>
  </si>
  <si>
    <t>Romania</t>
  </si>
  <si>
    <t>Portugal</t>
  </si>
  <si>
    <t>Prodcom code: 28112400 - Wind turbines-Generating sets, wind-powered</t>
  </si>
  <si>
    <t>Prodcom code: 10711100 - Fresh bread containing by weight in the dry matter state ≤ 5 % of sugars and ≤ 5 % of fat (excluding with added honey; eggs; cheese or fruit)</t>
  </si>
  <si>
    <t>Finland</t>
  </si>
  <si>
    <t>Austria</t>
  </si>
  <si>
    <t>Slovenia</t>
  </si>
  <si>
    <t>Greece</t>
  </si>
  <si>
    <t>Netherlands</t>
  </si>
  <si>
    <t>Denmark</t>
  </si>
  <si>
    <t>Ireland</t>
  </si>
  <si>
    <t>Belgium</t>
  </si>
  <si>
    <t>Estonia</t>
  </si>
  <si>
    <t>Croatia</t>
  </si>
  <si>
    <t>Slovakia</t>
  </si>
  <si>
    <t>Czechia</t>
  </si>
  <si>
    <t>Hungary</t>
  </si>
  <si>
    <t>Bulgaria</t>
  </si>
  <si>
    <t>Other products: Wood and paper, and printing; Furniture, other manufacturing and installation of machinery and equipment; Electrical equipment; Computer, electronic and optical products; Textiles, wearing apparel and leather; Pharmaceutical products; Mining</t>
  </si>
  <si>
    <t>Jan.-Dec. 2021</t>
  </si>
  <si>
    <t>thousands of EUR</t>
  </si>
  <si>
    <t>Source of data: Eurostat (online data code: DS-056120; sts_inpp_a)</t>
  </si>
  <si>
    <t>Source of data: Eurostat (online data code: DS-056120)</t>
  </si>
  <si>
    <t>Jan.-Dec. 2022</t>
  </si>
  <si>
    <t>Sweden</t>
  </si>
  <si>
    <t>Albania</t>
  </si>
  <si>
    <t>Source: Eurostat (online data code:DS-056120)</t>
  </si>
  <si>
    <t>total in bil</t>
  </si>
  <si>
    <t>billion EUR</t>
  </si>
  <si>
    <t>year</t>
  </si>
  <si>
    <t>Total sold value</t>
  </si>
  <si>
    <t xml:space="preserve">Evolution of EU's value of sold industrial production, 2013 - 2023 (2021=100) </t>
  </si>
  <si>
    <t>index (base=2021)</t>
  </si>
  <si>
    <t>EU value of sold industrial production, by country, 2023 (% of total value of sold production)</t>
  </si>
  <si>
    <t>Rubber, plastic and other non-metallic mineral products</t>
  </si>
  <si>
    <t>Value of sold production by group of manufacturing activity, EU, 2013 and 2023 (% share of total sold production)</t>
  </si>
  <si>
    <t>Evolution of the value of sold production for top 5 manufacturing activities, EU, 2013-2023</t>
  </si>
  <si>
    <t>Sold production of motor vehicles, trailers and semi-trailers in EU-27, 2023</t>
  </si>
  <si>
    <t>2013-2023</t>
  </si>
  <si>
    <t>Wind turbines produced in EU, 2013-2023</t>
  </si>
  <si>
    <t>Jan.-Dec. 2023</t>
  </si>
  <si>
    <t>Norway</t>
  </si>
  <si>
    <t>Note: EU except Cyprus, Luxembourg, Malta; Island - not available</t>
  </si>
  <si>
    <t>Fishing rods</t>
  </si>
  <si>
    <t>Skis, for winter sports</t>
  </si>
  <si>
    <t>Fishing rods, other line fishing tackle; articles for hunting or fishing n.e.c</t>
  </si>
  <si>
    <t>Tennis, badminton or similar rackets, whether or not strung</t>
  </si>
  <si>
    <t>Gymnasium or athletics articles and equipment</t>
  </si>
  <si>
    <t>32301131</t>
  </si>
  <si>
    <t>32301137</t>
  </si>
  <si>
    <t>Ski-bindings, ski brakes and ski poles</t>
  </si>
  <si>
    <t>32301150</t>
  </si>
  <si>
    <t>Ice skates and roller skates, including skating boots with skates attached; parts and accessories therefor</t>
  </si>
  <si>
    <t>32301200</t>
  </si>
  <si>
    <t>Snow-ski footwear</t>
  </si>
  <si>
    <t>32301300</t>
  </si>
  <si>
    <t>Water-skis, surfboards, sailboards and other water-sport 9506[.21 + .29] equipment</t>
  </si>
  <si>
    <t>32301400</t>
  </si>
  <si>
    <t>32301510</t>
  </si>
  <si>
    <t>Leather sports gloves, mittens and mitts</t>
  </si>
  <si>
    <t>32301530</t>
  </si>
  <si>
    <t>Golf clubs and other golf equipment (including golf balls)</t>
  </si>
  <si>
    <t>32301550</t>
  </si>
  <si>
    <t>Articles and equipment for table-tennis (including bats, balls 9506 40 and nets)</t>
  </si>
  <si>
    <t>32301560</t>
  </si>
  <si>
    <t>32301580</t>
  </si>
  <si>
    <t>Balls (excluding golf balls, table-tennis balls, medicine balls and punch balls)</t>
  </si>
  <si>
    <t>32301590</t>
  </si>
  <si>
    <t>Other articles and equipment for sport and open-air games, n.e.c.</t>
  </si>
  <si>
    <t>32301600</t>
  </si>
  <si>
    <t>Tennis, badminton or similar rackets</t>
  </si>
  <si>
    <t>Gymnasium or athletics articles</t>
  </si>
  <si>
    <t>The rest of sport goods</t>
  </si>
  <si>
    <r>
      <t>Source:</t>
    </r>
    <r>
      <rPr>
        <sz val="10"/>
        <rFont val="Arial"/>
        <family val="2"/>
      </rPr>
      <t xml:space="preserve"> Eurostat (online data code: DS-056120)</t>
    </r>
  </si>
  <si>
    <t>diff</t>
  </si>
  <si>
    <r>
      <t xml:space="preserve">(in </t>
    </r>
    <r>
      <rPr>
        <b/>
        <sz val="10"/>
        <color theme="1"/>
        <rFont val="Calibri"/>
        <family val="2"/>
      </rPr>
      <t>€ million</t>
    </r>
    <r>
      <rPr>
        <b/>
        <sz val="8.5"/>
        <color theme="1"/>
        <rFont val="Arial"/>
        <family val="2"/>
      </rPr>
      <t>)</t>
    </r>
  </si>
  <si>
    <t>Figure 9: Sport goods produced in EU, 2013-2023</t>
  </si>
  <si>
    <r>
      <t>Source:</t>
    </r>
    <r>
      <rPr>
        <sz val="10"/>
        <color theme="1"/>
        <rFont val="Arial"/>
        <family val="2"/>
      </rPr>
      <t xml:space="preserve"> Eurostat (online data code: DS-056120)</t>
    </r>
  </si>
  <si>
    <r>
      <t xml:space="preserve">(in </t>
    </r>
    <r>
      <rPr>
        <sz val="10"/>
        <color theme="1"/>
        <rFont val="Calibri"/>
        <family val="2"/>
      </rPr>
      <t>€</t>
    </r>
    <r>
      <rPr>
        <sz val="10"/>
        <color theme="1"/>
        <rFont val="Arial"/>
        <family val="2"/>
      </rPr>
      <t xml:space="preserve"> billion)</t>
    </r>
  </si>
  <si>
    <t xml:space="preserve">Note: y-axis does not start at zero. </t>
  </si>
  <si>
    <t>(index base 2021=100)</t>
  </si>
  <si>
    <t>EU except Cyprus, Luxembourg, Malta</t>
  </si>
  <si>
    <t>Update: 23.7.2024</t>
  </si>
  <si>
    <t>Total Sold Production</t>
  </si>
  <si>
    <t>Sold production of motor vehicles, trailers and semi-trailers, EU, 2023</t>
  </si>
  <si>
    <t>Note: EU except Cyprus, Luxembourg, Malta</t>
  </si>
  <si>
    <r>
      <t>Sold</t>
    </r>
    <r>
      <rPr>
        <sz val="10"/>
        <color rgb="FF595959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production of basic pharmaceutical products, EU, 2013-2023</t>
    </r>
  </si>
  <si>
    <t>Figure 6: Value of sold production for 1 kg of fresh bread in the EU, 2013-2023</t>
  </si>
  <si>
    <t>(€ per kg)</t>
  </si>
  <si>
    <t>Note: y-axis does not start at zero.</t>
  </si>
  <si>
    <t>EU except Cyprus, Luxembourg, Malta; Iceland - not available.</t>
  </si>
  <si>
    <t>EU average</t>
  </si>
  <si>
    <t xml:space="preserve">Iceland: not available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</si>
</sst>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_-* #,##0_-;\-* #,##0_-;_-* &quot;-&quot;??_-;_-@_-"/>
    <numFmt numFmtId="166" formatCode="0.0"/>
    <numFmt numFmtId="167" formatCode="dd\.mm\.yy"/>
    <numFmt numFmtId="168" formatCode="#,##0.0"/>
    <numFmt numFmtId="169" formatCode="#,##0\ &quot;€&quot;"/>
    <numFmt numFmtId="170" formatCode="_(* #,##0_);_(* \(#,##0\);_(* &quot;-&quot;??_);_(@_)"/>
    <numFmt numFmtId="171" formatCode="#,##0.00\ &quot;€&quot;"/>
    <numFmt numFmtId="172" formatCode="_(* #,##0.0_);_(* \(#,##0.0\);_(* &quot;-&quot;??_);_(@_)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595959"/>
      <name val="Arial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</font>
    <font>
      <b/>
      <sz val="8.5"/>
      <color theme="1"/>
      <name val="Arial"/>
      <family val="2"/>
    </font>
    <font>
      <sz val="10"/>
      <color theme="1"/>
      <name val="Calibri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</cellStyleXfs>
  <cellXfs count="128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166" fontId="3" fillId="0" borderId="1" xfId="0" applyNumberFormat="1" applyFont="1" applyBorder="1"/>
    <xf numFmtId="166" fontId="3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166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0" borderId="0" xfId="20" applyFont="1" applyFill="1" applyBorder="1" applyAlignment="1">
      <alignment horizontal="center"/>
      <protection/>
    </xf>
    <xf numFmtId="165" fontId="3" fillId="0" borderId="0" xfId="18" applyNumberFormat="1" applyFont="1" applyFill="1"/>
    <xf numFmtId="0" fontId="5" fillId="0" borderId="0" xfId="20" applyNumberFormat="1" applyFont="1" applyFill="1" applyBorder="1" applyAlignment="1">
      <alignment horizontal="center" wrapText="1"/>
      <protection/>
    </xf>
    <xf numFmtId="165" fontId="3" fillId="0" borderId="0" xfId="18" applyNumberFormat="1" applyFont="1" applyFill="1" applyAlignment="1">
      <alignment horizontal="right"/>
    </xf>
    <xf numFmtId="1" fontId="4" fillId="3" borderId="0" xfId="0" applyNumberFormat="1" applyFont="1" applyFill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3" fillId="0" borderId="0" xfId="15" applyFont="1"/>
    <xf numFmtId="1" fontId="3" fillId="0" borderId="0" xfId="0" applyNumberFormat="1" applyFont="1"/>
    <xf numFmtId="0" fontId="3" fillId="0" borderId="2" xfId="0" applyFont="1" applyBorder="1"/>
    <xf numFmtId="166" fontId="3" fillId="0" borderId="1" xfId="18" applyNumberFormat="1" applyFont="1" applyBorder="1"/>
    <xf numFmtId="0" fontId="3" fillId="0" borderId="0" xfId="21" applyFont="1">
      <alignment/>
      <protection/>
    </xf>
    <xf numFmtId="0" fontId="4" fillId="0" borderId="0" xfId="21" applyFont="1" applyAlignment="1">
      <alignment horizontal="left" vertical="top" wrapText="1"/>
      <protection/>
    </xf>
    <xf numFmtId="0" fontId="4" fillId="0" borderId="0" xfId="21" applyFont="1" applyAlignment="1">
      <alignment horizontal="left" vertical="top" wrapText="1"/>
      <protection/>
    </xf>
    <xf numFmtId="0" fontId="4" fillId="2" borderId="3" xfId="21" applyFont="1" applyFill="1" applyBorder="1" applyAlignment="1">
      <alignment horizontal="left" vertical="top" wrapText="1"/>
      <protection/>
    </xf>
    <xf numFmtId="0" fontId="4" fillId="2" borderId="4" xfId="21" applyFont="1" applyFill="1" applyBorder="1" applyAlignment="1">
      <alignment horizontal="left" vertical="top" wrapText="1"/>
      <protection/>
    </xf>
    <xf numFmtId="0" fontId="4" fillId="0" borderId="0" xfId="21" applyFont="1" applyAlignment="1">
      <alignment vertical="top" wrapText="1"/>
      <protection/>
    </xf>
    <xf numFmtId="0" fontId="4" fillId="0" borderId="2" xfId="21" applyFont="1" applyBorder="1" applyAlignment="1">
      <alignment vertical="top" wrapText="1"/>
      <protection/>
    </xf>
    <xf numFmtId="0" fontId="4" fillId="0" borderId="2" xfId="21" applyFont="1" applyFill="1" applyBorder="1" applyAlignment="1">
      <alignment horizontal="center" vertical="top" wrapText="1"/>
      <protection/>
    </xf>
    <xf numFmtId="0" fontId="3" fillId="0" borderId="1" xfId="21" applyFont="1" applyBorder="1" applyAlignment="1">
      <alignment horizontal="center"/>
      <protection/>
    </xf>
    <xf numFmtId="0" fontId="3" fillId="0" borderId="0" xfId="21" applyFont="1" applyAlignment="1">
      <alignment horizontal="center"/>
      <protection/>
    </xf>
    <xf numFmtId="0" fontId="3" fillId="0" borderId="1" xfId="21" applyFont="1" applyBorder="1">
      <alignment/>
      <protection/>
    </xf>
    <xf numFmtId="9" fontId="1" fillId="0" borderId="1" xfId="22" applyNumberFormat="1" applyFont="1" applyBorder="1"/>
    <xf numFmtId="169" fontId="1" fillId="0" borderId="0" xfId="0" applyNumberFormat="1" applyFont="1"/>
    <xf numFmtId="9" fontId="3" fillId="0" borderId="0" xfId="22" applyFont="1"/>
    <xf numFmtId="0" fontId="1" fillId="0" borderId="0" xfId="21" applyFont="1">
      <alignment/>
      <protection/>
    </xf>
    <xf numFmtId="169" fontId="5" fillId="0" borderId="0" xfId="0" applyNumberFormat="1" applyFont="1"/>
    <xf numFmtId="0" fontId="4" fillId="0" borderId="0" xfId="21" applyFont="1">
      <alignment/>
      <protection/>
    </xf>
    <xf numFmtId="169" fontId="5" fillId="0" borderId="0" xfId="26" applyNumberFormat="1" applyFont="1"/>
    <xf numFmtId="1" fontId="4" fillId="0" borderId="0" xfId="21" applyNumberFormat="1" applyFont="1">
      <alignment/>
      <protection/>
    </xf>
    <xf numFmtId="3" fontId="1" fillId="4" borderId="0" xfId="21" applyNumberFormat="1" applyFont="1" applyFill="1">
      <alignment/>
      <protection/>
    </xf>
    <xf numFmtId="0" fontId="1" fillId="0" borderId="0" xfId="22" applyNumberFormat="1" applyFont="1"/>
    <xf numFmtId="3" fontId="1" fillId="0" borderId="0" xfId="0" applyNumberFormat="1" applyFont="1"/>
    <xf numFmtId="169" fontId="1" fillId="0" borderId="0" xfId="21" applyNumberFormat="1" applyFont="1">
      <alignment/>
      <protection/>
    </xf>
    <xf numFmtId="0" fontId="3" fillId="0" borderId="0" xfId="22" applyNumberFormat="1" applyFont="1"/>
    <xf numFmtId="0" fontId="1" fillId="0" borderId="0" xfId="0" applyFont="1"/>
    <xf numFmtId="0" fontId="3" fillId="0" borderId="0" xfId="21" applyFont="1" applyAlignment="1">
      <alignment horizontal="left" vertical="top" wrapText="1"/>
      <protection/>
    </xf>
    <xf numFmtId="0" fontId="3" fillId="0" borderId="0" xfId="21" applyFont="1" applyAlignment="1">
      <alignment horizontal="left"/>
      <protection/>
    </xf>
    <xf numFmtId="171" fontId="3" fillId="0" borderId="0" xfId="21" applyNumberFormat="1" applyFont="1" applyAlignment="1">
      <alignment horizontal="left"/>
      <protection/>
    </xf>
    <xf numFmtId="10" fontId="3" fillId="0" borderId="0" xfId="22" applyNumberFormat="1" applyFont="1"/>
    <xf numFmtId="0" fontId="3" fillId="0" borderId="0" xfId="21" applyFont="1" applyFill="1">
      <alignment/>
      <protection/>
    </xf>
    <xf numFmtId="0" fontId="3" fillId="0" borderId="0" xfId="21" applyFont="1" applyFill="1" applyBorder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 applyAlignment="1">
      <alignment horizontal="left" wrapText="1"/>
      <protection/>
    </xf>
    <xf numFmtId="2" fontId="3" fillId="0" borderId="5" xfId="21" applyNumberFormat="1" applyFont="1" applyBorder="1">
      <alignment/>
      <protection/>
    </xf>
    <xf numFmtId="0" fontId="3" fillId="0" borderId="0" xfId="21" applyFont="1" applyAlignment="1">
      <alignment vertical="top" wrapText="1"/>
      <protection/>
    </xf>
    <xf numFmtId="2" fontId="3" fillId="0" borderId="6" xfId="21" applyNumberFormat="1" applyFont="1" applyBorder="1">
      <alignment/>
      <protection/>
    </xf>
    <xf numFmtId="0" fontId="7" fillId="0" borderId="0" xfId="21" applyFont="1" applyAlignment="1">
      <alignment vertical="top"/>
      <protection/>
    </xf>
    <xf numFmtId="170" fontId="3" fillId="0" borderId="1" xfId="18" applyNumberFormat="1" applyFont="1" applyBorder="1" applyAlignment="1">
      <alignment horizontal="right"/>
    </xf>
    <xf numFmtId="9" fontId="4" fillId="0" borderId="0" xfId="22" applyFont="1"/>
    <xf numFmtId="9" fontId="3" fillId="0" borderId="0" xfId="22" applyFont="1" applyFill="1"/>
    <xf numFmtId="2" fontId="5" fillId="0" borderId="7" xfId="23" applyNumberFormat="1" applyFont="1" applyBorder="1">
      <alignment/>
      <protection/>
    </xf>
    <xf numFmtId="0" fontId="3" fillId="0" borderId="0" xfId="21" applyFont="1" applyAlignment="1">
      <alignment vertical="top"/>
      <protection/>
    </xf>
    <xf numFmtId="167" fontId="1" fillId="0" borderId="0" xfId="25" applyNumberFormat="1" applyFont="1" applyFill="1" applyBorder="1" applyAlignment="1">
      <alignment/>
      <protection/>
    </xf>
    <xf numFmtId="0" fontId="1" fillId="5" borderId="8" xfId="23" applyNumberFormat="1" applyFont="1" applyFill="1" applyBorder="1" applyAlignment="1">
      <alignment/>
      <protection/>
    </xf>
    <xf numFmtId="0" fontId="3" fillId="0" borderId="9" xfId="21" applyFont="1" applyBorder="1">
      <alignment/>
      <protection/>
    </xf>
    <xf numFmtId="166" fontId="3" fillId="0" borderId="1" xfId="21" applyNumberFormat="1" applyFont="1" applyBorder="1">
      <alignment/>
      <protection/>
    </xf>
    <xf numFmtId="166" fontId="3" fillId="0" borderId="10" xfId="21" applyNumberFormat="1" applyFont="1" applyBorder="1">
      <alignment/>
      <protection/>
    </xf>
    <xf numFmtId="168" fontId="1" fillId="0" borderId="1" xfId="23" applyNumberFormat="1" applyFont="1" applyFill="1" applyBorder="1" applyAlignment="1">
      <alignment/>
      <protection/>
    </xf>
    <xf numFmtId="168" fontId="1" fillId="0" borderId="10" xfId="23" applyNumberFormat="1" applyFont="1" applyFill="1" applyBorder="1" applyAlignment="1">
      <alignment/>
      <protection/>
    </xf>
    <xf numFmtId="166" fontId="1" fillId="0" borderId="1" xfId="23" applyNumberFormat="1" applyFont="1" applyBorder="1">
      <alignment/>
      <protection/>
    </xf>
    <xf numFmtId="166" fontId="1" fillId="0" borderId="10" xfId="23" applyNumberFormat="1" applyFont="1" applyBorder="1">
      <alignment/>
      <protection/>
    </xf>
    <xf numFmtId="166" fontId="1" fillId="0" borderId="0" xfId="23" applyNumberFormat="1" applyFont="1" applyBorder="1">
      <alignment/>
      <protection/>
    </xf>
    <xf numFmtId="0" fontId="8" fillId="0" borderId="0" xfId="21" applyFont="1" applyAlignment="1">
      <alignment horizontal="left" vertical="center" readingOrder="1"/>
      <protection/>
    </xf>
    <xf numFmtId="0" fontId="1" fillId="0" borderId="0" xfId="23" applyFont="1">
      <alignment/>
      <protection/>
    </xf>
    <xf numFmtId="0" fontId="10" fillId="0" borderId="0" xfId="21" applyFont="1">
      <alignment/>
      <protection/>
    </xf>
    <xf numFmtId="0" fontId="1" fillId="0" borderId="0" xfId="24" applyNumberFormat="1" applyFont="1" applyFill="1" applyBorder="1" applyAlignment="1">
      <alignment/>
      <protection/>
    </xf>
    <xf numFmtId="0" fontId="1" fillId="0" borderId="0" xfId="24" applyFont="1">
      <alignment/>
      <protection/>
    </xf>
    <xf numFmtId="3" fontId="1" fillId="0" borderId="0" xfId="25" applyNumberFormat="1" applyFont="1" applyFill="1" applyBorder="1" applyAlignment="1">
      <alignment/>
      <protection/>
    </xf>
    <xf numFmtId="1" fontId="3" fillId="0" borderId="0" xfId="21" applyNumberFormat="1" applyFont="1">
      <alignment/>
      <protection/>
    </xf>
    <xf numFmtId="0" fontId="4" fillId="2" borderId="11" xfId="21" applyFont="1" applyFill="1" applyBorder="1">
      <alignment/>
      <protection/>
    </xf>
    <xf numFmtId="0" fontId="4" fillId="2" borderId="12" xfId="21" applyFont="1" applyFill="1" applyBorder="1">
      <alignment/>
      <protection/>
    </xf>
    <xf numFmtId="0" fontId="3" fillId="2" borderId="13" xfId="21" applyFont="1" applyFill="1" applyBorder="1" applyAlignment="1">
      <alignment horizontal="left" wrapText="1"/>
      <protection/>
    </xf>
    <xf numFmtId="168" fontId="1" fillId="0" borderId="14" xfId="23" applyNumberFormat="1" applyFont="1" applyFill="1" applyBorder="1" applyAlignment="1">
      <alignment/>
      <protection/>
    </xf>
    <xf numFmtId="168" fontId="1" fillId="0" borderId="15" xfId="23" applyNumberFormat="1" applyFont="1" applyFill="1" applyBorder="1" applyAlignment="1">
      <alignment/>
      <protection/>
    </xf>
    <xf numFmtId="166" fontId="3" fillId="0" borderId="16" xfId="21" applyNumberFormat="1" applyFont="1" applyBorder="1">
      <alignment/>
      <protection/>
    </xf>
    <xf numFmtId="0" fontId="1" fillId="0" borderId="0" xfId="25" applyNumberFormat="1" applyFont="1" applyFill="1" applyBorder="1" applyAlignment="1">
      <alignment/>
      <protection/>
    </xf>
    <xf numFmtId="0" fontId="1" fillId="0" borderId="0" xfId="25" applyFont="1">
      <alignment/>
      <protection/>
    </xf>
    <xf numFmtId="168" fontId="1" fillId="0" borderId="0" xfId="23" applyNumberFormat="1" applyFont="1" applyFill="1" applyBorder="1" applyAlignment="1">
      <alignment/>
      <protection/>
    </xf>
    <xf numFmtId="0" fontId="1" fillId="0" borderId="0" xfId="23" applyNumberFormat="1" applyFont="1" applyFill="1" applyBorder="1" applyAlignment="1">
      <alignment/>
      <protection/>
    </xf>
    <xf numFmtId="170" fontId="3" fillId="0" borderId="0" xfId="26" applyNumberFormat="1" applyFont="1"/>
    <xf numFmtId="0" fontId="4" fillId="0" borderId="0" xfId="21" applyFont="1" applyAlignment="1">
      <alignment horizontal="left"/>
      <protection/>
    </xf>
    <xf numFmtId="0" fontId="3" fillId="0" borderId="0" xfId="21" applyFont="1" applyAlignment="1">
      <alignment horizontal="left" vertical="top"/>
      <protection/>
    </xf>
    <xf numFmtId="0" fontId="4" fillId="0" borderId="0" xfId="21" applyFont="1" applyAlignment="1">
      <alignment horizontal="left" vertical="top"/>
      <protection/>
    </xf>
    <xf numFmtId="172" fontId="3" fillId="0" borderId="0" xfId="26" applyNumberFormat="1" applyFont="1" applyAlignment="1">
      <alignment/>
    </xf>
    <xf numFmtId="170" fontId="3" fillId="0" borderId="0" xfId="18" applyNumberFormat="1" applyFont="1"/>
    <xf numFmtId="0" fontId="7" fillId="0" borderId="0" xfId="21" applyFont="1" applyAlignment="1">
      <alignment horizontal="left"/>
      <protection/>
    </xf>
    <xf numFmtId="0" fontId="7" fillId="0" borderId="0" xfId="0" applyFont="1" applyAlignment="1">
      <alignment/>
    </xf>
    <xf numFmtId="0" fontId="7" fillId="0" borderId="0" xfId="21" applyFont="1">
      <alignment/>
      <protection/>
    </xf>
    <xf numFmtId="0" fontId="5" fillId="6" borderId="17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 wrapText="1"/>
      <protection/>
    </xf>
    <xf numFmtId="49" fontId="1" fillId="0" borderId="19" xfId="21" applyNumberFormat="1" applyFont="1" applyBorder="1" applyAlignment="1">
      <alignment horizontal="center"/>
      <protection/>
    </xf>
    <xf numFmtId="167" fontId="1" fillId="0" borderId="0" xfId="21" applyNumberFormat="1" applyFont="1">
      <alignment/>
      <protection/>
    </xf>
    <xf numFmtId="0" fontId="1" fillId="6" borderId="20" xfId="21" applyFont="1" applyFill="1" applyBorder="1">
      <alignment/>
      <protection/>
    </xf>
    <xf numFmtId="0" fontId="1" fillId="5" borderId="20" xfId="21" applyFont="1" applyFill="1" applyBorder="1">
      <alignment/>
      <protection/>
    </xf>
    <xf numFmtId="3" fontId="1" fillId="0" borderId="20" xfId="21" applyNumberFormat="1" applyFont="1" applyBorder="1">
      <alignment/>
      <protection/>
    </xf>
    <xf numFmtId="3" fontId="1" fillId="0" borderId="0" xfId="21" applyNumberFormat="1" applyFont="1">
      <alignment/>
      <protection/>
    </xf>
    <xf numFmtId="49" fontId="1" fillId="0" borderId="0" xfId="21" applyNumberFormat="1" applyFont="1">
      <alignment/>
      <protection/>
    </xf>
    <xf numFmtId="2" fontId="3" fillId="0" borderId="0" xfId="21" applyNumberFormat="1" applyFont="1">
      <alignment/>
      <protection/>
    </xf>
    <xf numFmtId="0" fontId="1" fillId="0" borderId="19" xfId="21" applyFont="1" applyBorder="1" applyAlignment="1">
      <alignment horizontal="center"/>
      <protection/>
    </xf>
    <xf numFmtId="3" fontId="1" fillId="0" borderId="8" xfId="21" applyNumberFormat="1" applyFont="1" applyBorder="1">
      <alignment/>
      <protection/>
    </xf>
    <xf numFmtId="0" fontId="1" fillId="5" borderId="21" xfId="21" applyFont="1" applyFill="1" applyBorder="1">
      <alignment/>
      <protection/>
    </xf>
    <xf numFmtId="3" fontId="1" fillId="0" borderId="1" xfId="21" applyNumberFormat="1" applyFont="1" applyBorder="1">
      <alignment/>
      <protection/>
    </xf>
    <xf numFmtId="0" fontId="1" fillId="0" borderId="22" xfId="21" applyFont="1" applyBorder="1" applyAlignment="1">
      <alignment horizontal="center"/>
      <protection/>
    </xf>
    <xf numFmtId="0" fontId="5" fillId="6" borderId="18" xfId="21" applyFont="1" applyFill="1" applyBorder="1" applyAlignment="1">
      <alignment horizontal="center" vertical="center" wrapText="1"/>
      <protection/>
    </xf>
    <xf numFmtId="0" fontId="5" fillId="6" borderId="23" xfId="21" applyFont="1" applyFill="1" applyBorder="1" applyAlignment="1">
      <alignment horizontal="center" vertical="center" wrapText="1"/>
      <protection/>
    </xf>
    <xf numFmtId="0" fontId="1" fillId="5" borderId="1" xfId="21" applyFont="1" applyFill="1" applyBorder="1">
      <alignment/>
      <protection/>
    </xf>
    <xf numFmtId="166" fontId="5" fillId="2" borderId="0" xfId="21" applyNumberFormat="1" applyFont="1" applyFill="1" applyAlignment="1">
      <alignment horizontal="right" vertical="center" wrapText="1"/>
      <protection/>
    </xf>
    <xf numFmtId="2" fontId="1" fillId="0" borderId="0" xfId="27" applyNumberFormat="1" applyFont="1" applyAlignment="1">
      <alignment horizontal="left"/>
      <protection/>
    </xf>
    <xf numFmtId="49" fontId="6" fillId="5" borderId="1" xfId="21" applyNumberFormat="1" applyFont="1" applyFill="1" applyBorder="1">
      <alignment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Percent 2" xfId="22"/>
    <cellStyle name="Normal 8" xfId="23"/>
    <cellStyle name="Normal 3 2" xfId="24"/>
    <cellStyle name="Normal 2 2" xfId="25"/>
    <cellStyle name="Comma 2" xfId="26"/>
    <cellStyle name="Normal 3 2 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EU's value of sold industrial production, 2013 - 2023 (2021=100) 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75"/>
          <c:w val="0.97075"/>
          <c:h val="0.6585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1'!$A$8:$A$18</c:f>
              <c:numCache/>
            </c:numRef>
          </c:cat>
          <c:val>
            <c:numRef>
              <c:f>'Figure 1'!$B$8:$B$18</c:f>
              <c:numCache/>
            </c:numRef>
          </c:val>
          <c:smooth val="0"/>
        </c:ser>
        <c:marker val="1"/>
        <c:axId val="17303102"/>
        <c:axId val="21510191"/>
      </c:lineChart>
      <c:catAx>
        <c:axId val="17303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10191"/>
        <c:crosses val="autoZero"/>
        <c:auto val="1"/>
        <c:lblOffset val="100"/>
        <c:noMultiLvlLbl val="0"/>
      </c:catAx>
      <c:valAx>
        <c:axId val="21510191"/>
        <c:scaling>
          <c:orientation val="minMax"/>
          <c:min val="86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730310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00525"/>
          <c:y val="0.004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6'!$A$1:$A$2</c:f>
              <c:strCache/>
            </c:strRef>
          </c:cat>
          <c:val>
            <c:numRef>
              <c:f>'Figure 6'!$B$1:$B$2</c:f>
              <c:numCache/>
            </c:numRef>
          </c:val>
        </c:ser>
        <c:axId val="25597584"/>
        <c:axId val="29051665"/>
      </c:barChart>
      <c:catAx>
        <c:axId val="25597584"/>
        <c:scaling>
          <c:orientation val="minMax"/>
        </c:scaling>
        <c:axPos val="b"/>
        <c:delete val="1"/>
        <c:majorTickMark val="out"/>
        <c:minorTickMark val="none"/>
        <c:tickLblPos val="nextTo"/>
        <c:crossAx val="29051665"/>
        <c:crosses val="autoZero"/>
        <c:auto val="1"/>
        <c:lblOffset val="100"/>
        <c:noMultiLvlLbl val="0"/>
      </c:catAx>
      <c:valAx>
        <c:axId val="29051665"/>
        <c:scaling>
          <c:orientation val="minMax"/>
        </c:scaling>
        <c:axPos val="l"/>
        <c:delete val="1"/>
        <c:majorTickMark val="out"/>
        <c:minorTickMark val="none"/>
        <c:tickLblPos val="nextTo"/>
        <c:crossAx val="2559758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Sold production of basic pharmaceutical products, EU, 2013-2023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€ billion)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75"/>
          <c:w val="0.97075"/>
          <c:h val="0.68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7'!$A$12</c:f>
              <c:strCache>
                <c:ptCount val="1"/>
                <c:pt idx="0">
                  <c:v>The rest of pharmaceutical products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7'!$B$11:$L$11</c:f>
              <c:numCache/>
            </c:numRef>
          </c:cat>
          <c:val>
            <c:numRef>
              <c:f>'Figure 7'!$B$12:$L$12</c:f>
              <c:numCache/>
            </c:numRef>
          </c:val>
        </c:ser>
        <c:ser>
          <c:idx val="1"/>
          <c:order val="1"/>
          <c:tx>
            <c:strRef>
              <c:f>'Figure 7'!$A$13</c:f>
              <c:strCache>
                <c:ptCount val="1"/>
                <c:pt idx="0">
                  <c:v>Vitamins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7'!$B$11:$L$11</c:f>
              <c:numCache/>
            </c:numRef>
          </c:cat>
          <c:val>
            <c:numRef>
              <c:f>'Figure 7'!$B$13:$L$13</c:f>
              <c:numCache/>
            </c:numRef>
          </c:val>
        </c:ser>
        <c:ser>
          <c:idx val="2"/>
          <c:order val="2"/>
          <c:tx>
            <c:strRef>
              <c:f>'Figure 7'!$A$14</c:f>
              <c:strCache>
                <c:ptCount val="1"/>
                <c:pt idx="0">
                  <c:v>Antibiotics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7'!$B$11:$L$11</c:f>
              <c:numCache/>
            </c:numRef>
          </c:cat>
          <c:val>
            <c:numRef>
              <c:f>'Figure 7'!$B$14:$L$14</c:f>
              <c:numCache/>
            </c:numRef>
          </c:val>
        </c:ser>
        <c:overlap val="100"/>
        <c:gapWidth val="75"/>
        <c:axId val="60138394"/>
        <c:axId val="4374635"/>
      </c:barChart>
      <c:catAx>
        <c:axId val="60138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4635"/>
        <c:crosses val="autoZero"/>
        <c:auto val="1"/>
        <c:lblOffset val="100"/>
        <c:noMultiLvlLbl val="0"/>
      </c:catAx>
      <c:valAx>
        <c:axId val="437463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013839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55"/>
          <c:y val="0.83475"/>
          <c:w val="0.569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turbines produced in EU, 2013-2023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pieces)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975"/>
          <c:w val="0.97075"/>
          <c:h val="0.7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8'!$B$6:$L$6</c:f>
              <c:numCache/>
            </c:numRef>
          </c:cat>
          <c:val>
            <c:numRef>
              <c:f>'Figure 8'!$B$7:$L$7</c:f>
              <c:numCache/>
            </c:numRef>
          </c:val>
        </c:ser>
        <c:overlap val="-27"/>
        <c:gapWidth val="75"/>
        <c:axId val="39371716"/>
        <c:axId val="18801125"/>
      </c:barChart>
      <c:catAx>
        <c:axId val="3937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01125"/>
        <c:crosses val="autoZero"/>
        <c:auto val="1"/>
        <c:lblOffset val="100"/>
        <c:noMultiLvlLbl val="0"/>
      </c:catAx>
      <c:valAx>
        <c:axId val="1880112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937171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 goods produced in EU, 2013-2023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€ million)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75"/>
          <c:w val="0.97075"/>
          <c:h val="0.60325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9'!$B$12</c:f>
              <c:strCache>
                <c:ptCount val="1"/>
                <c:pt idx="0">
                  <c:v>Fishing rods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9'!$A$13:$A$23</c:f>
              <c:numCache/>
            </c:numRef>
          </c:cat>
          <c:val>
            <c:numRef>
              <c:f>'Figure 9'!$B$13:$B$23</c:f>
              <c:numCache/>
            </c:numRef>
          </c:val>
          <c:smooth val="0"/>
        </c:ser>
        <c:ser>
          <c:idx val="1"/>
          <c:order val="1"/>
          <c:tx>
            <c:strRef>
              <c:f>'Figure 9'!$C$12</c:f>
              <c:strCache>
                <c:ptCount val="1"/>
                <c:pt idx="0">
                  <c:v>Skis, for winter sports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9'!$A$13:$A$23</c:f>
              <c:numCache/>
            </c:numRef>
          </c:cat>
          <c:val>
            <c:numRef>
              <c:f>'Figure 9'!$C$13:$C$23</c:f>
              <c:numCache/>
            </c:numRef>
          </c:val>
          <c:smooth val="0"/>
        </c:ser>
        <c:ser>
          <c:idx val="2"/>
          <c:order val="2"/>
          <c:tx>
            <c:strRef>
              <c:f>'Figure 9'!$D$12</c:f>
              <c:strCache>
                <c:ptCount val="1"/>
                <c:pt idx="0">
                  <c:v>Tennis, badminton or similar rackets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9'!$A$13:$A$23</c:f>
              <c:numCache/>
            </c:numRef>
          </c:cat>
          <c:val>
            <c:numRef>
              <c:f>'Figure 9'!$D$13:$D$23</c:f>
              <c:numCache/>
            </c:numRef>
          </c:val>
          <c:smooth val="0"/>
        </c:ser>
        <c:ser>
          <c:idx val="3"/>
          <c:order val="3"/>
          <c:tx>
            <c:strRef>
              <c:f>'Figure 9'!$E$12</c:f>
              <c:strCache>
                <c:ptCount val="1"/>
                <c:pt idx="0">
                  <c:v>Gymnasium or athletics articles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9'!$A$13:$A$23</c:f>
              <c:numCache/>
            </c:numRef>
          </c:cat>
          <c:val>
            <c:numRef>
              <c:f>'Figure 9'!$E$13:$E$23</c:f>
              <c:numCache/>
            </c:numRef>
          </c:val>
          <c:smooth val="0"/>
        </c:ser>
        <c:ser>
          <c:idx val="4"/>
          <c:order val="4"/>
          <c:tx>
            <c:strRef>
              <c:f>'Figure 9'!$F$12</c:f>
              <c:strCache>
                <c:ptCount val="1"/>
                <c:pt idx="0">
                  <c:v>The rest of sport goods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9'!$A$13:$A$23</c:f>
              <c:numCache/>
            </c:numRef>
          </c:cat>
          <c:val>
            <c:numRef>
              <c:f>'Figure 9'!$F$13:$F$23</c:f>
              <c:numCache/>
            </c:numRef>
          </c:val>
          <c:smooth val="0"/>
        </c:ser>
        <c:marker val="1"/>
        <c:axId val="34992398"/>
        <c:axId val="46496127"/>
      </c:lineChart>
      <c:catAx>
        <c:axId val="34992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96127"/>
        <c:crosses val="autoZero"/>
        <c:auto val="1"/>
        <c:lblOffset val="100"/>
        <c:noMultiLvlLbl val="0"/>
      </c:catAx>
      <c:valAx>
        <c:axId val="46496127"/>
        <c:scaling>
          <c:orientation val="minMax"/>
          <c:max val="35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499239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875"/>
          <c:y val="0.75475"/>
          <c:w val="0.6225"/>
          <c:h val="0.12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value of sold industrial production, by country, 2023 (% of total value of sold production)</a:t>
            </a:r>
          </a:p>
        </c:rich>
      </c:tx>
      <c:layout>
        <c:manualLayout>
          <c:xMode val="edge"/>
          <c:yMode val="edge"/>
          <c:x val="0.0097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4"/>
          <c:w val="0.4925"/>
          <c:h val="0.507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2'!$A$6:$A$12</c:f>
              <c:strCache/>
            </c:strRef>
          </c:cat>
          <c:val>
            <c:numRef>
              <c:f>'Figure 2'!$B$6:$B$12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2013</a:t>
            </a:r>
          </a:p>
        </c:rich>
      </c:tx>
      <c:layout>
        <c:manualLayout>
          <c:xMode val="edge"/>
          <c:yMode val="edge"/>
          <c:x val="0.0097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125"/>
          <c:w val="0.4925"/>
          <c:h val="0.52575"/>
        </c:manualLayout>
      </c:layout>
      <c:pieChart>
        <c:varyColors val="1"/>
        <c:ser>
          <c:idx val="0"/>
          <c:order val="0"/>
          <c:tx>
            <c:strRef>
              <c:f>'Figure 3'!$B$4</c:f>
              <c:strCache>
                <c:ptCount val="1"/>
                <c:pt idx="0">
                  <c:v>2013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3'!$A$5:$A$11</c:f>
              <c:strCache/>
            </c:strRef>
          </c:cat>
          <c:val>
            <c:numRef>
              <c:f>'Figure 3'!$B$5:$B$11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2023</a:t>
            </a:r>
          </a:p>
        </c:rich>
      </c:tx>
      <c:layout>
        <c:manualLayout>
          <c:xMode val="edge"/>
          <c:yMode val="edge"/>
          <c:x val="0.0097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125"/>
          <c:w val="0.4925"/>
          <c:h val="0.52575"/>
        </c:manualLayout>
      </c:layout>
      <c:pieChart>
        <c:varyColors val="1"/>
        <c:ser>
          <c:idx val="0"/>
          <c:order val="0"/>
          <c:tx>
            <c:strRef>
              <c:f>'Figure 3'!$B$13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3'!$A$14:$A$20</c:f>
              <c:strCache/>
            </c:strRef>
          </c:cat>
          <c:val>
            <c:numRef>
              <c:f>'Figure 3'!$B$14:$B$20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Value of sold production by group of manufacturing activity, EU, 2013 and 2023 (% share of total sold production)</a:t>
            </a:r>
          </a:p>
        </c:rich>
      </c:tx>
      <c:layout>
        <c:manualLayout>
          <c:xMode val="edge"/>
          <c:yMode val="edge"/>
          <c:x val="0.0047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09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3'!$A$1:$A$2</c:f>
              <c:strCache/>
            </c:strRef>
          </c:cat>
          <c:val>
            <c:numRef>
              <c:f>'Figure 3'!$B$1:$B$2</c:f>
              <c:numCache/>
            </c:numRef>
          </c:val>
        </c:ser>
        <c:axId val="59373992"/>
        <c:axId val="64603881"/>
      </c:barChart>
      <c:catAx>
        <c:axId val="59373992"/>
        <c:scaling>
          <c:orientation val="minMax"/>
        </c:scaling>
        <c:axPos val="b"/>
        <c:delete val="1"/>
        <c:majorTickMark val="out"/>
        <c:minorTickMark val="none"/>
        <c:tickLblPos val="nextTo"/>
        <c:crossAx val="64603881"/>
        <c:crosses val="autoZero"/>
        <c:auto val="1"/>
        <c:lblOffset val="100"/>
        <c:noMultiLvlLbl val="0"/>
      </c:catAx>
      <c:valAx>
        <c:axId val="64603881"/>
        <c:scaling>
          <c:orientation val="minMax"/>
        </c:scaling>
        <c:axPos val="l"/>
        <c:delete val="1"/>
        <c:majorTickMark val="out"/>
        <c:minorTickMark val="none"/>
        <c:tickLblPos val="nextTo"/>
        <c:crossAx val="5937399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the value of sold production for top 5 manufacturing activities, EU, 2013-2023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(2021=100)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725"/>
          <c:w val="0.97075"/>
          <c:h val="0.461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4'!$A$9</c:f>
              <c:strCache>
                <c:ptCount val="1"/>
                <c:pt idx="0">
                  <c:v>Food products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4'!$B$8:$L$8</c:f>
              <c:numCache/>
            </c:numRef>
          </c:cat>
          <c:val>
            <c:numRef>
              <c:f>'Figure 4'!$B$9:$L$9</c:f>
              <c:numCache/>
            </c:numRef>
          </c:val>
          <c:smooth val="0"/>
        </c:ser>
        <c:ser>
          <c:idx val="1"/>
          <c:order val="1"/>
          <c:tx>
            <c:strRef>
              <c:f>'Figure 4'!$A$10</c:f>
              <c:strCache>
                <c:ptCount val="1"/>
                <c:pt idx="0">
                  <c:v>Chemicals and chemical products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4'!$B$8:$L$8</c:f>
              <c:numCache/>
            </c:numRef>
          </c:cat>
          <c:val>
            <c:numRef>
              <c:f>'Figure 4'!$B$10:$L$10</c:f>
              <c:numCache/>
            </c:numRef>
          </c:val>
          <c:smooth val="0"/>
        </c:ser>
        <c:ser>
          <c:idx val="2"/>
          <c:order val="2"/>
          <c:tx>
            <c:strRef>
              <c:f>'Figure 4'!$A$11</c:f>
              <c:strCache>
                <c:ptCount val="1"/>
                <c:pt idx="0">
                  <c:v>Fabricated metal products, except machinery and equipment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4'!$B$8:$L$8</c:f>
              <c:numCache/>
            </c:numRef>
          </c:cat>
          <c:val>
            <c:numRef>
              <c:f>'Figure 4'!$B$11:$L$11</c:f>
              <c:numCache/>
            </c:numRef>
          </c:val>
          <c:smooth val="0"/>
        </c:ser>
        <c:ser>
          <c:idx val="3"/>
          <c:order val="3"/>
          <c:tx>
            <c:strRef>
              <c:f>'Figure 4'!$A$12</c:f>
              <c:strCache>
                <c:ptCount val="1"/>
                <c:pt idx="0">
                  <c:v>Machinery and equipment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4'!$B$8:$L$8</c:f>
              <c:numCache/>
            </c:numRef>
          </c:cat>
          <c:val>
            <c:numRef>
              <c:f>'Figure 4'!$B$12:$L$12</c:f>
              <c:numCache/>
            </c:numRef>
          </c:val>
          <c:smooth val="0"/>
        </c:ser>
        <c:ser>
          <c:idx val="4"/>
          <c:order val="4"/>
          <c:tx>
            <c:strRef>
              <c:f>'Figure 4'!$A$13</c:f>
              <c:strCache>
                <c:ptCount val="1"/>
                <c:pt idx="0">
                  <c:v>Motor vehicles, trailers and semi-trailers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4'!$B$8:$L$8</c:f>
              <c:numCache/>
            </c:numRef>
          </c:cat>
          <c:val>
            <c:numRef>
              <c:f>'Figure 4'!$B$13:$L$13</c:f>
              <c:numCache/>
            </c:numRef>
          </c:val>
          <c:smooth val="0"/>
        </c:ser>
        <c:marker val="1"/>
        <c:axId val="44564018"/>
        <c:axId val="65531843"/>
      </c:lineChart>
      <c:catAx>
        <c:axId val="44564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31843"/>
        <c:crosses val="autoZero"/>
        <c:auto val="1"/>
        <c:lblOffset val="100"/>
        <c:noMultiLvlLbl val="0"/>
      </c:catAx>
      <c:valAx>
        <c:axId val="65531843"/>
        <c:scaling>
          <c:orientation val="minMax"/>
          <c:min val="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456401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275"/>
          <c:y val="0.652"/>
          <c:w val="0.4955"/>
          <c:h val="0.19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Sold production of motor vehicles, trailers and semi-trailers, EU, 2023</a:t>
            </a:r>
          </a:p>
        </c:rich>
      </c:tx>
      <c:layout>
        <c:manualLayout>
          <c:xMode val="edge"/>
          <c:yMode val="edge"/>
          <c:x val="0.0097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4"/>
          <c:w val="0.4925"/>
          <c:h val="0.507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3"/>
              <c:layout>
                <c:manualLayout>
                  <c:x val="0.06925"/>
                  <c:y val="-0.01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5'!$A$6:$A$9</c:f>
              <c:strCache/>
            </c:strRef>
          </c:cat>
          <c:val>
            <c:numRef>
              <c:f>'Figure 5'!$B$6:$B$9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01475"/>
          <c:y val="0.10875"/>
          <c:w val="0.97075"/>
          <c:h val="0.6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6'!$F$22</c:f>
              <c:strCache>
                <c:ptCount val="1"/>
                <c:pt idx="0">
                  <c:v>Country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6'!$E$23:$E$53</c:f>
              <c:strCache/>
            </c:strRef>
          </c:cat>
          <c:val>
            <c:numRef>
              <c:f>'Figure 6'!$F$23:$F$53</c:f>
              <c:numCache/>
            </c:numRef>
          </c:val>
        </c:ser>
        <c:overlap val="-25"/>
        <c:gapWidth val="75"/>
        <c:axId val="52915676"/>
        <c:axId val="6479037"/>
      </c:barChart>
      <c:lineChart>
        <c:grouping val="standard"/>
        <c:varyColors val="0"/>
        <c:ser>
          <c:idx val="1"/>
          <c:order val="1"/>
          <c:tx>
            <c:strRef>
              <c:f>'Figure 6'!$G$22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6'!$E$23:$E$53</c:f>
              <c:strCache/>
            </c:strRef>
          </c:cat>
          <c:val>
            <c:numRef>
              <c:f>'Figure 6'!$G$23:$G$53</c:f>
              <c:numCache/>
            </c:numRef>
          </c:val>
          <c:smooth val="0"/>
        </c:ser>
        <c:axId val="52915676"/>
        <c:axId val="6479037"/>
      </c:lineChart>
      <c:catAx>
        <c:axId val="5291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479037"/>
        <c:crosses val="autoZero"/>
        <c:auto val="1"/>
        <c:lblOffset val="100"/>
        <c:noMultiLvlLbl val="0"/>
      </c:catAx>
      <c:valAx>
        <c:axId val="647903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5291567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25"/>
          <c:y val="0.78225"/>
          <c:w val="0.257"/>
          <c:h val="0.03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Value of sold production for 1 kg of fresh bread in the EU, 2013-2023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per kg)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5"/>
          <c:w val="0.97075"/>
          <c:h val="0.6015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6'!$F$4:$F$14</c:f>
              <c:numCache/>
            </c:numRef>
          </c:cat>
          <c:val>
            <c:numRef>
              <c:f>'Figure 6'!$G$4:$G$14</c:f>
              <c:numCache/>
            </c:numRef>
          </c:val>
          <c:smooth val="0"/>
        </c:ser>
        <c:marker val="1"/>
        <c:axId val="58311334"/>
        <c:axId val="55039959"/>
      </c:lineChart>
      <c:catAx>
        <c:axId val="58311334"/>
        <c:scaling>
          <c:orientation val="minMax"/>
        </c:scaling>
        <c:axPos val="b"/>
        <c:delete val="0"/>
        <c:numFmt formatCode="@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39959"/>
        <c:crosses val="autoZero"/>
        <c:auto val="1"/>
        <c:lblOffset val="100"/>
        <c:noMultiLvlLbl val="0"/>
      </c:catAx>
      <c:valAx>
        <c:axId val="55039959"/>
        <c:scaling>
          <c:orientation val="minMax"/>
          <c:min val="1.4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crossAx val="5831133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0.8905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6153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y-axis does not start at zero. </a:t>
          </a:r>
        </a:p>
        <a:p>
          <a:r>
            <a:rPr lang="fr-BE" sz="1200">
              <a:latin typeface="Arial" panose="020B0604020202020204" pitchFamily="34" charset="0"/>
            </a:rPr>
            <a:t>EU except Cyprus, Luxembourg, Malta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DS-056120)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14</xdr:row>
      <xdr:rowOff>152400</xdr:rowOff>
    </xdr:from>
    <xdr:to>
      <xdr:col>16</xdr:col>
      <xdr:colOff>342900</xdr:colOff>
      <xdr:row>53</xdr:row>
      <xdr:rowOff>19050</xdr:rowOff>
    </xdr:to>
    <xdr:graphicFrame macro="">
      <xdr:nvGraphicFramePr>
        <xdr:cNvPr id="3" name="Chart 2"/>
        <xdr:cNvGraphicFramePr/>
      </xdr:nvGraphicFramePr>
      <xdr:xfrm>
        <a:off x="4286250" y="2447925"/>
        <a:ext cx="9029700" cy="729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0.91475</cdr:y>
    </cdr:from>
    <cdr:to>
      <cdr:x>0</cdr:x>
      <cdr:y>0</cdr:y>
    </cdr:to>
    <cdr:sp macro="" textlink="">
      <cdr:nvSpPr>
        <cdr:cNvPr id="11" name="FootonotesShape"/>
        <cdr:cNvSpPr txBox="1"/>
      </cdr:nvSpPr>
      <cdr:spPr>
        <a:xfrm>
          <a:off x="0" y="4648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000">
              <a:latin typeface="Arial" panose="020B0604020202020204" pitchFamily="34" charset="0"/>
            </a:rPr>
            <a:t>Note: EU except Cyprus, Luxembourg, Malta</a:t>
          </a:r>
        </a:p>
        <a:p>
          <a:pPr>
            <a:spcBef>
              <a:spcPts val="300"/>
            </a:spcBef>
          </a:pPr>
          <a:r>
            <a:rPr lang="fr-BE" sz="1000" i="1">
              <a:latin typeface="Arial" panose="020B0604020202020204" pitchFamily="34" charset="0"/>
            </a:rPr>
            <a:t>Source:</a:t>
          </a:r>
          <a:r>
            <a:rPr lang="fr-BE" sz="1000">
              <a:latin typeface="Arial" panose="020B0604020202020204" pitchFamily="34" charset="0"/>
            </a:rPr>
            <a:t> Eurostat (online data code: DS-056120)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57150</xdr:rowOff>
    </xdr:from>
    <xdr:to>
      <xdr:col>14</xdr:col>
      <xdr:colOff>47625</xdr:colOff>
      <xdr:row>36</xdr:row>
      <xdr:rowOff>114300</xdr:rowOff>
    </xdr:to>
    <xdr:graphicFrame macro="">
      <xdr:nvGraphicFramePr>
        <xdr:cNvPr id="3" name="Chart 2"/>
        <xdr:cNvGraphicFramePr/>
      </xdr:nvGraphicFramePr>
      <xdr:xfrm>
        <a:off x="8077200" y="904875"/>
        <a:ext cx="49053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57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EU except Cyprus, Luxembourg, Malta; Iceland - not available.</a:t>
          </a:r>
        </a:p>
        <a:p>
          <a:r>
            <a:rPr lang="en-IE" sz="1200">
              <a:latin typeface="Arial" panose="020B0604020202020204" pitchFamily="34" charset="0"/>
            </a:rPr>
            <a:t>Prodcom code: 10711100 - Fresh bread containing by weight in the dry matter state ≤ 5 % of sugars and ≤ 5 % of fat (excluding with added honey; eggs; cheese or fruit)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DS-056120)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0.76725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19050" y="4600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y-axis does not start at zero.</a:t>
          </a:r>
        </a:p>
        <a:p>
          <a:r>
            <a:rPr lang="en-IE" sz="1200">
              <a:latin typeface="Arial" panose="020B0604020202020204" pitchFamily="34" charset="0"/>
            </a:rPr>
            <a:t>EU except Cyprus, Luxembourg, Malta; Iceland - not available.</a:t>
          </a:r>
        </a:p>
        <a:p>
          <a:r>
            <a:rPr lang="en-IE" sz="1200">
              <a:latin typeface="Arial" panose="020B0604020202020204" pitchFamily="34" charset="0"/>
            </a:rPr>
            <a:t>Prodcom code: 10711100 - Fresh bread containing by weight in the dry matter state ≤ 5 % of sugars and ≤ 5 % of fat (excluding with added honey; eggs; cheese or fruit)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DS-056120)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0.0365</cdr:y>
    </cdr:from>
    <cdr:to>
      <cdr:x>0.98525</cdr:x>
      <cdr:y>0.96575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552450"/>
          <a:ext cx="9572625" cy="142017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561975</xdr:colOff>
      <xdr:row>64</xdr:row>
      <xdr:rowOff>38100</xdr:rowOff>
    </xdr:from>
    <xdr:to>
      <xdr:col>16</xdr:col>
      <xdr:colOff>381000</xdr:colOff>
      <xdr:row>66</xdr:row>
      <xdr:rowOff>9525</xdr:rowOff>
    </xdr:to>
    <xdr:sp macro="" textlink="">
      <xdr:nvSpPr>
        <xdr:cNvPr id="2" name="FootonotesShape"/>
        <xdr:cNvSpPr txBox="1"/>
      </xdr:nvSpPr>
      <xdr:spPr>
        <a:xfrm>
          <a:off x="8924925" y="11372850"/>
          <a:ext cx="3495675" cy="295275"/>
        </a:xfrm>
        <a:prstGeom prst="rect">
          <a:avLst/>
        </a:prstGeom>
        <a:ln>
          <a:noFill/>
        </a:ln>
      </xdr:spPr>
      <xdr:txBody>
        <a:bodyPr vert="horz"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endParaRPr lang="en-GB" sz="1200">
            <a:latin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180975</xdr:colOff>
      <xdr:row>26</xdr:row>
      <xdr:rowOff>57150</xdr:rowOff>
    </xdr:from>
    <xdr:to>
      <xdr:col>27</xdr:col>
      <xdr:colOff>171450</xdr:colOff>
      <xdr:row>68</xdr:row>
      <xdr:rowOff>133350</xdr:rowOff>
    </xdr:to>
    <xdr:graphicFrame macro="">
      <xdr:nvGraphicFramePr>
        <xdr:cNvPr id="3" name="Chart 2"/>
        <xdr:cNvGraphicFramePr/>
      </xdr:nvGraphicFramePr>
      <xdr:xfrm>
        <a:off x="9991725" y="5238750"/>
        <a:ext cx="9525000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133350</xdr:colOff>
      <xdr:row>0</xdr:row>
      <xdr:rowOff>0</xdr:rowOff>
    </xdr:from>
    <xdr:to>
      <xdr:col>27</xdr:col>
      <xdr:colOff>123825</xdr:colOff>
      <xdr:row>31</xdr:row>
      <xdr:rowOff>9525</xdr:rowOff>
    </xdr:to>
    <xdr:graphicFrame macro="">
      <xdr:nvGraphicFramePr>
        <xdr:cNvPr id="4" name="Chart 3"/>
        <xdr:cNvGraphicFramePr/>
      </xdr:nvGraphicFramePr>
      <xdr:xfrm>
        <a:off x="9944100" y="0"/>
        <a:ext cx="9525000" cy="600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75</xdr:row>
      <xdr:rowOff>104775</xdr:rowOff>
    </xdr:from>
    <xdr:to>
      <xdr:col>12</xdr:col>
      <xdr:colOff>209550</xdr:colOff>
      <xdr:row>156</xdr:row>
      <xdr:rowOff>76200</xdr:rowOff>
    </xdr:to>
    <xdr:graphicFrame macro="">
      <xdr:nvGraphicFramePr>
        <xdr:cNvPr id="5" name="Chart 4"/>
        <xdr:cNvGraphicFramePr/>
      </xdr:nvGraphicFramePr>
      <xdr:xfrm>
        <a:off x="219075" y="13220700"/>
        <a:ext cx="9801225" cy="1528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6210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EU except Cyprus, Luxembourg, Malta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DS-056120)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14</xdr:row>
      <xdr:rowOff>114300</xdr:rowOff>
    </xdr:from>
    <xdr:to>
      <xdr:col>20</xdr:col>
      <xdr:colOff>114300</xdr:colOff>
      <xdr:row>51</xdr:row>
      <xdr:rowOff>123825</xdr:rowOff>
    </xdr:to>
    <xdr:graphicFrame macro="">
      <xdr:nvGraphicFramePr>
        <xdr:cNvPr id="3" name="Chart 2"/>
        <xdr:cNvGraphicFramePr/>
      </xdr:nvGraphicFramePr>
      <xdr:xfrm>
        <a:off x="4781550" y="2381250"/>
        <a:ext cx="903922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0.8855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5915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EU except Cyprus, Luxembourg, Malta</a:t>
          </a:r>
        </a:p>
        <a:p>
          <a:r>
            <a:rPr lang="fr-BE" sz="1200">
              <a:latin typeface="Arial" panose="020B0604020202020204" pitchFamily="34" charset="0"/>
            </a:rPr>
            <a:t>Prodcom code: 28112400 - Wind turbines-Generating sets, wind-powered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DS-056120)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9</xdr:row>
      <xdr:rowOff>9525</xdr:rowOff>
    </xdr:from>
    <xdr:to>
      <xdr:col>18</xdr:col>
      <xdr:colOff>276225</xdr:colOff>
      <xdr:row>46</xdr:row>
      <xdr:rowOff>133350</xdr:rowOff>
    </xdr:to>
    <xdr:graphicFrame macro="">
      <xdr:nvGraphicFramePr>
        <xdr:cNvPr id="3" name="Chart 2"/>
        <xdr:cNvGraphicFramePr/>
      </xdr:nvGraphicFramePr>
      <xdr:xfrm>
        <a:off x="2733675" y="1628775"/>
        <a:ext cx="9048750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15</xdr:row>
      <xdr:rowOff>38100</xdr:rowOff>
    </xdr:from>
    <xdr:to>
      <xdr:col>22</xdr:col>
      <xdr:colOff>409575</xdr:colOff>
      <xdr:row>51</xdr:row>
      <xdr:rowOff>123825</xdr:rowOff>
    </xdr:to>
    <xdr:graphicFrame macro="">
      <xdr:nvGraphicFramePr>
        <xdr:cNvPr id="4" name="Chart 3"/>
        <xdr:cNvGraphicFramePr/>
      </xdr:nvGraphicFramePr>
      <xdr:xfrm>
        <a:off x="4086225" y="3028950"/>
        <a:ext cx="9048750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5610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EU except Cyprus, Luxembourg, Malta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DS-056120)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1476375</xdr:colOff>
      <xdr:row>5</xdr:row>
      <xdr:rowOff>85725</xdr:rowOff>
    </xdr:from>
    <xdr:to>
      <xdr:col>19</xdr:col>
      <xdr:colOff>219075</xdr:colOff>
      <xdr:row>42</xdr:row>
      <xdr:rowOff>104775</xdr:rowOff>
    </xdr:to>
    <xdr:graphicFrame macro="">
      <xdr:nvGraphicFramePr>
        <xdr:cNvPr id="3" name="Chart 2"/>
        <xdr:cNvGraphicFramePr/>
      </xdr:nvGraphicFramePr>
      <xdr:xfrm>
        <a:off x="4467225" y="933450"/>
        <a:ext cx="902970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0.91475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4591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000">
              <a:latin typeface="Arial" panose="020B0604020202020204" pitchFamily="34" charset="0"/>
            </a:rPr>
            <a:t>Note: EU except Cyprus, Luxembourg, Malta</a:t>
          </a:r>
        </a:p>
        <a:p>
          <a:pPr>
            <a:spcBef>
              <a:spcPts val="300"/>
            </a:spcBef>
          </a:pPr>
          <a:r>
            <a:rPr lang="fr-BE" sz="1000" i="1">
              <a:latin typeface="Arial" panose="020B0604020202020204" pitchFamily="34" charset="0"/>
            </a:rPr>
            <a:t>Source:</a:t>
          </a:r>
          <a:r>
            <a:rPr lang="fr-BE" sz="1000">
              <a:latin typeface="Arial" panose="020B0604020202020204" pitchFamily="34" charset="0"/>
            </a:rPr>
            <a:t> Eurostat (online data code: DS-056120)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13</xdr:row>
      <xdr:rowOff>114300</xdr:rowOff>
    </xdr:from>
    <xdr:to>
      <xdr:col>7</xdr:col>
      <xdr:colOff>609600</xdr:colOff>
      <xdr:row>44</xdr:row>
      <xdr:rowOff>38100</xdr:rowOff>
    </xdr:to>
    <xdr:graphicFrame macro="">
      <xdr:nvGraphicFramePr>
        <xdr:cNvPr id="3" name="Chart 2"/>
        <xdr:cNvGraphicFramePr/>
      </xdr:nvGraphicFramePr>
      <xdr:xfrm>
        <a:off x="2381250" y="2219325"/>
        <a:ext cx="49053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0.90975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4314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fr-BE" sz="1000">
            <a:latin typeface="Arial" panose="020B060402020202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0.91175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343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fr-BE" sz="10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0.116</cdr:y>
    </cdr:from>
    <cdr:to>
      <cdr:x>0.98625</cdr:x>
      <cdr:y>0.879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847725"/>
          <a:ext cx="9972675" cy="561022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0.00475</cdr:x>
      <cdr:y>0.8685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381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EU except Cyprus, Luxembourg, Malta</a:t>
          </a:r>
        </a:p>
        <a:p>
          <a:r>
            <a:rPr lang="fr-BE" sz="1200">
              <a:latin typeface="Arial" panose="020B0604020202020204" pitchFamily="34" charset="0"/>
            </a:rPr>
            <a:t>Other products: Wood and paper, and printing; Furniture, other manufacturing and installation of machinery and equipment; Electrical equipment; Computer, electronic and optical products; Textiles, wearing apparel and leather; Pharmaceutical products; Mining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DS-056120)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22</xdr:row>
      <xdr:rowOff>123825</xdr:rowOff>
    </xdr:from>
    <xdr:to>
      <xdr:col>13</xdr:col>
      <xdr:colOff>66675</xdr:colOff>
      <xdr:row>52</xdr:row>
      <xdr:rowOff>47625</xdr:rowOff>
    </xdr:to>
    <xdr:grpSp>
      <xdr:nvGrpSpPr>
        <xdr:cNvPr id="8" name="Group 7"/>
        <xdr:cNvGrpSpPr/>
      </xdr:nvGrpSpPr>
      <xdr:grpSpPr>
        <a:xfrm>
          <a:off x="3381375" y="3686175"/>
          <a:ext cx="9944100" cy="4781550"/>
          <a:chOff x="3520787" y="3696259"/>
          <a:chExt cx="10490691" cy="4769587"/>
        </a:xfrm>
      </xdr:grpSpPr>
      <xdr:graphicFrame macro="">
        <xdr:nvGraphicFramePr>
          <xdr:cNvPr id="3" name="Chart 2"/>
          <xdr:cNvGraphicFramePr/>
        </xdr:nvGraphicFramePr>
        <xdr:xfrm>
          <a:off x="3520787" y="3735608"/>
          <a:ext cx="5161420" cy="473023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8818586" y="3696259"/>
          <a:ext cx="5192892" cy="476481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0</xdr:col>
      <xdr:colOff>28575</xdr:colOff>
      <xdr:row>58</xdr:row>
      <xdr:rowOff>0</xdr:rowOff>
    </xdr:from>
    <xdr:to>
      <xdr:col>8</xdr:col>
      <xdr:colOff>381000</xdr:colOff>
      <xdr:row>96</xdr:row>
      <xdr:rowOff>114300</xdr:rowOff>
    </xdr:to>
    <xdr:graphicFrame macro="">
      <xdr:nvGraphicFramePr>
        <xdr:cNvPr id="9" name="Chart 8"/>
        <xdr:cNvGraphicFramePr/>
      </xdr:nvGraphicFramePr>
      <xdr:xfrm>
        <a:off x="28575" y="9448800"/>
        <a:ext cx="10201275" cy="7353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0.8905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6496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y-axis does not start at zero. </a:t>
          </a:r>
        </a:p>
        <a:p>
          <a:r>
            <a:rPr lang="fr-BE" sz="1200">
              <a:latin typeface="Arial" panose="020B0604020202020204" pitchFamily="34" charset="0"/>
            </a:rPr>
            <a:t>EU except Cyprus, Luxembourg, Malta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DS-056120)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.cec.eu.int\HOMES\048\pavelmo\Desktop\WORK_FILTER_FOR_PRCOM_T_EU_01_0000_spor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velmo\AppData\Local\Microsoft\Windows\INetCache\Content.Outlook\XPMBNYNM\Industrial%20production%20statistics_tables%20and%20figures%20v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TER_FOR_PRCOM_T_EU_01"/>
    </sheetNames>
    <sheetDataSet>
      <sheetData sheetId="0" refreshError="1">
        <row r="15">
          <cell r="G15">
            <v>2929455212.817998</v>
          </cell>
        </row>
        <row r="44">
          <cell r="G44">
            <v>3874232828.52386</v>
          </cell>
        </row>
        <row r="58">
          <cell r="G58">
            <v>3386788142.0891967</v>
          </cell>
        </row>
        <row r="72">
          <cell r="G72">
            <v>4209422126.0302696</v>
          </cell>
        </row>
        <row r="86">
          <cell r="G86">
            <v>4405758662.971535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Figure 5"/>
      <sheetName val="Figure 6"/>
      <sheetName val="Figure 7"/>
      <sheetName val="Figure 8"/>
      <sheetName val="Figure 9"/>
    </sheetNames>
    <sheetDataSet>
      <sheetData sheetId="0">
        <row r="1">
          <cell r="A1" t="str">
            <v>Update: 22.7.2024</v>
          </cell>
        </row>
      </sheetData>
      <sheetData sheetId="1"/>
      <sheetData sheetId="2"/>
      <sheetData sheetId="3"/>
      <sheetData sheetId="4"/>
      <sheetData sheetId="5">
        <row r="1">
          <cell r="A1" t="str">
            <v>Update: 22.7.2024</v>
          </cell>
        </row>
        <row r="2">
          <cell r="A2" t="str">
            <v>Source of data: Eurostat (online data code: DS-056120)</v>
          </cell>
        </row>
        <row r="4">
          <cell r="F4">
            <v>2013</v>
          </cell>
          <cell r="G4">
            <v>1.4925032502192441</v>
          </cell>
        </row>
        <row r="5">
          <cell r="F5">
            <v>2014</v>
          </cell>
          <cell r="G5">
            <v>1.533127315445264</v>
          </cell>
        </row>
        <row r="6">
          <cell r="F6">
            <v>2015</v>
          </cell>
          <cell r="G6">
            <v>1.5525999793749623</v>
          </cell>
        </row>
        <row r="7">
          <cell r="F7">
            <v>2016</v>
          </cell>
          <cell r="G7">
            <v>1.568456218409934</v>
          </cell>
        </row>
        <row r="8">
          <cell r="F8">
            <v>2017</v>
          </cell>
          <cell r="G8">
            <v>1.5594224013284175</v>
          </cell>
        </row>
        <row r="9">
          <cell r="F9">
            <v>2018</v>
          </cell>
          <cell r="G9">
            <v>1.5664900170177287</v>
          </cell>
        </row>
        <row r="10">
          <cell r="F10">
            <v>2019</v>
          </cell>
          <cell r="G10">
            <v>1.657088950743512</v>
          </cell>
        </row>
        <row r="11">
          <cell r="F11">
            <v>2020</v>
          </cell>
          <cell r="G11">
            <v>1.572828606451471</v>
          </cell>
        </row>
        <row r="12">
          <cell r="F12">
            <v>2021</v>
          </cell>
          <cell r="G12">
            <v>1.71</v>
          </cell>
        </row>
        <row r="13">
          <cell r="F13">
            <v>2022</v>
          </cell>
          <cell r="G13">
            <v>1.65</v>
          </cell>
        </row>
        <row r="14">
          <cell r="F14">
            <v>2023</v>
          </cell>
          <cell r="G14">
            <v>1.76</v>
          </cell>
        </row>
        <row r="22">
          <cell r="F22" t="str">
            <v>Country</v>
          </cell>
          <cell r="G22" t="str">
            <v>EU average</v>
          </cell>
        </row>
        <row r="23">
          <cell r="E23" t="str">
            <v>Austria</v>
          </cell>
          <cell r="F23">
            <v>2.8554613952627226</v>
          </cell>
          <cell r="G23">
            <v>1.76</v>
          </cell>
        </row>
        <row r="24">
          <cell r="E24" t="str">
            <v>Finland</v>
          </cell>
          <cell r="F24">
            <v>2.8243246883492583</v>
          </cell>
          <cell r="G24">
            <v>1.76</v>
          </cell>
        </row>
        <row r="25">
          <cell r="E25" t="str">
            <v>Germany</v>
          </cell>
          <cell r="F25">
            <v>2.5602359840475004</v>
          </cell>
          <cell r="G25">
            <v>1.76</v>
          </cell>
        </row>
        <row r="26">
          <cell r="E26" t="str">
            <v>Italy</v>
          </cell>
          <cell r="F26">
            <v>2.2202253194941886</v>
          </cell>
          <cell r="G26">
            <v>1.76</v>
          </cell>
        </row>
        <row r="27">
          <cell r="E27" t="str">
            <v>Sweden</v>
          </cell>
          <cell r="F27">
            <v>2.153510342149605</v>
          </cell>
          <cell r="G27">
            <v>1.76</v>
          </cell>
        </row>
        <row r="28">
          <cell r="E28" t="str">
            <v>Slovenia</v>
          </cell>
          <cell r="F28">
            <v>2.0613078958704563</v>
          </cell>
          <cell r="G28">
            <v>1.76</v>
          </cell>
        </row>
        <row r="29">
          <cell r="E29" t="str">
            <v>Denmark</v>
          </cell>
          <cell r="F29">
            <v>1.8762419538088522</v>
          </cell>
          <cell r="G29">
            <v>1.76</v>
          </cell>
        </row>
        <row r="30">
          <cell r="E30" t="str">
            <v>France</v>
          </cell>
          <cell r="F30">
            <v>1.871043088203022</v>
          </cell>
          <cell r="G30">
            <v>1.76</v>
          </cell>
        </row>
        <row r="31">
          <cell r="E31" t="str">
            <v>Croatia</v>
          </cell>
          <cell r="F31">
            <v>1.840758261579825</v>
          </cell>
          <cell r="G31">
            <v>1.76</v>
          </cell>
        </row>
        <row r="32">
          <cell r="E32" t="str">
            <v>Belgium</v>
          </cell>
          <cell r="F32">
            <v>1.7500119019129974</v>
          </cell>
          <cell r="G32">
            <v>1.76</v>
          </cell>
        </row>
        <row r="33">
          <cell r="E33" t="str">
            <v>Estonia</v>
          </cell>
          <cell r="F33">
            <v>1.7453570900834763</v>
          </cell>
          <cell r="G33">
            <v>1.76</v>
          </cell>
        </row>
        <row r="34">
          <cell r="E34" t="str">
            <v>Poland</v>
          </cell>
          <cell r="F34">
            <v>1.6962823057814935</v>
          </cell>
          <cell r="G34">
            <v>1.76</v>
          </cell>
        </row>
        <row r="35">
          <cell r="E35" t="str">
            <v>Netherlands</v>
          </cell>
          <cell r="F35">
            <v>1.6180303490621852</v>
          </cell>
          <cell r="G35">
            <v>1.76</v>
          </cell>
        </row>
        <row r="36">
          <cell r="E36" t="str">
            <v>Latvia</v>
          </cell>
          <cell r="F36">
            <v>1.5787511813024637</v>
          </cell>
          <cell r="G36">
            <v>1.76</v>
          </cell>
        </row>
        <row r="37">
          <cell r="E37" t="str">
            <v>Greece</v>
          </cell>
          <cell r="F37">
            <v>1.5742573048170712</v>
          </cell>
          <cell r="G37">
            <v>1.76</v>
          </cell>
        </row>
        <row r="38">
          <cell r="E38" t="str">
            <v>Spain</v>
          </cell>
          <cell r="F38">
            <v>1.5134927307653558</v>
          </cell>
          <cell r="G38">
            <v>1.76</v>
          </cell>
        </row>
        <row r="39">
          <cell r="E39" t="str">
            <v>Lithuania</v>
          </cell>
          <cell r="F39">
            <v>1.5046623036236568</v>
          </cell>
          <cell r="G39">
            <v>1.76</v>
          </cell>
        </row>
        <row r="40">
          <cell r="E40" t="str">
            <v>Czechia</v>
          </cell>
          <cell r="F40">
            <v>1.4859057252589898</v>
          </cell>
          <cell r="G40">
            <v>1.76</v>
          </cell>
        </row>
        <row r="41">
          <cell r="E41" t="str">
            <v>Portugal</v>
          </cell>
          <cell r="F41">
            <v>1.4267199440216651</v>
          </cell>
          <cell r="G41">
            <v>1.76</v>
          </cell>
        </row>
        <row r="42">
          <cell r="E42" t="str">
            <v>Ireland</v>
          </cell>
          <cell r="F42">
            <v>1.41</v>
          </cell>
          <cell r="G42">
            <v>1.76</v>
          </cell>
        </row>
        <row r="43">
          <cell r="E43" t="str">
            <v>Slovakia</v>
          </cell>
          <cell r="F43">
            <v>1.3936797808400734</v>
          </cell>
          <cell r="G43">
            <v>1.76</v>
          </cell>
        </row>
        <row r="44">
          <cell r="E44" t="str">
            <v>Romania</v>
          </cell>
          <cell r="F44">
            <v>1.296778111521947</v>
          </cell>
          <cell r="G44">
            <v>1.76</v>
          </cell>
        </row>
        <row r="45">
          <cell r="E45" t="str">
            <v>Hungary</v>
          </cell>
          <cell r="F45">
            <v>1.0365938160679224</v>
          </cell>
          <cell r="G45">
            <v>1.76</v>
          </cell>
        </row>
        <row r="46">
          <cell r="E46" t="str">
            <v>Bulgaria</v>
          </cell>
          <cell r="F46">
            <v>0.9507173344262119</v>
          </cell>
          <cell r="G46">
            <v>1.76</v>
          </cell>
        </row>
        <row r="47">
          <cell r="G47">
            <v>1.76</v>
          </cell>
        </row>
        <row r="48">
          <cell r="E48" t="str">
            <v>Norway</v>
          </cell>
          <cell r="F48">
            <v>3.2</v>
          </cell>
          <cell r="G48">
            <v>1.76</v>
          </cell>
        </row>
        <row r="49">
          <cell r="G49">
            <v>1.76</v>
          </cell>
        </row>
        <row r="50">
          <cell r="E50" t="str">
            <v>Montenegro</v>
          </cell>
          <cell r="F50">
            <v>1.3600075910931173</v>
          </cell>
          <cell r="G50">
            <v>1.76</v>
          </cell>
        </row>
        <row r="51">
          <cell r="E51" t="str">
            <v>Bosnia and Herzegovina</v>
          </cell>
          <cell r="F51">
            <v>1.3049159923298799</v>
          </cell>
          <cell r="G51">
            <v>1.76</v>
          </cell>
        </row>
        <row r="52">
          <cell r="E52" t="str">
            <v>Albania</v>
          </cell>
          <cell r="F52">
            <v>1.0089122438150442</v>
          </cell>
          <cell r="G52">
            <v>1.76</v>
          </cell>
        </row>
        <row r="53">
          <cell r="E53" t="str">
            <v>Serbia</v>
          </cell>
          <cell r="F53">
            <v>0.9430878584523871</v>
          </cell>
          <cell r="G53">
            <v>1.76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showGridLines="0" tabSelected="1" workbookViewId="0" topLeftCell="A1"/>
  </sheetViews>
  <sheetFormatPr defaultColWidth="9.140625" defaultRowHeight="15"/>
  <cols>
    <col min="1" max="1" width="9.140625" style="2" customWidth="1"/>
    <col min="2" max="2" width="17.140625" style="2" customWidth="1"/>
    <col min="3" max="16384" width="9.140625" style="2" customWidth="1"/>
  </cols>
  <sheetData>
    <row r="1" ht="12.75">
      <c r="A1" s="1" t="s">
        <v>140</v>
      </c>
    </row>
    <row r="2" ht="12.75">
      <c r="A2" s="1" t="s">
        <v>79</v>
      </c>
    </row>
    <row r="3" ht="12.75"/>
    <row r="4" spans="1:9" ht="12.75">
      <c r="A4" s="3" t="s">
        <v>89</v>
      </c>
      <c r="I4" s="29" t="s">
        <v>137</v>
      </c>
    </row>
    <row r="5" ht="12.75">
      <c r="I5" s="29" t="s">
        <v>139</v>
      </c>
    </row>
    <row r="6" spans="1:9" ht="25.5">
      <c r="A6" s="4" t="s">
        <v>24</v>
      </c>
      <c r="B6" s="4" t="s">
        <v>90</v>
      </c>
      <c r="I6" s="104" t="s">
        <v>135</v>
      </c>
    </row>
    <row r="7" spans="1:2" ht="12.75">
      <c r="A7" s="4"/>
      <c r="B7" s="4"/>
    </row>
    <row r="8" spans="1:2" ht="12.75">
      <c r="A8" s="5">
        <v>2013</v>
      </c>
      <c r="B8" s="6">
        <v>89.43040662580646</v>
      </c>
    </row>
    <row r="9" spans="1:2" ht="12.75">
      <c r="A9" s="5">
        <v>2014</v>
      </c>
      <c r="B9" s="6">
        <v>89.62193301011389</v>
      </c>
    </row>
    <row r="10" spans="1:2" ht="12.75">
      <c r="A10" s="5">
        <v>2015</v>
      </c>
      <c r="B10" s="6">
        <v>91.71637477532964</v>
      </c>
    </row>
    <row r="11" spans="1:2" ht="12.75">
      <c r="A11" s="5">
        <v>2016</v>
      </c>
      <c r="B11" s="6">
        <v>93.94542975718477</v>
      </c>
    </row>
    <row r="12" spans="1:2" ht="12.75">
      <c r="A12" s="5">
        <v>2017</v>
      </c>
      <c r="B12" s="6">
        <v>98.10810400473393</v>
      </c>
    </row>
    <row r="13" spans="1:2" ht="12.75">
      <c r="A13" s="5">
        <v>2018</v>
      </c>
      <c r="B13" s="6">
        <v>99.61742663224562</v>
      </c>
    </row>
    <row r="14" spans="1:2" ht="12.75">
      <c r="A14" s="5">
        <v>2019</v>
      </c>
      <c r="B14" s="6">
        <v>98.75499734531058</v>
      </c>
    </row>
    <row r="15" spans="1:3" ht="12.75">
      <c r="A15" s="5">
        <v>2020</v>
      </c>
      <c r="B15" s="6">
        <v>92.13693264925766</v>
      </c>
      <c r="C15" s="7">
        <f>B15/B14*100</f>
        <v>93.29850146933634</v>
      </c>
    </row>
    <row r="16" spans="1:3" ht="12.75">
      <c r="A16" s="5">
        <v>2021</v>
      </c>
      <c r="B16" s="6">
        <v>100</v>
      </c>
      <c r="C16" s="7">
        <f>B16/B15*100</f>
        <v>108.53411018215147</v>
      </c>
    </row>
    <row r="17" spans="1:3" ht="12.75">
      <c r="A17" s="5">
        <v>2022</v>
      </c>
      <c r="B17" s="6">
        <v>100.42351512350265</v>
      </c>
      <c r="C17" s="7">
        <f>B17/B16*100</f>
        <v>100.42351512350265</v>
      </c>
    </row>
    <row r="18" spans="1:3" ht="12.75">
      <c r="A18" s="5">
        <v>2023</v>
      </c>
      <c r="B18" s="6">
        <v>99.17606425878968</v>
      </c>
      <c r="C18" s="7">
        <f>B18/B17*100</f>
        <v>98.75780999780895</v>
      </c>
    </row>
    <row r="20" ht="15" customHeight="1"/>
    <row r="21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0"/>
  <sheetViews>
    <sheetView showGridLines="0" workbookViewId="0" topLeftCell="A14">
      <selection activeCell="M43" sqref="M43"/>
    </sheetView>
  </sheetViews>
  <sheetFormatPr defaultColWidth="9.140625" defaultRowHeight="15"/>
  <cols>
    <col min="1" max="1" width="27.00390625" style="9" customWidth="1"/>
    <col min="2" max="2" width="18.140625" style="9" customWidth="1"/>
    <col min="3" max="3" width="11.00390625" style="2" customWidth="1"/>
    <col min="4" max="4" width="16.57421875" style="2" customWidth="1"/>
    <col min="5" max="16384" width="9.140625" style="2" customWidth="1"/>
  </cols>
  <sheetData>
    <row r="1" ht="12.75">
      <c r="A1" s="8" t="str">
        <f>'Figure 1'!A1</f>
        <v>Update: 23.7.2024</v>
      </c>
    </row>
    <row r="2" ht="12.75">
      <c r="A2" s="8" t="s">
        <v>80</v>
      </c>
    </row>
    <row r="3" spans="1:2" ht="12.75">
      <c r="A3" s="2"/>
      <c r="B3" s="2"/>
    </row>
    <row r="4" spans="1:7" ht="12.75">
      <c r="A4" s="10" t="s">
        <v>91</v>
      </c>
      <c r="B4" s="2"/>
      <c r="G4" s="55" t="s">
        <v>143</v>
      </c>
    </row>
    <row r="5" spans="1:7" ht="12.75">
      <c r="A5" s="11"/>
      <c r="B5" s="2" t="s">
        <v>12</v>
      </c>
      <c r="G5" s="104" t="s">
        <v>135</v>
      </c>
    </row>
    <row r="6" spans="1:2" ht="12.75">
      <c r="A6" s="11" t="s">
        <v>0</v>
      </c>
      <c r="B6" s="22">
        <v>27.068567926557346</v>
      </c>
    </row>
    <row r="7" spans="1:2" ht="12.75">
      <c r="A7" s="11" t="s">
        <v>3</v>
      </c>
      <c r="B7" s="22">
        <v>13.999622950260493</v>
      </c>
    </row>
    <row r="8" spans="1:2" ht="12.75">
      <c r="A8" s="11" t="s">
        <v>2</v>
      </c>
      <c r="B8" s="22">
        <v>11.894394924282873</v>
      </c>
    </row>
    <row r="9" spans="1:2" ht="12.75">
      <c r="A9" s="11" t="s">
        <v>1</v>
      </c>
      <c r="B9" s="22">
        <v>8.42004996603174</v>
      </c>
    </row>
    <row r="10" spans="1:2" ht="12.75">
      <c r="A10" s="11" t="s">
        <v>6</v>
      </c>
      <c r="B10" s="22">
        <v>5.974911893692872</v>
      </c>
    </row>
    <row r="11" spans="1:2" ht="12.75">
      <c r="A11" s="11" t="s">
        <v>66</v>
      </c>
      <c r="B11" s="22">
        <v>4.387338547749116</v>
      </c>
    </row>
    <row r="12" spans="1:2" ht="12.75">
      <c r="A12" s="11" t="s">
        <v>27</v>
      </c>
      <c r="B12" s="22">
        <v>28.25511379142558</v>
      </c>
    </row>
    <row r="13" spans="1:2" ht="12.75">
      <c r="A13" s="2"/>
      <c r="B13" s="2"/>
    </row>
    <row r="14" spans="1:2" ht="15" customHeight="1">
      <c r="A14" s="12"/>
      <c r="B14" s="2"/>
    </row>
    <row r="15" ht="15" customHeight="1">
      <c r="B15" s="2"/>
    </row>
    <row r="16" ht="15" customHeight="1">
      <c r="B16" s="2"/>
    </row>
    <row r="17" s="2" customFormat="1" ht="12.75"/>
    <row r="18" s="2" customFormat="1" ht="12.75"/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ht="12.75">
      <c r="B36" s="14"/>
    </row>
    <row r="37" ht="12.75"/>
    <row r="38" ht="12.75"/>
    <row r="39" ht="12.75"/>
    <row r="40" ht="12.75">
      <c r="A40" s="15"/>
    </row>
    <row r="41" ht="12.75"/>
    <row r="42" ht="12.75">
      <c r="A42" s="15"/>
    </row>
    <row r="43" ht="12.75"/>
    <row r="44" ht="12.75">
      <c r="A44" s="15"/>
    </row>
    <row r="45" ht="12.75"/>
    <row r="46" ht="15">
      <c r="A46" s="15"/>
    </row>
    <row r="48" ht="15">
      <c r="A48" s="15"/>
    </row>
    <row r="50" ht="15">
      <c r="A50" s="15"/>
    </row>
    <row r="52" ht="15">
      <c r="A52" s="15"/>
    </row>
    <row r="54" ht="15">
      <c r="A54" s="15"/>
    </row>
    <row r="55" spans="1:2" ht="15">
      <c r="A55" s="16"/>
      <c r="B55" s="16"/>
    </row>
    <row r="56" spans="1:2" ht="15">
      <c r="A56" s="17"/>
      <c r="B56" s="16"/>
    </row>
    <row r="57" spans="1:2" ht="15">
      <c r="A57" s="18"/>
      <c r="B57" s="19"/>
    </row>
    <row r="58" spans="1:2" ht="15">
      <c r="A58" s="18"/>
      <c r="B58" s="19"/>
    </row>
    <row r="59" spans="1:2" ht="15">
      <c r="A59" s="20"/>
      <c r="B59" s="19"/>
    </row>
    <row r="60" spans="1:2" ht="15">
      <c r="A60" s="18"/>
      <c r="B60" s="21"/>
    </row>
    <row r="61" spans="1:2" ht="15">
      <c r="A61" s="18"/>
      <c r="B61" s="19"/>
    </row>
    <row r="62" spans="1:2" ht="15">
      <c r="A62" s="20"/>
      <c r="B62" s="19"/>
    </row>
    <row r="63" spans="1:2" ht="15">
      <c r="A63" s="18"/>
      <c r="B63" s="19"/>
    </row>
    <row r="64" spans="1:2" ht="15">
      <c r="A64" s="18"/>
      <c r="B64" s="19"/>
    </row>
    <row r="65" spans="1:2" ht="15">
      <c r="A65" s="20"/>
      <c r="B65" s="19"/>
    </row>
    <row r="66" spans="1:2" ht="15">
      <c r="A66" s="20"/>
      <c r="B66" s="19"/>
    </row>
    <row r="67" spans="1:2" ht="15">
      <c r="A67" s="20"/>
      <c r="B67" s="19"/>
    </row>
    <row r="68" spans="1:2" ht="15">
      <c r="A68" s="18"/>
      <c r="B68" s="19"/>
    </row>
    <row r="69" spans="1:2" ht="15">
      <c r="A69" s="18"/>
      <c r="B69" s="19"/>
    </row>
    <row r="70" spans="1:2" ht="15">
      <c r="A70" s="18"/>
      <c r="B70" s="21"/>
    </row>
    <row r="71" spans="1:2" ht="15">
      <c r="A71" s="18"/>
      <c r="B71" s="19"/>
    </row>
    <row r="72" spans="1:2" ht="15">
      <c r="A72" s="20"/>
      <c r="B72" s="19"/>
    </row>
    <row r="73" spans="1:2" ht="15">
      <c r="A73" s="20"/>
      <c r="B73" s="19"/>
    </row>
    <row r="74" spans="1:2" ht="15">
      <c r="A74" s="20"/>
      <c r="B74" s="19"/>
    </row>
    <row r="75" spans="1:2" ht="15">
      <c r="A75" s="18"/>
      <c r="B75" s="19"/>
    </row>
    <row r="76" spans="1:2" ht="15">
      <c r="A76" s="20"/>
      <c r="B76" s="19"/>
    </row>
    <row r="77" spans="1:2" ht="15">
      <c r="A77" s="18"/>
      <c r="B77" s="19"/>
    </row>
    <row r="78" spans="1:2" ht="15">
      <c r="A78" s="18"/>
      <c r="B78" s="19"/>
    </row>
    <row r="79" spans="1:2" ht="15">
      <c r="A79" s="16"/>
      <c r="B79" s="16"/>
    </row>
    <row r="80" spans="1:2" ht="15">
      <c r="A80" s="16"/>
      <c r="B80" s="16"/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8"/>
  <sheetViews>
    <sheetView showGridLines="0" zoomScale="55" zoomScaleNormal="55" workbookViewId="0" topLeftCell="A56">
      <selection activeCell="A52" sqref="A52"/>
    </sheetView>
  </sheetViews>
  <sheetFormatPr defaultColWidth="9.140625" defaultRowHeight="15"/>
  <cols>
    <col min="1" max="1" width="43.140625" style="2" bestFit="1" customWidth="1"/>
    <col min="2" max="2" width="9.140625" style="23" customWidth="1"/>
    <col min="3" max="3" width="14.140625" style="2" customWidth="1"/>
    <col min="4" max="4" width="5.57421875" style="2" customWidth="1"/>
    <col min="5" max="5" width="5.140625" style="2" customWidth="1"/>
    <col min="6" max="6" width="43.140625" style="2" bestFit="1" customWidth="1"/>
    <col min="7" max="7" width="14.57421875" style="24" customWidth="1"/>
    <col min="8" max="8" width="12.8515625" style="2" customWidth="1"/>
    <col min="9" max="9" width="8.57421875" style="2" customWidth="1"/>
    <col min="10" max="11" width="9.140625" style="2" customWidth="1"/>
    <col min="12" max="12" width="15.140625" style="2" customWidth="1"/>
    <col min="13" max="13" width="9.140625" style="2" customWidth="1"/>
    <col min="14" max="16384" width="9.140625" style="2" customWidth="1"/>
  </cols>
  <sheetData>
    <row r="1" s="1" customFormat="1" ht="12.75">
      <c r="A1" s="1" t="str">
        <f>'Figure 1'!A1</f>
        <v>Update: 23.7.2024</v>
      </c>
    </row>
    <row r="2" s="1" customFormat="1" ht="12.75">
      <c r="A2" s="8" t="s">
        <v>80</v>
      </c>
    </row>
    <row r="3" ht="12.75">
      <c r="I3" s="25"/>
    </row>
    <row r="4" spans="2:9" ht="12.75">
      <c r="B4" s="11">
        <v>2013</v>
      </c>
      <c r="G4" s="2"/>
      <c r="I4" s="25"/>
    </row>
    <row r="5" spans="1:7" ht="12.75">
      <c r="A5" s="2" t="s">
        <v>13</v>
      </c>
      <c r="B5" s="26">
        <v>17.119104857107867</v>
      </c>
      <c r="G5" s="2"/>
    </row>
    <row r="6" spans="1:7" ht="12.75">
      <c r="A6" s="2" t="s">
        <v>16</v>
      </c>
      <c r="B6" s="26">
        <v>15.5611653118018</v>
      </c>
      <c r="G6" s="2"/>
    </row>
    <row r="7" spans="1:7" ht="12.75">
      <c r="A7" s="2" t="s">
        <v>15</v>
      </c>
      <c r="B7" s="26">
        <v>13.898154533062787</v>
      </c>
      <c r="G7" s="2"/>
    </row>
    <row r="8" spans="1:7" ht="12.75">
      <c r="A8" s="2" t="s">
        <v>14</v>
      </c>
      <c r="B8" s="26">
        <v>10.001257327354818</v>
      </c>
      <c r="G8" s="2"/>
    </row>
    <row r="9" spans="1:7" ht="12.75">
      <c r="A9" s="2" t="s">
        <v>92</v>
      </c>
      <c r="B9" s="26">
        <v>7.860569222414569</v>
      </c>
      <c r="G9" s="2"/>
    </row>
    <row r="10" spans="1:7" ht="12.75">
      <c r="A10" s="2" t="s">
        <v>17</v>
      </c>
      <c r="B10" s="26">
        <v>9.093985082091653</v>
      </c>
      <c r="G10" s="2"/>
    </row>
    <row r="11" spans="1:7" ht="12.75">
      <c r="A11" s="2" t="s">
        <v>18</v>
      </c>
      <c r="B11" s="26">
        <v>26.465763666166502</v>
      </c>
      <c r="G11" s="2"/>
    </row>
    <row r="12" ht="12.75"/>
    <row r="13" ht="12.75">
      <c r="B13" s="11">
        <v>2023</v>
      </c>
    </row>
    <row r="14" spans="1:2" ht="12.75">
      <c r="A14" s="2" t="s">
        <v>13</v>
      </c>
      <c r="B14" s="26">
        <v>17.70236117094763</v>
      </c>
    </row>
    <row r="15" spans="1:2" ht="12.75">
      <c r="A15" s="2" t="s">
        <v>16</v>
      </c>
      <c r="B15" s="26">
        <v>15.653248726661484</v>
      </c>
    </row>
    <row r="16" spans="1:2" ht="12.75">
      <c r="A16" s="2" t="s">
        <v>15</v>
      </c>
      <c r="B16" s="26">
        <v>13.671857653286215</v>
      </c>
    </row>
    <row r="17" spans="1:2" ht="12.75">
      <c r="A17" s="2" t="s">
        <v>14</v>
      </c>
      <c r="B17" s="26">
        <v>10.057100187631109</v>
      </c>
    </row>
    <row r="18" spans="1:2" ht="12.75">
      <c r="A18" s="2" t="s">
        <v>92</v>
      </c>
      <c r="B18" s="26">
        <v>7.829283730215261</v>
      </c>
    </row>
    <row r="19" spans="1:2" ht="12.75">
      <c r="A19" s="2" t="s">
        <v>17</v>
      </c>
      <c r="B19" s="26">
        <v>7.723403651260613</v>
      </c>
    </row>
    <row r="20" spans="1:2" ht="12.75">
      <c r="A20" s="2" t="s">
        <v>18</v>
      </c>
      <c r="B20" s="26">
        <v>27.363521638673255</v>
      </c>
    </row>
    <row r="21" ht="12.75"/>
    <row r="22" ht="12.75">
      <c r="A22" s="3" t="s">
        <v>93</v>
      </c>
    </row>
    <row r="23" ht="12.75"/>
    <row r="24" ht="12.75">
      <c r="A24" s="55"/>
    </row>
    <row r="25" ht="12.75">
      <c r="A25" s="104"/>
    </row>
    <row r="26" ht="12.75"/>
    <row r="27" ht="12.75"/>
    <row r="28" ht="12.75">
      <c r="L28" s="3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5" customHeight="1">
      <c r="A56" s="12" t="s">
        <v>143</v>
      </c>
    </row>
    <row r="57" ht="12.75">
      <c r="A57" s="12" t="s">
        <v>76</v>
      </c>
    </row>
    <row r="58" ht="15" customHeight="1">
      <c r="A58" s="13" t="s">
        <v>131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3"/>
  <sheetViews>
    <sheetView showGridLines="0" workbookViewId="0" topLeftCell="B15">
      <selection activeCell="V35" sqref="V35"/>
    </sheetView>
  </sheetViews>
  <sheetFormatPr defaultColWidth="9.140625" defaultRowHeight="15"/>
  <cols>
    <col min="1" max="1" width="57.421875" style="2" customWidth="1"/>
    <col min="2" max="16384" width="9.140625" style="2" customWidth="1"/>
  </cols>
  <sheetData>
    <row r="1" ht="12.75">
      <c r="A1" s="1" t="str">
        <f>'Figure 1'!A1</f>
        <v>Update: 23.7.2024</v>
      </c>
    </row>
    <row r="2" ht="12.75">
      <c r="A2" s="1" t="s">
        <v>79</v>
      </c>
    </row>
    <row r="3" spans="1:6" ht="12.75">
      <c r="A3" s="1"/>
      <c r="F3" s="29" t="s">
        <v>137</v>
      </c>
    </row>
    <row r="4" spans="1:12" ht="12.75">
      <c r="A4" s="11" t="s">
        <v>94</v>
      </c>
      <c r="F4" s="29" t="s">
        <v>139</v>
      </c>
      <c r="L4" s="11"/>
    </row>
    <row r="5" spans="1:12" ht="12.75">
      <c r="A5" s="1" t="s">
        <v>138</v>
      </c>
      <c r="F5" s="104" t="s">
        <v>135</v>
      </c>
      <c r="L5" s="1"/>
    </row>
    <row r="6" ht="12.75">
      <c r="L6" s="1"/>
    </row>
    <row r="7" ht="12.75"/>
    <row r="8" spans="1:13" ht="12.75">
      <c r="A8" s="4" t="s">
        <v>25</v>
      </c>
      <c r="B8" s="4">
        <v>2013</v>
      </c>
      <c r="C8" s="4">
        <v>2014</v>
      </c>
      <c r="D8" s="4">
        <v>2015</v>
      </c>
      <c r="E8" s="4">
        <v>2016</v>
      </c>
      <c r="F8" s="4">
        <v>2017</v>
      </c>
      <c r="G8" s="4">
        <v>2018</v>
      </c>
      <c r="H8" s="4">
        <v>2019</v>
      </c>
      <c r="I8" s="4">
        <v>2020</v>
      </c>
      <c r="J8" s="4">
        <v>2021</v>
      </c>
      <c r="K8" s="4">
        <v>2022</v>
      </c>
      <c r="L8" s="4">
        <v>2023</v>
      </c>
      <c r="M8" s="23" t="s">
        <v>132</v>
      </c>
    </row>
    <row r="9" spans="1:13" ht="12.75">
      <c r="A9" s="27" t="s">
        <v>19</v>
      </c>
      <c r="B9" s="28">
        <v>89.13496298770187</v>
      </c>
      <c r="C9" s="28">
        <v>89.70824267173427</v>
      </c>
      <c r="D9" s="28">
        <v>90.68071036704012</v>
      </c>
      <c r="E9" s="28">
        <v>93.22619282620155</v>
      </c>
      <c r="F9" s="28">
        <v>95.88120317826703</v>
      </c>
      <c r="G9" s="28">
        <v>95.41475618429067</v>
      </c>
      <c r="H9" s="28">
        <v>96.79010132520993</v>
      </c>
      <c r="I9" s="28">
        <v>95.90509583847347</v>
      </c>
      <c r="J9" s="28">
        <v>100</v>
      </c>
      <c r="K9" s="28">
        <v>98.29459682687754</v>
      </c>
      <c r="L9" s="28">
        <v>95.27856540651936</v>
      </c>
      <c r="M9" s="26">
        <f>L9/B9*100</f>
        <v>106.89247205910112</v>
      </c>
    </row>
    <row r="10" spans="1:13" ht="12.75">
      <c r="A10" s="5" t="s">
        <v>20</v>
      </c>
      <c r="B10" s="28">
        <v>93.60898165649927</v>
      </c>
      <c r="C10" s="28">
        <v>93.73300671711159</v>
      </c>
      <c r="D10" s="28">
        <v>94.3101141934543</v>
      </c>
      <c r="E10" s="28">
        <v>94.26106951477014</v>
      </c>
      <c r="F10" s="28">
        <v>97.7085415861378</v>
      </c>
      <c r="G10" s="28">
        <v>95.82255602898937</v>
      </c>
      <c r="H10" s="28">
        <v>95.65641631151439</v>
      </c>
      <c r="I10" s="28">
        <v>93.21291701632315</v>
      </c>
      <c r="J10" s="28">
        <v>100</v>
      </c>
      <c r="K10" s="28">
        <v>94.50308639451012</v>
      </c>
      <c r="L10" s="28">
        <v>84.80182269475802</v>
      </c>
      <c r="M10" s="26">
        <f>L10/B10*100</f>
        <v>90.59154495018505</v>
      </c>
    </row>
    <row r="11" spans="1:13" ht="12.75">
      <c r="A11" s="5" t="s">
        <v>21</v>
      </c>
      <c r="B11" s="28">
        <v>88.10896408671488</v>
      </c>
      <c r="C11" s="28">
        <v>90.04105052825628</v>
      </c>
      <c r="D11" s="28">
        <v>92.10196121461045</v>
      </c>
      <c r="E11" s="28">
        <v>94.75193692005955</v>
      </c>
      <c r="F11" s="28">
        <v>101.5285525062387</v>
      </c>
      <c r="G11" s="28">
        <v>100.40855304365519</v>
      </c>
      <c r="H11" s="28">
        <v>92.79358549151408</v>
      </c>
      <c r="I11" s="28">
        <v>90.6781864259254</v>
      </c>
      <c r="J11" s="28">
        <v>100</v>
      </c>
      <c r="K11" s="28">
        <v>99.26341233606382</v>
      </c>
      <c r="L11" s="28">
        <v>94.66263898727796</v>
      </c>
      <c r="M11" s="26">
        <f>L11/B11*100</f>
        <v>107.43814771685784</v>
      </c>
    </row>
    <row r="12" spans="1:13" ht="12.75">
      <c r="A12" s="5" t="s">
        <v>22</v>
      </c>
      <c r="B12" s="28">
        <v>91.94213635246717</v>
      </c>
      <c r="C12" s="28">
        <v>92.76661191290735</v>
      </c>
      <c r="D12" s="28">
        <v>92.31019621264187</v>
      </c>
      <c r="E12" s="28">
        <v>92.3084155209786</v>
      </c>
      <c r="F12" s="28">
        <v>99.54504478185481</v>
      </c>
      <c r="G12" s="28">
        <v>101.27648849688696</v>
      </c>
      <c r="H12" s="28">
        <v>98.68151080490733</v>
      </c>
      <c r="I12" s="28">
        <v>90.03831895362721</v>
      </c>
      <c r="J12" s="28">
        <v>100</v>
      </c>
      <c r="K12" s="28">
        <v>100.80862735761056</v>
      </c>
      <c r="L12" s="28">
        <v>102.49273444865736</v>
      </c>
      <c r="M12" s="26">
        <f>L12/B12*100</f>
        <v>111.47525880380206</v>
      </c>
    </row>
    <row r="13" spans="1:13" ht="12.75">
      <c r="A13" s="5" t="s">
        <v>23</v>
      </c>
      <c r="B13" s="28">
        <v>98.63505074315827</v>
      </c>
      <c r="C13" s="28">
        <v>93.87944191438034</v>
      </c>
      <c r="D13" s="28">
        <v>104.71594766149028</v>
      </c>
      <c r="E13" s="28">
        <v>113.61209040927545</v>
      </c>
      <c r="F13" s="28">
        <v>112.57236249967863</v>
      </c>
      <c r="G13" s="28">
        <v>120.3999800273597</v>
      </c>
      <c r="H13" s="28">
        <v>116.99194235168888</v>
      </c>
      <c r="I13" s="28">
        <v>94.58862571844791</v>
      </c>
      <c r="J13" s="28">
        <v>100</v>
      </c>
      <c r="K13" s="28">
        <v>99.54423347360832</v>
      </c>
      <c r="L13" s="28">
        <v>115.667142312264</v>
      </c>
      <c r="M13" s="26">
        <f>L13/B13*100</f>
        <v>117.26778811464965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4"/>
  <sheetViews>
    <sheetView showGridLines="0" workbookViewId="0" topLeftCell="B17">
      <selection activeCell="D29" sqref="D29"/>
    </sheetView>
  </sheetViews>
  <sheetFormatPr defaultColWidth="9.140625" defaultRowHeight="15"/>
  <cols>
    <col min="1" max="1" width="65.421875" style="29" bestFit="1" customWidth="1"/>
    <col min="2" max="2" width="6.421875" style="29" customWidth="1"/>
    <col min="3" max="3" width="17.8515625" style="29" customWidth="1"/>
    <col min="4" max="4" width="12.140625" style="29" customWidth="1"/>
    <col min="5" max="5" width="9.8515625" style="29" bestFit="1" customWidth="1"/>
    <col min="6" max="6" width="9.140625" style="38" customWidth="1"/>
    <col min="7" max="16384" width="9.140625" style="29" customWidth="1"/>
  </cols>
  <sheetData>
    <row r="1" spans="1:12" ht="13.5" customHeight="1">
      <c r="A1" s="29" t="str">
        <f>'Figure 1'!A1</f>
        <v>Update: 23.7.2024</v>
      </c>
      <c r="E1" s="30" t="s">
        <v>142</v>
      </c>
      <c r="F1" s="30"/>
      <c r="G1" s="30"/>
      <c r="H1" s="30"/>
      <c r="I1" s="30"/>
      <c r="J1" s="30"/>
      <c r="K1" s="30"/>
      <c r="L1" s="30"/>
    </row>
    <row r="2" spans="1:12" ht="13.5" customHeight="1">
      <c r="A2" s="8" t="s">
        <v>80</v>
      </c>
      <c r="E2" s="31"/>
      <c r="F2" s="31"/>
      <c r="G2" s="31"/>
      <c r="H2" s="31"/>
      <c r="I2" s="31"/>
      <c r="J2" s="31"/>
      <c r="K2" s="31"/>
      <c r="L2" s="31"/>
    </row>
    <row r="3" spans="5:12" ht="13.5" customHeight="1" thickBot="1">
      <c r="E3" s="55" t="s">
        <v>143</v>
      </c>
      <c r="F3" s="31"/>
      <c r="G3" s="31"/>
      <c r="H3" s="31"/>
      <c r="I3" s="31"/>
      <c r="J3" s="31"/>
      <c r="K3" s="31"/>
      <c r="L3" s="31"/>
    </row>
    <row r="4" spans="1:8" ht="13.5" thickBot="1">
      <c r="A4" s="32" t="s">
        <v>95</v>
      </c>
      <c r="B4" s="33"/>
      <c r="C4" s="34"/>
      <c r="D4" s="34"/>
      <c r="E4" s="104" t="s">
        <v>135</v>
      </c>
      <c r="F4" s="34"/>
      <c r="G4" s="34"/>
      <c r="H4" s="34"/>
    </row>
    <row r="5" spans="1:3" ht="12.75">
      <c r="A5" s="35"/>
      <c r="B5" s="36" t="s">
        <v>12</v>
      </c>
      <c r="C5" s="37" t="s">
        <v>10</v>
      </c>
    </row>
    <row r="6" spans="1:4" ht="12.75">
      <c r="A6" s="39" t="s">
        <v>51</v>
      </c>
      <c r="B6" s="40">
        <v>0.58</v>
      </c>
      <c r="C6" s="41">
        <v>447047366423.41656</v>
      </c>
      <c r="D6" s="42"/>
    </row>
    <row r="7" spans="1:4" ht="12.75">
      <c r="A7" s="39" t="s">
        <v>52</v>
      </c>
      <c r="B7" s="40">
        <v>0.31</v>
      </c>
      <c r="C7" s="41">
        <v>245724585023.24353</v>
      </c>
      <c r="D7" s="42"/>
    </row>
    <row r="8" spans="1:4" ht="12.75">
      <c r="A8" s="39" t="s">
        <v>53</v>
      </c>
      <c r="B8" s="40">
        <v>0.07</v>
      </c>
      <c r="C8" s="41">
        <v>52538343049.42281</v>
      </c>
      <c r="D8" s="42"/>
    </row>
    <row r="9" spans="1:4" ht="12.75">
      <c r="A9" s="39" t="s">
        <v>54</v>
      </c>
      <c r="B9" s="40">
        <v>0.04</v>
      </c>
      <c r="C9" s="41">
        <v>28447980539.94342</v>
      </c>
      <c r="D9" s="42"/>
    </row>
    <row r="10" spans="2:4" ht="12.75">
      <c r="B10" s="43"/>
      <c r="C10" s="44">
        <f>SUM(C6:C9)</f>
        <v>773758275036.0264</v>
      </c>
      <c r="D10" s="45" t="s">
        <v>56</v>
      </c>
    </row>
    <row r="11" spans="2:4" ht="12.75">
      <c r="B11" s="43"/>
      <c r="C11" s="46">
        <v>5992232016808</v>
      </c>
      <c r="D11" s="47" t="s">
        <v>141</v>
      </c>
    </row>
    <row r="12" spans="2:3" ht="12.75">
      <c r="B12" s="43"/>
      <c r="C12" s="43"/>
    </row>
    <row r="13" spans="2:3" ht="13.5" thickBot="1">
      <c r="B13" s="43"/>
      <c r="C13" s="48" t="s">
        <v>26</v>
      </c>
    </row>
    <row r="14" spans="1:4" ht="13.5" thickBot="1">
      <c r="A14" s="32" t="s">
        <v>55</v>
      </c>
      <c r="B14" s="33">
        <v>2013</v>
      </c>
      <c r="C14" s="50">
        <v>560967518800.7692</v>
      </c>
      <c r="D14" s="29" t="s">
        <v>78</v>
      </c>
    </row>
    <row r="15" spans="2:3" ht="12.75">
      <c r="B15" s="49"/>
      <c r="C15" s="51"/>
    </row>
    <row r="16" spans="2:3" ht="12.75">
      <c r="B16" s="49"/>
      <c r="C16" s="50"/>
    </row>
    <row r="17" spans="1:4" ht="12.75">
      <c r="A17" s="52"/>
      <c r="B17" s="49">
        <v>2019</v>
      </c>
      <c r="C17" s="50">
        <v>687465165473</v>
      </c>
      <c r="D17" s="29" t="s">
        <v>78</v>
      </c>
    </row>
    <row r="18" spans="2:4" ht="12.75">
      <c r="B18" s="49">
        <v>2020</v>
      </c>
      <c r="C18" s="50">
        <v>564111202999</v>
      </c>
      <c r="D18" s="29" t="s">
        <v>78</v>
      </c>
    </row>
    <row r="19" spans="2:4" ht="12.75">
      <c r="B19" s="53">
        <v>2021</v>
      </c>
      <c r="C19" s="50">
        <v>604962682809.8523</v>
      </c>
      <c r="D19" s="29" t="s">
        <v>78</v>
      </c>
    </row>
    <row r="20" spans="2:4" ht="12.75">
      <c r="B20" s="53">
        <v>2022</v>
      </c>
      <c r="C20" s="50">
        <v>635853863896.0713</v>
      </c>
      <c r="D20" s="29" t="s">
        <v>78</v>
      </c>
    </row>
    <row r="21" spans="2:4" ht="12" customHeight="1">
      <c r="B21" s="53">
        <v>2023</v>
      </c>
      <c r="C21" s="50">
        <v>773758275036.0264</v>
      </c>
      <c r="D21" s="29" t="s">
        <v>78</v>
      </c>
    </row>
    <row r="22" ht="12.75">
      <c r="D22" s="42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spans="5:12" ht="12.75">
      <c r="E32" s="54"/>
      <c r="F32" s="54"/>
      <c r="G32" s="54"/>
      <c r="H32" s="54"/>
      <c r="I32" s="54"/>
      <c r="J32" s="54"/>
      <c r="K32" s="54"/>
      <c r="L32" s="54"/>
    </row>
    <row r="33" spans="5:12" ht="12.75">
      <c r="E33" s="54"/>
      <c r="F33" s="54"/>
      <c r="G33" s="54"/>
      <c r="H33" s="54"/>
      <c r="I33" s="54"/>
      <c r="J33" s="54"/>
      <c r="K33" s="54"/>
      <c r="L33" s="54"/>
    </row>
    <row r="34" ht="12.75"/>
    <row r="35" ht="12.75"/>
    <row r="36" ht="12.75"/>
    <row r="37" ht="12.75"/>
    <row r="40" ht="15">
      <c r="A40" s="55"/>
    </row>
    <row r="41" ht="15">
      <c r="A41" s="56"/>
    </row>
    <row r="43" ht="15">
      <c r="A43" s="56"/>
    </row>
    <row r="44" ht="15">
      <c r="A44" s="57"/>
    </row>
  </sheetData>
  <mergeCells count="5">
    <mergeCell ref="E1:L1"/>
    <mergeCell ref="A4:B4"/>
    <mergeCell ref="E32:L32"/>
    <mergeCell ref="E33:L33"/>
    <mergeCell ref="A14:B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2242A-AD4D-45AF-9B47-F6E7EDE3A24C}">
  <dimension ref="A1:AB79"/>
  <sheetViews>
    <sheetView showGridLines="0" workbookViewId="0" topLeftCell="A1">
      <selection activeCell="J39" sqref="J39"/>
    </sheetView>
  </sheetViews>
  <sheetFormatPr defaultColWidth="9.140625" defaultRowHeight="15"/>
  <cols>
    <col min="1" max="1" width="21.421875" style="29" customWidth="1"/>
    <col min="2" max="2" width="17.57421875" style="29" customWidth="1"/>
    <col min="3" max="3" width="16.8515625" style="29" bestFit="1" customWidth="1"/>
    <col min="4" max="4" width="3.57421875" style="29" customWidth="1"/>
    <col min="5" max="5" width="19.421875" style="29" bestFit="1" customWidth="1"/>
    <col min="6" max="6" width="13.8515625" style="29" customWidth="1"/>
    <col min="7" max="7" width="17.421875" style="29" customWidth="1"/>
    <col min="8" max="8" width="6.140625" style="29" customWidth="1"/>
    <col min="9" max="9" width="9.140625" style="29" customWidth="1"/>
    <col min="10" max="10" width="9.8515625" style="29" customWidth="1"/>
    <col min="11" max="11" width="5.421875" style="29" customWidth="1"/>
    <col min="12" max="12" width="6.421875" style="29" customWidth="1"/>
    <col min="13" max="14" width="7.57421875" style="29" customWidth="1"/>
    <col min="15" max="22" width="9.140625" style="29" customWidth="1"/>
    <col min="23" max="23" width="18.140625" style="29" customWidth="1"/>
    <col min="24" max="16384" width="9.140625" style="29" customWidth="1"/>
  </cols>
  <sheetData>
    <row r="1" ht="12.75">
      <c r="A1" s="29" t="str">
        <f>'[2]Figure 1'!A1</f>
        <v>Update: 22.7.2024</v>
      </c>
    </row>
    <row r="2" ht="13.5" thickBot="1">
      <c r="A2" s="8" t="s">
        <v>80</v>
      </c>
    </row>
    <row r="3" spans="6:19" ht="55.4" customHeight="1" thickBot="1">
      <c r="F3" s="107" t="s">
        <v>96</v>
      </c>
      <c r="G3" s="108" t="s">
        <v>29</v>
      </c>
      <c r="J3" s="61" t="s">
        <v>145</v>
      </c>
      <c r="K3" s="61"/>
      <c r="L3" s="61"/>
      <c r="M3" s="61"/>
      <c r="N3" s="61"/>
      <c r="O3" s="61"/>
      <c r="P3" s="61"/>
      <c r="Q3" s="61"/>
      <c r="R3" s="61"/>
      <c r="S3" s="61"/>
    </row>
    <row r="4" spans="1:10" ht="12.75">
      <c r="A4" s="29" t="s">
        <v>57</v>
      </c>
      <c r="B4" s="43">
        <v>10711100</v>
      </c>
      <c r="F4" s="109">
        <v>2013</v>
      </c>
      <c r="G4" s="62">
        <v>1.4925032502192441</v>
      </c>
      <c r="I4" s="42"/>
      <c r="J4" s="55" t="s">
        <v>146</v>
      </c>
    </row>
    <row r="5" spans="1:23" ht="12.75">
      <c r="A5" s="43"/>
      <c r="B5" s="110"/>
      <c r="F5" s="109">
        <v>2014</v>
      </c>
      <c r="G5" s="62">
        <v>1.533127315445264</v>
      </c>
      <c r="H5" s="42"/>
      <c r="I5" s="42"/>
      <c r="J5" s="29" t="s">
        <v>147</v>
      </c>
      <c r="V5" s="43"/>
      <c r="W5" s="43"/>
    </row>
    <row r="6" spans="1:10" ht="12.75">
      <c r="A6" s="111" t="s">
        <v>30</v>
      </c>
      <c r="B6" s="111" t="s">
        <v>31</v>
      </c>
      <c r="C6" s="111" t="s">
        <v>32</v>
      </c>
      <c r="F6" s="109">
        <v>2015</v>
      </c>
      <c r="G6" s="62">
        <v>1.5525999793749623</v>
      </c>
      <c r="H6" s="42"/>
      <c r="I6" s="42"/>
      <c r="J6" s="29" t="s">
        <v>148</v>
      </c>
    </row>
    <row r="7" spans="1:26" ht="12.75">
      <c r="A7" s="112" t="s">
        <v>33</v>
      </c>
      <c r="B7" s="113">
        <v>16507292576</v>
      </c>
      <c r="C7" s="113">
        <v>24637187822</v>
      </c>
      <c r="F7" s="109">
        <v>2016</v>
      </c>
      <c r="G7" s="62">
        <v>1.568456218409934</v>
      </c>
      <c r="H7" s="42"/>
      <c r="I7" s="42"/>
      <c r="J7" s="29" t="s">
        <v>61</v>
      </c>
      <c r="V7" s="43"/>
      <c r="W7" s="43"/>
      <c r="X7" s="43"/>
      <c r="Y7" s="43"/>
      <c r="Z7" s="43"/>
    </row>
    <row r="8" spans="1:26" ht="15.75" customHeight="1">
      <c r="A8" s="112" t="s">
        <v>34</v>
      </c>
      <c r="B8" s="113">
        <v>16647446000</v>
      </c>
      <c r="C8" s="113">
        <v>25522654195</v>
      </c>
      <c r="F8" s="109">
        <v>2017</v>
      </c>
      <c r="G8" s="62">
        <v>1.5594224013284175</v>
      </c>
      <c r="H8" s="42"/>
      <c r="I8" s="42"/>
      <c r="J8" s="106" t="s">
        <v>135</v>
      </c>
      <c r="V8" s="43"/>
      <c r="W8" s="114"/>
      <c r="X8" s="114"/>
      <c r="Y8" s="115"/>
      <c r="Z8" s="116"/>
    </row>
    <row r="9" spans="1:26" ht="12.75">
      <c r="A9" s="112" t="s">
        <v>35</v>
      </c>
      <c r="B9" s="113">
        <v>16866015197</v>
      </c>
      <c r="C9" s="113">
        <v>26186174847</v>
      </c>
      <c r="F9" s="117">
        <v>2018</v>
      </c>
      <c r="G9" s="62">
        <v>1.5664900170177287</v>
      </c>
      <c r="H9" s="42"/>
      <c r="I9" s="42"/>
      <c r="S9" s="63"/>
      <c r="V9" s="43"/>
      <c r="W9" s="114"/>
      <c r="X9" s="114"/>
      <c r="Y9" s="115"/>
      <c r="Z9" s="116"/>
    </row>
    <row r="10" spans="1:26" ht="12.75">
      <c r="A10" s="112" t="s">
        <v>36</v>
      </c>
      <c r="B10" s="113">
        <v>16826156334</v>
      </c>
      <c r="C10" s="113">
        <v>26391089534</v>
      </c>
      <c r="F10" s="117">
        <v>2019</v>
      </c>
      <c r="G10" s="64">
        <v>1.657088950743512</v>
      </c>
      <c r="H10" s="42"/>
      <c r="I10" s="42"/>
      <c r="S10" s="65"/>
      <c r="V10" s="43"/>
      <c r="W10" s="114"/>
      <c r="X10" s="114"/>
      <c r="Y10" s="115"/>
      <c r="Z10" s="116"/>
    </row>
    <row r="11" spans="1:26" ht="12.75">
      <c r="A11" s="112" t="s">
        <v>37</v>
      </c>
      <c r="B11" s="113">
        <v>17350242189</v>
      </c>
      <c r="C11" s="113">
        <v>27056356338</v>
      </c>
      <c r="F11" s="117">
        <v>2020</v>
      </c>
      <c r="G11" s="64">
        <v>1.572828606451471</v>
      </c>
      <c r="H11" s="42"/>
      <c r="I11" s="42"/>
      <c r="V11" s="43"/>
      <c r="W11" s="114"/>
      <c r="X11" s="114"/>
      <c r="Y11" s="115"/>
      <c r="Z11" s="116"/>
    </row>
    <row r="12" spans="1:26" ht="12.75">
      <c r="A12" s="112" t="s">
        <v>38</v>
      </c>
      <c r="B12" s="113">
        <v>17113627557</v>
      </c>
      <c r="C12" s="113">
        <v>26808326723</v>
      </c>
      <c r="F12" s="117">
        <v>2021</v>
      </c>
      <c r="G12" s="64">
        <v>1.71</v>
      </c>
      <c r="H12" s="42"/>
      <c r="I12" s="42"/>
      <c r="V12" s="43"/>
      <c r="W12" s="114"/>
      <c r="X12" s="114"/>
      <c r="Y12" s="115"/>
      <c r="Z12" s="116"/>
    </row>
    <row r="13" spans="1:9" ht="12.75">
      <c r="A13" s="112" t="s">
        <v>39</v>
      </c>
      <c r="B13" s="118">
        <v>17004673929</v>
      </c>
      <c r="C13" s="118">
        <v>28172505933</v>
      </c>
      <c r="F13" s="117">
        <v>2022</v>
      </c>
      <c r="G13" s="64">
        <v>1.65</v>
      </c>
      <c r="H13" s="42"/>
      <c r="I13" s="42"/>
    </row>
    <row r="14" spans="1:28" ht="13.5" thickBot="1">
      <c r="A14" s="119" t="s">
        <v>40</v>
      </c>
      <c r="B14" s="120">
        <v>18049439726</v>
      </c>
      <c r="C14" s="120">
        <v>28388675131.4744</v>
      </c>
      <c r="F14" s="121">
        <v>2023</v>
      </c>
      <c r="G14" s="64">
        <v>1.76</v>
      </c>
      <c r="H14" s="42"/>
      <c r="I14" s="42"/>
      <c r="AB14" s="63"/>
    </row>
    <row r="15" spans="1:28" ht="12.75">
      <c r="A15" s="119" t="s">
        <v>77</v>
      </c>
      <c r="B15" s="66">
        <v>18000000000</v>
      </c>
      <c r="C15" s="66">
        <v>32000000000</v>
      </c>
      <c r="H15" s="42"/>
      <c r="I15" s="67"/>
      <c r="AB15" s="63"/>
    </row>
    <row r="16" spans="1:28" ht="12.75">
      <c r="A16" s="119" t="s">
        <v>81</v>
      </c>
      <c r="B16" s="66">
        <v>18321932840</v>
      </c>
      <c r="C16" s="66">
        <v>32424239726.4604</v>
      </c>
      <c r="H16" s="42"/>
      <c r="AB16" s="63"/>
    </row>
    <row r="17" spans="1:28" ht="12.75">
      <c r="A17" s="119" t="s">
        <v>98</v>
      </c>
      <c r="B17" s="66">
        <v>20467208871</v>
      </c>
      <c r="C17" s="66">
        <v>38665917166.8945</v>
      </c>
      <c r="AB17" s="63"/>
    </row>
    <row r="18" spans="4:28" ht="12.75">
      <c r="D18" s="68"/>
      <c r="E18" s="68"/>
      <c r="H18" s="42"/>
      <c r="AB18" s="65"/>
    </row>
    <row r="19" ht="13.5" thickBot="1">
      <c r="Z19" s="116"/>
    </row>
    <row r="20" spans="6:26" ht="42.65" customHeight="1" thickBot="1">
      <c r="F20" s="122" t="s">
        <v>41</v>
      </c>
      <c r="Z20" s="116"/>
    </row>
    <row r="21" spans="5:26" ht="12.75">
      <c r="E21" s="123" t="s">
        <v>11</v>
      </c>
      <c r="F21" s="69">
        <f>G14</f>
        <v>1.76</v>
      </c>
      <c r="R21" s="63"/>
      <c r="S21" s="63"/>
      <c r="T21" s="63"/>
      <c r="U21" s="63"/>
      <c r="V21" s="63"/>
      <c r="W21" s="63"/>
      <c r="X21" s="63"/>
      <c r="Y21" s="63"/>
      <c r="Z21" s="63"/>
    </row>
    <row r="22" spans="6:7" ht="12.75">
      <c r="F22" s="29" t="s">
        <v>11</v>
      </c>
      <c r="G22" s="29" t="s">
        <v>149</v>
      </c>
    </row>
    <row r="23" spans="5:7" ht="12.75">
      <c r="E23" s="124" t="s">
        <v>63</v>
      </c>
      <c r="F23" s="7">
        <v>2.8554613952627226</v>
      </c>
      <c r="G23" s="125">
        <f aca="true" t="shared" si="0" ref="G23:G49">F$21</f>
        <v>1.76</v>
      </c>
    </row>
    <row r="24" spans="5:7" ht="12.75">
      <c r="E24" s="124" t="s">
        <v>62</v>
      </c>
      <c r="F24" s="7">
        <v>2.8243246883492583</v>
      </c>
      <c r="G24" s="125">
        <f t="shared" si="0"/>
        <v>1.76</v>
      </c>
    </row>
    <row r="25" spans="5:7" ht="12.75">
      <c r="E25" s="124" t="s">
        <v>0</v>
      </c>
      <c r="F25" s="7">
        <v>2.5602359840475004</v>
      </c>
      <c r="G25" s="125">
        <f t="shared" si="0"/>
        <v>1.76</v>
      </c>
    </row>
    <row r="26" spans="5:7" ht="12.75">
      <c r="E26" s="124" t="s">
        <v>3</v>
      </c>
      <c r="F26" s="7">
        <v>2.2202253194941886</v>
      </c>
      <c r="G26" s="125">
        <f t="shared" si="0"/>
        <v>1.76</v>
      </c>
    </row>
    <row r="27" spans="5:17" ht="12.75">
      <c r="E27" s="124" t="s">
        <v>82</v>
      </c>
      <c r="F27" s="7">
        <v>2.153510342149605</v>
      </c>
      <c r="G27" s="125">
        <f t="shared" si="0"/>
        <v>1.76</v>
      </c>
      <c r="Q27" s="63"/>
    </row>
    <row r="28" spans="5:7" ht="12.75">
      <c r="E28" s="124" t="s">
        <v>64</v>
      </c>
      <c r="F28" s="7">
        <v>2.0613078958704563</v>
      </c>
      <c r="G28" s="125">
        <f t="shared" si="0"/>
        <v>1.76</v>
      </c>
    </row>
    <row r="29" spans="5:7" ht="12.75">
      <c r="E29" s="124" t="s">
        <v>67</v>
      </c>
      <c r="F29" s="7">
        <v>1.8762419538088522</v>
      </c>
      <c r="G29" s="125">
        <f t="shared" si="0"/>
        <v>1.76</v>
      </c>
    </row>
    <row r="30" spans="5:7" ht="12.75">
      <c r="E30" s="124" t="s">
        <v>2</v>
      </c>
      <c r="F30" s="7">
        <v>1.871043088203022</v>
      </c>
      <c r="G30" s="125">
        <f t="shared" si="0"/>
        <v>1.76</v>
      </c>
    </row>
    <row r="31" spans="5:7" ht="12.75">
      <c r="E31" s="124" t="s">
        <v>71</v>
      </c>
      <c r="F31" s="7">
        <v>1.840758261579825</v>
      </c>
      <c r="G31" s="125">
        <f t="shared" si="0"/>
        <v>1.76</v>
      </c>
    </row>
    <row r="32" spans="5:7" ht="12.75">
      <c r="E32" s="124" t="s">
        <v>69</v>
      </c>
      <c r="F32" s="7">
        <v>1.7500119019129974</v>
      </c>
      <c r="G32" s="125">
        <f t="shared" si="0"/>
        <v>1.76</v>
      </c>
    </row>
    <row r="33" spans="5:7" ht="12.75">
      <c r="E33" s="124" t="s">
        <v>70</v>
      </c>
      <c r="F33" s="7">
        <v>1.7453570900834763</v>
      </c>
      <c r="G33" s="125">
        <f t="shared" si="0"/>
        <v>1.76</v>
      </c>
    </row>
    <row r="34" spans="4:7" ht="12.75">
      <c r="D34" s="126"/>
      <c r="E34" s="124" t="s">
        <v>6</v>
      </c>
      <c r="F34" s="7">
        <v>1.6962823057814935</v>
      </c>
      <c r="G34" s="125">
        <f t="shared" si="0"/>
        <v>1.76</v>
      </c>
    </row>
    <row r="35" spans="4:7" ht="12.75">
      <c r="D35" s="126"/>
      <c r="E35" s="124" t="s">
        <v>66</v>
      </c>
      <c r="F35" s="7">
        <v>1.6180303490621852</v>
      </c>
      <c r="G35" s="125">
        <f t="shared" si="0"/>
        <v>1.76</v>
      </c>
    </row>
    <row r="36" spans="4:18" ht="12.75">
      <c r="D36" s="126"/>
      <c r="E36" s="124" t="s">
        <v>4</v>
      </c>
      <c r="F36" s="7">
        <v>1.5787511813024637</v>
      </c>
      <c r="G36" s="125">
        <f t="shared" si="0"/>
        <v>1.76</v>
      </c>
      <c r="K36" s="70"/>
      <c r="L36" s="70"/>
      <c r="M36" s="70"/>
      <c r="N36" s="70"/>
      <c r="O36" s="70"/>
      <c r="P36" s="70"/>
      <c r="Q36" s="70"/>
      <c r="R36" s="70"/>
    </row>
    <row r="37" spans="4:18" ht="12.75">
      <c r="D37" s="126"/>
      <c r="E37" s="124" t="s">
        <v>65</v>
      </c>
      <c r="F37" s="7">
        <v>1.5742573048170712</v>
      </c>
      <c r="G37" s="125">
        <f t="shared" si="0"/>
        <v>1.76</v>
      </c>
      <c r="K37" s="70"/>
      <c r="L37" s="70"/>
      <c r="M37" s="70"/>
      <c r="N37" s="70"/>
      <c r="O37" s="70"/>
      <c r="P37" s="70"/>
      <c r="Q37" s="70"/>
      <c r="R37" s="70"/>
    </row>
    <row r="38" spans="4:7" ht="12.75">
      <c r="D38" s="126"/>
      <c r="E38" s="124" t="s">
        <v>1</v>
      </c>
      <c r="F38" s="7">
        <v>1.5134927307653558</v>
      </c>
      <c r="G38" s="125">
        <f t="shared" si="0"/>
        <v>1.76</v>
      </c>
    </row>
    <row r="39" spans="4:7" ht="12.75">
      <c r="D39" s="126"/>
      <c r="E39" s="124" t="s">
        <v>5</v>
      </c>
      <c r="F39" s="7">
        <v>1.5046623036236568</v>
      </c>
      <c r="G39" s="125">
        <f t="shared" si="0"/>
        <v>1.76</v>
      </c>
    </row>
    <row r="40" spans="4:7" ht="12.75">
      <c r="D40" s="126"/>
      <c r="E40" s="124" t="s">
        <v>73</v>
      </c>
      <c r="F40" s="7">
        <v>1.4859057252589898</v>
      </c>
      <c r="G40" s="125">
        <f t="shared" si="0"/>
        <v>1.76</v>
      </c>
    </row>
    <row r="41" spans="4:7" ht="12.75">
      <c r="D41" s="126"/>
      <c r="E41" s="124" t="s">
        <v>59</v>
      </c>
      <c r="F41" s="7">
        <v>1.4267199440216651</v>
      </c>
      <c r="G41" s="125">
        <f t="shared" si="0"/>
        <v>1.76</v>
      </c>
    </row>
    <row r="42" spans="4:7" ht="12.75">
      <c r="D42" s="126"/>
      <c r="E42" s="124" t="s">
        <v>68</v>
      </c>
      <c r="F42" s="7">
        <v>1.41</v>
      </c>
      <c r="G42" s="125">
        <f t="shared" si="0"/>
        <v>1.76</v>
      </c>
    </row>
    <row r="43" spans="4:7" ht="12.75">
      <c r="D43" s="126"/>
      <c r="E43" s="124" t="s">
        <v>72</v>
      </c>
      <c r="F43" s="7">
        <v>1.3936797808400734</v>
      </c>
      <c r="G43" s="125">
        <f t="shared" si="0"/>
        <v>1.76</v>
      </c>
    </row>
    <row r="44" spans="4:7" ht="12.75">
      <c r="D44" s="126"/>
      <c r="E44" s="124" t="s">
        <v>58</v>
      </c>
      <c r="F44" s="7">
        <v>1.296778111521947</v>
      </c>
      <c r="G44" s="125">
        <f t="shared" si="0"/>
        <v>1.76</v>
      </c>
    </row>
    <row r="45" spans="4:7" ht="12.75">
      <c r="D45" s="126"/>
      <c r="E45" s="124" t="s">
        <v>74</v>
      </c>
      <c r="F45" s="7">
        <v>1.0365938160679224</v>
      </c>
      <c r="G45" s="125">
        <f t="shared" si="0"/>
        <v>1.76</v>
      </c>
    </row>
    <row r="46" spans="4:7" ht="12.75">
      <c r="D46" s="126"/>
      <c r="E46" s="124" t="s">
        <v>75</v>
      </c>
      <c r="F46" s="7">
        <v>0.9507173344262119</v>
      </c>
      <c r="G46" s="125">
        <f t="shared" si="0"/>
        <v>1.76</v>
      </c>
    </row>
    <row r="47" spans="4:7" ht="12.75">
      <c r="D47" s="126"/>
      <c r="G47" s="125">
        <f t="shared" si="0"/>
        <v>1.76</v>
      </c>
    </row>
    <row r="48" spans="4:7" ht="12.75">
      <c r="D48" s="126"/>
      <c r="E48" s="124" t="s">
        <v>99</v>
      </c>
      <c r="F48" s="7">
        <v>3.2</v>
      </c>
      <c r="G48" s="125">
        <f t="shared" si="0"/>
        <v>1.76</v>
      </c>
    </row>
    <row r="49" spans="4:7" ht="12.75">
      <c r="D49" s="126"/>
      <c r="G49" s="125">
        <f t="shared" si="0"/>
        <v>1.76</v>
      </c>
    </row>
    <row r="50" spans="4:7" ht="12.75">
      <c r="D50" s="126"/>
      <c r="E50" s="127" t="s">
        <v>8</v>
      </c>
      <c r="F50" s="7">
        <v>1.3600075910931173</v>
      </c>
      <c r="G50" s="125">
        <f>F$21</f>
        <v>1.76</v>
      </c>
    </row>
    <row r="51" spans="4:7" ht="12.75">
      <c r="D51" s="126"/>
      <c r="E51" s="127" t="s">
        <v>7</v>
      </c>
      <c r="F51" s="7">
        <v>1.3049159923298799</v>
      </c>
      <c r="G51" s="125">
        <f aca="true" t="shared" si="1" ref="G51:G53">F$21</f>
        <v>1.76</v>
      </c>
    </row>
    <row r="52" spans="4:7" ht="12.75">
      <c r="D52" s="126"/>
      <c r="E52" s="127" t="s">
        <v>83</v>
      </c>
      <c r="F52" s="7">
        <v>1.0089122438150442</v>
      </c>
      <c r="G52" s="125">
        <f t="shared" si="1"/>
        <v>1.76</v>
      </c>
    </row>
    <row r="53" spans="5:7" ht="12.75">
      <c r="E53" s="127" t="s">
        <v>9</v>
      </c>
      <c r="F53" s="7">
        <v>0.9430878584523871</v>
      </c>
      <c r="G53" s="125">
        <f t="shared" si="1"/>
        <v>1.76</v>
      </c>
    </row>
    <row r="54" ht="12.75">
      <c r="G54" s="116"/>
    </row>
    <row r="55" ht="12.75">
      <c r="E55" s="115" t="s">
        <v>150</v>
      </c>
    </row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>
      <c r="A71" s="29" t="s">
        <v>100</v>
      </c>
    </row>
    <row r="72" ht="12.75">
      <c r="A72" s="29" t="s">
        <v>61</v>
      </c>
    </row>
    <row r="73" ht="12.75">
      <c r="A73" s="29" t="s">
        <v>84</v>
      </c>
    </row>
    <row r="74" ht="12.75"/>
    <row r="75" ht="12.75">
      <c r="E75" s="2"/>
    </row>
    <row r="76" ht="12.75"/>
    <row r="77" ht="12.75"/>
    <row r="78" ht="12.75"/>
    <row r="79" ht="12.75">
      <c r="C79" s="2"/>
    </row>
  </sheetData>
  <mergeCells count="1">
    <mergeCell ref="J3:S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4"/>
  <sheetViews>
    <sheetView showGridLines="0" workbookViewId="0" topLeftCell="E15">
      <selection activeCell="X26" sqref="X26"/>
    </sheetView>
  </sheetViews>
  <sheetFormatPr defaultColWidth="9.140625" defaultRowHeight="15"/>
  <cols>
    <col min="1" max="1" width="28.8515625" style="29" customWidth="1"/>
    <col min="2" max="12" width="9.140625" style="29" customWidth="1"/>
    <col min="13" max="13" width="12.140625" style="29" bestFit="1" customWidth="1"/>
    <col min="14" max="16384" width="9.140625" style="29" customWidth="1"/>
  </cols>
  <sheetData>
    <row r="1" ht="12.75">
      <c r="A1" s="29" t="str">
        <f>'Figure 1'!A1</f>
        <v>Update: 23.7.2024</v>
      </c>
    </row>
    <row r="2" ht="12.75">
      <c r="A2" s="8" t="s">
        <v>80</v>
      </c>
    </row>
    <row r="3" ht="12.75"/>
    <row r="4" ht="12.75">
      <c r="A4" s="29" t="s">
        <v>42</v>
      </c>
    </row>
    <row r="5" ht="12.75">
      <c r="A5" s="29" t="s">
        <v>43</v>
      </c>
    </row>
    <row r="6" spans="1:18" ht="12.75">
      <c r="A6" s="29" t="s">
        <v>44</v>
      </c>
      <c r="K6" s="54"/>
      <c r="L6" s="54"/>
      <c r="M6" s="54"/>
      <c r="N6" s="54"/>
      <c r="O6" s="54"/>
      <c r="P6" s="54"/>
      <c r="Q6" s="54"/>
      <c r="R6" s="54"/>
    </row>
    <row r="7" spans="11:18" ht="12.75">
      <c r="K7" s="54"/>
      <c r="L7" s="54"/>
      <c r="M7" s="54"/>
      <c r="N7" s="54"/>
      <c r="O7" s="54"/>
      <c r="P7" s="54"/>
      <c r="Q7" s="54"/>
      <c r="R7" s="54"/>
    </row>
    <row r="8" ht="12.75">
      <c r="B8" s="71"/>
    </row>
    <row r="9" ht="12.75">
      <c r="B9" s="29" t="s">
        <v>85</v>
      </c>
    </row>
    <row r="10" spans="1:2" ht="12.75">
      <c r="A10" s="72"/>
      <c r="B10" s="72" t="s">
        <v>32</v>
      </c>
    </row>
    <row r="11" spans="1:12" ht="12.75">
      <c r="A11" s="39"/>
      <c r="B11" s="39">
        <v>2013</v>
      </c>
      <c r="C11" s="39">
        <v>2014</v>
      </c>
      <c r="D11" s="39">
        <v>2015</v>
      </c>
      <c r="E11" s="39">
        <v>2016</v>
      </c>
      <c r="F11" s="39">
        <v>2017</v>
      </c>
      <c r="G11" s="39">
        <v>2018</v>
      </c>
      <c r="H11" s="39">
        <v>2019</v>
      </c>
      <c r="I11" s="39">
        <v>2020</v>
      </c>
      <c r="J11" s="73">
        <v>2021</v>
      </c>
      <c r="K11" s="73">
        <v>2022</v>
      </c>
      <c r="L11" s="73">
        <v>2023</v>
      </c>
    </row>
    <row r="12" spans="1:12" ht="12.75">
      <c r="A12" s="39" t="s">
        <v>45</v>
      </c>
      <c r="B12" s="74">
        <v>17.389631087999998</v>
      </c>
      <c r="C12" s="74">
        <v>19.013506902000003</v>
      </c>
      <c r="D12" s="74">
        <v>19.439403408000004</v>
      </c>
      <c r="E12" s="74">
        <v>20.738923629000002</v>
      </c>
      <c r="F12" s="74">
        <v>19.977176725</v>
      </c>
      <c r="G12" s="74">
        <v>18.210119841</v>
      </c>
      <c r="H12" s="74">
        <v>18.2</v>
      </c>
      <c r="I12" s="75">
        <v>25.1366712</v>
      </c>
      <c r="J12" s="74">
        <v>23.2</v>
      </c>
      <c r="K12" s="74">
        <v>29.041498210842224</v>
      </c>
      <c r="L12" s="74">
        <v>39.14755043806265</v>
      </c>
    </row>
    <row r="13" spans="1:12" ht="12.75">
      <c r="A13" s="39" t="s">
        <v>46</v>
      </c>
      <c r="B13" s="76">
        <v>1.406136144</v>
      </c>
      <c r="C13" s="76">
        <v>1.448636066</v>
      </c>
      <c r="D13" s="76">
        <v>1.515573453</v>
      </c>
      <c r="E13" s="76">
        <v>1.625020376</v>
      </c>
      <c r="F13" s="76">
        <v>2.826062258</v>
      </c>
      <c r="G13" s="76">
        <v>3.781729606</v>
      </c>
      <c r="H13" s="76">
        <v>2</v>
      </c>
      <c r="I13" s="77">
        <v>2.176896466</v>
      </c>
      <c r="J13" s="74">
        <v>1.9</v>
      </c>
      <c r="K13" s="74">
        <v>2.11512565992289</v>
      </c>
      <c r="L13" s="74">
        <v>2.4</v>
      </c>
    </row>
    <row r="14" spans="1:12" ht="12.75">
      <c r="A14" s="39" t="s">
        <v>47</v>
      </c>
      <c r="B14" s="78">
        <v>2.353892016</v>
      </c>
      <c r="C14" s="78">
        <v>1.98795701</v>
      </c>
      <c r="D14" s="78">
        <v>2.615420234</v>
      </c>
      <c r="E14" s="78">
        <v>2.744873133</v>
      </c>
      <c r="F14" s="78">
        <v>2.712310351</v>
      </c>
      <c r="G14" s="78">
        <v>2.895046718</v>
      </c>
      <c r="H14" s="78">
        <v>3</v>
      </c>
      <c r="I14" s="79">
        <v>3.038483403</v>
      </c>
      <c r="J14" s="74">
        <v>2.1</v>
      </c>
      <c r="K14" s="74">
        <v>2.4747218765243604</v>
      </c>
      <c r="L14" s="74">
        <v>2.8</v>
      </c>
    </row>
    <row r="15" spans="1:12" ht="12.75">
      <c r="A15" s="6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</row>
    <row r="16" spans="1:2" ht="12.75">
      <c r="A16" s="81" t="s">
        <v>144</v>
      </c>
      <c r="B16" s="82"/>
    </row>
    <row r="17" spans="1:13" ht="12.75">
      <c r="A17" s="29" t="s">
        <v>136</v>
      </c>
      <c r="B17" s="82"/>
      <c r="M17" s="83"/>
    </row>
    <row r="18" ht="12.75">
      <c r="B18" s="82"/>
    </row>
    <row r="19" spans="1:2" ht="12.75">
      <c r="A19" s="55" t="s">
        <v>143</v>
      </c>
      <c r="B19" s="82"/>
    </row>
    <row r="20" spans="1:2" ht="12.75">
      <c r="A20" s="104" t="s">
        <v>135</v>
      </c>
      <c r="B20" s="82"/>
    </row>
    <row r="21" ht="12.75">
      <c r="B21" s="82"/>
    </row>
    <row r="22" ht="12.75">
      <c r="B22" s="82"/>
    </row>
    <row r="23" ht="12.75">
      <c r="B23" s="82"/>
    </row>
    <row r="24" ht="12.75">
      <c r="B24" s="82"/>
    </row>
  </sheetData>
  <mergeCells count="2">
    <mergeCell ref="K6:R6"/>
    <mergeCell ref="K7:R7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24"/>
  <sheetViews>
    <sheetView showGridLines="0" workbookViewId="0" topLeftCell="E16">
      <selection activeCell="D19" sqref="D19"/>
    </sheetView>
  </sheetViews>
  <sheetFormatPr defaultColWidth="9.140625" defaultRowHeight="15"/>
  <cols>
    <col min="1" max="1" width="14.140625" style="29" customWidth="1"/>
    <col min="2" max="2" width="8.421875" style="29" customWidth="1"/>
    <col min="3" max="12" width="8.140625" style="29" customWidth="1"/>
    <col min="13" max="13" width="4.57421875" style="29" customWidth="1"/>
    <col min="14" max="16384" width="9.140625" style="29" customWidth="1"/>
  </cols>
  <sheetData>
    <row r="1" ht="12.75">
      <c r="A1" s="29" t="str">
        <f>'Figure 1'!A1</f>
        <v>Update: 23.7.2024</v>
      </c>
    </row>
    <row r="2" ht="12.75">
      <c r="A2" s="8" t="s">
        <v>80</v>
      </c>
    </row>
    <row r="3" spans="1:2" ht="12.75">
      <c r="A3" s="84"/>
      <c r="B3" s="85"/>
    </row>
    <row r="4" spans="1:11" ht="12.75">
      <c r="A4" s="84" t="s">
        <v>28</v>
      </c>
      <c r="B4" s="84" t="s">
        <v>49</v>
      </c>
      <c r="C4" s="86"/>
      <c r="D4" s="87"/>
      <c r="G4" s="87"/>
      <c r="J4" s="42"/>
      <c r="K4" s="42"/>
    </row>
    <row r="5" spans="3:7" ht="15" customHeight="1" thickBot="1">
      <c r="C5" s="86"/>
      <c r="D5" s="87"/>
      <c r="G5" s="42"/>
    </row>
    <row r="6" spans="1:12" ht="12.75">
      <c r="A6" s="88" t="s">
        <v>24</v>
      </c>
      <c r="B6" s="89">
        <v>2013</v>
      </c>
      <c r="C6" s="89">
        <v>2014</v>
      </c>
      <c r="D6" s="89">
        <v>2015</v>
      </c>
      <c r="E6" s="89">
        <v>2016</v>
      </c>
      <c r="F6" s="89">
        <v>2017</v>
      </c>
      <c r="G6" s="89">
        <v>2018</v>
      </c>
      <c r="H6" s="89">
        <v>2019</v>
      </c>
      <c r="I6" s="89">
        <v>2020</v>
      </c>
      <c r="J6" s="89">
        <v>2021</v>
      </c>
      <c r="K6" s="89">
        <v>2022</v>
      </c>
      <c r="L6" s="89">
        <v>2023</v>
      </c>
    </row>
    <row r="7" spans="1:12" ht="51.75" thickBot="1">
      <c r="A7" s="90" t="s">
        <v>50</v>
      </c>
      <c r="B7" s="91">
        <v>5.169</v>
      </c>
      <c r="C7" s="91">
        <v>22.194</v>
      </c>
      <c r="D7" s="91">
        <v>8.324</v>
      </c>
      <c r="E7" s="91">
        <v>9.995</v>
      </c>
      <c r="F7" s="91">
        <v>10.031</v>
      </c>
      <c r="G7" s="91">
        <v>9.199</v>
      </c>
      <c r="H7" s="91">
        <v>11.63</v>
      </c>
      <c r="I7" s="92">
        <v>6.775</v>
      </c>
      <c r="J7" s="92">
        <v>9.1</v>
      </c>
      <c r="K7" s="93">
        <v>10</v>
      </c>
      <c r="L7" s="93">
        <v>11.21</v>
      </c>
    </row>
    <row r="8" spans="2:4" ht="12.75">
      <c r="B8" s="94"/>
      <c r="C8" s="94"/>
      <c r="D8" s="95"/>
    </row>
    <row r="9" spans="13:23" ht="12.75">
      <c r="M9" s="30" t="s">
        <v>97</v>
      </c>
      <c r="N9" s="30"/>
      <c r="O9" s="30"/>
      <c r="P9" s="30"/>
      <c r="Q9" s="30"/>
      <c r="R9" s="30"/>
      <c r="S9" s="30"/>
      <c r="T9" s="30"/>
      <c r="U9" s="30"/>
      <c r="V9" s="30"/>
      <c r="W9" s="30"/>
    </row>
    <row r="10" ht="12.75">
      <c r="M10" s="29" t="s">
        <v>48</v>
      </c>
    </row>
    <row r="11" spans="2:13" ht="12.75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59"/>
    </row>
    <row r="12" spans="1:13" ht="12.75">
      <c r="A12" s="97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55" t="s">
        <v>143</v>
      </c>
    </row>
    <row r="13" spans="1:13" ht="12.75">
      <c r="A13" s="97"/>
      <c r="M13" s="2" t="s">
        <v>60</v>
      </c>
    </row>
    <row r="14" spans="1:13" ht="16" customHeight="1">
      <c r="A14" s="59"/>
      <c r="M14" s="105" t="s">
        <v>135</v>
      </c>
    </row>
    <row r="15" ht="12.75">
      <c r="A15" s="58"/>
    </row>
    <row r="16" ht="12.75">
      <c r="A16" s="58"/>
    </row>
    <row r="17" ht="12.75">
      <c r="A17" s="58"/>
    </row>
    <row r="18" ht="12.75">
      <c r="A18" s="58"/>
    </row>
    <row r="19" ht="12.75">
      <c r="A19" s="58"/>
    </row>
    <row r="20" ht="12.75">
      <c r="A20" s="58"/>
    </row>
    <row r="21" ht="12.75">
      <c r="A21" s="58"/>
    </row>
    <row r="22" ht="12.75">
      <c r="A22" s="58"/>
    </row>
    <row r="23" ht="12.75">
      <c r="A23" s="58"/>
    </row>
    <row r="24" ht="12.75">
      <c r="A24" s="58"/>
    </row>
  </sheetData>
  <mergeCells count="1">
    <mergeCell ref="M9:W9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38"/>
  <sheetViews>
    <sheetView workbookViewId="0" topLeftCell="F6">
      <selection activeCell="S4" sqref="S4"/>
    </sheetView>
  </sheetViews>
  <sheetFormatPr defaultColWidth="9.140625" defaultRowHeight="15"/>
  <cols>
    <col min="1" max="1" width="8.57421875" style="29" customWidth="1"/>
    <col min="2" max="4" width="8.57421875" style="98" customWidth="1"/>
    <col min="5" max="5" width="10.57421875" style="29" customWidth="1"/>
    <col min="6" max="6" width="35.8515625" style="29" bestFit="1" customWidth="1"/>
    <col min="7" max="7" width="13.8515625" style="29" bestFit="1" customWidth="1"/>
    <col min="8" max="16384" width="8.7109375" style="29" customWidth="1"/>
  </cols>
  <sheetData>
    <row r="1" spans="1:16" ht="12.75">
      <c r="A1" s="29" t="str">
        <f>'Figure 1'!A1</f>
        <v>Update: 23.7.2024</v>
      </c>
      <c r="F1" s="30" t="s">
        <v>134</v>
      </c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2.75">
      <c r="A2" s="8" t="s">
        <v>80</v>
      </c>
      <c r="F2" s="99" t="s">
        <v>133</v>
      </c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6:16" ht="12.75"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2:16" ht="12.75">
      <c r="B4" s="98" t="s">
        <v>88</v>
      </c>
      <c r="F4" s="55" t="s">
        <v>143</v>
      </c>
      <c r="G4" s="55"/>
      <c r="H4" s="55"/>
      <c r="I4" s="55"/>
      <c r="J4" s="55"/>
      <c r="K4" s="55"/>
      <c r="L4" s="99"/>
      <c r="M4" s="99"/>
      <c r="N4" s="99"/>
      <c r="O4" s="99"/>
      <c r="P4" s="99"/>
    </row>
    <row r="5" spans="1:16" ht="16" customHeight="1">
      <c r="A5" s="55" t="s">
        <v>87</v>
      </c>
      <c r="B5" s="98" t="s">
        <v>86</v>
      </c>
      <c r="C5" s="29"/>
      <c r="F5" s="104" t="s">
        <v>135</v>
      </c>
      <c r="G5" s="100"/>
      <c r="H5" s="100"/>
      <c r="I5" s="100"/>
      <c r="J5" s="100"/>
      <c r="K5" s="100"/>
      <c r="L5" s="101"/>
      <c r="M5" s="101"/>
      <c r="N5" s="101"/>
      <c r="O5" s="99"/>
      <c r="P5" s="99"/>
    </row>
    <row r="6" spans="1:3" ht="12.75">
      <c r="A6" s="55">
        <v>2019</v>
      </c>
      <c r="B6" s="102">
        <f>'[1]FILTER_FOR_PRCOM_T_EU_01'!$G$44/1000000000</f>
        <v>3.87423282852386</v>
      </c>
      <c r="C6" s="84"/>
    </row>
    <row r="7" spans="1:3" ht="12.75">
      <c r="A7" s="55">
        <v>2020</v>
      </c>
      <c r="B7" s="102">
        <f>'[1]FILTER_FOR_PRCOM_T_EU_01'!$G$58/1000000000</f>
        <v>3.3867881420891965</v>
      </c>
      <c r="C7" s="84"/>
    </row>
    <row r="8" spans="1:2" ht="12.75">
      <c r="A8" s="55">
        <v>2021</v>
      </c>
      <c r="B8" s="102">
        <f>'[1]FILTER_FOR_PRCOM_T_EU_01'!$G$72/1000000000</f>
        <v>4.20942212603027</v>
      </c>
    </row>
    <row r="9" spans="1:2" ht="12.75">
      <c r="A9" s="55">
        <v>2022</v>
      </c>
      <c r="B9" s="102">
        <f>'[1]FILTER_FOR_PRCOM_T_EU_01'!$G$86/1000000000</f>
        <v>4.405758662971535</v>
      </c>
    </row>
    <row r="10" spans="1:2" ht="12.75">
      <c r="A10" s="55">
        <v>2023</v>
      </c>
      <c r="B10" s="102">
        <v>4.6</v>
      </c>
    </row>
    <row r="11" ht="12.75"/>
    <row r="12" spans="1:6" ht="12.75">
      <c r="A12" s="29" t="s">
        <v>87</v>
      </c>
      <c r="B12" s="2" t="s">
        <v>101</v>
      </c>
      <c r="C12" s="2" t="s">
        <v>102</v>
      </c>
      <c r="D12" s="2" t="s">
        <v>128</v>
      </c>
      <c r="E12" s="2" t="s">
        <v>129</v>
      </c>
      <c r="F12" s="29" t="s">
        <v>130</v>
      </c>
    </row>
    <row r="13" spans="1:7" ht="12.75">
      <c r="A13" s="29">
        <v>2013</v>
      </c>
      <c r="B13" s="103">
        <v>101.800677595075</v>
      </c>
      <c r="C13" s="103">
        <v>385.57438931901</v>
      </c>
      <c r="D13" s="103">
        <v>4</v>
      </c>
      <c r="E13" s="103">
        <v>681.407578362339</v>
      </c>
      <c r="F13" s="103">
        <f>3007.73885425151-B13-C13-D13-E13</f>
        <v>1834.9562089750862</v>
      </c>
      <c r="G13" s="98"/>
    </row>
    <row r="14" spans="1:7" ht="12.75">
      <c r="A14" s="29">
        <v>2014</v>
      </c>
      <c r="B14" s="103">
        <v>98.4010513063996</v>
      </c>
      <c r="C14" s="103">
        <v>392.204633936631</v>
      </c>
      <c r="D14" s="103">
        <v>2</v>
      </c>
      <c r="E14" s="103">
        <v>685.67880712549</v>
      </c>
      <c r="F14" s="103">
        <f>3013.36755264806-B14-C14-D14-E14</f>
        <v>1835.0830602795395</v>
      </c>
      <c r="G14" s="98"/>
    </row>
    <row r="15" spans="1:7" ht="12.75">
      <c r="A15" s="29">
        <v>2015</v>
      </c>
      <c r="B15" s="103">
        <v>89.3785754610868</v>
      </c>
      <c r="C15" s="103">
        <v>395.671528012638</v>
      </c>
      <c r="D15" s="103">
        <v>3</v>
      </c>
      <c r="E15" s="103">
        <v>606.516036592086</v>
      </c>
      <c r="F15" s="103">
        <f>2950.06609098689-B15-C15-D15-E15</f>
        <v>1855.4999509210788</v>
      </c>
      <c r="G15" s="98"/>
    </row>
    <row r="16" spans="1:7" ht="12.75">
      <c r="A16" s="29">
        <v>2016</v>
      </c>
      <c r="B16" s="103">
        <v>88.148453933375</v>
      </c>
      <c r="C16" s="103">
        <v>371.885853677579</v>
      </c>
      <c r="D16" s="103">
        <v>4</v>
      </c>
      <c r="E16" s="103">
        <v>594.495777810319</v>
      </c>
      <c r="F16" s="103">
        <f>2986.86642435657-B16-C16-D16-E16</f>
        <v>1928.3363389352971</v>
      </c>
      <c r="G16" s="98"/>
    </row>
    <row r="17" spans="1:7" ht="12.75">
      <c r="A17" s="29">
        <v>2017</v>
      </c>
      <c r="B17" s="103">
        <v>94.2758715037079</v>
      </c>
      <c r="C17" s="103">
        <v>432.291084367757</v>
      </c>
      <c r="D17" s="103">
        <v>4.2</v>
      </c>
      <c r="E17" s="103">
        <v>665.605073744967</v>
      </c>
      <c r="F17" s="103">
        <f>3286.7502038056-B17-C17-D17-E17</f>
        <v>2090.3781741891685</v>
      </c>
      <c r="G17" s="98"/>
    </row>
    <row r="18" spans="1:7" ht="12.75">
      <c r="A18" s="29">
        <v>2018</v>
      </c>
      <c r="B18" s="103">
        <v>95.8748742525799</v>
      </c>
      <c r="C18" s="103">
        <v>496.727034763691</v>
      </c>
      <c r="D18" s="103">
        <v>1.8</v>
      </c>
      <c r="E18" s="103">
        <v>786.31744627787</v>
      </c>
      <c r="F18" s="103">
        <f>3630.89232150189-B18-C18-D18-E18</f>
        <v>2250.1729662077487</v>
      </c>
      <c r="G18" s="98"/>
    </row>
    <row r="19" spans="1:7" ht="12.75">
      <c r="A19" s="29">
        <v>2019</v>
      </c>
      <c r="B19" s="103">
        <v>86.379279837145</v>
      </c>
      <c r="C19" s="103">
        <v>532.62634078319</v>
      </c>
      <c r="D19" s="103">
        <v>2.1</v>
      </c>
      <c r="E19" s="103">
        <v>864.968189801788</v>
      </c>
      <c r="F19" s="103">
        <f>3874.23282852386-B19-C19-D19-E19</f>
        <v>2388.159018101737</v>
      </c>
      <c r="G19" s="98"/>
    </row>
    <row r="20" spans="1:7" ht="12.75">
      <c r="A20" s="29">
        <v>2020</v>
      </c>
      <c r="B20" s="103">
        <v>91.1933227700169</v>
      </c>
      <c r="C20" s="103">
        <v>407.571669837585</v>
      </c>
      <c r="D20" s="103">
        <v>2.1</v>
      </c>
      <c r="E20" s="103">
        <v>760</v>
      </c>
      <c r="F20" s="103">
        <f>3386.7881420892-B20-C20-D20-E20</f>
        <v>2125.923149481598</v>
      </c>
      <c r="G20" s="98"/>
    </row>
    <row r="21" spans="1:7" ht="12.75">
      <c r="A21" s="29">
        <v>2021</v>
      </c>
      <c r="B21" s="103">
        <v>122.760705155915</v>
      </c>
      <c r="C21" s="103">
        <v>600</v>
      </c>
      <c r="D21" s="103">
        <v>6</v>
      </c>
      <c r="E21" s="103">
        <v>924.538789463281</v>
      </c>
      <c r="F21" s="103">
        <f>4206.29927345617-B21-C21-D21-E21</f>
        <v>2552.9997788369747</v>
      </c>
      <c r="G21" s="98"/>
    </row>
    <row r="22" spans="1:7" ht="12.75">
      <c r="A22" s="29">
        <v>2022</v>
      </c>
      <c r="B22" s="103">
        <v>104</v>
      </c>
      <c r="C22" s="103">
        <v>560</v>
      </c>
      <c r="D22" s="103">
        <v>6</v>
      </c>
      <c r="E22" s="103">
        <v>916.881815396996</v>
      </c>
      <c r="F22" s="103">
        <f>4491.76812737442-B22-C22-D22-E22</f>
        <v>2904.886311977424</v>
      </c>
      <c r="G22" s="98"/>
    </row>
    <row r="23" spans="1:7" ht="12.75">
      <c r="A23" s="29">
        <v>2023</v>
      </c>
      <c r="B23" s="103">
        <v>74.0955810037885</v>
      </c>
      <c r="C23" s="103">
        <v>660</v>
      </c>
      <c r="D23" s="103">
        <v>3.6</v>
      </c>
      <c r="E23" s="103">
        <v>1095.47202462593</v>
      </c>
      <c r="F23" s="103">
        <f>4589.02690246466-B23-C23-D23-E23</f>
        <v>2755.859296834942</v>
      </c>
      <c r="G23" s="98"/>
    </row>
    <row r="24" ht="12.75"/>
    <row r="25" ht="12.75"/>
    <row r="26" spans="1:2" ht="12.75">
      <c r="A26" s="29" t="s">
        <v>106</v>
      </c>
      <c r="B26" s="2" t="s">
        <v>102</v>
      </c>
    </row>
    <row r="27" spans="1:2" ht="12.75">
      <c r="A27" s="29" t="s">
        <v>107</v>
      </c>
      <c r="B27" s="2" t="s">
        <v>108</v>
      </c>
    </row>
    <row r="28" spans="1:2" ht="12.75">
      <c r="A28" s="29" t="s">
        <v>109</v>
      </c>
      <c r="B28" s="2" t="s">
        <v>110</v>
      </c>
    </row>
    <row r="29" spans="1:2" ht="12.75">
      <c r="A29" s="29" t="s">
        <v>111</v>
      </c>
      <c r="B29" s="2" t="s">
        <v>112</v>
      </c>
    </row>
    <row r="30" spans="1:2" ht="12.75">
      <c r="A30" s="29" t="s">
        <v>113</v>
      </c>
      <c r="B30" s="29" t="s">
        <v>114</v>
      </c>
    </row>
    <row r="31" spans="1:2" ht="12.75">
      <c r="A31" s="29" t="s">
        <v>115</v>
      </c>
      <c r="B31" s="98" t="s">
        <v>105</v>
      </c>
    </row>
    <row r="32" spans="1:2" ht="12.75">
      <c r="A32" s="29" t="s">
        <v>116</v>
      </c>
      <c r="B32" s="98" t="s">
        <v>117</v>
      </c>
    </row>
    <row r="33" spans="1:2" ht="12.75">
      <c r="A33" s="29" t="s">
        <v>118</v>
      </c>
      <c r="B33" s="98" t="s">
        <v>119</v>
      </c>
    </row>
    <row r="34" spans="1:2" ht="12.75">
      <c r="A34" s="29" t="s">
        <v>120</v>
      </c>
      <c r="B34" s="98" t="s">
        <v>121</v>
      </c>
    </row>
    <row r="35" spans="1:2" ht="12.75">
      <c r="A35" s="29" t="s">
        <v>122</v>
      </c>
      <c r="B35" s="98" t="s">
        <v>104</v>
      </c>
    </row>
    <row r="36" spans="1:2" ht="12.75">
      <c r="A36" s="29" t="s">
        <v>123</v>
      </c>
      <c r="B36" s="98" t="s">
        <v>124</v>
      </c>
    </row>
    <row r="37" spans="1:2" ht="12.75">
      <c r="A37" s="29" t="s">
        <v>125</v>
      </c>
      <c r="B37" s="98" t="s">
        <v>126</v>
      </c>
    </row>
    <row r="38" spans="1:2" ht="12.75">
      <c r="A38" s="29" t="s">
        <v>127</v>
      </c>
      <c r="B38" s="98" t="s">
        <v>103</v>
      </c>
    </row>
  </sheetData>
  <mergeCells count="1">
    <mergeCell ref="F1:P1"/>
  </mergeCells>
  <printOptions/>
  <pageMargins left="0.7" right="0.7" top="0.75" bottom="0.75" header="0.3" footer="0.3"/>
  <pageSetup horizontalDpi="600" verticalDpi="600" orientation="portrait" paperSize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BANDUR Mirjana (ESTAT)</dc:creator>
  <cp:keywords/>
  <dc:description/>
  <cp:lastModifiedBy>PAVELKOVA Monika (ESTAT)</cp:lastModifiedBy>
  <dcterms:created xsi:type="dcterms:W3CDTF">2019-12-13T09:42:45Z</dcterms:created>
  <dcterms:modified xsi:type="dcterms:W3CDTF">2024-07-23T10:06:58Z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2024-07-22T13:25:34Z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561129f0-8046-401f-95a9-4918719daca3</vt:lpwstr>
  </property>
  <property fmtid="{D5CDD505-2E9C-101B-9397-08002B2CF9AE}" pid="8" name="MSIP_Label_6bd9ddd1-4d20-43f6-abfa-fc3c07406f94_ContentBits">
    <vt:lpwstr>0</vt:lpwstr>
  </property>
</Properties>
</file>