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2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65426" yWindow="65426" windowWidth="19420" windowHeight="10420" activeTab="0"/>
  </bookViews>
  <sheets>
    <sheet name="Fig1" sheetId="10" r:id="rId1"/>
    <sheet name="Tab1" sheetId="18" r:id="rId2"/>
    <sheet name="Fig2 " sheetId="30" r:id="rId3"/>
    <sheet name="Fig3" sheetId="22" r:id="rId4"/>
    <sheet name="Fig4" sheetId="25" r:id="rId5"/>
    <sheet name="Fig5" sheetId="29" r:id="rId6"/>
  </sheets>
  <definedNames/>
  <calcPr calcId="191029"/>
  <extLst/>
</workbook>
</file>

<file path=xl/sharedStrings.xml><?xml version="1.0" encoding="utf-8"?>
<sst xmlns="http://schemas.openxmlformats.org/spreadsheetml/2006/main" count="2112" uniqueCount="182">
  <si>
    <t>Fungicides and bactericides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</si>
  <si>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</si>
  <si>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</si>
  <si>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</si>
  <si>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</si>
  <si>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</si>
  <si>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</si>
  <si>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</si>
  <si>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</si>
  <si>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</si>
  <si>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</si>
  <si>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</si>
  <si>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</si>
  <si>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</si>
  <si>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</si>
  <si>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</si>
  <si>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</si>
  <si>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</si>
  <si>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</si>
  <si>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</si>
  <si>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</si>
  <si>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</si>
  <si>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</si>
  <si>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</si>
  <si>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</si>
  <si>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</si>
  <si>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</si>
  <si>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Switzerland</t>
  </si>
  <si>
    <t>:</t>
  </si>
  <si>
    <t>Insecticides and acaricides</t>
  </si>
  <si>
    <t>Molluscicides</t>
  </si>
  <si>
    <t>Plant growth regulators</t>
  </si>
  <si>
    <t>Other plant protection products</t>
  </si>
  <si>
    <t>(c)</t>
  </si>
  <si>
    <r>
      <t>Source:</t>
    </r>
    <r>
      <rPr>
        <sz val="9"/>
        <rFont val="Arial"/>
        <family val="2"/>
      </rPr>
      <t xml:space="preserve"> Eurostat (online data code: aei_fm_salpest09)</t>
    </r>
  </si>
  <si>
    <t>Herbicides based on phenoxy-phytohormones</t>
  </si>
  <si>
    <t>Herbicides based on triazines and triazinones</t>
  </si>
  <si>
    <t>Herbicides based on amides and anilides</t>
  </si>
  <si>
    <t>Herbicides based on carbamates and bis-carbamates</t>
  </si>
  <si>
    <t>Herbicides based on dinitroaniline derivatives</t>
  </si>
  <si>
    <t>Herbicides based on derivatives of urea, of uracil or of sulfonylurea</t>
  </si>
  <si>
    <t>Other herbicides</t>
  </si>
  <si>
    <t>Germany (until 1990 former territory of the FRG)</t>
  </si>
  <si>
    <t>Germany</t>
  </si>
  <si>
    <t>Bookmark</t>
  </si>
  <si>
    <t>Herbicides, haulm destructors and moss killers</t>
  </si>
  <si>
    <t>TIME</t>
  </si>
  <si>
    <t>Kilogram</t>
  </si>
  <si>
    <t/>
  </si>
  <si>
    <t>c</t>
  </si>
  <si>
    <t>Czechia</t>
  </si>
  <si>
    <t>% change</t>
  </si>
  <si>
    <t>Countries</t>
  </si>
  <si>
    <t>PESTICID</t>
  </si>
  <si>
    <t>GEO/TIME</t>
  </si>
  <si>
    <t>Iceland</t>
  </si>
  <si>
    <t>cd</t>
  </si>
  <si>
    <t>d</t>
  </si>
  <si>
    <t>Inorganic fungicides</t>
  </si>
  <si>
    <t>Fungicides based on carbamates and dithiocarbamates</t>
  </si>
  <si>
    <t>Fungicides based on benzimidazoles</t>
  </si>
  <si>
    <t>Fungicides based on imidazoles and triazoles</t>
  </si>
  <si>
    <t>Fungicides based on morpholines</t>
  </si>
  <si>
    <t>Bactericides</t>
  </si>
  <si>
    <t>Other fungicides and bactericides</t>
  </si>
  <si>
    <t>Insecticides based on pyrethroids</t>
  </si>
  <si>
    <t>Insecticides based on chlorinated hydrocarbons</t>
  </si>
  <si>
    <t>Insecticides based on carbamates and oxime-carbamate</t>
  </si>
  <si>
    <t>Insecticides based on organophosphates</t>
  </si>
  <si>
    <t>Acaricides</t>
  </si>
  <si>
    <t>Other insecticides</t>
  </si>
  <si>
    <t>Number of EU MS</t>
  </si>
  <si>
    <t>(:) not available</t>
  </si>
  <si>
    <t>(c) confidential</t>
  </si>
  <si>
    <t>Aryloxyphenoxy- propionic herbicides</t>
  </si>
  <si>
    <t>Benzofurane herbicides</t>
  </si>
  <si>
    <t>Benzoic-acid herbicides</t>
  </si>
  <si>
    <t>Bipyridylium herbicides</t>
  </si>
  <si>
    <t>Cyclohexanedione herbicides</t>
  </si>
  <si>
    <t>Diazine herbicides</t>
  </si>
  <si>
    <t>Dicarboximide herbicides</t>
  </si>
  <si>
    <t>Diphenyl ether herbicides</t>
  </si>
  <si>
    <t>Imidazolinone herbicides</t>
  </si>
  <si>
    <t>Inorganic herbicides</t>
  </si>
  <si>
    <t>Isoxazole herbicides</t>
  </si>
  <si>
    <t>Nitrile herbicides</t>
  </si>
  <si>
    <t>Organophosphorus herbicides</t>
  </si>
  <si>
    <t>Phenylpyrazole herbicides</t>
  </si>
  <si>
    <t>Pyridazinone herbicides</t>
  </si>
  <si>
    <t>Pyridinecarboxamide herbicides</t>
  </si>
  <si>
    <t>Pyridinecarboxylic-acid herbicides</t>
  </si>
  <si>
    <t>Pyridyloxyacetic-acid herbicides</t>
  </si>
  <si>
    <t>Quinoline herbicides</t>
  </si>
  <si>
    <t>Thiadiazine herbicides</t>
  </si>
  <si>
    <t>Thiocarbamate herbicides</t>
  </si>
  <si>
    <t>Triazole herbicides</t>
  </si>
  <si>
    <t>Triazolinone herbicides</t>
  </si>
  <si>
    <t>Triazolone herbicides</t>
  </si>
  <si>
    <t>Triketone herbicides</t>
  </si>
  <si>
    <t>Unclassified herbicides</t>
  </si>
  <si>
    <t>Time frequency</t>
  </si>
  <si>
    <t>Annual</t>
  </si>
  <si>
    <t>Unit of measure</t>
  </si>
  <si>
    <t>Time</t>
  </si>
  <si>
    <t xml:space="preserve">Dataset: </t>
  </si>
  <si>
    <t xml:space="preserve">Last updated: </t>
  </si>
  <si>
    <t>PESTICID (Labels)</t>
  </si>
  <si>
    <t>Montenegro</t>
  </si>
  <si>
    <t>Türkiye</t>
  </si>
  <si>
    <t>Insecticides produced by fermentation</t>
  </si>
  <si>
    <t>Benzoylurea insecticides</t>
  </si>
  <si>
    <t>Carbazate insecticides</t>
  </si>
  <si>
    <t>Diazylhydrazine insecticides</t>
  </si>
  <si>
    <t>Insect growth regulators</t>
  </si>
  <si>
    <t>Nitroguanidine insecticides</t>
  </si>
  <si>
    <t>Organotin insecticides</t>
  </si>
  <si>
    <t>Oxadiazine insecticides</t>
  </si>
  <si>
    <t>Phenyl-ether insecticides</t>
  </si>
  <si>
    <t>Pyrazole (phenyl-) insecticides</t>
  </si>
  <si>
    <t>Pyridine insecticides</t>
  </si>
  <si>
    <t>Pyridylmethylamine insecticides</t>
  </si>
  <si>
    <t>Sulfite ester insecticides</t>
  </si>
  <si>
    <t>Tetronic acid insecticides</t>
  </si>
  <si>
    <t>Insect attractants straight chain lepidopteran pheromones (sclps)</t>
  </si>
  <si>
    <t>Other insect attractants</t>
  </si>
  <si>
    <t>Unclassified insecticides-acaricides</t>
  </si>
  <si>
    <t>Aliphatic nitrogen fungicides</t>
  </si>
  <si>
    <t>Amide fungicides</t>
  </si>
  <si>
    <t>Anilide fungicides</t>
  </si>
  <si>
    <t>Aromatic fungicides</t>
  </si>
  <si>
    <t>Dicarboximide fungicides</t>
  </si>
  <si>
    <t>Dinitroaniline fungicides</t>
  </si>
  <si>
    <t>Dinitrophenol fungicides</t>
  </si>
  <si>
    <t>Organophosphorus fungicides</t>
  </si>
  <si>
    <t>Oxazole fungicides</t>
  </si>
  <si>
    <t>Phenylpyrrole fungicides</t>
  </si>
  <si>
    <t>Phthalimide fungicides</t>
  </si>
  <si>
    <t>Pyrimidine fungicides</t>
  </si>
  <si>
    <t>Quinoline fungicides</t>
  </si>
  <si>
    <t>Quinone fungicides</t>
  </si>
  <si>
    <t>Strobilurine fungicides</t>
  </si>
  <si>
    <t>Urea fungicides</t>
  </si>
  <si>
    <t>Unclassified fungicides</t>
  </si>
  <si>
    <t>Developments in the sales of pesticides</t>
  </si>
  <si>
    <t>Sales of categories of ‘insecticides and acaricides’</t>
  </si>
  <si>
    <t>Sales of categories of ‘herbicides, haulm destructors and moss killers’</t>
  </si>
  <si>
    <t>Sales of categories of ‘fungicides and bactericides’</t>
  </si>
  <si>
    <t>Table 1: Sales of pesticides</t>
  </si>
  <si>
    <t>Pesticide sales [aei_fm_salpest09__custom_11191506]</t>
  </si>
  <si>
    <t>p</t>
  </si>
  <si>
    <t>Data extracted on 03/05/2024 11:38:18 from [ESTAT]]</t>
  </si>
  <si>
    <t>Data extracted on 03/05/2024 16:20:10 from [ESTAT]</t>
  </si>
  <si>
    <t>Pesticide sales [aei_fm_salpest09__custom_11197328]</t>
  </si>
  <si>
    <t>(tonnes, 2011 and 2022)</t>
  </si>
  <si>
    <t>(%, selected EU countries, 2011-2022)</t>
  </si>
  <si>
    <t>% of the total EU of pesticides in 2022</t>
  </si>
  <si>
    <t>Data extracted on 05/05/2024 22:52:24 from [ESTAT]</t>
  </si>
  <si>
    <t>Pesticide sales [aei_fm_salpest09__custom_11217328]</t>
  </si>
  <si>
    <t>https://ec.europa.eu/eurostat/databrowser/bookmark/0859f722-e27a-441b-a4c7-04523c0d74e5?lang=en</t>
  </si>
  <si>
    <t>https://ec.europa.eu/eurostat/databrowser/bookmark/90cdec98-61c8-4281-b5ca-30e672bc5e61?lang=en</t>
  </si>
  <si>
    <t>Data extracted on 06/05/2024 06:37:45 from [ESTAT]</t>
  </si>
  <si>
    <t>Pesticide sales [aei_fm_salpest09__custom_11218557]</t>
  </si>
  <si>
    <t>Data extracted on 06/05/2024 08:15:19 from [ESTAT]</t>
  </si>
  <si>
    <t>Pesticide sales [aei_fm_salpest09__custom_11218817]</t>
  </si>
  <si>
    <t>https://ec.europa.eu/eurostat/databrowser/bookmark/e39d1a90-ff5b-4518-a5e7-e493803f2415?lang=en</t>
  </si>
  <si>
    <t>(% share of total ‘insecticides and acaricides’, EU, 2022)</t>
  </si>
  <si>
    <t>(¹) Provisional for 'herbicides, haulm destructors and moss killers' in 2022.</t>
  </si>
  <si>
    <t>Source: Eurostat (online data code: aei_fm_salpest09)</t>
  </si>
  <si>
    <t>(% share of total ‘fungicides and bactericides’, EU, 2022)</t>
  </si>
  <si>
    <t>(% share of total ‘herbicides, haulm destructors and moss killers’, EU, 2022)</t>
  </si>
  <si>
    <r>
      <t>Switzerland</t>
    </r>
    <r>
      <rPr>
        <b/>
        <strike/>
        <sz val="9"/>
        <color rgb="FFFF0000"/>
        <rFont val="Arial"/>
        <family val="2"/>
      </rPr>
      <t xml:space="preserve"> </t>
    </r>
  </si>
  <si>
    <r>
      <t>Belgium</t>
    </r>
    <r>
      <rPr>
        <b/>
        <strike/>
        <sz val="9"/>
        <color rgb="FFFF0000"/>
        <rFont val="Arial"/>
        <family val="2"/>
      </rPr>
      <t xml:space="preserve"> </t>
    </r>
  </si>
  <si>
    <t>Note: definition of 2011 values differs for Luxembourg. See main article for more information.</t>
  </si>
  <si>
    <r>
      <t xml:space="preserve">Finland </t>
    </r>
    <r>
      <rPr>
        <sz val="9"/>
        <rFont val="Arial"/>
        <family val="2"/>
      </rPr>
      <t>(¹)</t>
    </r>
  </si>
  <si>
    <r>
      <t>Türkiye</t>
    </r>
    <r>
      <rPr>
        <sz val="9"/>
        <rFont val="Arial"/>
        <family val="2"/>
      </rPr>
      <t xml:space="preserve"> (²)</t>
    </r>
  </si>
  <si>
    <t>(²) TR, 2021 instead of 2022.</t>
  </si>
  <si>
    <t>https://ec.europa.eu/eurostat/databrowser/bookmark/dc62940a-231c-4ae2-9c67-2964a5aedb89?lang=en</t>
  </si>
  <si>
    <t>https://ec.europa.eu/eurostat/databrowser/bookmark/df269b90-c5eb-4610-9533-ebf6eba28120?lang=en</t>
  </si>
  <si>
    <t>Note: This figure does not take into account confidential values.</t>
  </si>
  <si>
    <t>Note: This figure does not take into account confidential values. EU data for herbicides, haulm destructors and moss killers, provisional.</t>
  </si>
  <si>
    <t>Note: This figure does not take into account confidential values. Due to rounding, the shares do not sum to 100.0%.</t>
  </si>
  <si>
    <t>Note: Finland: herbicides, haulm destructors and moss killers, provisional. Bulgaria, Croatia and Luxembourg: 2011 data not available. Estonia, Malta and Poland: 2011 data confidential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</si>
</sst>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"/>
    <numFmt numFmtId="165" formatCode="#,##0.0_i"/>
    <numFmt numFmtId="166" formatCode="0.0%"/>
    <numFmt numFmtId="167" formatCode="0.0"/>
  </numFmts>
  <fonts count="23"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u val="single"/>
      <sz val="11"/>
      <color theme="10"/>
      <name val="Arial"/>
      <family val="2"/>
    </font>
    <font>
      <sz val="11"/>
      <color indexed="8"/>
      <name val="Calibri"/>
      <family val="2"/>
      <scheme val="minor"/>
    </font>
    <font>
      <b/>
      <strike/>
      <sz val="9"/>
      <color rgb="FFFF0000"/>
      <name val="Arial"/>
      <family val="2"/>
    </font>
    <font>
      <u val="single"/>
      <sz val="9"/>
      <color theme="10"/>
      <name val="Arial"/>
      <family val="2"/>
    </font>
    <font>
      <sz val="12"/>
      <name val="Arial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sz val="2"/>
      <name val="Arial"/>
      <family val="2"/>
    </font>
    <font>
      <i/>
      <sz val="10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/>
      <top style="thin">
        <color rgb="FFB0B0B0"/>
      </top>
      <bottom style="thin">
        <color rgb="FFB0B0B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ill="0" applyBorder="0" applyProtection="0">
      <alignment horizontal="right"/>
    </xf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91">
    <xf numFmtId="0" fontId="0" fillId="0" borderId="0" xfId="0"/>
    <xf numFmtId="0" fontId="3" fillId="0" borderId="0" xfId="0" applyNumberFormat="1" applyFont="1" applyFill="1" applyBorder="1" applyAlignment="1">
      <alignment/>
    </xf>
    <xf numFmtId="0" fontId="3" fillId="0" borderId="0" xfId="0" applyFont="1"/>
    <xf numFmtId="164" fontId="3" fillId="0" borderId="0" xfId="0" applyNumberFormat="1" applyFont="1" applyFill="1" applyBorder="1" applyAlignment="1">
      <alignment/>
    </xf>
    <xf numFmtId="0" fontId="3" fillId="0" borderId="0" xfId="0" applyFont="1" applyFill="1"/>
    <xf numFmtId="0" fontId="2" fillId="0" borderId="0" xfId="0" applyFont="1" applyAlignment="1">
      <alignment vertical="center" wrapText="1"/>
    </xf>
    <xf numFmtId="3" fontId="3" fillId="0" borderId="0" xfId="0" applyNumberFormat="1" applyFont="1"/>
    <xf numFmtId="0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1" fontId="3" fillId="0" borderId="0" xfId="0" applyNumberFormat="1" applyFont="1"/>
    <xf numFmtId="0" fontId="3" fillId="0" borderId="0" xfId="0" applyFont="1" applyAlignment="1">
      <alignment horizontal="left"/>
    </xf>
    <xf numFmtId="3" fontId="3" fillId="0" borderId="1" xfId="20" applyNumberFormat="1" applyFont="1" applyFill="1" applyBorder="1" applyAlignment="1">
      <alignment horizontal="right"/>
    </xf>
    <xf numFmtId="3" fontId="3" fillId="0" borderId="2" xfId="20" applyNumberFormat="1" applyFont="1" applyFill="1" applyBorder="1" applyAlignment="1">
      <alignment horizontal="right"/>
    </xf>
    <xf numFmtId="3" fontId="3" fillId="0" borderId="3" xfId="20" applyNumberFormat="1" applyFont="1" applyFill="1" applyBorder="1" applyAlignment="1">
      <alignment horizontal="right"/>
    </xf>
    <xf numFmtId="3" fontId="3" fillId="0" borderId="4" xfId="20" applyNumberFormat="1" applyFont="1" applyFill="1" applyBorder="1" applyAlignment="1">
      <alignment horizontal="right"/>
    </xf>
    <xf numFmtId="3" fontId="3" fillId="0" borderId="5" xfId="20" applyNumberFormat="1" applyFont="1" applyFill="1" applyBorder="1" applyAlignment="1">
      <alignment horizontal="right"/>
    </xf>
    <xf numFmtId="165" fontId="2" fillId="0" borderId="6" xfId="20" applyFont="1" applyFill="1" applyBorder="1" applyAlignment="1">
      <alignment horizontal="left"/>
    </xf>
    <xf numFmtId="165" fontId="2" fillId="0" borderId="7" xfId="20" applyFont="1" applyFill="1" applyBorder="1" applyAlignment="1">
      <alignment horizontal="left"/>
    </xf>
    <xf numFmtId="165" fontId="2" fillId="0" borderId="8" xfId="20" applyFont="1" applyFill="1" applyBorder="1" applyAlignment="1">
      <alignment horizontal="left"/>
    </xf>
    <xf numFmtId="165" fontId="2" fillId="0" borderId="9" xfId="20" applyFont="1" applyFill="1" applyBorder="1" applyAlignment="1">
      <alignment horizontal="left"/>
    </xf>
    <xf numFmtId="0" fontId="5" fillId="0" borderId="0" xfId="0" applyFont="1" applyFill="1"/>
    <xf numFmtId="1" fontId="2" fillId="2" borderId="4" xfId="2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65" fontId="2" fillId="0" borderId="10" xfId="20" applyFont="1" applyFill="1" applyBorder="1" applyAlignment="1">
      <alignment horizontal="left"/>
    </xf>
    <xf numFmtId="3" fontId="3" fillId="0" borderId="11" xfId="20" applyNumberFormat="1" applyFont="1" applyFill="1" applyBorder="1" applyAlignment="1">
      <alignment horizontal="right"/>
    </xf>
    <xf numFmtId="0" fontId="6" fillId="0" borderId="0" xfId="0" applyFont="1" applyAlignment="1">
      <alignment horizontal="left" vertical="center" readingOrder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3" fontId="3" fillId="0" borderId="12" xfId="0" applyNumberFormat="1" applyFont="1" applyBorder="1"/>
    <xf numFmtId="1" fontId="2" fillId="0" borderId="0" xfId="0" applyNumberFormat="1" applyFont="1"/>
    <xf numFmtId="0" fontId="2" fillId="0" borderId="12" xfId="0" applyFont="1" applyBorder="1" applyAlignment="1">
      <alignment horizontal="right"/>
    </xf>
    <xf numFmtId="0" fontId="2" fillId="0" borderId="0" xfId="0" applyFont="1" applyFill="1" applyAlignment="1">
      <alignment horizontal="left"/>
    </xf>
    <xf numFmtId="1" fontId="3" fillId="0" borderId="0" xfId="0" applyNumberFormat="1" applyFont="1" applyFill="1"/>
    <xf numFmtId="3" fontId="3" fillId="0" borderId="0" xfId="20" applyNumberFormat="1" applyFont="1" applyFill="1" applyBorder="1" applyAlignment="1">
      <alignment horizontal="right"/>
    </xf>
    <xf numFmtId="3" fontId="3" fillId="0" borderId="0" xfId="0" applyNumberFormat="1" applyFont="1" applyFill="1"/>
    <xf numFmtId="167" fontId="3" fillId="0" borderId="0" xfId="0" applyNumberFormat="1" applyFont="1"/>
    <xf numFmtId="166" fontId="3" fillId="0" borderId="0" xfId="15" applyNumberFormat="1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3" borderId="13" xfId="0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left" vertical="center"/>
    </xf>
    <xf numFmtId="3" fontId="3" fillId="5" borderId="0" xfId="0" applyNumberFormat="1" applyFont="1" applyFill="1" applyAlignment="1">
      <alignment horizontal="right" vertical="center" shrinkToFit="1"/>
    </xf>
    <xf numFmtId="3" fontId="3" fillId="0" borderId="0" xfId="0" applyNumberFormat="1" applyFont="1" applyAlignment="1">
      <alignment horizontal="right" vertical="center" shrinkToFit="1"/>
    </xf>
    <xf numFmtId="0" fontId="7" fillId="3" borderId="14" xfId="0" applyFont="1" applyFill="1" applyBorder="1" applyAlignment="1">
      <alignment horizontal="left" vertical="center"/>
    </xf>
    <xf numFmtId="166" fontId="3" fillId="0" borderId="0" xfId="0" applyNumberFormat="1" applyFont="1" applyAlignment="1">
      <alignment horizontal="right" vertical="center" shrinkToFit="1"/>
    </xf>
    <xf numFmtId="166" fontId="3" fillId="6" borderId="0" xfId="15" applyNumberFormat="1" applyFont="1" applyFill="1"/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left" vertical="center"/>
    </xf>
    <xf numFmtId="22" fontId="3" fillId="0" borderId="0" xfId="0" applyNumberFormat="1" applyFont="1" applyAlignment="1">
      <alignment horizontal="left" vertical="center"/>
    </xf>
    <xf numFmtId="3" fontId="3" fillId="0" borderId="0" xfId="22" applyNumberFormat="1" applyFont="1" applyAlignment="1">
      <alignment horizontal="right" vertical="center" shrinkToFit="1"/>
      <protection/>
    </xf>
    <xf numFmtId="3" fontId="3" fillId="5" borderId="0" xfId="22" applyNumberFormat="1" applyFont="1" applyFill="1" applyAlignment="1">
      <alignment horizontal="right" vertical="center" shrinkToFit="1"/>
      <protection/>
    </xf>
    <xf numFmtId="166" fontId="3" fillId="0" borderId="0" xfId="0" applyNumberFormat="1" applyFont="1"/>
    <xf numFmtId="0" fontId="7" fillId="3" borderId="13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right" vertical="center" shrinkToFit="1"/>
    </xf>
    <xf numFmtId="3" fontId="3" fillId="0" borderId="0" xfId="22" applyNumberFormat="1" applyFont="1" applyFill="1" applyAlignment="1">
      <alignment horizontal="right" vertical="center" shrinkToFit="1"/>
      <protection/>
    </xf>
    <xf numFmtId="0" fontId="12" fillId="0" borderId="0" xfId="21" applyFont="1" applyFill="1"/>
    <xf numFmtId="0" fontId="2" fillId="4" borderId="13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right" vertical="center" shrinkToFit="1"/>
    </xf>
    <xf numFmtId="3" fontId="3" fillId="5" borderId="0" xfId="0" applyNumberFormat="1" applyFont="1" applyFill="1" applyAlignment="1">
      <alignment horizontal="right" vertical="center" shrinkToFit="1"/>
    </xf>
    <xf numFmtId="0" fontId="12" fillId="0" borderId="0" xfId="21" applyNumberFormat="1" applyFont="1" applyFill="1" applyBorder="1" applyAlignment="1">
      <alignment/>
    </xf>
    <xf numFmtId="9" fontId="3" fillId="0" borderId="0" xfId="15" applyFont="1" applyAlignment="1">
      <alignment horizontal="right" vertical="center" shrinkToFit="1"/>
    </xf>
    <xf numFmtId="3" fontId="3" fillId="5" borderId="0" xfId="0" applyNumberFormat="1" applyFont="1" applyFill="1" applyAlignment="1">
      <alignment horizontal="right" vertical="center" shrinkToFit="1"/>
    </xf>
    <xf numFmtId="9" fontId="3" fillId="5" borderId="0" xfId="15" applyFont="1" applyFill="1" applyAlignment="1">
      <alignment horizontal="right" vertical="center" shrinkToFit="1"/>
    </xf>
    <xf numFmtId="0" fontId="13" fillId="0" borderId="0" xfId="0" applyFont="1"/>
    <xf numFmtId="0" fontId="7" fillId="3" borderId="13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 readingOrder="1"/>
    </xf>
    <xf numFmtId="0" fontId="15" fillId="0" borderId="0" xfId="0" applyFont="1"/>
    <xf numFmtId="0" fontId="16" fillId="0" borderId="0" xfId="0" applyFont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0" fontId="1" fillId="0" borderId="0" xfId="0" applyFont="1"/>
    <xf numFmtId="0" fontId="17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3" fontId="3" fillId="7" borderId="0" xfId="0" applyNumberFormat="1" applyFont="1" applyFill="1" applyAlignment="1">
      <alignment horizontal="right" vertical="center" shrinkToFit="1"/>
    </xf>
    <xf numFmtId="0" fontId="7" fillId="3" borderId="13" xfId="0" applyFont="1" applyFill="1" applyBorder="1" applyAlignment="1">
      <alignment horizontal="center" vertical="center"/>
    </xf>
    <xf numFmtId="165" fontId="2" fillId="2" borderId="11" xfId="20" applyFont="1" applyFill="1" applyBorder="1" applyAlignment="1">
      <alignment horizontal="center" vertical="center" wrapText="1"/>
    </xf>
    <xf numFmtId="165" fontId="2" fillId="2" borderId="10" xfId="20" applyFont="1" applyFill="1" applyBorder="1" applyAlignment="1">
      <alignment horizontal="center" vertical="center" wrapText="1"/>
    </xf>
    <xf numFmtId="165" fontId="2" fillId="2" borderId="10" xfId="20" applyFont="1" applyFill="1" applyBorder="1" applyAlignment="1">
      <alignment horizontal="left"/>
    </xf>
    <xf numFmtId="165" fontId="2" fillId="2" borderId="0" xfId="20" applyFont="1" applyFill="1" applyBorder="1" applyAlignment="1">
      <alignment horizontal="left"/>
    </xf>
    <xf numFmtId="165" fontId="2" fillId="2" borderId="1" xfId="20" applyFont="1" applyFill="1" applyBorder="1" applyAlignment="1">
      <alignment horizontal="center" vertical="center"/>
    </xf>
    <xf numFmtId="165" fontId="2" fillId="2" borderId="10" xfId="20" applyFont="1" applyFill="1" applyBorder="1" applyAlignment="1">
      <alignment horizontal="center" vertical="center"/>
    </xf>
    <xf numFmtId="165" fontId="2" fillId="2" borderId="11" xfId="20" applyFont="1" applyFill="1" applyBorder="1" applyAlignment="1">
      <alignment horizontal="center" vertical="center"/>
    </xf>
    <xf numFmtId="166" fontId="2" fillId="0" borderId="15" xfId="15" applyNumberFormat="1" applyFont="1" applyBorder="1" applyAlignment="1">
      <alignment horizontal="center" vertical="center"/>
    </xf>
    <xf numFmtId="166" fontId="2" fillId="0" borderId="16" xfId="15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3" borderId="13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Hyperlink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in the sales of pesticides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selected EU countries, 2011-2022)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'Fig2 '!$J$85:$J$105</c:f>
              <c:strCache/>
            </c:strRef>
          </c:cat>
          <c:val>
            <c:numRef>
              <c:f>'Fig2 '!$K$85:$K$105</c:f>
              <c:numCache/>
            </c:numRef>
          </c:val>
        </c:ser>
        <c:overlap val="-27"/>
        <c:gapWidth val="75"/>
        <c:axId val="6070087"/>
        <c:axId val="54630784"/>
      </c:barChart>
      <c:catAx>
        <c:axId val="607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30784"/>
        <c:crosses val="autoZero"/>
        <c:auto val="1"/>
        <c:lblOffset val="100"/>
        <c:noMultiLvlLbl val="0"/>
      </c:catAx>
      <c:valAx>
        <c:axId val="54630784"/>
        <c:scaling>
          <c:orientation val="minMax"/>
          <c:max val="80"/>
          <c:min val="-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07008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of categories of ‘fungicides and bactericides’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total ‘fungicides and bactericides’, EU, 2022)</a:t>
            </a:r>
          </a:p>
        </c:rich>
      </c:tx>
      <c:layout>
        <c:manualLayout>
          <c:xMode val="edge"/>
          <c:yMode val="edge"/>
          <c:x val="0.0097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2875"/>
          <c:w val="0.493"/>
          <c:h val="0.4955"/>
        </c:manualLayout>
      </c:layout>
      <c:pieChart>
        <c:varyColors val="1"/>
        <c:ser>
          <c:idx val="0"/>
          <c:order val="0"/>
          <c:spPr>
            <a:ln w="19050">
              <a:noFill/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 w="19050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chemeClr val="accent4"/>
              </a:solidFill>
              <a:ln w="19050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0070C0"/>
              </a:solidFill>
              <a:ln w="19050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 w="19050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4925"/>
                  <c:y val="0.04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22"/>
                  <c:y val="0.19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12"/>
                  <c:y val="0.12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6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985"/>
                  <c:y val="-0.20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3c311f0-204e-406d-813c-67c6fc5718a9}" type="CATEGORYNAM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[CATEGORY NAME]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&lt; 0.1 %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765"/>
                  <c:y val="-0.24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6841ad5-28cf-4cd1-a914-8c06ebb09c6a}" type="CATEGORYNAM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[CATEGORY NAME]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&lt; 0.1 %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286"/>
                  <c:y val="-0.07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Fig3!$K$77:$Q$77</c:f>
              <c:strCache/>
            </c:strRef>
          </c:cat>
          <c:val>
            <c:numRef>
              <c:f>Fig3!$K$78:$Q$78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of categories of ‘herbicides, haulm destructors and moss killers’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total ‘herbicides, haulm destructors and moss killers’, EU, 2022)</a:t>
            </a:r>
          </a:p>
        </c:rich>
      </c:tx>
      <c:layout>
        <c:manualLayout>
          <c:xMode val="edge"/>
          <c:yMode val="edge"/>
          <c:x val="0.0097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"/>
          <c:y val="0.267"/>
          <c:w val="0.49225"/>
          <c:h val="0.45425"/>
        </c:manualLayout>
      </c:layout>
      <c:pieChart>
        <c:varyColors val="1"/>
        <c:ser>
          <c:idx val="0"/>
          <c:order val="0"/>
          <c:spPr>
            <a:ln w="19050">
              <a:noFill/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 w="19050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chemeClr val="accent4"/>
              </a:solidFill>
              <a:ln w="19050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0070C0"/>
              </a:solidFill>
              <a:ln w="19050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chemeClr val="accent2"/>
              </a:solidFill>
              <a:ln w="19050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chemeClr val="bg1">
                  <a:lumMod val="75000"/>
                </a:schemeClr>
              </a:solidFill>
              <a:ln w="19050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chemeClr val="accent4"/>
              </a:solidFill>
              <a:ln w="19050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FAA519">
                  <a:lumMod val="60000"/>
                  <a:lumOff val="40000"/>
                </a:srgbClr>
              </a:solidFill>
              <a:ln w="19050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5725"/>
                  <c:y val="-0.00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14125"/>
                  <c:y val="0.01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0875"/>
                  <c:y val="0.04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19"/>
                  <c:y val="0.05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6275"/>
                  <c:y val="0.01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685"/>
                  <c:y val="-0.03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8375"/>
                  <c:y val="-0.06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23"/>
                  <c:y val="-0.1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189"/>
                  <c:y val="-0.08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Fig4!$K$74:$S$74</c:f>
              <c:strCache/>
            </c:strRef>
          </c:cat>
          <c:val>
            <c:numRef>
              <c:f>Fig4!$K$75:$S$75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of categories of ‘insecticides and acaricides’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total ‘insecticides and acaricides’, EU, 2022)</a:t>
            </a:r>
          </a:p>
        </c:rich>
      </c:tx>
      <c:layout>
        <c:manualLayout>
          <c:xMode val="edge"/>
          <c:yMode val="edge"/>
          <c:x val="0.0097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8925"/>
          <c:y val="0.2135"/>
          <c:w val="0.492"/>
          <c:h val="0.4822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4"/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0.3682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175"/>
                  <c:y val="-0.02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3525"/>
                  <c:y val="-0.08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1985"/>
                  <c:y val="-0.00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15775"/>
                  <c:y val="0.17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9575"/>
                  <c:y val="0.04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Fig5!$J$75:$O$75</c:f>
              <c:strCache/>
            </c:strRef>
          </c:cat>
          <c:val>
            <c:numRef>
              <c:f>Fig5!$J$76:$O$76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14</xdr:col>
      <xdr:colOff>609600</xdr:colOff>
      <xdr:row>46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80975"/>
          <a:ext cx="9525000" cy="8239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72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Finland: herbicides, haulm destructors and moss killers, provisional. Bulgaria, Croatia</a:t>
          </a:r>
          <a:r>
            <a:rPr lang="en-IE" sz="1200" baseline="0">
              <a:latin typeface="Arial" panose="020B0604020202020204" pitchFamily="34" charset="0"/>
            </a:rPr>
            <a:t> and</a:t>
          </a:r>
          <a:r>
            <a:rPr lang="en-IE" sz="1200">
              <a:latin typeface="Arial" panose="020B0604020202020204" pitchFamily="34" charset="0"/>
            </a:rPr>
            <a:t> Luxembourg: 2011 data not available. Estonia, Malta and Poland: 2011 data confidential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95250</xdr:rowOff>
    </xdr:from>
    <xdr:to>
      <xdr:col>14</xdr:col>
      <xdr:colOff>304800</xdr:colOff>
      <xdr:row>43</xdr:row>
      <xdr:rowOff>57150</xdr:rowOff>
    </xdr:to>
    <xdr:graphicFrame macro="">
      <xdr:nvGraphicFramePr>
        <xdr:cNvPr id="3" name="Chart 2"/>
        <xdr:cNvGraphicFramePr/>
      </xdr:nvGraphicFramePr>
      <xdr:xfrm>
        <a:off x="581025" y="95250"/>
        <a:ext cx="95250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71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This figure does not take into account confidential values. Due to rounding, the shares do not sum to 100.0%.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76200</xdr:rowOff>
    </xdr:from>
    <xdr:to>
      <xdr:col>8</xdr:col>
      <xdr:colOff>152400</xdr:colOff>
      <xdr:row>35</xdr:row>
      <xdr:rowOff>104775</xdr:rowOff>
    </xdr:to>
    <xdr:graphicFrame macro="">
      <xdr:nvGraphicFramePr>
        <xdr:cNvPr id="4" name="Chart 3"/>
        <xdr:cNvGraphicFramePr/>
      </xdr:nvGraphicFramePr>
      <xdr:xfrm>
        <a:off x="161925" y="76200"/>
        <a:ext cx="56864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048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This figure does not take into account confidential values. EU data for herbicides, haulm destructors and moss killers, provisional.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</xdr:row>
      <xdr:rowOff>0</xdr:rowOff>
    </xdr:from>
    <xdr:to>
      <xdr:col>10</xdr:col>
      <xdr:colOff>266700</xdr:colOff>
      <xdr:row>39</xdr:row>
      <xdr:rowOff>57150</xdr:rowOff>
    </xdr:to>
    <xdr:graphicFrame macro="">
      <xdr:nvGraphicFramePr>
        <xdr:cNvPr id="3" name="Chart 2"/>
        <xdr:cNvGraphicFramePr/>
      </xdr:nvGraphicFramePr>
      <xdr:xfrm>
        <a:off x="676275" y="152400"/>
        <a:ext cx="66579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0.88625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9050" y="5114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This figure does not take into account confidential values.</a:t>
          </a:r>
        </a:p>
        <a:p>
          <a:endParaRPr lang="en-IE" sz="200">
            <a:latin typeface="Arial" panose="020B0604020202020204" pitchFamily="34" charset="0"/>
          </a:endParaRPr>
        </a:p>
        <a:p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57150</xdr:rowOff>
    </xdr:from>
    <xdr:to>
      <xdr:col>9</xdr:col>
      <xdr:colOff>247650</xdr:colOff>
      <xdr:row>37</xdr:row>
      <xdr:rowOff>114300</xdr:rowOff>
    </xdr:to>
    <xdr:graphicFrame macro="">
      <xdr:nvGraphicFramePr>
        <xdr:cNvPr id="4" name="Chart 3"/>
        <xdr:cNvGraphicFramePr/>
      </xdr:nvGraphicFramePr>
      <xdr:xfrm>
        <a:off x="266700" y="57150"/>
        <a:ext cx="64960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f269b90-c5eb-4610-9533-ebf6eba28120?lang=en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c62940a-231c-4ae2-9c67-2964a5aedb89?lang=en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859f722-e27a-441b-a4c7-04523c0d74e5?lang=en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90cdec98-61c8-4281-b5ca-30e672bc5e61?lang=en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39d1a90-ff5b-4518-a5e7-e493803f2415?lang=en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AB537-CF8A-4A17-B004-D2163615FAC6}">
  <dimension ref="A1:A1"/>
  <sheetViews>
    <sheetView showGridLines="0" tabSelected="1" workbookViewId="0" topLeftCell="A1"/>
  </sheetViews>
  <sheetFormatPr defaultColWidth="9.00390625" defaultRowHeight="14.25"/>
  <cols>
    <col min="1" max="16384" width="9.00390625" style="2" customWidth="1"/>
  </cols>
  <sheetData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1D512-D3EA-4420-84EF-8CC0A1FF1E63}">
  <dimension ref="A2:AE186"/>
  <sheetViews>
    <sheetView showGridLines="0" workbookViewId="0" topLeftCell="A1"/>
  </sheetViews>
  <sheetFormatPr defaultColWidth="9.00390625" defaultRowHeight="14.25"/>
  <cols>
    <col min="1" max="1" width="9.00390625" style="2" customWidth="1"/>
    <col min="2" max="2" width="12.625" style="2" customWidth="1"/>
    <col min="3" max="25" width="11.75390625" style="2" customWidth="1"/>
    <col min="26" max="16384" width="9.00390625" style="2" customWidth="1"/>
  </cols>
  <sheetData>
    <row r="2" spans="2:7" ht="15.5">
      <c r="B2" s="46" t="s">
        <v>147</v>
      </c>
      <c r="C2" s="8"/>
      <c r="D2" s="8"/>
      <c r="E2" s="8"/>
      <c r="F2" s="8"/>
      <c r="G2" s="8"/>
    </row>
    <row r="3" ht="13.5" customHeight="1">
      <c r="B3" s="47" t="s">
        <v>153</v>
      </c>
    </row>
    <row r="4" spans="2:30" s="5" customFormat="1" ht="29.25" customHeight="1">
      <c r="B4" s="80"/>
      <c r="C4" s="82" t="s">
        <v>0</v>
      </c>
      <c r="D4" s="83"/>
      <c r="E4" s="78" t="s">
        <v>45</v>
      </c>
      <c r="F4" s="79"/>
      <c r="G4" s="84" t="s">
        <v>29</v>
      </c>
      <c r="H4" s="83"/>
      <c r="I4" s="84" t="s">
        <v>30</v>
      </c>
      <c r="J4" s="83"/>
      <c r="K4" s="84" t="s">
        <v>31</v>
      </c>
      <c r="L4" s="83"/>
      <c r="M4" s="78" t="s">
        <v>32</v>
      </c>
      <c r="N4" s="79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2:14" ht="14.25">
      <c r="B5" s="81"/>
      <c r="C5" s="21">
        <v>2011</v>
      </c>
      <c r="D5" s="21">
        <v>2022</v>
      </c>
      <c r="E5" s="21">
        <v>2011</v>
      </c>
      <c r="F5" s="21">
        <v>2022</v>
      </c>
      <c r="G5" s="21">
        <v>2011</v>
      </c>
      <c r="H5" s="21">
        <v>2022</v>
      </c>
      <c r="I5" s="21">
        <v>2011</v>
      </c>
      <c r="J5" s="21">
        <v>2022</v>
      </c>
      <c r="K5" s="21">
        <v>2011</v>
      </c>
      <c r="L5" s="21">
        <v>2022</v>
      </c>
      <c r="M5" s="21">
        <v>2011</v>
      </c>
      <c r="N5" s="21">
        <v>2022</v>
      </c>
    </row>
    <row r="6" spans="2:16" ht="14.25">
      <c r="B6" s="16" t="s">
        <v>171</v>
      </c>
      <c r="C6" s="11">
        <v>2407.996</v>
      </c>
      <c r="D6" s="11">
        <v>1688.897</v>
      </c>
      <c r="E6" s="11">
        <v>2505.11</v>
      </c>
      <c r="F6" s="11">
        <v>2276.923</v>
      </c>
      <c r="G6" s="11">
        <v>653.663</v>
      </c>
      <c r="H6" s="11">
        <v>440.612</v>
      </c>
      <c r="I6" s="11">
        <v>18.176</v>
      </c>
      <c r="J6" s="11">
        <v>11.909</v>
      </c>
      <c r="K6" s="11">
        <v>245.225</v>
      </c>
      <c r="L6" s="11">
        <v>366.054</v>
      </c>
      <c r="M6" s="11">
        <v>466.669</v>
      </c>
      <c r="N6" s="11">
        <v>281.459</v>
      </c>
      <c r="P6" s="6"/>
    </row>
    <row r="7" spans="2:16" ht="14.25">
      <c r="B7" s="17" t="s">
        <v>2</v>
      </c>
      <c r="C7" s="12" t="s">
        <v>33</v>
      </c>
      <c r="D7" s="12">
        <v>1540.902</v>
      </c>
      <c r="E7" s="12" t="s">
        <v>33</v>
      </c>
      <c r="F7" s="12">
        <v>2513.399</v>
      </c>
      <c r="G7" s="12" t="s">
        <v>33</v>
      </c>
      <c r="H7" s="12">
        <v>311.594</v>
      </c>
      <c r="I7" s="12" t="s">
        <v>28</v>
      </c>
      <c r="J7" s="12" t="s">
        <v>28</v>
      </c>
      <c r="K7" s="12" t="s">
        <v>28</v>
      </c>
      <c r="L7" s="12">
        <v>12.715</v>
      </c>
      <c r="M7" s="12" t="s">
        <v>28</v>
      </c>
      <c r="N7" s="12" t="s">
        <v>28</v>
      </c>
      <c r="P7" s="6"/>
    </row>
    <row r="8" spans="2:16" ht="14.25">
      <c r="B8" s="17" t="s">
        <v>50</v>
      </c>
      <c r="C8" s="12">
        <v>1626.666</v>
      </c>
      <c r="D8" s="12">
        <v>1418.52</v>
      </c>
      <c r="E8" s="12">
        <v>3473.231</v>
      </c>
      <c r="F8" s="12">
        <v>2769.457</v>
      </c>
      <c r="G8" s="12">
        <v>290.967</v>
      </c>
      <c r="H8" s="12">
        <v>100.553</v>
      </c>
      <c r="I8" s="12">
        <v>12.881</v>
      </c>
      <c r="J8" s="12">
        <v>15.321</v>
      </c>
      <c r="K8" s="12">
        <v>1183.447</v>
      </c>
      <c r="L8" s="12">
        <v>890.47</v>
      </c>
      <c r="M8" s="12">
        <v>462.038</v>
      </c>
      <c r="N8" s="12">
        <v>348.439</v>
      </c>
      <c r="P8" s="6"/>
    </row>
    <row r="9" spans="2:16" ht="14.25">
      <c r="B9" s="17" t="s">
        <v>3</v>
      </c>
      <c r="C9" s="12">
        <v>632.925</v>
      </c>
      <c r="D9" s="12">
        <v>525.511</v>
      </c>
      <c r="E9" s="12">
        <v>3692.148</v>
      </c>
      <c r="F9" s="12">
        <v>2521.445</v>
      </c>
      <c r="G9" s="12">
        <v>44.94</v>
      </c>
      <c r="H9" s="12">
        <v>45.857</v>
      </c>
      <c r="I9" s="12">
        <v>3.673</v>
      </c>
      <c r="J9" s="12">
        <v>24.301</v>
      </c>
      <c r="K9" s="12">
        <v>172.604</v>
      </c>
      <c r="L9" s="12">
        <v>253.623</v>
      </c>
      <c r="M9" s="12">
        <v>3.172</v>
      </c>
      <c r="N9" s="12">
        <v>3.355</v>
      </c>
      <c r="P9" s="6"/>
    </row>
    <row r="10" spans="2:16" ht="14.25">
      <c r="B10" s="17" t="s">
        <v>43</v>
      </c>
      <c r="C10" s="12">
        <v>10472.846</v>
      </c>
      <c r="D10" s="12">
        <v>11520.646</v>
      </c>
      <c r="E10" s="12">
        <v>17955.168</v>
      </c>
      <c r="F10" s="12">
        <v>16812.334</v>
      </c>
      <c r="G10" s="12">
        <v>11831.598</v>
      </c>
      <c r="H10" s="12">
        <v>17044.981</v>
      </c>
      <c r="I10" s="12">
        <v>255.155</v>
      </c>
      <c r="J10" s="12">
        <v>133.87</v>
      </c>
      <c r="K10" s="12">
        <v>3122.898</v>
      </c>
      <c r="L10" s="12">
        <v>2419.2</v>
      </c>
      <c r="M10" s="12">
        <v>218.552</v>
      </c>
      <c r="N10" s="12">
        <v>238.038</v>
      </c>
      <c r="P10" s="6"/>
    </row>
    <row r="11" spans="2:16" ht="14.25">
      <c r="B11" s="17" t="s">
        <v>4</v>
      </c>
      <c r="C11" s="12">
        <v>49.256</v>
      </c>
      <c r="D11" s="12" t="s">
        <v>33</v>
      </c>
      <c r="E11" s="12">
        <v>357.091</v>
      </c>
      <c r="F11" s="12">
        <v>506.608</v>
      </c>
      <c r="G11" s="12" t="s">
        <v>33</v>
      </c>
      <c r="H11" s="12" t="s">
        <v>33</v>
      </c>
      <c r="I11" s="12" t="s">
        <v>33</v>
      </c>
      <c r="J11" s="12" t="s">
        <v>33</v>
      </c>
      <c r="K11" s="12">
        <v>31.687</v>
      </c>
      <c r="L11" s="12">
        <v>98.782</v>
      </c>
      <c r="M11" s="12" t="s">
        <v>28</v>
      </c>
      <c r="N11" s="12" t="s">
        <v>28</v>
      </c>
      <c r="P11" s="6"/>
    </row>
    <row r="12" spans="2:16" ht="14.25">
      <c r="B12" s="17" t="s">
        <v>5</v>
      </c>
      <c r="C12" s="12">
        <v>619.971</v>
      </c>
      <c r="D12" s="12">
        <v>473.766</v>
      </c>
      <c r="E12" s="12">
        <v>2811.899</v>
      </c>
      <c r="F12" s="12">
        <v>1862.708</v>
      </c>
      <c r="G12" s="12">
        <v>47.513</v>
      </c>
      <c r="H12" s="12">
        <v>7.268</v>
      </c>
      <c r="I12" s="12">
        <v>4.46</v>
      </c>
      <c r="J12" s="12">
        <v>16.044</v>
      </c>
      <c r="K12" s="12">
        <v>188.224</v>
      </c>
      <c r="L12" s="12">
        <v>336.651</v>
      </c>
      <c r="M12" s="12">
        <v>20.388</v>
      </c>
      <c r="N12" s="12">
        <v>19.386</v>
      </c>
      <c r="P12" s="6"/>
    </row>
    <row r="13" spans="2:16" ht="14.25">
      <c r="B13" s="17" t="s">
        <v>6</v>
      </c>
      <c r="C13" s="12">
        <v>1699.908</v>
      </c>
      <c r="D13" s="12">
        <v>1331.817</v>
      </c>
      <c r="E13" s="12">
        <v>1448.612</v>
      </c>
      <c r="F13" s="12">
        <v>1482.736</v>
      </c>
      <c r="G13" s="12">
        <v>1095.293</v>
      </c>
      <c r="H13" s="12">
        <v>749.344</v>
      </c>
      <c r="I13" s="12">
        <v>7.759</v>
      </c>
      <c r="J13" s="12">
        <v>1.729</v>
      </c>
      <c r="K13" s="12">
        <v>21.28</v>
      </c>
      <c r="L13" s="12">
        <v>164.281</v>
      </c>
      <c r="M13" s="12">
        <v>1707.635</v>
      </c>
      <c r="N13" s="12">
        <v>258.247</v>
      </c>
      <c r="P13" s="6"/>
    </row>
    <row r="14" spans="2:16" ht="14.25">
      <c r="B14" s="17" t="s">
        <v>7</v>
      </c>
      <c r="C14" s="12">
        <v>31330.384</v>
      </c>
      <c r="D14" s="12">
        <v>32094.321</v>
      </c>
      <c r="E14" s="12">
        <v>13834.6</v>
      </c>
      <c r="F14" s="12">
        <v>12186.178</v>
      </c>
      <c r="G14" s="12">
        <v>8045.495</v>
      </c>
      <c r="H14" s="12">
        <v>9618.443</v>
      </c>
      <c r="I14" s="12" t="s">
        <v>33</v>
      </c>
      <c r="J14" s="12" t="s">
        <v>33</v>
      </c>
      <c r="K14" s="12" t="s">
        <v>28</v>
      </c>
      <c r="L14" s="12" t="s">
        <v>28</v>
      </c>
      <c r="M14" s="12">
        <v>19450.049</v>
      </c>
      <c r="N14" s="12">
        <v>2137.754</v>
      </c>
      <c r="P14" s="6"/>
    </row>
    <row r="15" spans="2:16" ht="14.25">
      <c r="B15" s="17" t="s">
        <v>8</v>
      </c>
      <c r="C15" s="12">
        <v>24495.844</v>
      </c>
      <c r="D15" s="12">
        <v>27933.423</v>
      </c>
      <c r="E15" s="12">
        <v>29252.304</v>
      </c>
      <c r="F15" s="12">
        <v>29913.408</v>
      </c>
      <c r="G15" s="12">
        <v>2190.206</v>
      </c>
      <c r="H15" s="12">
        <v>6291.035</v>
      </c>
      <c r="I15" s="12">
        <v>331.356</v>
      </c>
      <c r="J15" s="12">
        <v>329.912</v>
      </c>
      <c r="K15" s="12">
        <v>2531.959</v>
      </c>
      <c r="L15" s="12">
        <v>2064.181</v>
      </c>
      <c r="M15" s="12">
        <v>2460.669</v>
      </c>
      <c r="N15" s="12">
        <v>1342.982</v>
      </c>
      <c r="P15" s="6"/>
    </row>
    <row r="16" spans="2:16" ht="14.25">
      <c r="B16" s="17" t="s">
        <v>9</v>
      </c>
      <c r="C16" s="12" t="s">
        <v>28</v>
      </c>
      <c r="D16" s="12">
        <v>604.402</v>
      </c>
      <c r="E16" s="12" t="s">
        <v>28</v>
      </c>
      <c r="F16" s="12">
        <v>718.384</v>
      </c>
      <c r="G16" s="12" t="s">
        <v>28</v>
      </c>
      <c r="H16" s="12">
        <v>91.067</v>
      </c>
      <c r="I16" s="12" t="s">
        <v>28</v>
      </c>
      <c r="J16" s="12">
        <v>2.085</v>
      </c>
      <c r="K16" s="12" t="s">
        <v>28</v>
      </c>
      <c r="L16" s="12">
        <v>82.228</v>
      </c>
      <c r="M16" s="12" t="s">
        <v>28</v>
      </c>
      <c r="N16" s="12">
        <v>9.501</v>
      </c>
      <c r="P16" s="6"/>
    </row>
    <row r="17" spans="2:16" ht="14.25">
      <c r="B17" s="17" t="s">
        <v>10</v>
      </c>
      <c r="C17" s="12">
        <v>43574.469</v>
      </c>
      <c r="D17" s="12">
        <v>29183.213</v>
      </c>
      <c r="E17" s="12">
        <v>8327.293</v>
      </c>
      <c r="F17" s="12">
        <v>4614.138</v>
      </c>
      <c r="G17" s="12">
        <v>2493.839</v>
      </c>
      <c r="H17" s="12">
        <v>3892.518</v>
      </c>
      <c r="I17" s="12">
        <v>97.426</v>
      </c>
      <c r="J17" s="12">
        <v>21.171</v>
      </c>
      <c r="K17" s="12">
        <v>389.841</v>
      </c>
      <c r="L17" s="12">
        <v>518.89</v>
      </c>
      <c r="M17" s="12">
        <v>15443.354</v>
      </c>
      <c r="N17" s="12">
        <v>6194.487</v>
      </c>
      <c r="P17" s="6"/>
    </row>
    <row r="18" spans="2:16" ht="14.25">
      <c r="B18" s="17" t="s">
        <v>11</v>
      </c>
      <c r="C18" s="12">
        <v>894.77</v>
      </c>
      <c r="D18" s="12">
        <v>692.542</v>
      </c>
      <c r="E18" s="12">
        <v>169.986</v>
      </c>
      <c r="F18" s="12">
        <v>160.216</v>
      </c>
      <c r="G18" s="12">
        <v>158.669</v>
      </c>
      <c r="H18" s="12">
        <v>82.85</v>
      </c>
      <c r="I18" s="12">
        <v>2.031</v>
      </c>
      <c r="J18" s="12">
        <v>1.108</v>
      </c>
      <c r="K18" s="12">
        <v>3.339</v>
      </c>
      <c r="L18" s="12">
        <v>2.458</v>
      </c>
      <c r="M18" s="12">
        <v>5.939</v>
      </c>
      <c r="N18" s="12">
        <v>70.619</v>
      </c>
      <c r="P18" s="6"/>
    </row>
    <row r="19" spans="2:16" ht="14.25">
      <c r="B19" s="17" t="s">
        <v>12</v>
      </c>
      <c r="C19" s="12">
        <v>149.021</v>
      </c>
      <c r="D19" s="12">
        <v>272.51</v>
      </c>
      <c r="E19" s="12">
        <v>723.549</v>
      </c>
      <c r="F19" s="12">
        <v>1087.054</v>
      </c>
      <c r="G19" s="12">
        <v>34.404</v>
      </c>
      <c r="H19" s="12">
        <v>28.998</v>
      </c>
      <c r="I19" s="12" t="s">
        <v>28</v>
      </c>
      <c r="J19" s="12" t="s">
        <v>28</v>
      </c>
      <c r="K19" s="12">
        <v>163.599</v>
      </c>
      <c r="L19" s="12">
        <v>403.142</v>
      </c>
      <c r="M19" s="12">
        <v>5.966</v>
      </c>
      <c r="N19" s="12" t="s">
        <v>28</v>
      </c>
      <c r="P19" s="6"/>
    </row>
    <row r="20" spans="2:16" ht="14.25">
      <c r="B20" s="17" t="s">
        <v>13</v>
      </c>
      <c r="C20" s="12">
        <v>361.502</v>
      </c>
      <c r="D20" s="12">
        <v>748.058</v>
      </c>
      <c r="E20" s="12">
        <v>1772.873</v>
      </c>
      <c r="F20" s="12">
        <v>1950.842</v>
      </c>
      <c r="G20" s="12">
        <v>26.359</v>
      </c>
      <c r="H20" s="12">
        <v>33.049</v>
      </c>
      <c r="I20" s="12" t="s">
        <v>33</v>
      </c>
      <c r="J20" s="12" t="s">
        <v>33</v>
      </c>
      <c r="K20" s="12">
        <v>402.931</v>
      </c>
      <c r="L20" s="12">
        <v>846.59</v>
      </c>
      <c r="M20" s="12" t="s">
        <v>28</v>
      </c>
      <c r="N20" s="12" t="s">
        <v>28</v>
      </c>
      <c r="P20" s="6"/>
    </row>
    <row r="21" spans="2:30" s="4" customFormat="1" ht="14.25">
      <c r="B21" s="17" t="s">
        <v>14</v>
      </c>
      <c r="C21" s="12">
        <v>92.08</v>
      </c>
      <c r="D21" s="12" t="s">
        <v>33</v>
      </c>
      <c r="E21" s="12">
        <v>102.073</v>
      </c>
      <c r="F21" s="12">
        <v>41.75</v>
      </c>
      <c r="G21" s="12" t="s">
        <v>33</v>
      </c>
      <c r="H21" s="12" t="s">
        <v>33</v>
      </c>
      <c r="I21" s="12">
        <v>1.107</v>
      </c>
      <c r="J21" s="12">
        <v>0.288</v>
      </c>
      <c r="K21" s="12" t="s">
        <v>28</v>
      </c>
      <c r="L21" s="12">
        <v>4.985</v>
      </c>
      <c r="M21" s="12" t="s">
        <v>28</v>
      </c>
      <c r="N21" s="12" t="s">
        <v>28</v>
      </c>
      <c r="P21" s="6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2:16" ht="14.25">
      <c r="B22" s="17" t="s">
        <v>15</v>
      </c>
      <c r="C22" s="12" t="s">
        <v>33</v>
      </c>
      <c r="D22" s="12">
        <v>2889.901</v>
      </c>
      <c r="E22" s="12" t="s">
        <v>33</v>
      </c>
      <c r="F22" s="12">
        <v>4617.823</v>
      </c>
      <c r="G22" s="12" t="s">
        <v>33</v>
      </c>
      <c r="H22" s="12">
        <v>570.913</v>
      </c>
      <c r="I22" s="12" t="s">
        <v>33</v>
      </c>
      <c r="J22" s="12">
        <v>1.888</v>
      </c>
      <c r="K22" s="12" t="s">
        <v>28</v>
      </c>
      <c r="L22" s="12">
        <v>143.069</v>
      </c>
      <c r="M22" s="12" t="s">
        <v>28</v>
      </c>
      <c r="N22" s="12">
        <v>354.561</v>
      </c>
      <c r="P22" s="6"/>
    </row>
    <row r="23" spans="2:16" ht="14.25">
      <c r="B23" s="17" t="s">
        <v>16</v>
      </c>
      <c r="C23" s="12">
        <v>95.04</v>
      </c>
      <c r="D23" s="12">
        <v>63.022</v>
      </c>
      <c r="E23" s="12">
        <v>6.223</v>
      </c>
      <c r="F23" s="12">
        <v>4.293</v>
      </c>
      <c r="G23" s="12">
        <v>4.377</v>
      </c>
      <c r="H23" s="12">
        <v>2.667</v>
      </c>
      <c r="I23" s="12">
        <v>0.911</v>
      </c>
      <c r="J23" s="12">
        <v>0.037</v>
      </c>
      <c r="K23" s="12">
        <v>0</v>
      </c>
      <c r="L23" s="12" t="s">
        <v>28</v>
      </c>
      <c r="M23" s="12" t="s">
        <v>28</v>
      </c>
      <c r="N23" s="12" t="s">
        <v>28</v>
      </c>
      <c r="P23" s="6"/>
    </row>
    <row r="24" spans="2:30" s="4" customFormat="1" ht="14.25">
      <c r="B24" s="17" t="s">
        <v>17</v>
      </c>
      <c r="C24" s="12">
        <v>4246.282</v>
      </c>
      <c r="D24" s="12">
        <v>2786.494</v>
      </c>
      <c r="E24" s="12">
        <v>3011.21</v>
      </c>
      <c r="F24" s="12">
        <v>2708.388</v>
      </c>
      <c r="G24" s="12">
        <v>1898.289</v>
      </c>
      <c r="H24" s="12">
        <v>2185.264</v>
      </c>
      <c r="I24" s="12">
        <v>20.141</v>
      </c>
      <c r="J24" s="12">
        <v>18.606</v>
      </c>
      <c r="K24" s="12">
        <v>206.187</v>
      </c>
      <c r="L24" s="12">
        <v>717.851</v>
      </c>
      <c r="M24" s="12">
        <v>1532.107</v>
      </c>
      <c r="N24" s="12">
        <v>315.613</v>
      </c>
      <c r="P24" s="6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2:16" ht="14.25">
      <c r="B25" s="17" t="s">
        <v>18</v>
      </c>
      <c r="C25" s="12">
        <v>1544.218</v>
      </c>
      <c r="D25" s="12">
        <v>2426.608</v>
      </c>
      <c r="E25" s="12">
        <v>1505.163</v>
      </c>
      <c r="F25" s="12">
        <v>1236.984</v>
      </c>
      <c r="G25" s="12">
        <v>247.982</v>
      </c>
      <c r="H25" s="12">
        <v>2257.54</v>
      </c>
      <c r="I25" s="12">
        <v>33.428</v>
      </c>
      <c r="J25" s="12">
        <v>8.589</v>
      </c>
      <c r="K25" s="12">
        <v>59.369</v>
      </c>
      <c r="L25" s="12">
        <v>66.757</v>
      </c>
      <c r="M25" s="12">
        <v>58.114</v>
      </c>
      <c r="N25" s="12">
        <v>72.254</v>
      </c>
      <c r="P25" s="6"/>
    </row>
    <row r="26" spans="2:16" ht="14.25">
      <c r="B26" s="17" t="s">
        <v>19</v>
      </c>
      <c r="C26" s="12">
        <v>6080.802</v>
      </c>
      <c r="D26" s="12">
        <v>7079.846</v>
      </c>
      <c r="E26" s="12">
        <v>12408.486</v>
      </c>
      <c r="F26" s="12">
        <v>12238.578</v>
      </c>
      <c r="G26" s="12">
        <v>991.418</v>
      </c>
      <c r="H26" s="12">
        <v>622.33</v>
      </c>
      <c r="I26" s="12" t="s">
        <v>33</v>
      </c>
      <c r="J26" s="12" t="s">
        <v>28</v>
      </c>
      <c r="K26" s="12">
        <v>1593.141</v>
      </c>
      <c r="L26" s="12">
        <v>1817.864</v>
      </c>
      <c r="M26" s="12">
        <v>689.379</v>
      </c>
      <c r="N26" s="12" t="s">
        <v>28</v>
      </c>
      <c r="P26" s="6"/>
    </row>
    <row r="27" spans="2:16" ht="14.25">
      <c r="B27" s="17" t="s">
        <v>20</v>
      </c>
      <c r="C27" s="12">
        <v>9978.764</v>
      </c>
      <c r="D27" s="12">
        <v>5978.243</v>
      </c>
      <c r="E27" s="12">
        <v>1995.991</v>
      </c>
      <c r="F27" s="12">
        <v>1905.603</v>
      </c>
      <c r="G27" s="12">
        <v>883.245</v>
      </c>
      <c r="H27" s="12">
        <v>626.142</v>
      </c>
      <c r="I27" s="12">
        <v>2.773</v>
      </c>
      <c r="J27" s="12">
        <v>18.224</v>
      </c>
      <c r="K27" s="12">
        <v>3.867</v>
      </c>
      <c r="L27" s="12">
        <v>9.524</v>
      </c>
      <c r="M27" s="12">
        <v>1159.391</v>
      </c>
      <c r="N27" s="12">
        <v>501.828</v>
      </c>
      <c r="P27" s="6"/>
    </row>
    <row r="28" spans="2:16" ht="14.25">
      <c r="B28" s="17" t="s">
        <v>21</v>
      </c>
      <c r="C28" s="12">
        <v>3455.176</v>
      </c>
      <c r="D28" s="12">
        <v>3116.916</v>
      </c>
      <c r="E28" s="12">
        <v>6770.904</v>
      </c>
      <c r="F28" s="12">
        <v>4099.071</v>
      </c>
      <c r="G28" s="12">
        <v>814.86</v>
      </c>
      <c r="H28" s="12">
        <v>467.514</v>
      </c>
      <c r="I28" s="12">
        <v>0.756</v>
      </c>
      <c r="J28" s="12">
        <v>6.28</v>
      </c>
      <c r="K28" s="12">
        <v>335.296</v>
      </c>
      <c r="L28" s="12">
        <v>119.253</v>
      </c>
      <c r="M28" s="12">
        <v>49.432</v>
      </c>
      <c r="N28" s="12">
        <v>147.984</v>
      </c>
      <c r="P28" s="6"/>
    </row>
    <row r="29" spans="2:16" ht="14.25">
      <c r="B29" s="17" t="s">
        <v>22</v>
      </c>
      <c r="C29" s="12">
        <v>796.596</v>
      </c>
      <c r="D29" s="12">
        <v>628.348</v>
      </c>
      <c r="E29" s="12">
        <v>264.289</v>
      </c>
      <c r="F29" s="12">
        <v>146.367</v>
      </c>
      <c r="G29" s="12">
        <v>38.943</v>
      </c>
      <c r="H29" s="12">
        <v>37.913</v>
      </c>
      <c r="I29" s="12">
        <v>0.974</v>
      </c>
      <c r="J29" s="12">
        <v>1.368</v>
      </c>
      <c r="K29" s="12">
        <v>0.594</v>
      </c>
      <c r="L29" s="12">
        <v>6.255</v>
      </c>
      <c r="M29" s="12">
        <v>20.325</v>
      </c>
      <c r="N29" s="12">
        <v>5.725</v>
      </c>
      <c r="P29" s="6"/>
    </row>
    <row r="30" spans="2:16" ht="14.25">
      <c r="B30" s="17" t="s">
        <v>23</v>
      </c>
      <c r="C30" s="12" t="s">
        <v>33</v>
      </c>
      <c r="D30" s="12">
        <v>498.899</v>
      </c>
      <c r="E30" s="12">
        <v>1079.871</v>
      </c>
      <c r="F30" s="12">
        <v>1156.731</v>
      </c>
      <c r="G30" s="12">
        <v>75.218</v>
      </c>
      <c r="H30" s="12">
        <v>77.347</v>
      </c>
      <c r="I30" s="12">
        <v>0</v>
      </c>
      <c r="J30" s="12">
        <v>0.863</v>
      </c>
      <c r="K30" s="12">
        <v>112.724</v>
      </c>
      <c r="L30" s="12">
        <v>180.23</v>
      </c>
      <c r="M30" s="12" t="s">
        <v>28</v>
      </c>
      <c r="N30" s="12">
        <v>65.724</v>
      </c>
      <c r="P30" s="6"/>
    </row>
    <row r="31" spans="2:16" ht="14.25">
      <c r="B31" s="17" t="s">
        <v>173</v>
      </c>
      <c r="C31" s="14">
        <v>1473.668</v>
      </c>
      <c r="D31" s="14">
        <v>1986.926</v>
      </c>
      <c r="E31" s="14">
        <v>1452.126</v>
      </c>
      <c r="F31" s="14">
        <v>1251.269</v>
      </c>
      <c r="G31" s="14">
        <v>31.631</v>
      </c>
      <c r="H31" s="14">
        <v>17.678</v>
      </c>
      <c r="I31" s="14" t="s">
        <v>33</v>
      </c>
      <c r="J31" s="14">
        <v>1.253</v>
      </c>
      <c r="K31" s="14">
        <v>59.334</v>
      </c>
      <c r="L31" s="14">
        <v>55.2</v>
      </c>
      <c r="M31" s="14" t="s">
        <v>28</v>
      </c>
      <c r="N31" s="14">
        <v>14.947</v>
      </c>
      <c r="P31" s="6"/>
    </row>
    <row r="32" spans="2:16" ht="14.25">
      <c r="B32" s="19" t="s">
        <v>25</v>
      </c>
      <c r="C32" s="15">
        <v>218.458</v>
      </c>
      <c r="D32" s="15">
        <v>255.099</v>
      </c>
      <c r="E32" s="15">
        <v>2136.107</v>
      </c>
      <c r="F32" s="15">
        <v>1924.668</v>
      </c>
      <c r="G32" s="15">
        <v>28.829</v>
      </c>
      <c r="H32" s="15">
        <v>29.182</v>
      </c>
      <c r="I32" s="15">
        <v>0.776</v>
      </c>
      <c r="J32" s="15" t="s">
        <v>28</v>
      </c>
      <c r="K32" s="15">
        <v>20.692</v>
      </c>
      <c r="L32" s="15" t="s">
        <v>28</v>
      </c>
      <c r="M32" s="15">
        <v>10.899</v>
      </c>
      <c r="N32" s="15">
        <v>17.615</v>
      </c>
      <c r="P32" s="6"/>
    </row>
    <row r="33" spans="2:16" ht="14.25">
      <c r="B33" s="23" t="s">
        <v>55</v>
      </c>
      <c r="C33" s="24" t="s">
        <v>28</v>
      </c>
      <c r="D33" s="24">
        <v>1.534</v>
      </c>
      <c r="E33" s="24" t="s">
        <v>28</v>
      </c>
      <c r="F33" s="24">
        <v>0.692</v>
      </c>
      <c r="G33" s="24" t="s">
        <v>28</v>
      </c>
      <c r="H33" s="24">
        <v>0.111</v>
      </c>
      <c r="I33" s="24" t="s">
        <v>28</v>
      </c>
      <c r="J33" s="24">
        <v>0.001</v>
      </c>
      <c r="K33" s="24" t="s">
        <v>28</v>
      </c>
      <c r="L33" s="24">
        <v>0.021</v>
      </c>
      <c r="M33" s="24" t="s">
        <v>28</v>
      </c>
      <c r="N33" s="24">
        <v>0</v>
      </c>
      <c r="P33" s="6"/>
    </row>
    <row r="34" spans="2:30" s="4" customFormat="1" ht="14.25">
      <c r="B34" s="18" t="s">
        <v>26</v>
      </c>
      <c r="C34" s="14">
        <v>104.774</v>
      </c>
      <c r="D34" s="14">
        <v>104.327</v>
      </c>
      <c r="E34" s="14">
        <v>679.669</v>
      </c>
      <c r="F34" s="14">
        <v>576.302</v>
      </c>
      <c r="G34" s="14">
        <v>5.099</v>
      </c>
      <c r="H34" s="14">
        <v>13.315</v>
      </c>
      <c r="I34" s="14">
        <v>1.134</v>
      </c>
      <c r="J34" s="14">
        <v>2.023</v>
      </c>
      <c r="K34" s="14">
        <v>37.954</v>
      </c>
      <c r="L34" s="14">
        <v>55.589</v>
      </c>
      <c r="M34" s="14">
        <v>16.739</v>
      </c>
      <c r="N34" s="14">
        <v>16.161</v>
      </c>
      <c r="P34" s="6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2:30" s="4" customFormat="1" ht="14.25">
      <c r="B35" s="19" t="s">
        <v>170</v>
      </c>
      <c r="C35" s="15">
        <v>932.864</v>
      </c>
      <c r="D35" s="15">
        <v>1013.355</v>
      </c>
      <c r="E35" s="15">
        <v>918.623</v>
      </c>
      <c r="F35" s="15">
        <v>518.15</v>
      </c>
      <c r="G35" s="15">
        <v>260.768</v>
      </c>
      <c r="H35" s="15">
        <v>481.622</v>
      </c>
      <c r="I35" s="15">
        <v>37.759</v>
      </c>
      <c r="J35" s="15">
        <v>20.098</v>
      </c>
      <c r="K35" s="15">
        <v>32.966</v>
      </c>
      <c r="L35" s="15">
        <v>30.766</v>
      </c>
      <c r="M35" s="15">
        <v>90.958</v>
      </c>
      <c r="N35" s="15">
        <v>102.009</v>
      </c>
      <c r="P35" s="6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2:30" s="4" customFormat="1" ht="14.25">
      <c r="B36" s="16" t="s">
        <v>107</v>
      </c>
      <c r="C36" s="11" t="s">
        <v>28</v>
      </c>
      <c r="D36" s="11">
        <v>59.901</v>
      </c>
      <c r="E36" s="11" t="s">
        <v>28</v>
      </c>
      <c r="F36" s="11">
        <v>15.985</v>
      </c>
      <c r="G36" s="11" t="s">
        <v>28</v>
      </c>
      <c r="H36" s="11">
        <v>18.012</v>
      </c>
      <c r="I36" s="11" t="s">
        <v>28</v>
      </c>
      <c r="J36" s="11">
        <v>0.073</v>
      </c>
      <c r="K36" s="11" t="s">
        <v>28</v>
      </c>
      <c r="L36" s="11">
        <v>0.005</v>
      </c>
      <c r="M36" s="11" t="s">
        <v>28</v>
      </c>
      <c r="N36" s="11">
        <v>0</v>
      </c>
      <c r="P36" s="6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2:16" ht="12" customHeight="1">
      <c r="B37" s="19" t="s">
        <v>174</v>
      </c>
      <c r="C37" s="13" t="s">
        <v>28</v>
      </c>
      <c r="D37" s="13">
        <v>19413.053</v>
      </c>
      <c r="E37" s="13" t="s">
        <v>28</v>
      </c>
      <c r="F37" s="13">
        <v>13274.369</v>
      </c>
      <c r="G37" s="13" t="s">
        <v>28</v>
      </c>
      <c r="H37" s="13">
        <v>11975.132</v>
      </c>
      <c r="I37" s="13" t="s">
        <v>28</v>
      </c>
      <c r="J37" s="13">
        <v>275.948</v>
      </c>
      <c r="K37" s="13" t="s">
        <v>28</v>
      </c>
      <c r="L37" s="13">
        <v>1886.178</v>
      </c>
      <c r="M37" s="13" t="s">
        <v>28</v>
      </c>
      <c r="N37" s="13">
        <v>6050.957</v>
      </c>
      <c r="P37" s="6"/>
    </row>
    <row r="38" spans="2:16" ht="14.5" customHeight="1">
      <c r="B38" s="10" t="s">
        <v>72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P38" s="6"/>
    </row>
    <row r="39" spans="2:16" ht="15" customHeight="1">
      <c r="B39" s="10" t="s">
        <v>73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P39" s="6"/>
    </row>
    <row r="40" spans="2:14" ht="14.5" customHeight="1">
      <c r="B40" s="22" t="s">
        <v>172</v>
      </c>
      <c r="C40" s="4"/>
      <c r="D40" s="34"/>
      <c r="E40" s="34"/>
      <c r="F40" s="34"/>
      <c r="G40" s="4"/>
      <c r="H40" s="4"/>
      <c r="I40" s="4"/>
      <c r="J40" s="4"/>
      <c r="K40" s="4"/>
      <c r="L40" s="4"/>
      <c r="M40" s="4"/>
      <c r="N40" s="4"/>
    </row>
    <row r="41" spans="2:6" s="22" customFormat="1" ht="15.75" customHeight="1">
      <c r="B41" s="74" t="s">
        <v>166</v>
      </c>
      <c r="C41" s="75"/>
      <c r="D41" s="75"/>
      <c r="E41" s="75"/>
      <c r="F41" s="75"/>
    </row>
    <row r="42" spans="2:6" s="22" customFormat="1" ht="15.75" customHeight="1">
      <c r="B42" s="74" t="s">
        <v>175</v>
      </c>
      <c r="C42" s="75"/>
      <c r="D42" s="75"/>
      <c r="E42" s="75"/>
      <c r="F42" s="75"/>
    </row>
    <row r="43" ht="15" customHeight="1">
      <c r="B43" s="26" t="s">
        <v>34</v>
      </c>
    </row>
    <row r="44" spans="2:3" ht="14.25">
      <c r="B44" s="1"/>
      <c r="C44" s="3"/>
    </row>
    <row r="45" spans="2:3" ht="14.25">
      <c r="B45" s="1"/>
      <c r="C45" s="3"/>
    </row>
    <row r="46" spans="2:3" ht="14.25">
      <c r="B46" s="1"/>
      <c r="C46" s="1"/>
    </row>
    <row r="68" ht="14.25">
      <c r="AE68" s="2" t="s">
        <v>48</v>
      </c>
    </row>
    <row r="69" ht="14.25">
      <c r="A69" s="20" t="s">
        <v>44</v>
      </c>
    </row>
    <row r="70" spans="1:31" s="4" customFormat="1" ht="14.25">
      <c r="A70" s="59" t="s">
        <v>177</v>
      </c>
      <c r="AE70" s="4" t="s">
        <v>48</v>
      </c>
    </row>
    <row r="72" ht="14.25">
      <c r="A72" s="37" t="s">
        <v>151</v>
      </c>
    </row>
    <row r="73" spans="1:2" ht="14.25">
      <c r="A73" s="37" t="s">
        <v>104</v>
      </c>
      <c r="B73" s="38" t="s">
        <v>152</v>
      </c>
    </row>
    <row r="74" spans="1:2" ht="14.25">
      <c r="A74" s="37" t="s">
        <v>105</v>
      </c>
      <c r="B74" s="52">
        <v>45411.958333333336</v>
      </c>
    </row>
    <row r="76" spans="1:3" ht="14.25">
      <c r="A76" s="38" t="s">
        <v>100</v>
      </c>
      <c r="C76" s="37" t="s">
        <v>101</v>
      </c>
    </row>
    <row r="77" spans="1:3" ht="14.25">
      <c r="A77" s="38" t="s">
        <v>102</v>
      </c>
      <c r="C77" s="37" t="s">
        <v>47</v>
      </c>
    </row>
    <row r="79" spans="1:25" ht="14.25">
      <c r="A79" s="39" t="s">
        <v>106</v>
      </c>
      <c r="B79" s="77" t="s">
        <v>0</v>
      </c>
      <c r="C79" s="77" t="s">
        <v>48</v>
      </c>
      <c r="D79" s="77" t="s">
        <v>0</v>
      </c>
      <c r="E79" s="77" t="s">
        <v>48</v>
      </c>
      <c r="F79" s="77" t="s">
        <v>45</v>
      </c>
      <c r="G79" s="77" t="s">
        <v>48</v>
      </c>
      <c r="H79" s="77" t="s">
        <v>45</v>
      </c>
      <c r="I79" s="77" t="s">
        <v>48</v>
      </c>
      <c r="J79" s="77" t="s">
        <v>29</v>
      </c>
      <c r="K79" s="77" t="s">
        <v>48</v>
      </c>
      <c r="L79" s="77" t="s">
        <v>29</v>
      </c>
      <c r="M79" s="77" t="s">
        <v>48</v>
      </c>
      <c r="N79" s="77" t="s">
        <v>30</v>
      </c>
      <c r="O79" s="77" t="s">
        <v>48</v>
      </c>
      <c r="P79" s="77" t="s">
        <v>30</v>
      </c>
      <c r="Q79" s="77" t="s">
        <v>48</v>
      </c>
      <c r="R79" s="77" t="s">
        <v>31</v>
      </c>
      <c r="S79" s="77" t="s">
        <v>48</v>
      </c>
      <c r="T79" s="77" t="s">
        <v>31</v>
      </c>
      <c r="U79" s="77" t="s">
        <v>48</v>
      </c>
      <c r="V79" s="77" t="s">
        <v>32</v>
      </c>
      <c r="W79" s="77" t="s">
        <v>48</v>
      </c>
      <c r="X79" s="77" t="s">
        <v>32</v>
      </c>
      <c r="Y79" s="77" t="s">
        <v>48</v>
      </c>
    </row>
    <row r="80" spans="1:25" ht="14.25">
      <c r="A80" s="39" t="s">
        <v>46</v>
      </c>
      <c r="B80" s="77">
        <v>2011</v>
      </c>
      <c r="C80" s="77" t="s">
        <v>48</v>
      </c>
      <c r="D80" s="77">
        <v>2022</v>
      </c>
      <c r="E80" s="77" t="s">
        <v>48</v>
      </c>
      <c r="F80" s="77">
        <v>2011</v>
      </c>
      <c r="G80" s="77" t="s">
        <v>48</v>
      </c>
      <c r="H80" s="77">
        <v>2022</v>
      </c>
      <c r="I80" s="77" t="s">
        <v>48</v>
      </c>
      <c r="J80" s="77">
        <v>2011</v>
      </c>
      <c r="K80" s="77" t="s">
        <v>48</v>
      </c>
      <c r="L80" s="77">
        <v>2022</v>
      </c>
      <c r="M80" s="77" t="s">
        <v>48</v>
      </c>
      <c r="N80" s="77">
        <v>2011</v>
      </c>
      <c r="O80" s="77" t="s">
        <v>48</v>
      </c>
      <c r="P80" s="77">
        <v>2022</v>
      </c>
      <c r="Q80" s="77" t="s">
        <v>48</v>
      </c>
      <c r="R80" s="77">
        <v>2011</v>
      </c>
      <c r="S80" s="77" t="s">
        <v>48</v>
      </c>
      <c r="T80" s="77">
        <v>2022</v>
      </c>
      <c r="U80" s="77" t="s">
        <v>48</v>
      </c>
      <c r="V80" s="77">
        <v>2011</v>
      </c>
      <c r="W80" s="77" t="s">
        <v>48</v>
      </c>
      <c r="X80" s="77">
        <v>2022</v>
      </c>
      <c r="Y80" s="77" t="s">
        <v>48</v>
      </c>
    </row>
    <row r="81" spans="1:25" ht="14.25">
      <c r="A81" s="40" t="s">
        <v>1</v>
      </c>
      <c r="B81" s="57">
        <v>2407996</v>
      </c>
      <c r="C81" s="58" t="s">
        <v>48</v>
      </c>
      <c r="D81" s="57">
        <v>1688897</v>
      </c>
      <c r="E81" s="57" t="s">
        <v>48</v>
      </c>
      <c r="F81" s="57">
        <v>2505110</v>
      </c>
      <c r="G81" s="58" t="s">
        <v>48</v>
      </c>
      <c r="H81" s="57">
        <v>2276923</v>
      </c>
      <c r="I81" s="57" t="s">
        <v>48</v>
      </c>
      <c r="J81" s="57">
        <v>653663</v>
      </c>
      <c r="K81" s="58" t="s">
        <v>48</v>
      </c>
      <c r="L81" s="57">
        <v>440612</v>
      </c>
      <c r="M81" s="57" t="s">
        <v>48</v>
      </c>
      <c r="N81" s="57">
        <v>18176</v>
      </c>
      <c r="O81" s="58" t="s">
        <v>48</v>
      </c>
      <c r="P81" s="57">
        <v>11909</v>
      </c>
      <c r="Q81" s="57" t="s">
        <v>48</v>
      </c>
      <c r="R81" s="57">
        <v>245225</v>
      </c>
      <c r="S81" s="58" t="s">
        <v>48</v>
      </c>
      <c r="T81" s="57">
        <v>366054</v>
      </c>
      <c r="U81" s="57" t="s">
        <v>48</v>
      </c>
      <c r="V81" s="57">
        <v>466669</v>
      </c>
      <c r="W81" s="58" t="s">
        <v>48</v>
      </c>
      <c r="X81" s="57">
        <v>281459</v>
      </c>
      <c r="Y81" s="57" t="s">
        <v>48</v>
      </c>
    </row>
    <row r="82" spans="1:25" ht="14.25">
      <c r="A82" s="40" t="s">
        <v>2</v>
      </c>
      <c r="B82" s="41" t="s">
        <v>28</v>
      </c>
      <c r="C82" s="54" t="s">
        <v>56</v>
      </c>
      <c r="D82" s="41">
        <v>1540902</v>
      </c>
      <c r="E82" s="54" t="s">
        <v>48</v>
      </c>
      <c r="F82" s="41" t="s">
        <v>28</v>
      </c>
      <c r="G82" s="54" t="s">
        <v>56</v>
      </c>
      <c r="H82" s="41">
        <v>2513399</v>
      </c>
      <c r="I82" s="54" t="s">
        <v>48</v>
      </c>
      <c r="J82" s="41" t="s">
        <v>28</v>
      </c>
      <c r="K82" s="54" t="s">
        <v>56</v>
      </c>
      <c r="L82" s="41">
        <v>311594</v>
      </c>
      <c r="M82" s="54" t="s">
        <v>48</v>
      </c>
      <c r="N82" s="41" t="s">
        <v>28</v>
      </c>
      <c r="O82" s="54" t="s">
        <v>48</v>
      </c>
      <c r="P82" s="41" t="s">
        <v>28</v>
      </c>
      <c r="Q82" s="54" t="s">
        <v>49</v>
      </c>
      <c r="R82" s="41" t="s">
        <v>28</v>
      </c>
      <c r="S82" s="54" t="s">
        <v>56</v>
      </c>
      <c r="T82" s="41">
        <v>12715</v>
      </c>
      <c r="U82" s="54" t="s">
        <v>48</v>
      </c>
      <c r="V82" s="41" t="s">
        <v>28</v>
      </c>
      <c r="W82" s="54" t="s">
        <v>48</v>
      </c>
      <c r="X82" s="41" t="s">
        <v>28</v>
      </c>
      <c r="Y82" s="54" t="s">
        <v>49</v>
      </c>
    </row>
    <row r="83" spans="1:25" ht="14.25">
      <c r="A83" s="40" t="s">
        <v>50</v>
      </c>
      <c r="B83" s="42">
        <v>1626666</v>
      </c>
      <c r="C83" s="53" t="s">
        <v>48</v>
      </c>
      <c r="D83" s="42">
        <v>1418520</v>
      </c>
      <c r="E83" s="53" t="s">
        <v>48</v>
      </c>
      <c r="F83" s="42">
        <v>3473231</v>
      </c>
      <c r="G83" s="53" t="s">
        <v>48</v>
      </c>
      <c r="H83" s="42">
        <v>2769457</v>
      </c>
      <c r="I83" s="53" t="s">
        <v>48</v>
      </c>
      <c r="J83" s="42">
        <v>290967</v>
      </c>
      <c r="K83" s="53" t="s">
        <v>48</v>
      </c>
      <c r="L83" s="42">
        <v>100553</v>
      </c>
      <c r="M83" s="53" t="s">
        <v>48</v>
      </c>
      <c r="N83" s="42">
        <v>12881</v>
      </c>
      <c r="O83" s="53" t="s">
        <v>48</v>
      </c>
      <c r="P83" s="42">
        <v>15321</v>
      </c>
      <c r="Q83" s="53" t="s">
        <v>48</v>
      </c>
      <c r="R83" s="42">
        <v>1183447</v>
      </c>
      <c r="S83" s="53" t="s">
        <v>48</v>
      </c>
      <c r="T83" s="42">
        <v>890470</v>
      </c>
      <c r="U83" s="53" t="s">
        <v>48</v>
      </c>
      <c r="V83" s="42">
        <v>462038</v>
      </c>
      <c r="W83" s="53" t="s">
        <v>48</v>
      </c>
      <c r="X83" s="42">
        <v>348439</v>
      </c>
      <c r="Y83" s="53" t="s">
        <v>48</v>
      </c>
    </row>
    <row r="84" spans="1:25" ht="14.25">
      <c r="A84" s="40" t="s">
        <v>3</v>
      </c>
      <c r="B84" s="41">
        <v>632925</v>
      </c>
      <c r="C84" s="54" t="s">
        <v>48</v>
      </c>
      <c r="D84" s="41">
        <v>525511</v>
      </c>
      <c r="E84" s="54" t="s">
        <v>48</v>
      </c>
      <c r="F84" s="41">
        <v>3692148</v>
      </c>
      <c r="G84" s="54" t="s">
        <v>48</v>
      </c>
      <c r="H84" s="41">
        <v>2521445</v>
      </c>
      <c r="I84" s="54" t="s">
        <v>48</v>
      </c>
      <c r="J84" s="41">
        <v>44940</v>
      </c>
      <c r="K84" s="54" t="s">
        <v>48</v>
      </c>
      <c r="L84" s="41">
        <v>45857</v>
      </c>
      <c r="M84" s="54" t="s">
        <v>48</v>
      </c>
      <c r="N84" s="41">
        <v>3673</v>
      </c>
      <c r="O84" s="54" t="s">
        <v>48</v>
      </c>
      <c r="P84" s="41">
        <v>24301</v>
      </c>
      <c r="Q84" s="54" t="s">
        <v>48</v>
      </c>
      <c r="R84" s="41">
        <v>172604</v>
      </c>
      <c r="S84" s="54" t="s">
        <v>48</v>
      </c>
      <c r="T84" s="41">
        <v>253623</v>
      </c>
      <c r="U84" s="54" t="s">
        <v>48</v>
      </c>
      <c r="V84" s="41">
        <v>3172</v>
      </c>
      <c r="W84" s="54" t="s">
        <v>48</v>
      </c>
      <c r="X84" s="41">
        <v>3355</v>
      </c>
      <c r="Y84" s="54" t="s">
        <v>48</v>
      </c>
    </row>
    <row r="85" spans="1:25" ht="14.25">
      <c r="A85" s="40" t="s">
        <v>42</v>
      </c>
      <c r="B85" s="42">
        <v>10472846</v>
      </c>
      <c r="C85" s="53" t="s">
        <v>48</v>
      </c>
      <c r="D85" s="42">
        <v>11520646</v>
      </c>
      <c r="E85" s="53" t="s">
        <v>48</v>
      </c>
      <c r="F85" s="42">
        <v>17955168</v>
      </c>
      <c r="G85" s="53" t="s">
        <v>48</v>
      </c>
      <c r="H85" s="42">
        <v>16812334</v>
      </c>
      <c r="I85" s="53" t="s">
        <v>48</v>
      </c>
      <c r="J85" s="42">
        <v>11831598</v>
      </c>
      <c r="K85" s="53" t="s">
        <v>48</v>
      </c>
      <c r="L85" s="42">
        <v>17044981</v>
      </c>
      <c r="M85" s="53" t="s">
        <v>48</v>
      </c>
      <c r="N85" s="42">
        <v>255155</v>
      </c>
      <c r="O85" s="53" t="s">
        <v>48</v>
      </c>
      <c r="P85" s="42">
        <v>133870</v>
      </c>
      <c r="Q85" s="53" t="s">
        <v>48</v>
      </c>
      <c r="R85" s="42">
        <v>3122898</v>
      </c>
      <c r="S85" s="53" t="s">
        <v>48</v>
      </c>
      <c r="T85" s="42">
        <v>2419200</v>
      </c>
      <c r="U85" s="53" t="s">
        <v>48</v>
      </c>
      <c r="V85" s="42">
        <v>218552</v>
      </c>
      <c r="W85" s="53" t="s">
        <v>48</v>
      </c>
      <c r="X85" s="42">
        <v>238038</v>
      </c>
      <c r="Y85" s="53" t="s">
        <v>48</v>
      </c>
    </row>
    <row r="86" spans="1:25" ht="14.25">
      <c r="A86" s="40" t="s">
        <v>4</v>
      </c>
      <c r="B86" s="41">
        <v>49256</v>
      </c>
      <c r="C86" s="54" t="s">
        <v>48</v>
      </c>
      <c r="D86" s="41" t="s">
        <v>28</v>
      </c>
      <c r="E86" s="54" t="s">
        <v>49</v>
      </c>
      <c r="F86" s="41">
        <v>357091</v>
      </c>
      <c r="G86" s="54" t="s">
        <v>48</v>
      </c>
      <c r="H86" s="41">
        <v>506608</v>
      </c>
      <c r="I86" s="54" t="s">
        <v>48</v>
      </c>
      <c r="J86" s="41" t="s">
        <v>28</v>
      </c>
      <c r="K86" s="54" t="s">
        <v>49</v>
      </c>
      <c r="L86" s="41" t="s">
        <v>28</v>
      </c>
      <c r="M86" s="54" t="s">
        <v>49</v>
      </c>
      <c r="N86" s="41" t="s">
        <v>28</v>
      </c>
      <c r="O86" s="54" t="s">
        <v>49</v>
      </c>
      <c r="P86" s="41" t="s">
        <v>28</v>
      </c>
      <c r="Q86" s="54" t="s">
        <v>49</v>
      </c>
      <c r="R86" s="41">
        <v>31687</v>
      </c>
      <c r="S86" s="54" t="s">
        <v>48</v>
      </c>
      <c r="T86" s="41">
        <v>98782</v>
      </c>
      <c r="U86" s="54" t="s">
        <v>48</v>
      </c>
      <c r="V86" s="41" t="s">
        <v>28</v>
      </c>
      <c r="W86" s="54" t="s">
        <v>49</v>
      </c>
      <c r="X86" s="41" t="s">
        <v>28</v>
      </c>
      <c r="Y86" s="54" t="s">
        <v>49</v>
      </c>
    </row>
    <row r="87" spans="1:25" ht="14.25">
      <c r="A87" s="40" t="s">
        <v>5</v>
      </c>
      <c r="B87" s="42">
        <v>619971</v>
      </c>
      <c r="C87" s="53" t="s">
        <v>48</v>
      </c>
      <c r="D87" s="42">
        <v>473766</v>
      </c>
      <c r="E87" s="53" t="s">
        <v>48</v>
      </c>
      <c r="F87" s="42">
        <v>2811899</v>
      </c>
      <c r="G87" s="53" t="s">
        <v>48</v>
      </c>
      <c r="H87" s="42">
        <v>1862708</v>
      </c>
      <c r="I87" s="53" t="s">
        <v>48</v>
      </c>
      <c r="J87" s="42">
        <v>47513</v>
      </c>
      <c r="K87" s="53" t="s">
        <v>48</v>
      </c>
      <c r="L87" s="42">
        <v>7268</v>
      </c>
      <c r="M87" s="53" t="s">
        <v>48</v>
      </c>
      <c r="N87" s="42">
        <v>4460</v>
      </c>
      <c r="O87" s="53" t="s">
        <v>48</v>
      </c>
      <c r="P87" s="42">
        <v>16044</v>
      </c>
      <c r="Q87" s="53" t="s">
        <v>48</v>
      </c>
      <c r="R87" s="42">
        <v>188224</v>
      </c>
      <c r="S87" s="53" t="s">
        <v>48</v>
      </c>
      <c r="T87" s="42">
        <v>336651</v>
      </c>
      <c r="U87" s="53" t="s">
        <v>48</v>
      </c>
      <c r="V87" s="42">
        <v>20388</v>
      </c>
      <c r="W87" s="53" t="s">
        <v>48</v>
      </c>
      <c r="X87" s="42">
        <v>19386</v>
      </c>
      <c r="Y87" s="53" t="s">
        <v>48</v>
      </c>
    </row>
    <row r="88" spans="1:25" ht="14.25">
      <c r="A88" s="40" t="s">
        <v>6</v>
      </c>
      <c r="B88" s="41">
        <v>1699908</v>
      </c>
      <c r="C88" s="54" t="s">
        <v>48</v>
      </c>
      <c r="D88" s="41">
        <v>1331817</v>
      </c>
      <c r="E88" s="54" t="s">
        <v>48</v>
      </c>
      <c r="F88" s="41">
        <v>1448612</v>
      </c>
      <c r="G88" s="54" t="s">
        <v>48</v>
      </c>
      <c r="H88" s="41">
        <v>1482736</v>
      </c>
      <c r="I88" s="54" t="s">
        <v>48</v>
      </c>
      <c r="J88" s="41">
        <v>1095293</v>
      </c>
      <c r="K88" s="54" t="s">
        <v>48</v>
      </c>
      <c r="L88" s="41">
        <v>749344</v>
      </c>
      <c r="M88" s="54" t="s">
        <v>48</v>
      </c>
      <c r="N88" s="41">
        <v>7759</v>
      </c>
      <c r="O88" s="54" t="s">
        <v>48</v>
      </c>
      <c r="P88" s="41">
        <v>1729</v>
      </c>
      <c r="Q88" s="54" t="s">
        <v>48</v>
      </c>
      <c r="R88" s="41">
        <v>21280</v>
      </c>
      <c r="S88" s="54" t="s">
        <v>48</v>
      </c>
      <c r="T88" s="41">
        <v>164281</v>
      </c>
      <c r="U88" s="54" t="s">
        <v>48</v>
      </c>
      <c r="V88" s="41">
        <v>1707635</v>
      </c>
      <c r="W88" s="54" t="s">
        <v>48</v>
      </c>
      <c r="X88" s="41">
        <v>258247</v>
      </c>
      <c r="Y88" s="54" t="s">
        <v>48</v>
      </c>
    </row>
    <row r="89" spans="1:25" ht="14.25">
      <c r="A89" s="40" t="s">
        <v>7</v>
      </c>
      <c r="B89" s="42">
        <v>31330384</v>
      </c>
      <c r="C89" s="53" t="s">
        <v>48</v>
      </c>
      <c r="D89" s="42">
        <v>32094321</v>
      </c>
      <c r="E89" s="53" t="s">
        <v>48</v>
      </c>
      <c r="F89" s="42">
        <v>13834600</v>
      </c>
      <c r="G89" s="53" t="s">
        <v>48</v>
      </c>
      <c r="H89" s="42">
        <v>12186178</v>
      </c>
      <c r="I89" s="53" t="s">
        <v>48</v>
      </c>
      <c r="J89" s="42">
        <v>8045495</v>
      </c>
      <c r="K89" s="53" t="s">
        <v>48</v>
      </c>
      <c r="L89" s="42">
        <v>9618443</v>
      </c>
      <c r="M89" s="53" t="s">
        <v>48</v>
      </c>
      <c r="N89" s="42" t="s">
        <v>28</v>
      </c>
      <c r="O89" s="53" t="s">
        <v>49</v>
      </c>
      <c r="P89" s="42" t="s">
        <v>28</v>
      </c>
      <c r="Q89" s="53" t="s">
        <v>49</v>
      </c>
      <c r="R89" s="42" t="s">
        <v>28</v>
      </c>
      <c r="S89" s="53" t="s">
        <v>49</v>
      </c>
      <c r="T89" s="42" t="s">
        <v>28</v>
      </c>
      <c r="U89" s="53" t="s">
        <v>49</v>
      </c>
      <c r="V89" s="42">
        <v>19450049</v>
      </c>
      <c r="W89" s="53" t="s">
        <v>48</v>
      </c>
      <c r="X89" s="42">
        <v>2137754</v>
      </c>
      <c r="Y89" s="53" t="s">
        <v>48</v>
      </c>
    </row>
    <row r="90" spans="1:25" ht="14.25">
      <c r="A90" s="40" t="s">
        <v>8</v>
      </c>
      <c r="B90" s="41">
        <v>24495844</v>
      </c>
      <c r="C90" s="54" t="s">
        <v>48</v>
      </c>
      <c r="D90" s="41">
        <v>27933423</v>
      </c>
      <c r="E90" s="54" t="s">
        <v>48</v>
      </c>
      <c r="F90" s="41">
        <v>29252304</v>
      </c>
      <c r="G90" s="54" t="s">
        <v>48</v>
      </c>
      <c r="H90" s="41">
        <v>29913408</v>
      </c>
      <c r="I90" s="54" t="s">
        <v>48</v>
      </c>
      <c r="J90" s="41">
        <v>2190206</v>
      </c>
      <c r="K90" s="54" t="s">
        <v>48</v>
      </c>
      <c r="L90" s="41">
        <v>6291035</v>
      </c>
      <c r="M90" s="54" t="s">
        <v>48</v>
      </c>
      <c r="N90" s="41">
        <v>331356</v>
      </c>
      <c r="O90" s="54" t="s">
        <v>48</v>
      </c>
      <c r="P90" s="41">
        <v>329912</v>
      </c>
      <c r="Q90" s="54" t="s">
        <v>48</v>
      </c>
      <c r="R90" s="41">
        <v>2531959</v>
      </c>
      <c r="S90" s="54" t="s">
        <v>48</v>
      </c>
      <c r="T90" s="41">
        <v>2064181</v>
      </c>
      <c r="U90" s="54" t="s">
        <v>48</v>
      </c>
      <c r="V90" s="41">
        <v>2460669</v>
      </c>
      <c r="W90" s="54" t="s">
        <v>48</v>
      </c>
      <c r="X90" s="41">
        <v>1342982</v>
      </c>
      <c r="Y90" s="54" t="s">
        <v>48</v>
      </c>
    </row>
    <row r="91" spans="1:25" ht="14.25">
      <c r="A91" s="40" t="s">
        <v>9</v>
      </c>
      <c r="B91" s="42" t="s">
        <v>28</v>
      </c>
      <c r="C91" s="53" t="s">
        <v>48</v>
      </c>
      <c r="D91" s="42">
        <v>604402</v>
      </c>
      <c r="E91" s="53" t="s">
        <v>48</v>
      </c>
      <c r="F91" s="42" t="s">
        <v>28</v>
      </c>
      <c r="G91" s="53" t="s">
        <v>48</v>
      </c>
      <c r="H91" s="42">
        <v>718384</v>
      </c>
      <c r="I91" s="53" t="s">
        <v>48</v>
      </c>
      <c r="J91" s="42" t="s">
        <v>28</v>
      </c>
      <c r="K91" s="53" t="s">
        <v>48</v>
      </c>
      <c r="L91" s="42">
        <v>91067</v>
      </c>
      <c r="M91" s="53" t="s">
        <v>48</v>
      </c>
      <c r="N91" s="42" t="s">
        <v>28</v>
      </c>
      <c r="O91" s="53" t="s">
        <v>48</v>
      </c>
      <c r="P91" s="42">
        <v>2085</v>
      </c>
      <c r="Q91" s="53" t="s">
        <v>48</v>
      </c>
      <c r="R91" s="42" t="s">
        <v>28</v>
      </c>
      <c r="S91" s="53" t="s">
        <v>48</v>
      </c>
      <c r="T91" s="42">
        <v>82228</v>
      </c>
      <c r="U91" s="53" t="s">
        <v>48</v>
      </c>
      <c r="V91" s="42" t="s">
        <v>28</v>
      </c>
      <c r="W91" s="53" t="s">
        <v>48</v>
      </c>
      <c r="X91" s="42">
        <v>9501</v>
      </c>
      <c r="Y91" s="53" t="s">
        <v>48</v>
      </c>
    </row>
    <row r="92" spans="1:25" ht="14.25">
      <c r="A92" s="40" t="s">
        <v>10</v>
      </c>
      <c r="B92" s="41">
        <v>43574469</v>
      </c>
      <c r="C92" s="54" t="s">
        <v>48</v>
      </c>
      <c r="D92" s="41">
        <v>29183213</v>
      </c>
      <c r="E92" s="54" t="s">
        <v>48</v>
      </c>
      <c r="F92" s="41">
        <v>8327293</v>
      </c>
      <c r="G92" s="54" t="s">
        <v>48</v>
      </c>
      <c r="H92" s="41">
        <v>4614138</v>
      </c>
      <c r="I92" s="54" t="s">
        <v>48</v>
      </c>
      <c r="J92" s="41">
        <v>2493839</v>
      </c>
      <c r="K92" s="54" t="s">
        <v>48</v>
      </c>
      <c r="L92" s="41">
        <v>3892518</v>
      </c>
      <c r="M92" s="54" t="s">
        <v>48</v>
      </c>
      <c r="N92" s="41">
        <v>97426</v>
      </c>
      <c r="O92" s="54" t="s">
        <v>48</v>
      </c>
      <c r="P92" s="41">
        <v>21171</v>
      </c>
      <c r="Q92" s="54" t="s">
        <v>48</v>
      </c>
      <c r="R92" s="41">
        <v>389841</v>
      </c>
      <c r="S92" s="54" t="s">
        <v>48</v>
      </c>
      <c r="T92" s="41">
        <v>518890</v>
      </c>
      <c r="U92" s="54" t="s">
        <v>48</v>
      </c>
      <c r="V92" s="41">
        <v>15443354</v>
      </c>
      <c r="W92" s="54" t="s">
        <v>48</v>
      </c>
      <c r="X92" s="41">
        <v>6194487</v>
      </c>
      <c r="Y92" s="54" t="s">
        <v>48</v>
      </c>
    </row>
    <row r="93" spans="1:25" ht="14.25">
      <c r="A93" s="40" t="s">
        <v>11</v>
      </c>
      <c r="B93" s="42">
        <v>894770</v>
      </c>
      <c r="C93" s="53" t="s">
        <v>48</v>
      </c>
      <c r="D93" s="42">
        <v>692542</v>
      </c>
      <c r="E93" s="53" t="s">
        <v>48</v>
      </c>
      <c r="F93" s="42">
        <v>169986</v>
      </c>
      <c r="G93" s="53" t="s">
        <v>48</v>
      </c>
      <c r="H93" s="42">
        <v>160216</v>
      </c>
      <c r="I93" s="53" t="s">
        <v>48</v>
      </c>
      <c r="J93" s="42">
        <v>158669</v>
      </c>
      <c r="K93" s="53" t="s">
        <v>48</v>
      </c>
      <c r="L93" s="42">
        <v>82850</v>
      </c>
      <c r="M93" s="53" t="s">
        <v>48</v>
      </c>
      <c r="N93" s="42">
        <v>2031</v>
      </c>
      <c r="O93" s="53" t="s">
        <v>48</v>
      </c>
      <c r="P93" s="42">
        <v>1108</v>
      </c>
      <c r="Q93" s="53" t="s">
        <v>48</v>
      </c>
      <c r="R93" s="42">
        <v>3339</v>
      </c>
      <c r="S93" s="53" t="s">
        <v>48</v>
      </c>
      <c r="T93" s="42">
        <v>2458</v>
      </c>
      <c r="U93" s="53" t="s">
        <v>48</v>
      </c>
      <c r="V93" s="42">
        <v>5939</v>
      </c>
      <c r="W93" s="53" t="s">
        <v>48</v>
      </c>
      <c r="X93" s="42">
        <v>70619</v>
      </c>
      <c r="Y93" s="53" t="s">
        <v>48</v>
      </c>
    </row>
    <row r="94" spans="1:25" ht="14.25">
      <c r="A94" s="40" t="s">
        <v>12</v>
      </c>
      <c r="B94" s="41">
        <v>149021</v>
      </c>
      <c r="C94" s="54" t="s">
        <v>48</v>
      </c>
      <c r="D94" s="41">
        <v>272510</v>
      </c>
      <c r="E94" s="54" t="s">
        <v>48</v>
      </c>
      <c r="F94" s="41">
        <v>723549</v>
      </c>
      <c r="G94" s="54" t="s">
        <v>48</v>
      </c>
      <c r="H94" s="41">
        <v>1087054</v>
      </c>
      <c r="I94" s="54" t="s">
        <v>48</v>
      </c>
      <c r="J94" s="41">
        <v>34404</v>
      </c>
      <c r="K94" s="54" t="s">
        <v>48</v>
      </c>
      <c r="L94" s="41">
        <v>28998</v>
      </c>
      <c r="M94" s="54" t="s">
        <v>48</v>
      </c>
      <c r="N94" s="41" t="s">
        <v>28</v>
      </c>
      <c r="O94" s="54" t="s">
        <v>48</v>
      </c>
      <c r="P94" s="41" t="s">
        <v>28</v>
      </c>
      <c r="Q94" s="54" t="s">
        <v>49</v>
      </c>
      <c r="R94" s="41">
        <v>163599</v>
      </c>
      <c r="S94" s="54" t="s">
        <v>48</v>
      </c>
      <c r="T94" s="41">
        <v>403142</v>
      </c>
      <c r="U94" s="54" t="s">
        <v>48</v>
      </c>
      <c r="V94" s="41">
        <v>5966</v>
      </c>
      <c r="W94" s="54" t="s">
        <v>48</v>
      </c>
      <c r="X94" s="41" t="s">
        <v>28</v>
      </c>
      <c r="Y94" s="54" t="s">
        <v>49</v>
      </c>
    </row>
    <row r="95" spans="1:25" ht="14.25">
      <c r="A95" s="40" t="s">
        <v>13</v>
      </c>
      <c r="B95" s="42">
        <v>361502</v>
      </c>
      <c r="C95" s="53" t="s">
        <v>48</v>
      </c>
      <c r="D95" s="42">
        <v>748058</v>
      </c>
      <c r="E95" s="53" t="s">
        <v>48</v>
      </c>
      <c r="F95" s="42">
        <v>1772873</v>
      </c>
      <c r="G95" s="53" t="s">
        <v>48</v>
      </c>
      <c r="H95" s="42">
        <v>1950842</v>
      </c>
      <c r="I95" s="53" t="s">
        <v>48</v>
      </c>
      <c r="J95" s="42">
        <v>26359</v>
      </c>
      <c r="K95" s="53" t="s">
        <v>48</v>
      </c>
      <c r="L95" s="42">
        <v>33049</v>
      </c>
      <c r="M95" s="53" t="s">
        <v>48</v>
      </c>
      <c r="N95" s="42" t="s">
        <v>28</v>
      </c>
      <c r="O95" s="53" t="s">
        <v>49</v>
      </c>
      <c r="P95" s="42" t="s">
        <v>28</v>
      </c>
      <c r="Q95" s="53" t="s">
        <v>49</v>
      </c>
      <c r="R95" s="42">
        <v>402931</v>
      </c>
      <c r="S95" s="53" t="s">
        <v>48</v>
      </c>
      <c r="T95" s="42">
        <v>846590</v>
      </c>
      <c r="U95" s="53" t="s">
        <v>48</v>
      </c>
      <c r="V95" s="42" t="s">
        <v>28</v>
      </c>
      <c r="W95" s="53" t="s">
        <v>49</v>
      </c>
      <c r="X95" s="42" t="s">
        <v>28</v>
      </c>
      <c r="Y95" s="53" t="s">
        <v>49</v>
      </c>
    </row>
    <row r="96" spans="1:25" ht="14.25">
      <c r="A96" s="40" t="s">
        <v>14</v>
      </c>
      <c r="B96" s="41">
        <v>92080</v>
      </c>
      <c r="C96" s="54" t="s">
        <v>57</v>
      </c>
      <c r="D96" s="41" t="s">
        <v>28</v>
      </c>
      <c r="E96" s="54" t="s">
        <v>49</v>
      </c>
      <c r="F96" s="41">
        <v>102073</v>
      </c>
      <c r="G96" s="54" t="s">
        <v>57</v>
      </c>
      <c r="H96" s="41">
        <v>41750</v>
      </c>
      <c r="I96" s="54" t="s">
        <v>48</v>
      </c>
      <c r="J96" s="41" t="s">
        <v>28</v>
      </c>
      <c r="K96" s="54" t="s">
        <v>56</v>
      </c>
      <c r="L96" s="41" t="s">
        <v>28</v>
      </c>
      <c r="M96" s="54" t="s">
        <v>49</v>
      </c>
      <c r="N96" s="41">
        <v>1107</v>
      </c>
      <c r="O96" s="54" t="s">
        <v>57</v>
      </c>
      <c r="P96" s="41">
        <v>288</v>
      </c>
      <c r="Q96" s="54" t="s">
        <v>48</v>
      </c>
      <c r="R96" s="41" t="s">
        <v>28</v>
      </c>
      <c r="S96" s="54" t="s">
        <v>56</v>
      </c>
      <c r="T96" s="41">
        <v>4985</v>
      </c>
      <c r="U96" s="54" t="s">
        <v>48</v>
      </c>
      <c r="V96" s="41" t="s">
        <v>28</v>
      </c>
      <c r="W96" s="54" t="s">
        <v>56</v>
      </c>
      <c r="X96" s="41" t="s">
        <v>28</v>
      </c>
      <c r="Y96" s="54" t="s">
        <v>49</v>
      </c>
    </row>
    <row r="97" spans="1:25" ht="14.25">
      <c r="A97" s="40" t="s">
        <v>15</v>
      </c>
      <c r="B97" s="42" t="s">
        <v>28</v>
      </c>
      <c r="C97" s="53" t="s">
        <v>49</v>
      </c>
      <c r="D97" s="42">
        <v>2889901</v>
      </c>
      <c r="E97" s="53" t="s">
        <v>48</v>
      </c>
      <c r="F97" s="42" t="s">
        <v>28</v>
      </c>
      <c r="G97" s="53" t="s">
        <v>49</v>
      </c>
      <c r="H97" s="42">
        <v>4617823</v>
      </c>
      <c r="I97" s="53" t="s">
        <v>48</v>
      </c>
      <c r="J97" s="42" t="s">
        <v>28</v>
      </c>
      <c r="K97" s="53" t="s">
        <v>49</v>
      </c>
      <c r="L97" s="42">
        <v>570913</v>
      </c>
      <c r="M97" s="53" t="s">
        <v>48</v>
      </c>
      <c r="N97" s="42" t="s">
        <v>28</v>
      </c>
      <c r="O97" s="53" t="s">
        <v>49</v>
      </c>
      <c r="P97" s="42">
        <v>1888</v>
      </c>
      <c r="Q97" s="53" t="s">
        <v>48</v>
      </c>
      <c r="R97" s="42" t="s">
        <v>28</v>
      </c>
      <c r="S97" s="53" t="s">
        <v>49</v>
      </c>
      <c r="T97" s="42">
        <v>143069</v>
      </c>
      <c r="U97" s="53" t="s">
        <v>48</v>
      </c>
      <c r="V97" s="42" t="s">
        <v>28</v>
      </c>
      <c r="W97" s="53" t="s">
        <v>49</v>
      </c>
      <c r="X97" s="42">
        <v>354561</v>
      </c>
      <c r="Y97" s="53" t="s">
        <v>48</v>
      </c>
    </row>
    <row r="98" spans="1:25" ht="14.25">
      <c r="A98" s="40" t="s">
        <v>16</v>
      </c>
      <c r="B98" s="41">
        <v>95040</v>
      </c>
      <c r="C98" s="54" t="s">
        <v>48</v>
      </c>
      <c r="D98" s="41">
        <v>63022</v>
      </c>
      <c r="E98" s="54" t="s">
        <v>48</v>
      </c>
      <c r="F98" s="41">
        <v>6223</v>
      </c>
      <c r="G98" s="54" t="s">
        <v>48</v>
      </c>
      <c r="H98" s="41">
        <v>4293</v>
      </c>
      <c r="I98" s="54" t="s">
        <v>48</v>
      </c>
      <c r="J98" s="41">
        <v>4377</v>
      </c>
      <c r="K98" s="54" t="s">
        <v>48</v>
      </c>
      <c r="L98" s="41">
        <v>2667</v>
      </c>
      <c r="M98" s="54" t="s">
        <v>48</v>
      </c>
      <c r="N98" s="41">
        <v>911</v>
      </c>
      <c r="O98" s="54" t="s">
        <v>48</v>
      </c>
      <c r="P98" s="41">
        <v>37</v>
      </c>
      <c r="Q98" s="54" t="s">
        <v>48</v>
      </c>
      <c r="R98" s="41">
        <v>0</v>
      </c>
      <c r="S98" s="54" t="s">
        <v>48</v>
      </c>
      <c r="T98" s="41" t="s">
        <v>28</v>
      </c>
      <c r="U98" s="54" t="s">
        <v>49</v>
      </c>
      <c r="V98" s="41" t="s">
        <v>28</v>
      </c>
      <c r="W98" s="54" t="s">
        <v>49</v>
      </c>
      <c r="X98" s="41" t="s">
        <v>28</v>
      </c>
      <c r="Y98" s="54" t="s">
        <v>49</v>
      </c>
    </row>
    <row r="99" spans="1:25" ht="14.25">
      <c r="A99" s="40" t="s">
        <v>17</v>
      </c>
      <c r="B99" s="42">
        <v>4246282</v>
      </c>
      <c r="C99" s="53" t="s">
        <v>48</v>
      </c>
      <c r="D99" s="42">
        <v>2786494</v>
      </c>
      <c r="E99" s="53" t="s">
        <v>48</v>
      </c>
      <c r="F99" s="42">
        <v>3011210</v>
      </c>
      <c r="G99" s="53" t="s">
        <v>48</v>
      </c>
      <c r="H99" s="42">
        <v>2708388</v>
      </c>
      <c r="I99" s="53" t="s">
        <v>48</v>
      </c>
      <c r="J99" s="42">
        <v>1898289</v>
      </c>
      <c r="K99" s="53" t="s">
        <v>48</v>
      </c>
      <c r="L99" s="42">
        <v>2185264</v>
      </c>
      <c r="M99" s="53" t="s">
        <v>48</v>
      </c>
      <c r="N99" s="42">
        <v>20141</v>
      </c>
      <c r="O99" s="53" t="s">
        <v>48</v>
      </c>
      <c r="P99" s="42">
        <v>18606</v>
      </c>
      <c r="Q99" s="53" t="s">
        <v>48</v>
      </c>
      <c r="R99" s="42">
        <v>206187</v>
      </c>
      <c r="S99" s="53" t="s">
        <v>48</v>
      </c>
      <c r="T99" s="42">
        <v>717851</v>
      </c>
      <c r="U99" s="53" t="s">
        <v>48</v>
      </c>
      <c r="V99" s="42">
        <v>1532107</v>
      </c>
      <c r="W99" s="53" t="s">
        <v>48</v>
      </c>
      <c r="X99" s="42">
        <v>315613</v>
      </c>
      <c r="Y99" s="53" t="s">
        <v>48</v>
      </c>
    </row>
    <row r="100" spans="1:25" ht="14.25">
      <c r="A100" s="40" t="s">
        <v>18</v>
      </c>
      <c r="B100" s="41">
        <v>1544218</v>
      </c>
      <c r="C100" s="54" t="s">
        <v>48</v>
      </c>
      <c r="D100" s="41">
        <v>2426608</v>
      </c>
      <c r="E100" s="54" t="s">
        <v>48</v>
      </c>
      <c r="F100" s="41">
        <v>1505163</v>
      </c>
      <c r="G100" s="54" t="s">
        <v>48</v>
      </c>
      <c r="H100" s="41">
        <v>1236984</v>
      </c>
      <c r="I100" s="54" t="s">
        <v>48</v>
      </c>
      <c r="J100" s="41">
        <v>247982</v>
      </c>
      <c r="K100" s="54" t="s">
        <v>48</v>
      </c>
      <c r="L100" s="41">
        <v>2257540</v>
      </c>
      <c r="M100" s="54" t="s">
        <v>48</v>
      </c>
      <c r="N100" s="41">
        <v>33428</v>
      </c>
      <c r="O100" s="54" t="s">
        <v>48</v>
      </c>
      <c r="P100" s="41">
        <v>8589</v>
      </c>
      <c r="Q100" s="54" t="s">
        <v>48</v>
      </c>
      <c r="R100" s="41">
        <v>59369</v>
      </c>
      <c r="S100" s="54" t="s">
        <v>48</v>
      </c>
      <c r="T100" s="41">
        <v>66757</v>
      </c>
      <c r="U100" s="54" t="s">
        <v>48</v>
      </c>
      <c r="V100" s="41">
        <v>58114</v>
      </c>
      <c r="W100" s="54" t="s">
        <v>48</v>
      </c>
      <c r="X100" s="41">
        <v>72254</v>
      </c>
      <c r="Y100" s="54" t="s">
        <v>48</v>
      </c>
    </row>
    <row r="101" spans="1:25" ht="14.25">
      <c r="A101" s="40" t="s">
        <v>19</v>
      </c>
      <c r="B101" s="42">
        <v>6080802</v>
      </c>
      <c r="C101" s="53" t="s">
        <v>48</v>
      </c>
      <c r="D101" s="42">
        <v>7079846</v>
      </c>
      <c r="E101" s="53" t="s">
        <v>48</v>
      </c>
      <c r="F101" s="42">
        <v>12408486</v>
      </c>
      <c r="G101" s="53" t="s">
        <v>48</v>
      </c>
      <c r="H101" s="42">
        <v>12238578</v>
      </c>
      <c r="I101" s="53" t="s">
        <v>48</v>
      </c>
      <c r="J101" s="42">
        <v>991418</v>
      </c>
      <c r="K101" s="53" t="s">
        <v>48</v>
      </c>
      <c r="L101" s="42">
        <v>622330</v>
      </c>
      <c r="M101" s="53" t="s">
        <v>48</v>
      </c>
      <c r="N101" s="42" t="s">
        <v>28</v>
      </c>
      <c r="O101" s="53" t="s">
        <v>49</v>
      </c>
      <c r="P101" s="42" t="s">
        <v>28</v>
      </c>
      <c r="Q101" s="53" t="s">
        <v>49</v>
      </c>
      <c r="R101" s="42">
        <v>1593141</v>
      </c>
      <c r="S101" s="53" t="s">
        <v>48</v>
      </c>
      <c r="T101" s="42">
        <v>1817864</v>
      </c>
      <c r="U101" s="53" t="s">
        <v>48</v>
      </c>
      <c r="V101" s="42">
        <v>689379</v>
      </c>
      <c r="W101" s="53" t="s">
        <v>48</v>
      </c>
      <c r="X101" s="42" t="s">
        <v>28</v>
      </c>
      <c r="Y101" s="53" t="s">
        <v>49</v>
      </c>
    </row>
    <row r="102" spans="1:25" ht="14.25">
      <c r="A102" s="40" t="s">
        <v>20</v>
      </c>
      <c r="B102" s="41">
        <v>9978764</v>
      </c>
      <c r="C102" s="54" t="s">
        <v>48</v>
      </c>
      <c r="D102" s="41">
        <v>5978243</v>
      </c>
      <c r="E102" s="54" t="s">
        <v>48</v>
      </c>
      <c r="F102" s="41">
        <v>1995991</v>
      </c>
      <c r="G102" s="54" t="s">
        <v>48</v>
      </c>
      <c r="H102" s="41">
        <v>1905603</v>
      </c>
      <c r="I102" s="54" t="s">
        <v>48</v>
      </c>
      <c r="J102" s="41">
        <v>883245</v>
      </c>
      <c r="K102" s="54" t="s">
        <v>48</v>
      </c>
      <c r="L102" s="41">
        <v>626142</v>
      </c>
      <c r="M102" s="54" t="s">
        <v>48</v>
      </c>
      <c r="N102" s="41">
        <v>2773</v>
      </c>
      <c r="O102" s="54" t="s">
        <v>48</v>
      </c>
      <c r="P102" s="41">
        <v>18224</v>
      </c>
      <c r="Q102" s="54" t="s">
        <v>48</v>
      </c>
      <c r="R102" s="41">
        <v>3867</v>
      </c>
      <c r="S102" s="54" t="s">
        <v>48</v>
      </c>
      <c r="T102" s="41">
        <v>9524</v>
      </c>
      <c r="U102" s="54" t="s">
        <v>48</v>
      </c>
      <c r="V102" s="41">
        <v>1159391</v>
      </c>
      <c r="W102" s="54" t="s">
        <v>48</v>
      </c>
      <c r="X102" s="41">
        <v>501828</v>
      </c>
      <c r="Y102" s="54" t="s">
        <v>48</v>
      </c>
    </row>
    <row r="103" spans="1:25" ht="14.25">
      <c r="A103" s="40" t="s">
        <v>21</v>
      </c>
      <c r="B103" s="42">
        <v>3455176</v>
      </c>
      <c r="C103" s="53" t="s">
        <v>48</v>
      </c>
      <c r="D103" s="42">
        <v>3116916</v>
      </c>
      <c r="E103" s="53" t="s">
        <v>48</v>
      </c>
      <c r="F103" s="42">
        <v>6770904</v>
      </c>
      <c r="G103" s="53" t="s">
        <v>48</v>
      </c>
      <c r="H103" s="42">
        <v>4099071</v>
      </c>
      <c r="I103" s="53" t="s">
        <v>48</v>
      </c>
      <c r="J103" s="42">
        <v>814860</v>
      </c>
      <c r="K103" s="53" t="s">
        <v>48</v>
      </c>
      <c r="L103" s="42">
        <v>467514</v>
      </c>
      <c r="M103" s="53" t="s">
        <v>48</v>
      </c>
      <c r="N103" s="42">
        <v>756</v>
      </c>
      <c r="O103" s="53" t="s">
        <v>48</v>
      </c>
      <c r="P103" s="42">
        <v>6280</v>
      </c>
      <c r="Q103" s="53" t="s">
        <v>48</v>
      </c>
      <c r="R103" s="42">
        <v>335296</v>
      </c>
      <c r="S103" s="53" t="s">
        <v>48</v>
      </c>
      <c r="T103" s="42">
        <v>119253</v>
      </c>
      <c r="U103" s="53" t="s">
        <v>48</v>
      </c>
      <c r="V103" s="42">
        <v>49432</v>
      </c>
      <c r="W103" s="53" t="s">
        <v>48</v>
      </c>
      <c r="X103" s="42">
        <v>147984</v>
      </c>
      <c r="Y103" s="53" t="s">
        <v>48</v>
      </c>
    </row>
    <row r="104" spans="1:25" ht="14.25">
      <c r="A104" s="40" t="s">
        <v>22</v>
      </c>
      <c r="B104" s="41">
        <v>796596</v>
      </c>
      <c r="C104" s="54" t="s">
        <v>48</v>
      </c>
      <c r="D104" s="41">
        <v>628348</v>
      </c>
      <c r="E104" s="54" t="s">
        <v>48</v>
      </c>
      <c r="F104" s="41">
        <v>264289</v>
      </c>
      <c r="G104" s="54" t="s">
        <v>48</v>
      </c>
      <c r="H104" s="41">
        <v>146367</v>
      </c>
      <c r="I104" s="54" t="s">
        <v>48</v>
      </c>
      <c r="J104" s="41">
        <v>38943</v>
      </c>
      <c r="K104" s="54" t="s">
        <v>48</v>
      </c>
      <c r="L104" s="41">
        <v>37913</v>
      </c>
      <c r="M104" s="54" t="s">
        <v>48</v>
      </c>
      <c r="N104" s="41">
        <v>974</v>
      </c>
      <c r="O104" s="54" t="s">
        <v>48</v>
      </c>
      <c r="P104" s="41">
        <v>1368</v>
      </c>
      <c r="Q104" s="54" t="s">
        <v>48</v>
      </c>
      <c r="R104" s="41">
        <v>594</v>
      </c>
      <c r="S104" s="54" t="s">
        <v>48</v>
      </c>
      <c r="T104" s="41">
        <v>6255</v>
      </c>
      <c r="U104" s="54" t="s">
        <v>48</v>
      </c>
      <c r="V104" s="41">
        <v>20325</v>
      </c>
      <c r="W104" s="54" t="s">
        <v>48</v>
      </c>
      <c r="X104" s="41">
        <v>5725</v>
      </c>
      <c r="Y104" s="54" t="s">
        <v>48</v>
      </c>
    </row>
    <row r="105" spans="1:25" ht="14.25">
      <c r="A105" s="40" t="s">
        <v>23</v>
      </c>
      <c r="B105" s="42" t="s">
        <v>28</v>
      </c>
      <c r="C105" s="53" t="s">
        <v>49</v>
      </c>
      <c r="D105" s="42">
        <v>498899</v>
      </c>
      <c r="E105" s="53" t="s">
        <v>48</v>
      </c>
      <c r="F105" s="42">
        <v>1079871</v>
      </c>
      <c r="G105" s="53" t="s">
        <v>48</v>
      </c>
      <c r="H105" s="42">
        <v>1156731</v>
      </c>
      <c r="I105" s="53" t="s">
        <v>48</v>
      </c>
      <c r="J105" s="42">
        <v>75218</v>
      </c>
      <c r="K105" s="53" t="s">
        <v>48</v>
      </c>
      <c r="L105" s="42">
        <v>77347</v>
      </c>
      <c r="M105" s="53" t="s">
        <v>48</v>
      </c>
      <c r="N105" s="42">
        <v>0</v>
      </c>
      <c r="O105" s="53" t="s">
        <v>48</v>
      </c>
      <c r="P105" s="42">
        <v>863</v>
      </c>
      <c r="Q105" s="53" t="s">
        <v>48</v>
      </c>
      <c r="R105" s="42">
        <v>112724</v>
      </c>
      <c r="S105" s="53" t="s">
        <v>48</v>
      </c>
      <c r="T105" s="42">
        <v>180230</v>
      </c>
      <c r="U105" s="53" t="s">
        <v>48</v>
      </c>
      <c r="V105" s="42" t="s">
        <v>28</v>
      </c>
      <c r="W105" s="53" t="s">
        <v>49</v>
      </c>
      <c r="X105" s="42">
        <v>65724</v>
      </c>
      <c r="Y105" s="53" t="s">
        <v>48</v>
      </c>
    </row>
    <row r="106" spans="1:25" ht="14.25">
      <c r="A106" s="40" t="s">
        <v>24</v>
      </c>
      <c r="B106" s="41">
        <v>1473668</v>
      </c>
      <c r="C106" s="54" t="s">
        <v>48</v>
      </c>
      <c r="D106" s="41">
        <v>1986926</v>
      </c>
      <c r="E106" s="54" t="s">
        <v>48</v>
      </c>
      <c r="F106" s="41">
        <v>1452126</v>
      </c>
      <c r="G106" s="54" t="s">
        <v>48</v>
      </c>
      <c r="H106" s="41">
        <v>1251269</v>
      </c>
      <c r="I106" s="54" t="s">
        <v>149</v>
      </c>
      <c r="J106" s="41">
        <v>31631</v>
      </c>
      <c r="K106" s="54" t="s">
        <v>48</v>
      </c>
      <c r="L106" s="41">
        <v>17678</v>
      </c>
      <c r="M106" s="54" t="s">
        <v>48</v>
      </c>
      <c r="N106" s="41" t="s">
        <v>28</v>
      </c>
      <c r="O106" s="54" t="s">
        <v>49</v>
      </c>
      <c r="P106" s="41">
        <v>1253</v>
      </c>
      <c r="Q106" s="54" t="s">
        <v>48</v>
      </c>
      <c r="R106" s="41">
        <v>59334</v>
      </c>
      <c r="S106" s="54" t="s">
        <v>48</v>
      </c>
      <c r="T106" s="41">
        <v>55200</v>
      </c>
      <c r="U106" s="54" t="s">
        <v>48</v>
      </c>
      <c r="V106" s="41" t="s">
        <v>28</v>
      </c>
      <c r="W106" s="54" t="s">
        <v>49</v>
      </c>
      <c r="X106" s="41">
        <v>14947</v>
      </c>
      <c r="Y106" s="54" t="s">
        <v>48</v>
      </c>
    </row>
    <row r="107" spans="1:25" ht="14.25">
      <c r="A107" s="40" t="s">
        <v>25</v>
      </c>
      <c r="B107" s="42">
        <v>218458</v>
      </c>
      <c r="C107" s="53" t="s">
        <v>48</v>
      </c>
      <c r="D107" s="42">
        <v>255099</v>
      </c>
      <c r="E107" s="53" t="s">
        <v>48</v>
      </c>
      <c r="F107" s="42">
        <v>2136107</v>
      </c>
      <c r="G107" s="53" t="s">
        <v>48</v>
      </c>
      <c r="H107" s="42">
        <v>1924668</v>
      </c>
      <c r="I107" s="53" t="s">
        <v>48</v>
      </c>
      <c r="J107" s="42">
        <v>28829</v>
      </c>
      <c r="K107" s="53" t="s">
        <v>48</v>
      </c>
      <c r="L107" s="42">
        <v>29182</v>
      </c>
      <c r="M107" s="53" t="s">
        <v>48</v>
      </c>
      <c r="N107" s="42">
        <v>776</v>
      </c>
      <c r="O107" s="53" t="s">
        <v>48</v>
      </c>
      <c r="P107" s="42" t="s">
        <v>28</v>
      </c>
      <c r="Q107" s="53" t="s">
        <v>49</v>
      </c>
      <c r="R107" s="42">
        <v>20692</v>
      </c>
      <c r="S107" s="53" t="s">
        <v>48</v>
      </c>
      <c r="T107" s="42" t="s">
        <v>28</v>
      </c>
      <c r="U107" s="53" t="s">
        <v>49</v>
      </c>
      <c r="V107" s="42">
        <v>10899</v>
      </c>
      <c r="W107" s="53" t="s">
        <v>48</v>
      </c>
      <c r="X107" s="42">
        <v>17615</v>
      </c>
      <c r="Y107" s="53" t="s">
        <v>48</v>
      </c>
    </row>
    <row r="108" spans="1:25" ht="14.25">
      <c r="A108" s="40" t="s">
        <v>55</v>
      </c>
      <c r="B108" s="41" t="s">
        <v>28</v>
      </c>
      <c r="C108" s="54" t="s">
        <v>48</v>
      </c>
      <c r="D108" s="41">
        <v>1534</v>
      </c>
      <c r="E108" s="54" t="s">
        <v>48</v>
      </c>
      <c r="F108" s="41" t="s">
        <v>28</v>
      </c>
      <c r="G108" s="54" t="s">
        <v>48</v>
      </c>
      <c r="H108" s="41">
        <v>692</v>
      </c>
      <c r="I108" s="54" t="s">
        <v>48</v>
      </c>
      <c r="J108" s="41" t="s">
        <v>28</v>
      </c>
      <c r="K108" s="54" t="s">
        <v>48</v>
      </c>
      <c r="L108" s="41">
        <v>111</v>
      </c>
      <c r="M108" s="54" t="s">
        <v>48</v>
      </c>
      <c r="N108" s="41" t="s">
        <v>28</v>
      </c>
      <c r="O108" s="54" t="s">
        <v>48</v>
      </c>
      <c r="P108" s="41">
        <v>1</v>
      </c>
      <c r="Q108" s="54" t="s">
        <v>48</v>
      </c>
      <c r="R108" s="41" t="s">
        <v>28</v>
      </c>
      <c r="S108" s="54" t="s">
        <v>48</v>
      </c>
      <c r="T108" s="41">
        <v>21</v>
      </c>
      <c r="U108" s="54" t="s">
        <v>48</v>
      </c>
      <c r="V108" s="41" t="s">
        <v>28</v>
      </c>
      <c r="W108" s="54" t="s">
        <v>48</v>
      </c>
      <c r="X108" s="41">
        <v>0</v>
      </c>
      <c r="Y108" s="54" t="s">
        <v>48</v>
      </c>
    </row>
    <row r="109" spans="1:25" ht="14.25">
      <c r="A109" s="40" t="s">
        <v>26</v>
      </c>
      <c r="B109" s="42">
        <v>104774</v>
      </c>
      <c r="C109" s="53" t="s">
        <v>48</v>
      </c>
      <c r="D109" s="42">
        <v>104327</v>
      </c>
      <c r="E109" s="53" t="s">
        <v>48</v>
      </c>
      <c r="F109" s="42">
        <v>679669</v>
      </c>
      <c r="G109" s="53" t="s">
        <v>48</v>
      </c>
      <c r="H109" s="42">
        <v>576302</v>
      </c>
      <c r="I109" s="53" t="s">
        <v>48</v>
      </c>
      <c r="J109" s="42">
        <v>5099</v>
      </c>
      <c r="K109" s="53" t="s">
        <v>48</v>
      </c>
      <c r="L109" s="42">
        <v>13315</v>
      </c>
      <c r="M109" s="53" t="s">
        <v>48</v>
      </c>
      <c r="N109" s="42">
        <v>1134</v>
      </c>
      <c r="O109" s="53" t="s">
        <v>48</v>
      </c>
      <c r="P109" s="42">
        <v>2023</v>
      </c>
      <c r="Q109" s="53" t="s">
        <v>48</v>
      </c>
      <c r="R109" s="42">
        <v>37954</v>
      </c>
      <c r="S109" s="53" t="s">
        <v>48</v>
      </c>
      <c r="T109" s="42">
        <v>55589</v>
      </c>
      <c r="U109" s="53" t="s">
        <v>48</v>
      </c>
      <c r="V109" s="42">
        <v>16739</v>
      </c>
      <c r="W109" s="53" t="s">
        <v>48</v>
      </c>
      <c r="X109" s="42">
        <v>16161</v>
      </c>
      <c r="Y109" s="53" t="s">
        <v>48</v>
      </c>
    </row>
    <row r="110" spans="1:25" ht="14.25">
      <c r="A110" s="40" t="s">
        <v>27</v>
      </c>
      <c r="B110" s="41">
        <v>932864</v>
      </c>
      <c r="C110" s="54" t="s">
        <v>48</v>
      </c>
      <c r="D110" s="41">
        <v>1013355</v>
      </c>
      <c r="E110" s="54" t="s">
        <v>48</v>
      </c>
      <c r="F110" s="41">
        <v>918623</v>
      </c>
      <c r="G110" s="54" t="s">
        <v>48</v>
      </c>
      <c r="H110" s="41">
        <v>518150</v>
      </c>
      <c r="I110" s="54" t="s">
        <v>48</v>
      </c>
      <c r="J110" s="41">
        <v>260768</v>
      </c>
      <c r="K110" s="54" t="s">
        <v>48</v>
      </c>
      <c r="L110" s="41">
        <v>481622</v>
      </c>
      <c r="M110" s="54" t="s">
        <v>48</v>
      </c>
      <c r="N110" s="41">
        <v>37759</v>
      </c>
      <c r="O110" s="54" t="s">
        <v>48</v>
      </c>
      <c r="P110" s="41">
        <v>20098</v>
      </c>
      <c r="Q110" s="54" t="s">
        <v>48</v>
      </c>
      <c r="R110" s="41">
        <v>32966</v>
      </c>
      <c r="S110" s="54" t="s">
        <v>48</v>
      </c>
      <c r="T110" s="41">
        <v>30766</v>
      </c>
      <c r="U110" s="54" t="s">
        <v>48</v>
      </c>
      <c r="V110" s="41">
        <v>90958</v>
      </c>
      <c r="W110" s="54" t="s">
        <v>48</v>
      </c>
      <c r="X110" s="41">
        <v>102009</v>
      </c>
      <c r="Y110" s="54" t="s">
        <v>48</v>
      </c>
    </row>
    <row r="111" spans="1:25" ht="14.25">
      <c r="A111" s="40" t="s">
        <v>107</v>
      </c>
      <c r="B111" s="42" t="s">
        <v>28</v>
      </c>
      <c r="C111" s="53" t="s">
        <v>48</v>
      </c>
      <c r="D111" s="42">
        <v>59901</v>
      </c>
      <c r="E111" s="53" t="s">
        <v>48</v>
      </c>
      <c r="F111" s="42" t="s">
        <v>28</v>
      </c>
      <c r="G111" s="53" t="s">
        <v>48</v>
      </c>
      <c r="H111" s="42">
        <v>15985</v>
      </c>
      <c r="I111" s="53" t="s">
        <v>48</v>
      </c>
      <c r="J111" s="42" t="s">
        <v>28</v>
      </c>
      <c r="K111" s="53" t="s">
        <v>48</v>
      </c>
      <c r="L111" s="42">
        <v>18012</v>
      </c>
      <c r="M111" s="53" t="s">
        <v>48</v>
      </c>
      <c r="N111" s="42" t="s">
        <v>28</v>
      </c>
      <c r="O111" s="53" t="s">
        <v>48</v>
      </c>
      <c r="P111" s="42">
        <v>73</v>
      </c>
      <c r="Q111" s="53" t="s">
        <v>48</v>
      </c>
      <c r="R111" s="42" t="s">
        <v>28</v>
      </c>
      <c r="S111" s="53" t="s">
        <v>48</v>
      </c>
      <c r="T111" s="42">
        <v>5</v>
      </c>
      <c r="U111" s="53" t="s">
        <v>48</v>
      </c>
      <c r="V111" s="42" t="s">
        <v>28</v>
      </c>
      <c r="W111" s="53" t="s">
        <v>48</v>
      </c>
      <c r="X111" s="42">
        <v>0</v>
      </c>
      <c r="Y111" s="53" t="s">
        <v>48</v>
      </c>
    </row>
    <row r="112" spans="1:25" ht="14.25">
      <c r="A112" s="40" t="s">
        <v>108</v>
      </c>
      <c r="B112" s="41" t="s">
        <v>28</v>
      </c>
      <c r="C112" s="54" t="s">
        <v>48</v>
      </c>
      <c r="D112" s="76">
        <v>19413053</v>
      </c>
      <c r="E112" s="54" t="s">
        <v>48</v>
      </c>
      <c r="F112" s="41" t="s">
        <v>28</v>
      </c>
      <c r="G112" s="54" t="s">
        <v>48</v>
      </c>
      <c r="H112" s="76">
        <v>13274369</v>
      </c>
      <c r="I112" s="54" t="s">
        <v>48</v>
      </c>
      <c r="J112" s="41" t="s">
        <v>28</v>
      </c>
      <c r="K112" s="54" t="s">
        <v>48</v>
      </c>
      <c r="L112" s="76">
        <v>11975132</v>
      </c>
      <c r="M112" s="54" t="s">
        <v>48</v>
      </c>
      <c r="N112" s="41" t="s">
        <v>28</v>
      </c>
      <c r="O112" s="54" t="s">
        <v>48</v>
      </c>
      <c r="P112" s="76">
        <v>275948</v>
      </c>
      <c r="Q112" s="54" t="s">
        <v>48</v>
      </c>
      <c r="R112" s="41" t="s">
        <v>28</v>
      </c>
      <c r="S112" s="54" t="s">
        <v>48</v>
      </c>
      <c r="T112" s="76">
        <v>1886178</v>
      </c>
      <c r="U112" s="54" t="s">
        <v>48</v>
      </c>
      <c r="V112" s="41" t="s">
        <v>28</v>
      </c>
      <c r="W112" s="54" t="s">
        <v>48</v>
      </c>
      <c r="X112" s="76">
        <v>6050957</v>
      </c>
      <c r="Y112" s="54" t="s">
        <v>48</v>
      </c>
    </row>
    <row r="114" spans="1:13" ht="14.25">
      <c r="A114" s="39" t="s">
        <v>53</v>
      </c>
      <c r="B114" s="77" t="s">
        <v>0</v>
      </c>
      <c r="C114" s="77" t="s">
        <v>0</v>
      </c>
      <c r="D114" s="77" t="s">
        <v>45</v>
      </c>
      <c r="E114" s="77" t="s">
        <v>45</v>
      </c>
      <c r="F114" s="77" t="s">
        <v>29</v>
      </c>
      <c r="G114" s="77" t="s">
        <v>29</v>
      </c>
      <c r="H114" s="77" t="s">
        <v>30</v>
      </c>
      <c r="I114" s="77" t="s">
        <v>30</v>
      </c>
      <c r="J114" s="77" t="s">
        <v>31</v>
      </c>
      <c r="K114" s="77" t="s">
        <v>31</v>
      </c>
      <c r="L114" s="77" t="s">
        <v>32</v>
      </c>
      <c r="M114" s="77" t="s">
        <v>32</v>
      </c>
    </row>
    <row r="115" spans="1:13" ht="14.25">
      <c r="A115" s="39" t="s">
        <v>54</v>
      </c>
      <c r="B115" s="56">
        <v>2011</v>
      </c>
      <c r="C115" s="50">
        <v>2022</v>
      </c>
      <c r="D115" s="56">
        <v>2011</v>
      </c>
      <c r="E115" s="50">
        <v>2022</v>
      </c>
      <c r="F115" s="56">
        <v>2011</v>
      </c>
      <c r="G115" s="50">
        <v>2022</v>
      </c>
      <c r="H115" s="56">
        <v>2011</v>
      </c>
      <c r="I115" s="50">
        <v>2022</v>
      </c>
      <c r="J115" s="56">
        <v>2011</v>
      </c>
      <c r="K115" s="50">
        <v>2022</v>
      </c>
      <c r="L115" s="56">
        <v>2011</v>
      </c>
      <c r="M115" s="50">
        <v>2022</v>
      </c>
    </row>
    <row r="116" spans="1:13" ht="14.25">
      <c r="A116" s="40" t="s">
        <v>1</v>
      </c>
      <c r="B116" s="42">
        <f>IF(C81="c","(c)",IF(C81="cd","(c)",IF(B81=":",":",B81/1000)))</f>
        <v>2407.996</v>
      </c>
      <c r="C116" s="42">
        <f aca="true" t="shared" si="0" ref="C116:C147">IF(E81="c","(c)",IF(E81="cd","(c)",IF(D81=":",":",D81/1000)))</f>
        <v>1688.897</v>
      </c>
      <c r="D116" s="42">
        <f aca="true" t="shared" si="1" ref="D116:D147">IF(G81="c","(c)",IF(G81="cd","(c)",IF(F81=":",":",F81/1000)))</f>
        <v>2505.11</v>
      </c>
      <c r="E116" s="42">
        <f aca="true" t="shared" si="2" ref="E116:E147">IF(I81="c","(c)",IF(I81="cd","(c)",IF(H81=":",":",H81/1000)))</f>
        <v>2276.923</v>
      </c>
      <c r="F116" s="42">
        <f aca="true" t="shared" si="3" ref="F116:F147">IF(K81="c","(c)",IF(K81="cd","(c)",IF(J81=":",":",J81/1000)))</f>
        <v>653.663</v>
      </c>
      <c r="G116" s="42">
        <f aca="true" t="shared" si="4" ref="G116:G147">IF(M81="c","(c)",IF(M81="cd","(c)",IF(L81=":",":",L81/1000)))</f>
        <v>440.612</v>
      </c>
      <c r="H116" s="42">
        <f aca="true" t="shared" si="5" ref="H116:H147">IF(O81="c","(c)",IF(O81="cd","(c)",IF(N81=":",":",N81/1000)))</f>
        <v>18.176</v>
      </c>
      <c r="I116" s="42">
        <f aca="true" t="shared" si="6" ref="I116:I147">IF(Q81="c","(c)",IF(Q81="cd","(c)",IF(P81=":",":",P81/1000)))</f>
        <v>11.909</v>
      </c>
      <c r="J116" s="42">
        <f aca="true" t="shared" si="7" ref="J116:J147">IF(S81="c","(c)",IF(S81="cd","(c)",IF(R81=":",":",R81/1000)))</f>
        <v>245.225</v>
      </c>
      <c r="K116" s="42">
        <f aca="true" t="shared" si="8" ref="K116:K147">IF(U81="c","(c)",IF(U81="cd","(c)",IF(T81=":",":",T81/1000)))</f>
        <v>366.054</v>
      </c>
      <c r="L116" s="42">
        <f aca="true" t="shared" si="9" ref="L116:L147">IF(W81="c","(c)",IF(W81="cd","(c)",IF(V81=":",":",V81/1000)))</f>
        <v>466.669</v>
      </c>
      <c r="M116" s="42">
        <f aca="true" t="shared" si="10" ref="M116:M147">IF(Y81="c","(c)",IF(Y81="cd","(c)",IF(X81=":",":",X81/1000)))</f>
        <v>281.459</v>
      </c>
    </row>
    <row r="117" spans="1:13" ht="14.25">
      <c r="A117" s="40" t="s">
        <v>2</v>
      </c>
      <c r="B117" s="41" t="str">
        <f>IF(C82="c","(c)",IF(C82="cd","(c)",IF(B82=":",":",B82/1000)))</f>
        <v>(c)</v>
      </c>
      <c r="C117" s="41">
        <f t="shared" si="0"/>
        <v>1540.902</v>
      </c>
      <c r="D117" s="65" t="str">
        <f t="shared" si="1"/>
        <v>(c)</v>
      </c>
      <c r="E117" s="65">
        <f t="shared" si="2"/>
        <v>2513.399</v>
      </c>
      <c r="F117" s="41" t="str">
        <f t="shared" si="3"/>
        <v>(c)</v>
      </c>
      <c r="G117" s="41">
        <f t="shared" si="4"/>
        <v>311.594</v>
      </c>
      <c r="H117" s="41" t="str">
        <f t="shared" si="5"/>
        <v>:</v>
      </c>
      <c r="I117" s="41" t="str">
        <f t="shared" si="6"/>
        <v>(c)</v>
      </c>
      <c r="J117" s="41" t="str">
        <f t="shared" si="7"/>
        <v>(c)</v>
      </c>
      <c r="K117" s="41">
        <f t="shared" si="8"/>
        <v>12.715</v>
      </c>
      <c r="L117" s="41" t="str">
        <f t="shared" si="9"/>
        <v>:</v>
      </c>
      <c r="M117" s="41" t="str">
        <f t="shared" si="10"/>
        <v>(c)</v>
      </c>
    </row>
    <row r="118" spans="1:13" ht="14.25">
      <c r="A118" s="40" t="s">
        <v>50</v>
      </c>
      <c r="B118" s="42">
        <f aca="true" t="shared" si="11" ref="B118:B147">IF(C83="c","(c)",IF(C83="cd","(c)",IF(B83=":",":",B83/1000)))</f>
        <v>1626.666</v>
      </c>
      <c r="C118" s="42">
        <f t="shared" si="0"/>
        <v>1418.52</v>
      </c>
      <c r="D118" s="42">
        <f t="shared" si="1"/>
        <v>3473.231</v>
      </c>
      <c r="E118" s="42">
        <f t="shared" si="2"/>
        <v>2769.457</v>
      </c>
      <c r="F118" s="42">
        <f t="shared" si="3"/>
        <v>290.967</v>
      </c>
      <c r="G118" s="42">
        <f t="shared" si="4"/>
        <v>100.553</v>
      </c>
      <c r="H118" s="42">
        <f t="shared" si="5"/>
        <v>12.881</v>
      </c>
      <c r="I118" s="42">
        <f t="shared" si="6"/>
        <v>15.321</v>
      </c>
      <c r="J118" s="42">
        <f t="shared" si="7"/>
        <v>1183.447</v>
      </c>
      <c r="K118" s="42">
        <f t="shared" si="8"/>
        <v>890.47</v>
      </c>
      <c r="L118" s="42">
        <f t="shared" si="9"/>
        <v>462.038</v>
      </c>
      <c r="M118" s="42">
        <f t="shared" si="10"/>
        <v>348.439</v>
      </c>
    </row>
    <row r="119" spans="1:13" ht="14.25">
      <c r="A119" s="40" t="s">
        <v>3</v>
      </c>
      <c r="B119" s="41">
        <f t="shared" si="11"/>
        <v>632.925</v>
      </c>
      <c r="C119" s="41">
        <f t="shared" si="0"/>
        <v>525.511</v>
      </c>
      <c r="D119" s="41">
        <f t="shared" si="1"/>
        <v>3692.148</v>
      </c>
      <c r="E119" s="41">
        <f t="shared" si="2"/>
        <v>2521.445</v>
      </c>
      <c r="F119" s="41">
        <f t="shared" si="3"/>
        <v>44.94</v>
      </c>
      <c r="G119" s="41">
        <f t="shared" si="4"/>
        <v>45.857</v>
      </c>
      <c r="H119" s="41">
        <f t="shared" si="5"/>
        <v>3.673</v>
      </c>
      <c r="I119" s="41">
        <f t="shared" si="6"/>
        <v>24.301</v>
      </c>
      <c r="J119" s="41">
        <f t="shared" si="7"/>
        <v>172.604</v>
      </c>
      <c r="K119" s="41">
        <f t="shared" si="8"/>
        <v>253.623</v>
      </c>
      <c r="L119" s="41">
        <f t="shared" si="9"/>
        <v>3.172</v>
      </c>
      <c r="M119" s="41">
        <f t="shared" si="10"/>
        <v>3.355</v>
      </c>
    </row>
    <row r="120" spans="1:13" ht="14.25">
      <c r="A120" s="40" t="s">
        <v>42</v>
      </c>
      <c r="B120" s="42">
        <f t="shared" si="11"/>
        <v>10472.846</v>
      </c>
      <c r="C120" s="42">
        <f t="shared" si="0"/>
        <v>11520.646</v>
      </c>
      <c r="D120" s="42">
        <f t="shared" si="1"/>
        <v>17955.168</v>
      </c>
      <c r="E120" s="42">
        <f t="shared" si="2"/>
        <v>16812.334</v>
      </c>
      <c r="F120" s="42">
        <f t="shared" si="3"/>
        <v>11831.598</v>
      </c>
      <c r="G120" s="42">
        <f t="shared" si="4"/>
        <v>17044.981</v>
      </c>
      <c r="H120" s="42">
        <f t="shared" si="5"/>
        <v>255.155</v>
      </c>
      <c r="I120" s="42">
        <f t="shared" si="6"/>
        <v>133.87</v>
      </c>
      <c r="J120" s="42">
        <f t="shared" si="7"/>
        <v>3122.898</v>
      </c>
      <c r="K120" s="42">
        <f t="shared" si="8"/>
        <v>2419.2</v>
      </c>
      <c r="L120" s="42">
        <f t="shared" si="9"/>
        <v>218.552</v>
      </c>
      <c r="M120" s="42">
        <f t="shared" si="10"/>
        <v>238.038</v>
      </c>
    </row>
    <row r="121" spans="1:13" ht="14.25">
      <c r="A121" s="40" t="s">
        <v>4</v>
      </c>
      <c r="B121" s="41">
        <f t="shared" si="11"/>
        <v>49.256</v>
      </c>
      <c r="C121" s="41" t="str">
        <f t="shared" si="0"/>
        <v>(c)</v>
      </c>
      <c r="D121" s="41">
        <f t="shared" si="1"/>
        <v>357.091</v>
      </c>
      <c r="E121" s="41">
        <f t="shared" si="2"/>
        <v>506.608</v>
      </c>
      <c r="F121" s="41" t="str">
        <f t="shared" si="3"/>
        <v>(c)</v>
      </c>
      <c r="G121" s="41" t="str">
        <f t="shared" si="4"/>
        <v>(c)</v>
      </c>
      <c r="H121" s="41" t="str">
        <f t="shared" si="5"/>
        <v>(c)</v>
      </c>
      <c r="I121" s="41" t="str">
        <f t="shared" si="6"/>
        <v>(c)</v>
      </c>
      <c r="J121" s="41">
        <f t="shared" si="7"/>
        <v>31.687</v>
      </c>
      <c r="K121" s="41">
        <f t="shared" si="8"/>
        <v>98.782</v>
      </c>
      <c r="L121" s="41" t="str">
        <f t="shared" si="9"/>
        <v>(c)</v>
      </c>
      <c r="M121" s="41" t="str">
        <f t="shared" si="10"/>
        <v>(c)</v>
      </c>
    </row>
    <row r="122" spans="1:13" ht="14.25">
      <c r="A122" s="40" t="s">
        <v>5</v>
      </c>
      <c r="B122" s="42">
        <f t="shared" si="11"/>
        <v>619.971</v>
      </c>
      <c r="C122" s="42">
        <f t="shared" si="0"/>
        <v>473.766</v>
      </c>
      <c r="D122" s="42">
        <f t="shared" si="1"/>
        <v>2811.899</v>
      </c>
      <c r="E122" s="42">
        <f t="shared" si="2"/>
        <v>1862.708</v>
      </c>
      <c r="F122" s="42">
        <f t="shared" si="3"/>
        <v>47.513</v>
      </c>
      <c r="G122" s="42">
        <f t="shared" si="4"/>
        <v>7.268</v>
      </c>
      <c r="H122" s="42">
        <f t="shared" si="5"/>
        <v>4.46</v>
      </c>
      <c r="I122" s="42">
        <f t="shared" si="6"/>
        <v>16.044</v>
      </c>
      <c r="J122" s="42">
        <f t="shared" si="7"/>
        <v>188.224</v>
      </c>
      <c r="K122" s="42">
        <f t="shared" si="8"/>
        <v>336.651</v>
      </c>
      <c r="L122" s="42">
        <f t="shared" si="9"/>
        <v>20.388</v>
      </c>
      <c r="M122" s="42">
        <f t="shared" si="10"/>
        <v>19.386</v>
      </c>
    </row>
    <row r="123" spans="1:13" ht="14.25">
      <c r="A123" s="40" t="s">
        <v>6</v>
      </c>
      <c r="B123" s="41">
        <f t="shared" si="11"/>
        <v>1699.908</v>
      </c>
      <c r="C123" s="41">
        <f t="shared" si="0"/>
        <v>1331.817</v>
      </c>
      <c r="D123" s="41">
        <f t="shared" si="1"/>
        <v>1448.612</v>
      </c>
      <c r="E123" s="41">
        <f t="shared" si="2"/>
        <v>1482.736</v>
      </c>
      <c r="F123" s="41">
        <f t="shared" si="3"/>
        <v>1095.293</v>
      </c>
      <c r="G123" s="41">
        <f t="shared" si="4"/>
        <v>749.344</v>
      </c>
      <c r="H123" s="41">
        <f t="shared" si="5"/>
        <v>7.759</v>
      </c>
      <c r="I123" s="41">
        <f t="shared" si="6"/>
        <v>1.729</v>
      </c>
      <c r="J123" s="41">
        <f t="shared" si="7"/>
        <v>21.28</v>
      </c>
      <c r="K123" s="41">
        <f t="shared" si="8"/>
        <v>164.281</v>
      </c>
      <c r="L123" s="41">
        <f t="shared" si="9"/>
        <v>1707.635</v>
      </c>
      <c r="M123" s="41">
        <f t="shared" si="10"/>
        <v>258.247</v>
      </c>
    </row>
    <row r="124" spans="1:13" ht="14.25">
      <c r="A124" s="40" t="s">
        <v>7</v>
      </c>
      <c r="B124" s="42">
        <f t="shared" si="11"/>
        <v>31330.384</v>
      </c>
      <c r="C124" s="42">
        <f t="shared" si="0"/>
        <v>32094.321</v>
      </c>
      <c r="D124" s="42">
        <f t="shared" si="1"/>
        <v>13834.6</v>
      </c>
      <c r="E124" s="42">
        <f t="shared" si="2"/>
        <v>12186.178</v>
      </c>
      <c r="F124" s="42">
        <f t="shared" si="3"/>
        <v>8045.495</v>
      </c>
      <c r="G124" s="42">
        <f t="shared" si="4"/>
        <v>9618.443</v>
      </c>
      <c r="H124" s="42" t="str">
        <f t="shared" si="5"/>
        <v>(c)</v>
      </c>
      <c r="I124" s="42" t="str">
        <f t="shared" si="6"/>
        <v>(c)</v>
      </c>
      <c r="J124" s="42" t="str">
        <f t="shared" si="7"/>
        <v>(c)</v>
      </c>
      <c r="K124" s="42" t="str">
        <f t="shared" si="8"/>
        <v>(c)</v>
      </c>
      <c r="L124" s="42">
        <f t="shared" si="9"/>
        <v>19450.049</v>
      </c>
      <c r="M124" s="42">
        <f t="shared" si="10"/>
        <v>2137.754</v>
      </c>
    </row>
    <row r="125" spans="1:13" ht="14.25">
      <c r="A125" s="40" t="s">
        <v>8</v>
      </c>
      <c r="B125" s="41">
        <f t="shared" si="11"/>
        <v>24495.844</v>
      </c>
      <c r="C125" s="41">
        <f t="shared" si="0"/>
        <v>27933.423</v>
      </c>
      <c r="D125" s="41">
        <f t="shared" si="1"/>
        <v>29252.304</v>
      </c>
      <c r="E125" s="41">
        <f t="shared" si="2"/>
        <v>29913.408</v>
      </c>
      <c r="F125" s="41">
        <f t="shared" si="3"/>
        <v>2190.206</v>
      </c>
      <c r="G125" s="41">
        <f t="shared" si="4"/>
        <v>6291.035</v>
      </c>
      <c r="H125" s="41">
        <f t="shared" si="5"/>
        <v>331.356</v>
      </c>
      <c r="I125" s="41">
        <f t="shared" si="6"/>
        <v>329.912</v>
      </c>
      <c r="J125" s="41">
        <f t="shared" si="7"/>
        <v>2531.959</v>
      </c>
      <c r="K125" s="41">
        <f t="shared" si="8"/>
        <v>2064.181</v>
      </c>
      <c r="L125" s="41">
        <f t="shared" si="9"/>
        <v>2460.669</v>
      </c>
      <c r="M125" s="41">
        <f t="shared" si="10"/>
        <v>1342.982</v>
      </c>
    </row>
    <row r="126" spans="1:13" ht="14.25">
      <c r="A126" s="40" t="s">
        <v>9</v>
      </c>
      <c r="B126" s="42" t="str">
        <f t="shared" si="11"/>
        <v>:</v>
      </c>
      <c r="C126" s="42">
        <f t="shared" si="0"/>
        <v>604.402</v>
      </c>
      <c r="D126" s="42" t="str">
        <f t="shared" si="1"/>
        <v>:</v>
      </c>
      <c r="E126" s="42">
        <f t="shared" si="2"/>
        <v>718.384</v>
      </c>
      <c r="F126" s="42" t="str">
        <f t="shared" si="3"/>
        <v>:</v>
      </c>
      <c r="G126" s="42">
        <f t="shared" si="4"/>
        <v>91.067</v>
      </c>
      <c r="H126" s="42" t="str">
        <f t="shared" si="5"/>
        <v>:</v>
      </c>
      <c r="I126" s="42">
        <f t="shared" si="6"/>
        <v>2.085</v>
      </c>
      <c r="J126" s="42" t="str">
        <f t="shared" si="7"/>
        <v>:</v>
      </c>
      <c r="K126" s="42">
        <f t="shared" si="8"/>
        <v>82.228</v>
      </c>
      <c r="L126" s="42" t="str">
        <f t="shared" si="9"/>
        <v>:</v>
      </c>
      <c r="M126" s="42">
        <f t="shared" si="10"/>
        <v>9.501</v>
      </c>
    </row>
    <row r="127" spans="1:13" ht="14.25">
      <c r="A127" s="40" t="s">
        <v>10</v>
      </c>
      <c r="B127" s="41">
        <f t="shared" si="11"/>
        <v>43574.469</v>
      </c>
      <c r="C127" s="41">
        <f t="shared" si="0"/>
        <v>29183.213</v>
      </c>
      <c r="D127" s="41">
        <f t="shared" si="1"/>
        <v>8327.293</v>
      </c>
      <c r="E127" s="41">
        <f t="shared" si="2"/>
        <v>4614.138</v>
      </c>
      <c r="F127" s="41">
        <f t="shared" si="3"/>
        <v>2493.839</v>
      </c>
      <c r="G127" s="41">
        <f t="shared" si="4"/>
        <v>3892.518</v>
      </c>
      <c r="H127" s="41">
        <f t="shared" si="5"/>
        <v>97.426</v>
      </c>
      <c r="I127" s="41">
        <f t="shared" si="6"/>
        <v>21.171</v>
      </c>
      <c r="J127" s="41">
        <f t="shared" si="7"/>
        <v>389.841</v>
      </c>
      <c r="K127" s="41">
        <f t="shared" si="8"/>
        <v>518.89</v>
      </c>
      <c r="L127" s="41">
        <f t="shared" si="9"/>
        <v>15443.354</v>
      </c>
      <c r="M127" s="41">
        <f t="shared" si="10"/>
        <v>6194.487</v>
      </c>
    </row>
    <row r="128" spans="1:13" ht="14.25">
      <c r="A128" s="40" t="s">
        <v>11</v>
      </c>
      <c r="B128" s="42">
        <f t="shared" si="11"/>
        <v>894.77</v>
      </c>
      <c r="C128" s="42">
        <f t="shared" si="0"/>
        <v>692.542</v>
      </c>
      <c r="D128" s="42">
        <f t="shared" si="1"/>
        <v>169.986</v>
      </c>
      <c r="E128" s="42">
        <f t="shared" si="2"/>
        <v>160.216</v>
      </c>
      <c r="F128" s="42">
        <f t="shared" si="3"/>
        <v>158.669</v>
      </c>
      <c r="G128" s="42">
        <f t="shared" si="4"/>
        <v>82.85</v>
      </c>
      <c r="H128" s="42">
        <f t="shared" si="5"/>
        <v>2.031</v>
      </c>
      <c r="I128" s="42">
        <f t="shared" si="6"/>
        <v>1.108</v>
      </c>
      <c r="J128" s="42">
        <f t="shared" si="7"/>
        <v>3.339</v>
      </c>
      <c r="K128" s="42">
        <f t="shared" si="8"/>
        <v>2.458</v>
      </c>
      <c r="L128" s="42">
        <f t="shared" si="9"/>
        <v>5.939</v>
      </c>
      <c r="M128" s="42">
        <f t="shared" si="10"/>
        <v>70.619</v>
      </c>
    </row>
    <row r="129" spans="1:13" ht="14.25">
      <c r="A129" s="40" t="s">
        <v>12</v>
      </c>
      <c r="B129" s="41">
        <f t="shared" si="11"/>
        <v>149.021</v>
      </c>
      <c r="C129" s="41">
        <f t="shared" si="0"/>
        <v>272.51</v>
      </c>
      <c r="D129" s="41">
        <f t="shared" si="1"/>
        <v>723.549</v>
      </c>
      <c r="E129" s="41">
        <f t="shared" si="2"/>
        <v>1087.054</v>
      </c>
      <c r="F129" s="41">
        <f t="shared" si="3"/>
        <v>34.404</v>
      </c>
      <c r="G129" s="41">
        <f t="shared" si="4"/>
        <v>28.998</v>
      </c>
      <c r="H129" s="41" t="str">
        <f t="shared" si="5"/>
        <v>:</v>
      </c>
      <c r="I129" s="41" t="str">
        <f t="shared" si="6"/>
        <v>(c)</v>
      </c>
      <c r="J129" s="41">
        <f t="shared" si="7"/>
        <v>163.599</v>
      </c>
      <c r="K129" s="41">
        <f t="shared" si="8"/>
        <v>403.142</v>
      </c>
      <c r="L129" s="41">
        <f t="shared" si="9"/>
        <v>5.966</v>
      </c>
      <c r="M129" s="41" t="str">
        <f t="shared" si="10"/>
        <v>(c)</v>
      </c>
    </row>
    <row r="130" spans="1:13" ht="14.25">
      <c r="A130" s="40" t="s">
        <v>13</v>
      </c>
      <c r="B130" s="42">
        <f t="shared" si="11"/>
        <v>361.502</v>
      </c>
      <c r="C130" s="42">
        <f t="shared" si="0"/>
        <v>748.058</v>
      </c>
      <c r="D130" s="42">
        <f t="shared" si="1"/>
        <v>1772.873</v>
      </c>
      <c r="E130" s="42">
        <f t="shared" si="2"/>
        <v>1950.842</v>
      </c>
      <c r="F130" s="42">
        <f t="shared" si="3"/>
        <v>26.359</v>
      </c>
      <c r="G130" s="42">
        <f t="shared" si="4"/>
        <v>33.049</v>
      </c>
      <c r="H130" s="42" t="str">
        <f t="shared" si="5"/>
        <v>(c)</v>
      </c>
      <c r="I130" s="42" t="str">
        <f t="shared" si="6"/>
        <v>(c)</v>
      </c>
      <c r="J130" s="42">
        <f t="shared" si="7"/>
        <v>402.931</v>
      </c>
      <c r="K130" s="42">
        <f t="shared" si="8"/>
        <v>846.59</v>
      </c>
      <c r="L130" s="42" t="str">
        <f t="shared" si="9"/>
        <v>(c)</v>
      </c>
      <c r="M130" s="42" t="str">
        <f t="shared" si="10"/>
        <v>(c)</v>
      </c>
    </row>
    <row r="131" spans="1:13" ht="14.25">
      <c r="A131" s="40" t="s">
        <v>14</v>
      </c>
      <c r="B131" s="41">
        <f t="shared" si="11"/>
        <v>92.08</v>
      </c>
      <c r="C131" s="41" t="str">
        <f t="shared" si="0"/>
        <v>(c)</v>
      </c>
      <c r="D131" s="41">
        <f t="shared" si="1"/>
        <v>102.073</v>
      </c>
      <c r="E131" s="41">
        <f t="shared" si="2"/>
        <v>41.75</v>
      </c>
      <c r="F131" s="41" t="str">
        <f t="shared" si="3"/>
        <v>(c)</v>
      </c>
      <c r="G131" s="41" t="str">
        <f t="shared" si="4"/>
        <v>(c)</v>
      </c>
      <c r="H131" s="41">
        <f t="shared" si="5"/>
        <v>1.107</v>
      </c>
      <c r="I131" s="41">
        <f t="shared" si="6"/>
        <v>0.288</v>
      </c>
      <c r="J131" s="41" t="str">
        <f t="shared" si="7"/>
        <v>(c)</v>
      </c>
      <c r="K131" s="41">
        <f t="shared" si="8"/>
        <v>4.985</v>
      </c>
      <c r="L131" s="41" t="str">
        <f t="shared" si="9"/>
        <v>(c)</v>
      </c>
      <c r="M131" s="41" t="str">
        <f t="shared" si="10"/>
        <v>(c)</v>
      </c>
    </row>
    <row r="132" spans="1:13" ht="14.25">
      <c r="A132" s="40" t="s">
        <v>15</v>
      </c>
      <c r="B132" s="42" t="str">
        <f t="shared" si="11"/>
        <v>(c)</v>
      </c>
      <c r="C132" s="42">
        <f t="shared" si="0"/>
        <v>2889.901</v>
      </c>
      <c r="D132" s="42" t="str">
        <f t="shared" si="1"/>
        <v>(c)</v>
      </c>
      <c r="E132" s="42">
        <f t="shared" si="2"/>
        <v>4617.823</v>
      </c>
      <c r="F132" s="42" t="str">
        <f t="shared" si="3"/>
        <v>(c)</v>
      </c>
      <c r="G132" s="42">
        <f t="shared" si="4"/>
        <v>570.913</v>
      </c>
      <c r="H132" s="42" t="str">
        <f t="shared" si="5"/>
        <v>(c)</v>
      </c>
      <c r="I132" s="42">
        <f t="shared" si="6"/>
        <v>1.888</v>
      </c>
      <c r="J132" s="42" t="str">
        <f t="shared" si="7"/>
        <v>(c)</v>
      </c>
      <c r="K132" s="42">
        <f t="shared" si="8"/>
        <v>143.069</v>
      </c>
      <c r="L132" s="42" t="str">
        <f t="shared" si="9"/>
        <v>(c)</v>
      </c>
      <c r="M132" s="42">
        <f t="shared" si="10"/>
        <v>354.561</v>
      </c>
    </row>
    <row r="133" spans="1:13" ht="14.25">
      <c r="A133" s="40" t="s">
        <v>16</v>
      </c>
      <c r="B133" s="41">
        <f t="shared" si="11"/>
        <v>95.04</v>
      </c>
      <c r="C133" s="41">
        <f t="shared" si="0"/>
        <v>63.022</v>
      </c>
      <c r="D133" s="41">
        <f t="shared" si="1"/>
        <v>6.223</v>
      </c>
      <c r="E133" s="41">
        <f t="shared" si="2"/>
        <v>4.293</v>
      </c>
      <c r="F133" s="41">
        <f t="shared" si="3"/>
        <v>4.377</v>
      </c>
      <c r="G133" s="41">
        <f t="shared" si="4"/>
        <v>2.667</v>
      </c>
      <c r="H133" s="41">
        <f t="shared" si="5"/>
        <v>0.911</v>
      </c>
      <c r="I133" s="41">
        <f t="shared" si="6"/>
        <v>0.037</v>
      </c>
      <c r="J133" s="41">
        <f t="shared" si="7"/>
        <v>0</v>
      </c>
      <c r="K133" s="41" t="str">
        <f t="shared" si="8"/>
        <v>(c)</v>
      </c>
      <c r="L133" s="41" t="str">
        <f t="shared" si="9"/>
        <v>(c)</v>
      </c>
      <c r="M133" s="41" t="str">
        <f t="shared" si="10"/>
        <v>(c)</v>
      </c>
    </row>
    <row r="134" spans="1:13" ht="14.25">
      <c r="A134" s="40" t="s">
        <v>17</v>
      </c>
      <c r="B134" s="42">
        <f t="shared" si="11"/>
        <v>4246.282</v>
      </c>
      <c r="C134" s="42">
        <f t="shared" si="0"/>
        <v>2786.494</v>
      </c>
      <c r="D134" s="42">
        <f t="shared" si="1"/>
        <v>3011.21</v>
      </c>
      <c r="E134" s="42">
        <f t="shared" si="2"/>
        <v>2708.388</v>
      </c>
      <c r="F134" s="42">
        <f t="shared" si="3"/>
        <v>1898.289</v>
      </c>
      <c r="G134" s="42">
        <f t="shared" si="4"/>
        <v>2185.264</v>
      </c>
      <c r="H134" s="42">
        <f t="shared" si="5"/>
        <v>20.141</v>
      </c>
      <c r="I134" s="42">
        <f t="shared" si="6"/>
        <v>18.606</v>
      </c>
      <c r="J134" s="42">
        <f t="shared" si="7"/>
        <v>206.187</v>
      </c>
      <c r="K134" s="42">
        <f t="shared" si="8"/>
        <v>717.851</v>
      </c>
      <c r="L134" s="42">
        <f t="shared" si="9"/>
        <v>1532.107</v>
      </c>
      <c r="M134" s="42">
        <f t="shared" si="10"/>
        <v>315.613</v>
      </c>
    </row>
    <row r="135" spans="1:13" ht="14.25">
      <c r="A135" s="40" t="s">
        <v>18</v>
      </c>
      <c r="B135" s="41">
        <f t="shared" si="11"/>
        <v>1544.218</v>
      </c>
      <c r="C135" s="41">
        <f t="shared" si="0"/>
        <v>2426.608</v>
      </c>
      <c r="D135" s="41">
        <f t="shared" si="1"/>
        <v>1505.163</v>
      </c>
      <c r="E135" s="41">
        <f t="shared" si="2"/>
        <v>1236.984</v>
      </c>
      <c r="F135" s="41">
        <f t="shared" si="3"/>
        <v>247.982</v>
      </c>
      <c r="G135" s="41">
        <f t="shared" si="4"/>
        <v>2257.54</v>
      </c>
      <c r="H135" s="41">
        <f t="shared" si="5"/>
        <v>33.428</v>
      </c>
      <c r="I135" s="41">
        <f t="shared" si="6"/>
        <v>8.589</v>
      </c>
      <c r="J135" s="41">
        <f t="shared" si="7"/>
        <v>59.369</v>
      </c>
      <c r="K135" s="41">
        <f t="shared" si="8"/>
        <v>66.757</v>
      </c>
      <c r="L135" s="41">
        <f t="shared" si="9"/>
        <v>58.114</v>
      </c>
      <c r="M135" s="41">
        <f t="shared" si="10"/>
        <v>72.254</v>
      </c>
    </row>
    <row r="136" spans="1:13" ht="14.25">
      <c r="A136" s="40" t="s">
        <v>19</v>
      </c>
      <c r="B136" s="42">
        <f t="shared" si="11"/>
        <v>6080.802</v>
      </c>
      <c r="C136" s="42">
        <f t="shared" si="0"/>
        <v>7079.846</v>
      </c>
      <c r="D136" s="42">
        <f t="shared" si="1"/>
        <v>12408.486</v>
      </c>
      <c r="E136" s="42">
        <f t="shared" si="2"/>
        <v>12238.578</v>
      </c>
      <c r="F136" s="42">
        <f t="shared" si="3"/>
        <v>991.418</v>
      </c>
      <c r="G136" s="42">
        <f t="shared" si="4"/>
        <v>622.33</v>
      </c>
      <c r="H136" s="42" t="str">
        <f t="shared" si="5"/>
        <v>(c)</v>
      </c>
      <c r="I136" s="42" t="str">
        <f t="shared" si="6"/>
        <v>(c)</v>
      </c>
      <c r="J136" s="42">
        <f t="shared" si="7"/>
        <v>1593.141</v>
      </c>
      <c r="K136" s="42">
        <f t="shared" si="8"/>
        <v>1817.864</v>
      </c>
      <c r="L136" s="42">
        <f t="shared" si="9"/>
        <v>689.379</v>
      </c>
      <c r="M136" s="42" t="str">
        <f t="shared" si="10"/>
        <v>(c)</v>
      </c>
    </row>
    <row r="137" spans="1:13" ht="14.25">
      <c r="A137" s="40" t="s">
        <v>20</v>
      </c>
      <c r="B137" s="41">
        <f t="shared" si="11"/>
        <v>9978.764</v>
      </c>
      <c r="C137" s="41">
        <f t="shared" si="0"/>
        <v>5978.243</v>
      </c>
      <c r="D137" s="41">
        <f t="shared" si="1"/>
        <v>1995.991</v>
      </c>
      <c r="E137" s="41">
        <f t="shared" si="2"/>
        <v>1905.603</v>
      </c>
      <c r="F137" s="41">
        <f t="shared" si="3"/>
        <v>883.245</v>
      </c>
      <c r="G137" s="41">
        <f t="shared" si="4"/>
        <v>626.142</v>
      </c>
      <c r="H137" s="41">
        <f t="shared" si="5"/>
        <v>2.773</v>
      </c>
      <c r="I137" s="41">
        <f t="shared" si="6"/>
        <v>18.224</v>
      </c>
      <c r="J137" s="41">
        <f t="shared" si="7"/>
        <v>3.867</v>
      </c>
      <c r="K137" s="41">
        <f t="shared" si="8"/>
        <v>9.524</v>
      </c>
      <c r="L137" s="41">
        <f t="shared" si="9"/>
        <v>1159.391</v>
      </c>
      <c r="M137" s="41">
        <f t="shared" si="10"/>
        <v>501.828</v>
      </c>
    </row>
    <row r="138" spans="1:13" ht="14.25">
      <c r="A138" s="40" t="s">
        <v>21</v>
      </c>
      <c r="B138" s="42">
        <f t="shared" si="11"/>
        <v>3455.176</v>
      </c>
      <c r="C138" s="42">
        <f t="shared" si="0"/>
        <v>3116.916</v>
      </c>
      <c r="D138" s="42">
        <f t="shared" si="1"/>
        <v>6770.904</v>
      </c>
      <c r="E138" s="42">
        <f t="shared" si="2"/>
        <v>4099.071</v>
      </c>
      <c r="F138" s="42">
        <f t="shared" si="3"/>
        <v>814.86</v>
      </c>
      <c r="G138" s="42">
        <f t="shared" si="4"/>
        <v>467.514</v>
      </c>
      <c r="H138" s="42">
        <f t="shared" si="5"/>
        <v>0.756</v>
      </c>
      <c r="I138" s="42">
        <f t="shared" si="6"/>
        <v>6.28</v>
      </c>
      <c r="J138" s="42">
        <f t="shared" si="7"/>
        <v>335.296</v>
      </c>
      <c r="K138" s="42">
        <f t="shared" si="8"/>
        <v>119.253</v>
      </c>
      <c r="L138" s="42">
        <f t="shared" si="9"/>
        <v>49.432</v>
      </c>
      <c r="M138" s="42">
        <f t="shared" si="10"/>
        <v>147.984</v>
      </c>
    </row>
    <row r="139" spans="1:13" ht="14.25">
      <c r="A139" s="40" t="s">
        <v>22</v>
      </c>
      <c r="B139" s="41">
        <f t="shared" si="11"/>
        <v>796.596</v>
      </c>
      <c r="C139" s="41">
        <f t="shared" si="0"/>
        <v>628.348</v>
      </c>
      <c r="D139" s="41">
        <f t="shared" si="1"/>
        <v>264.289</v>
      </c>
      <c r="E139" s="41">
        <f t="shared" si="2"/>
        <v>146.367</v>
      </c>
      <c r="F139" s="41">
        <f t="shared" si="3"/>
        <v>38.943</v>
      </c>
      <c r="G139" s="41">
        <f t="shared" si="4"/>
        <v>37.913</v>
      </c>
      <c r="H139" s="41">
        <f t="shared" si="5"/>
        <v>0.974</v>
      </c>
      <c r="I139" s="41">
        <f t="shared" si="6"/>
        <v>1.368</v>
      </c>
      <c r="J139" s="41">
        <f t="shared" si="7"/>
        <v>0.594</v>
      </c>
      <c r="K139" s="41">
        <f t="shared" si="8"/>
        <v>6.255</v>
      </c>
      <c r="L139" s="41">
        <f t="shared" si="9"/>
        <v>20.325</v>
      </c>
      <c r="M139" s="41">
        <f t="shared" si="10"/>
        <v>5.725</v>
      </c>
    </row>
    <row r="140" spans="1:13" ht="14.25">
      <c r="A140" s="40" t="s">
        <v>23</v>
      </c>
      <c r="B140" s="42" t="str">
        <f t="shared" si="11"/>
        <v>(c)</v>
      </c>
      <c r="C140" s="42">
        <f t="shared" si="0"/>
        <v>498.899</v>
      </c>
      <c r="D140" s="42">
        <f t="shared" si="1"/>
        <v>1079.871</v>
      </c>
      <c r="E140" s="42">
        <f t="shared" si="2"/>
        <v>1156.731</v>
      </c>
      <c r="F140" s="42">
        <f t="shared" si="3"/>
        <v>75.218</v>
      </c>
      <c r="G140" s="42">
        <f t="shared" si="4"/>
        <v>77.347</v>
      </c>
      <c r="H140" s="42">
        <f t="shared" si="5"/>
        <v>0</v>
      </c>
      <c r="I140" s="42">
        <f t="shared" si="6"/>
        <v>0.863</v>
      </c>
      <c r="J140" s="42">
        <f t="shared" si="7"/>
        <v>112.724</v>
      </c>
      <c r="K140" s="42">
        <f t="shared" si="8"/>
        <v>180.23</v>
      </c>
      <c r="L140" s="42" t="str">
        <f t="shared" si="9"/>
        <v>(c)</v>
      </c>
      <c r="M140" s="42">
        <f t="shared" si="10"/>
        <v>65.724</v>
      </c>
    </row>
    <row r="141" spans="1:13" ht="14.25">
      <c r="A141" s="40" t="s">
        <v>24</v>
      </c>
      <c r="B141" s="41">
        <f t="shared" si="11"/>
        <v>1473.668</v>
      </c>
      <c r="C141" s="41">
        <f t="shared" si="0"/>
        <v>1986.926</v>
      </c>
      <c r="D141" s="41">
        <f t="shared" si="1"/>
        <v>1452.126</v>
      </c>
      <c r="E141" s="41">
        <f t="shared" si="2"/>
        <v>1251.269</v>
      </c>
      <c r="F141" s="41">
        <f t="shared" si="3"/>
        <v>31.631</v>
      </c>
      <c r="G141" s="41">
        <f t="shared" si="4"/>
        <v>17.678</v>
      </c>
      <c r="H141" s="41" t="str">
        <f t="shared" si="5"/>
        <v>(c)</v>
      </c>
      <c r="I141" s="41">
        <f t="shared" si="6"/>
        <v>1.253</v>
      </c>
      <c r="J141" s="41">
        <f t="shared" si="7"/>
        <v>59.334</v>
      </c>
      <c r="K141" s="41">
        <f t="shared" si="8"/>
        <v>55.2</v>
      </c>
      <c r="L141" s="41" t="str">
        <f t="shared" si="9"/>
        <v>(c)</v>
      </c>
      <c r="M141" s="41">
        <f t="shared" si="10"/>
        <v>14.947</v>
      </c>
    </row>
    <row r="142" spans="1:13" ht="14.25">
      <c r="A142" s="40" t="s">
        <v>25</v>
      </c>
      <c r="B142" s="42">
        <f t="shared" si="11"/>
        <v>218.458</v>
      </c>
      <c r="C142" s="42">
        <f t="shared" si="0"/>
        <v>255.099</v>
      </c>
      <c r="D142" s="42">
        <f t="shared" si="1"/>
        <v>2136.107</v>
      </c>
      <c r="E142" s="42">
        <f t="shared" si="2"/>
        <v>1924.668</v>
      </c>
      <c r="F142" s="42">
        <f t="shared" si="3"/>
        <v>28.829</v>
      </c>
      <c r="G142" s="42">
        <f t="shared" si="4"/>
        <v>29.182</v>
      </c>
      <c r="H142" s="42">
        <f t="shared" si="5"/>
        <v>0.776</v>
      </c>
      <c r="I142" s="42" t="str">
        <f t="shared" si="6"/>
        <v>(c)</v>
      </c>
      <c r="J142" s="42">
        <f t="shared" si="7"/>
        <v>20.692</v>
      </c>
      <c r="K142" s="42" t="str">
        <f t="shared" si="8"/>
        <v>(c)</v>
      </c>
      <c r="L142" s="42">
        <f t="shared" si="9"/>
        <v>10.899</v>
      </c>
      <c r="M142" s="42">
        <f t="shared" si="10"/>
        <v>17.615</v>
      </c>
    </row>
    <row r="143" spans="1:13" ht="14.25">
      <c r="A143" s="40" t="s">
        <v>55</v>
      </c>
      <c r="B143" s="41" t="str">
        <f t="shared" si="11"/>
        <v>:</v>
      </c>
      <c r="C143" s="41">
        <f t="shared" si="0"/>
        <v>1.534</v>
      </c>
      <c r="D143" s="41" t="str">
        <f t="shared" si="1"/>
        <v>:</v>
      </c>
      <c r="E143" s="41">
        <f t="shared" si="2"/>
        <v>0.692</v>
      </c>
      <c r="F143" s="41" t="str">
        <f t="shared" si="3"/>
        <v>:</v>
      </c>
      <c r="G143" s="41">
        <f t="shared" si="4"/>
        <v>0.111</v>
      </c>
      <c r="H143" s="41" t="str">
        <f t="shared" si="5"/>
        <v>:</v>
      </c>
      <c r="I143" s="41">
        <f t="shared" si="6"/>
        <v>0.001</v>
      </c>
      <c r="J143" s="41" t="str">
        <f t="shared" si="7"/>
        <v>:</v>
      </c>
      <c r="K143" s="41">
        <f t="shared" si="8"/>
        <v>0.021</v>
      </c>
      <c r="L143" s="41" t="str">
        <f t="shared" si="9"/>
        <v>:</v>
      </c>
      <c r="M143" s="41">
        <f t="shared" si="10"/>
        <v>0</v>
      </c>
    </row>
    <row r="144" spans="1:13" ht="14.25">
      <c r="A144" s="40" t="s">
        <v>26</v>
      </c>
      <c r="B144" s="42">
        <f t="shared" si="11"/>
        <v>104.774</v>
      </c>
      <c r="C144" s="42">
        <f t="shared" si="0"/>
        <v>104.327</v>
      </c>
      <c r="D144" s="42">
        <f t="shared" si="1"/>
        <v>679.669</v>
      </c>
      <c r="E144" s="42">
        <f t="shared" si="2"/>
        <v>576.302</v>
      </c>
      <c r="F144" s="42">
        <f t="shared" si="3"/>
        <v>5.099</v>
      </c>
      <c r="G144" s="42">
        <f t="shared" si="4"/>
        <v>13.315</v>
      </c>
      <c r="H144" s="42">
        <f t="shared" si="5"/>
        <v>1.134</v>
      </c>
      <c r="I144" s="42">
        <f t="shared" si="6"/>
        <v>2.023</v>
      </c>
      <c r="J144" s="42">
        <f t="shared" si="7"/>
        <v>37.954</v>
      </c>
      <c r="K144" s="42">
        <f t="shared" si="8"/>
        <v>55.589</v>
      </c>
      <c r="L144" s="42">
        <f t="shared" si="9"/>
        <v>16.739</v>
      </c>
      <c r="M144" s="42">
        <f t="shared" si="10"/>
        <v>16.161</v>
      </c>
    </row>
    <row r="145" spans="1:13" ht="14.25">
      <c r="A145" s="40" t="s">
        <v>27</v>
      </c>
      <c r="B145" s="41">
        <f t="shared" si="11"/>
        <v>932.864</v>
      </c>
      <c r="C145" s="41">
        <f t="shared" si="0"/>
        <v>1013.355</v>
      </c>
      <c r="D145" s="41">
        <f t="shared" si="1"/>
        <v>918.623</v>
      </c>
      <c r="E145" s="41">
        <f t="shared" si="2"/>
        <v>518.15</v>
      </c>
      <c r="F145" s="41">
        <f t="shared" si="3"/>
        <v>260.768</v>
      </c>
      <c r="G145" s="41">
        <f t="shared" si="4"/>
        <v>481.622</v>
      </c>
      <c r="H145" s="41">
        <f t="shared" si="5"/>
        <v>37.759</v>
      </c>
      <c r="I145" s="41">
        <f t="shared" si="6"/>
        <v>20.098</v>
      </c>
      <c r="J145" s="41">
        <f t="shared" si="7"/>
        <v>32.966</v>
      </c>
      <c r="K145" s="41">
        <f t="shared" si="8"/>
        <v>30.766</v>
      </c>
      <c r="L145" s="41">
        <f t="shared" si="9"/>
        <v>90.958</v>
      </c>
      <c r="M145" s="41">
        <f t="shared" si="10"/>
        <v>102.009</v>
      </c>
    </row>
    <row r="146" spans="1:13" ht="14.25">
      <c r="A146" s="40" t="s">
        <v>107</v>
      </c>
      <c r="B146" s="42" t="str">
        <f>IF(C111="c","(c)",IF(C111="cd","(c)",IF(B111=":",":",B111/1000)))</f>
        <v>:</v>
      </c>
      <c r="C146" s="42">
        <f t="shared" si="0"/>
        <v>59.901</v>
      </c>
      <c r="D146" s="42" t="str">
        <f t="shared" si="1"/>
        <v>:</v>
      </c>
      <c r="E146" s="42">
        <f t="shared" si="2"/>
        <v>15.985</v>
      </c>
      <c r="F146" s="42" t="str">
        <f t="shared" si="3"/>
        <v>:</v>
      </c>
      <c r="G146" s="42">
        <f t="shared" si="4"/>
        <v>18.012</v>
      </c>
      <c r="H146" s="42" t="str">
        <f t="shared" si="5"/>
        <v>:</v>
      </c>
      <c r="I146" s="42">
        <f t="shared" si="6"/>
        <v>0.073</v>
      </c>
      <c r="J146" s="42" t="str">
        <f t="shared" si="7"/>
        <v>:</v>
      </c>
      <c r="K146" s="42">
        <f t="shared" si="8"/>
        <v>0.005</v>
      </c>
      <c r="L146" s="42" t="str">
        <f t="shared" si="9"/>
        <v>:</v>
      </c>
      <c r="M146" s="42">
        <f t="shared" si="10"/>
        <v>0</v>
      </c>
    </row>
    <row r="147" spans="1:13" ht="14.25">
      <c r="A147" s="40" t="s">
        <v>108</v>
      </c>
      <c r="B147" s="41" t="str">
        <f t="shared" si="11"/>
        <v>:</v>
      </c>
      <c r="C147" s="41">
        <f t="shared" si="0"/>
        <v>19413.053</v>
      </c>
      <c r="D147" s="41" t="str">
        <f t="shared" si="1"/>
        <v>:</v>
      </c>
      <c r="E147" s="41">
        <f t="shared" si="2"/>
        <v>13274.369</v>
      </c>
      <c r="F147" s="41" t="str">
        <f t="shared" si="3"/>
        <v>:</v>
      </c>
      <c r="G147" s="41">
        <f t="shared" si="4"/>
        <v>11975.132</v>
      </c>
      <c r="H147" s="41" t="str">
        <f t="shared" si="5"/>
        <v>:</v>
      </c>
      <c r="I147" s="41">
        <f t="shared" si="6"/>
        <v>275.948</v>
      </c>
      <c r="J147" s="41" t="str">
        <f t="shared" si="7"/>
        <v>:</v>
      </c>
      <c r="K147" s="41">
        <f t="shared" si="8"/>
        <v>1886.178</v>
      </c>
      <c r="L147" s="41" t="str">
        <f t="shared" si="9"/>
        <v>:</v>
      </c>
      <c r="M147" s="41">
        <f t="shared" si="10"/>
        <v>6050.957</v>
      </c>
    </row>
    <row r="149" spans="3:4" ht="14.25">
      <c r="C149" s="56">
        <v>2011</v>
      </c>
      <c r="D149" s="56">
        <v>2022</v>
      </c>
    </row>
    <row r="150" spans="2:4" ht="14.25">
      <c r="B150" s="40" t="s">
        <v>0</v>
      </c>
      <c r="C150" s="64">
        <f>SUM(B116:B147)/SUM(B116:B147,D116:D147,F116:F147,H116:H147,J116:J147,L116:L147)</f>
        <v>0.41642663287881826</v>
      </c>
      <c r="D150" s="64">
        <f>SUM(C116:C147)/SUM(C116:C147,E116:E147,G116:G147,I116:I147,K116:K147,M116:M147)</f>
        <v>0.42044435958719556</v>
      </c>
    </row>
    <row r="151" spans="2:4" ht="14.25">
      <c r="B151" s="40" t="s">
        <v>45</v>
      </c>
      <c r="C151" s="66">
        <f>SUM(D116:D147)/SUM(B116:B147,D116:D147,F116:F147,H116:H147,J116:J147,L116:L147)</f>
        <v>0.3353661831934592</v>
      </c>
      <c r="D151" s="66">
        <f>SUM(E116:E147)/SUM(C116:C147,E116:E147,G116:G147,I116:I147,K116:K147,M116:M147)</f>
        <v>0.33749217264903636</v>
      </c>
    </row>
    <row r="152" spans="2:4" ht="14.25">
      <c r="B152" s="40" t="s">
        <v>29</v>
      </c>
      <c r="C152" s="64">
        <f>SUM(F116:F147)/SUM(B116:B147,D116:D147,F116:F147,H116:H147,J116:J147,L116:L147)</f>
        <v>0.09099222889866967</v>
      </c>
      <c r="D152" s="64">
        <f>SUM(G116:G147)/SUM(C116:C147,E116:E147,G116:G147,I116:I147,K116:K147,M116:M147)</f>
        <v>0.154338594320492</v>
      </c>
    </row>
    <row r="153" spans="2:4" ht="14.25">
      <c r="B153" s="40" t="s">
        <v>30</v>
      </c>
      <c r="C153" s="66">
        <f>SUM(H116:H147)/SUM(B116:B147,D116:D147,F116:F147,H116:H147,J116:J147,L116:L147)</f>
        <v>0.0023534812330097436</v>
      </c>
      <c r="D153" s="66">
        <f>SUM(I116:I147)/SUM(C116:C147,E116:E147,G116:G147,I116:I147,K116:K147,M116:M147)</f>
        <v>0.0024244214677804983</v>
      </c>
    </row>
    <row r="154" spans="2:4" ht="14.25">
      <c r="B154" s="40" t="s">
        <v>31</v>
      </c>
      <c r="C154" s="64">
        <f>SUM(J116:J147)/SUM(B116:B147,D116:D147,F116:F147,H116:H147,J116:J147,L116:L147)</f>
        <v>0.030861984052942812</v>
      </c>
      <c r="D154" s="64">
        <f>SUM(K116:K147)/SUM(C116:C147,E116:E147,G116:G147,I116:I147,K116:K147,M116:M147)</f>
        <v>0.035989183179198365</v>
      </c>
    </row>
    <row r="155" spans="2:4" ht="14.25">
      <c r="B155" s="40" t="s">
        <v>32</v>
      </c>
      <c r="C155" s="66">
        <f>SUM(L116:L147)/SUM(B116:B147,D116:D147,F116:F147,H116:H147,J116:J147,L116:L147)</f>
        <v>0.12399948974310064</v>
      </c>
      <c r="D155" s="66">
        <f>SUM(M116:M147)/SUM(C116:C147,E116:E147,G116:G147,I116:I147,K116:K147,M116:M147)</f>
        <v>0.04931126879629742</v>
      </c>
    </row>
    <row r="158" spans="1:3" ht="14.25">
      <c r="A158" s="39" t="s">
        <v>53</v>
      </c>
      <c r="B158" s="77" t="s">
        <v>0</v>
      </c>
      <c r="C158" s="77" t="s">
        <v>0</v>
      </c>
    </row>
    <row r="159" spans="1:3" ht="14.25">
      <c r="A159" s="39" t="s">
        <v>54</v>
      </c>
      <c r="B159" s="56">
        <v>2011</v>
      </c>
      <c r="C159" s="56">
        <v>2022</v>
      </c>
    </row>
    <row r="160" spans="1:3" ht="14.25">
      <c r="A160" s="40" t="s">
        <v>1</v>
      </c>
      <c r="B160" s="64">
        <f>SUM(B116,D116,F116,H116,J116,L116)/SUM(B$116:B$142,D$116:D$142,F$116:F$142,H$116:H$142,J$116:J142,L$116:L142)</f>
        <v>0.017955735007363534</v>
      </c>
      <c r="C160" s="64">
        <f>SUM(C116,E116,G116,I116,K116,M116)/SUM(C$116:C$142,E$116:E$142,G$116:G$142,I$116:I$142,K$116:K142,M$116:M142)</f>
        <v>0.01579749751259424</v>
      </c>
    </row>
    <row r="161" spans="1:3" ht="14.25">
      <c r="A161" s="40" t="s">
        <v>2</v>
      </c>
      <c r="B161" s="66">
        <f>SUM(B117,D117,F117,H117,J117,L117)/SUM(B$116:B$142,D$116:D$142,F$116:F$142,H$116:H$142,J$116:J143,L$116:L143)</f>
        <v>0</v>
      </c>
      <c r="C161" s="66">
        <f>SUM(C117,E117,G117,I117,K117,M117)/SUM(C$116:C$142,E$116:E$142,G$116:G$142,I$116:I$142,K$116:K143,M$116:M143)</f>
        <v>0.013654376153322979</v>
      </c>
    </row>
    <row r="162" spans="1:3" ht="14.25">
      <c r="A162" s="40" t="s">
        <v>50</v>
      </c>
      <c r="B162" s="64">
        <f>SUM(B118,D118,F118,H118,J118,L118)/SUM(B$116:B$142,D$116:D$142,F$116:F$142,H$116:H$142,J$116:J144,L$116:L144)</f>
        <v>0.020098079132522567</v>
      </c>
      <c r="C162" s="64">
        <f>SUM(C118,E118,G118,I118,K118,M118)/SUM(C$116:C$142,E$116:E$142,G$116:G$142,I$116:I$142,K$116:K144,M$116:M144)</f>
        <v>0.017280826544518842</v>
      </c>
    </row>
    <row r="163" spans="1:3" ht="14.25">
      <c r="A163" s="40" t="s">
        <v>3</v>
      </c>
      <c r="B163" s="66">
        <f>SUM(B119,D119,F119,H119,J119,L119)/SUM(B$116:B$142,D$116:D$142,F$116:F$142,H$116:H$142,J$116:J145,L$116:L145)</f>
        <v>0.012966402389921588</v>
      </c>
      <c r="C163" s="66">
        <f>SUM(C119,E119,G119,I119,K119,M119)/SUM(C$116:C$142,E$116:E$142,G$116:G$142,I$116:I$142,K$116:K145,M$116:M145)</f>
        <v>0.010515153457826549</v>
      </c>
    </row>
    <row r="164" spans="1:3" ht="14.25">
      <c r="A164" s="40" t="s">
        <v>42</v>
      </c>
      <c r="B164" s="64">
        <f>SUM(B120,D120,F120,H120,J120,L120)/SUM(B$116:B$142,D$116:D$142,F$116:F$142,H$116:H$142,J$116:J146,L$116:L146)</f>
        <v>0.12499441844370167</v>
      </c>
      <c r="C164" s="64">
        <f>SUM(C120,E120,G120,I120,K120,M120)/SUM(C$116:C$142,E$116:E$142,G$116:G$142,I$116:I$142,K$116:K146,M$116:M146)</f>
        <v>0.15011598514894448</v>
      </c>
    </row>
    <row r="165" spans="1:3" ht="14.25">
      <c r="A165" s="40" t="s">
        <v>4</v>
      </c>
      <c r="B165" s="66">
        <f>SUM(B121,D121,F121,H121,J121,L121)/SUM(B$116:B$142,D$116:D$142,F$116:F$142,H$116:H$142,J$116:J147,L$116:L147)</f>
        <v>0.0012484388493555752</v>
      </c>
      <c r="C165" s="66">
        <f>SUM(C121,E121,G121,I121,K121,M121)/SUM(C$116:C$142,E$116:E$142,G$116:G$142,I$116:I$142,K$116:K147,M$116:M147)</f>
        <v>0.0018411200469422196</v>
      </c>
    </row>
    <row r="166" spans="1:3" ht="14.25">
      <c r="A166" s="40" t="s">
        <v>5</v>
      </c>
      <c r="B166" s="64">
        <f>SUM(B122,D122,F122,H122,J122,L122)/SUM(B$116:B$142,D$116:D$142,F$116:F$142,H$116:H$142,J$116:J148,L$116:L148)</f>
        <v>0.010523850366631905</v>
      </c>
      <c r="C166" s="64">
        <f>SUM(C122,E122,G122,I122,K122,M122)/SUM(C$116:C$142,E$116:E$142,G$116:G$142,I$116:I$142,K$116:K148,M$116:M148)</f>
        <v>0.008259396701707592</v>
      </c>
    </row>
    <row r="167" spans="1:3" ht="14.25">
      <c r="A167" s="40" t="s">
        <v>6</v>
      </c>
      <c r="B167" s="66">
        <f>SUM(B123,D123,F123,H123,J123,L123)/SUM(B$116:B$142,D$116:D$142,F$116:F$142,H$116:H$142,J$116:J149,L$116:L149)</f>
        <v>0.01704496068539423</v>
      </c>
      <c r="C167" s="66">
        <f>SUM(C123,E123,G123,I123,K123,M123)/SUM(C$116:C$142,E$116:E$142,G$116:G$142,I$116:I$142,K$116:K149,M$116:M149)</f>
        <v>0.01212882650802425</v>
      </c>
    </row>
    <row r="168" spans="1:3" ht="14.25">
      <c r="A168" s="40" t="s">
        <v>7</v>
      </c>
      <c r="B168" s="64">
        <f>SUM(B124,D124,F124,H124,J124,L124)/SUM(B$116:B$142,D$116:D$142,F$116:F$142,H$116:H$142,J$116:J150,L$116:L150)</f>
        <v>0.20708946330624686</v>
      </c>
      <c r="C168" s="64">
        <f>SUM(C124,E124,G124,I124,K124,M124)/SUM(C$116:C$142,E$116:E$142,G$116:G$142,I$116:I$142,K$116:K150,M$116:M150)</f>
        <v>0.1704195384297839</v>
      </c>
    </row>
    <row r="169" spans="1:3" ht="14.25">
      <c r="A169" s="40" t="s">
        <v>8</v>
      </c>
      <c r="B169" s="66">
        <f>SUM(B125,D125,F125,H125,J125,L125)/SUM(B$116:B$142,D$116:D$142,F$116:F$142,H$116:H$142,J$116:J151,L$116:L151)</f>
        <v>0.17460353023179098</v>
      </c>
      <c r="C169" s="66">
        <f>SUM(C125,E125,G125,I125,K125,M125)/SUM(C$116:C$142,E$116:E$142,G$116:G$142,I$116:I$142,K$116:K151,M$116:M151)</f>
        <v>0.20642216514993703</v>
      </c>
    </row>
    <row r="170" spans="1:3" ht="14.25">
      <c r="A170" s="40" t="s">
        <v>9</v>
      </c>
      <c r="B170" s="64">
        <f>SUM(B126,D126,F126,H126,J126,L126)/SUM(B$116:B$142,D$116:D$142,F$116:F$142,H$116:H$142,J$116:J152,L$116:L152)</f>
        <v>0</v>
      </c>
      <c r="C170" s="64">
        <f>SUM(C126,E126,G126,I126,K126,M126)/SUM(C$116:C$142,E$116:E$142,G$116:G$142,I$116:I$142,K$116:K152,M$116:M152)</f>
        <v>0.00458513675120705</v>
      </c>
    </row>
    <row r="171" spans="1:3" ht="14.25">
      <c r="A171" s="40" t="s">
        <v>10</v>
      </c>
      <c r="B171" s="66">
        <f>SUM(B127,D127,F127,H127,J127,L127)/SUM(B$116:B$142,D$116:D$142,F$116:F$142,H$116:H$142,J$116:J153,L$116:L153)</f>
        <v>0.20043646765594617</v>
      </c>
      <c r="C171" s="66">
        <f>SUM(C127,E127,G127,I127,K127,M127)/SUM(C$116:C$142,E$116:E$142,G$116:G$142,I$116:I$142,K$116:K153,M$116:M153)</f>
        <v>0.13510412248702613</v>
      </c>
    </row>
    <row r="172" spans="1:3" ht="14.25">
      <c r="A172" s="40" t="s">
        <v>11</v>
      </c>
      <c r="B172" s="64">
        <f>SUM(B128,D128,F128,H128,J128,L128)/SUM(B$116:B$142,D$116:D$142,F$116:F$142,H$116:H$142,J$116:J154,L$116:L154)</f>
        <v>0.0035191101472036566</v>
      </c>
      <c r="C172" s="64">
        <f>SUM(C128,E128,G128,I128,K128,M128)/SUM(C$116:C$142,E$116:E$142,G$116:G$142,I$116:I$142,K$116:K154,M$116:M154)</f>
        <v>0.0030709957805083086</v>
      </c>
    </row>
    <row r="173" spans="1:3" ht="14.25">
      <c r="A173" s="40" t="s">
        <v>12</v>
      </c>
      <c r="B173" s="66">
        <f>SUM(B129,D129,F129,H129,J129,L129)/SUM(B$116:B$142,D$116:D$142,F$116:F$142,H$116:H$142,J$116:J155,L$116:L155)</f>
        <v>0.003068239247287656</v>
      </c>
      <c r="C173" s="66">
        <f>SUM(C129,E129,G129,I129,K129,M129)/SUM(C$116:C$142,E$116:E$142,G$116:G$142,I$116:I$142,K$116:K155,M$116:M155)</f>
        <v>0.005448953819168739</v>
      </c>
    </row>
    <row r="174" spans="1:3" ht="14.25">
      <c r="A174" s="40" t="s">
        <v>13</v>
      </c>
      <c r="B174" s="64">
        <f>SUM(B130,D130,F130,H130,J130,L130)/SUM(B$116:B$142,D$116:D$142,F$116:F$142,H$116:H$142,J$116:J156,L$116:L156)</f>
        <v>0.0073066907654044215</v>
      </c>
      <c r="C174" s="64">
        <f>SUM(C130,E130,G130,I130,K130,M130)/SUM(C$116:C$142,E$116:E$142,G$116:G$142,I$116:I$142,K$116:K156,M$116:M156)</f>
        <v>0.010883099971364846</v>
      </c>
    </row>
    <row r="175" spans="1:3" ht="14.25">
      <c r="A175" s="40" t="s">
        <v>14</v>
      </c>
      <c r="B175" s="66">
        <f>SUM(B131,D131,F131,H131,J131,L131)/SUM(B$116:B$142,D$116:D$142,F$116:F$142,H$116:H$142,J$116:J157,L$116:L157)</f>
        <v>0.0005565096995328435</v>
      </c>
      <c r="C175" s="66">
        <f>SUM(C131,E131,G131,I131,K131,M131)/SUM(C$116:C$142,E$116:E$142,G$116:G$142,I$116:I$142,K$116:K157,M$116:M157)</f>
        <v>0.00014300696735552947</v>
      </c>
    </row>
    <row r="176" spans="1:3" ht="14.25">
      <c r="A176" s="40" t="s">
        <v>15</v>
      </c>
      <c r="B176" s="64">
        <f>SUM(B132,D132,F132,H132,J132,L132)/SUM(B$116:B$142,D$116:D$142,F$116:F$142,H$116:H$142,J$116:J158,L$116:L158)</f>
        <v>0</v>
      </c>
      <c r="C176" s="64">
        <f>SUM(C132,E132,G132,I132,K132,M132)/SUM(C$116:C$142,E$116:E$142,G$116:G$142,I$116:I$142,K$116:K158,M$116:M158)</f>
        <v>0.026087998044694555</v>
      </c>
    </row>
    <row r="177" spans="1:3" ht="14.25">
      <c r="A177" s="40" t="s">
        <v>16</v>
      </c>
      <c r="B177" s="66">
        <f>SUM(B133,D133,F133,H133,J133,L133)/SUM(B$116:B$142,D$116:D$142,F$116:F$142,H$116:H$142,J$116:J159,L$116:L159)</f>
        <v>0.0003036805541069549</v>
      </c>
      <c r="C177" s="66">
        <f>SUM(C133,E133,G133,I133,K133,M133)/SUM(C$116:C$142,E$116:E$142,G$116:G$142,I$116:I$142,K$116:K159,M$116:M159)</f>
        <v>0.00021294270563908767</v>
      </c>
    </row>
    <row r="178" spans="1:3" ht="14.25">
      <c r="A178" s="40" t="s">
        <v>17</v>
      </c>
      <c r="B178" s="64">
        <f>SUM(B134,D134,F134,H134,J134,L134)/SUM(B$116:B$142,D$116:D$142,F$116:F$142,H$116:H$142,J$116:J160,L$116:L160)</f>
        <v>0.031106560825548264</v>
      </c>
      <c r="C178" s="64">
        <f>SUM(C134,E134,G134,I134,K134,M134)/SUM(C$116:C$142,E$116:E$142,G$116:G$142,I$116:I$142,K$116:K160,M$116:M160)</f>
        <v>0.026556530388393597</v>
      </c>
    </row>
    <row r="179" spans="1:3" ht="14.25">
      <c r="A179" s="40" t="s">
        <v>18</v>
      </c>
      <c r="B179" s="66">
        <f>SUM(B135,D135,F135,H135,J135,L135)/SUM(B$116:B$142,D$116:D$142,F$116:F$142,H$116:H$142,J$116:J161,L$116:L161)</f>
        <v>0.009827911132064514</v>
      </c>
      <c r="C179" s="66">
        <f>SUM(C135,E135,G135,I135,K135,M135)/SUM(C$116:C$142,E$116:E$142,G$116:G$142,I$116:I$142,K$116:K161,M$116:M161)</f>
        <v>0.018456307743305554</v>
      </c>
    </row>
    <row r="180" spans="1:3" ht="14.25">
      <c r="A180" s="40" t="s">
        <v>19</v>
      </c>
      <c r="B180" s="64">
        <f>SUM(B136,D136,F136,H136,J136,L136)/SUM(B$116:B$142,D$116:D$142,F$116:F$142,H$116:H$142,J$116:J162,L$116:L162)</f>
        <v>0.06202727830649068</v>
      </c>
      <c r="C180" s="64">
        <f>SUM(C136,E136,G136,I136,K136,M136)/SUM(C$116:C$142,E$116:E$142,G$116:G$142,I$116:I$142,K$116:K162,M$116:M162)</f>
        <v>0.06617259583666368</v>
      </c>
    </row>
    <row r="181" spans="1:3" ht="14.25">
      <c r="A181" s="40" t="s">
        <v>20</v>
      </c>
      <c r="B181" s="66">
        <f>SUM(B137,D137,F137,H137,J137,L137)/SUM(B$116:B$142,D$116:D$142,F$116:F$142,H$116:H$142,J$116:J163,L$116:L163)</f>
        <v>0.03996983139429112</v>
      </c>
      <c r="C181" s="66">
        <f>SUM(C137,E137,G137,I137,K137,M137)/SUM(C$116:C$142,E$116:E$142,G$116:G$142,I$116:I$142,K$116:K163,M$116:M163)</f>
        <v>0.0274912411767905</v>
      </c>
    </row>
    <row r="182" spans="1:3" ht="14.25">
      <c r="A182" s="40" t="s">
        <v>21</v>
      </c>
      <c r="B182" s="64">
        <f>SUM(B138,D138,F138,H138,J138,L138)/SUM(B$116:B$142,D$116:D$142,F$116:F$142,H$116:H$142,J$116:J164,L$116:L164)</f>
        <v>0.03256640267835129</v>
      </c>
      <c r="C182" s="64">
        <f>SUM(C138,E138,G138,I138,K138,M138)/SUM(C$116:C$142,E$116:E$142,G$116:G$142,I$116:I$142,K$116:K164,M$116:M164)</f>
        <v>0.024198988013809423</v>
      </c>
    </row>
    <row r="183" spans="1:3" ht="14.25">
      <c r="A183" s="40" t="s">
        <v>22</v>
      </c>
      <c r="B183" s="66">
        <f>SUM(B139,D139,F139,H139,J139,L139)/SUM(B$116:B$142,D$116:D$142,F$116:F$142,H$116:H$142,J$116:J165,L$116:L165)</f>
        <v>0.003197012274248084</v>
      </c>
      <c r="C183" s="66">
        <f>SUM(C139,E139,G139,I139,K139,M139)/SUM(C$116:C$142,E$116:E$142,G$116:G$142,I$116:I$142,K$116:K165,M$116:M165)</f>
        <v>0.0025119690974299987</v>
      </c>
    </row>
    <row r="184" spans="1:3" ht="14.25">
      <c r="A184" s="40" t="s">
        <v>23</v>
      </c>
      <c r="B184" s="64">
        <f>SUM(B140,D140,F140,H140,J140,L140)/SUM(B$116:B$142,D$116:D$142,F$116:F$142,H$116:H$142,J$116:J166,L$116:L166)</f>
        <v>0.003613388465091842</v>
      </c>
      <c r="C184" s="64">
        <f>SUM(C140,E140,G140,I140,K140,M140)/SUM(C$116:C$142,E$116:E$142,G$116:G$142,I$116:I$142,K$116:K166,M$116:M166)</f>
        <v>0.0060209756061644975</v>
      </c>
    </row>
    <row r="185" spans="1:3" ht="14.25">
      <c r="A185" s="40" t="s">
        <v>24</v>
      </c>
      <c r="B185" s="66">
        <f>SUM(B141,D141,F141,H141,J141,L141)/SUM(B$116:B$142,D$116:D$142,F$116:F$142,H$116:H$142,J$116:J167,L$116:L167)</f>
        <v>0.008598052057016293</v>
      </c>
      <c r="C185" s="66">
        <f>SUM(C141,E141,G141,I141,K141,M141)/SUM(C$116:C$142,E$116:E$142,G$116:G$142,I$116:I$142,K$116:K167,M$116:M167)</f>
        <v>0.010118946500519631</v>
      </c>
    </row>
    <row r="186" spans="1:3" ht="14.25">
      <c r="A186" s="40" t="s">
        <v>25</v>
      </c>
      <c r="B186" s="64">
        <f>SUM(B142,D142,F142,H142,J142,L142)/SUM(B$116:B$142,D$116:D$142,F$116:F$142,H$116:H$142,J$116:J168,L$116:L168)</f>
        <v>0.006885150201030225</v>
      </c>
      <c r="C186" s="64">
        <f>SUM(C142,E142,G142,I142,K142,M142)/SUM(C$116:C$142,E$116:E$142,G$116:G$142,I$116:I$142,K$116:K168,M$116:M168)</f>
        <v>0.006771455782553156</v>
      </c>
    </row>
  </sheetData>
  <mergeCells count="32">
    <mergeCell ref="B158:C158"/>
    <mergeCell ref="M4:N4"/>
    <mergeCell ref="B79:E79"/>
    <mergeCell ref="F79:I79"/>
    <mergeCell ref="J79:M79"/>
    <mergeCell ref="N79:Q79"/>
    <mergeCell ref="B4:B5"/>
    <mergeCell ref="C4:D4"/>
    <mergeCell ref="E4:F4"/>
    <mergeCell ref="G4:H4"/>
    <mergeCell ref="I4:J4"/>
    <mergeCell ref="K4:L4"/>
    <mergeCell ref="L114:M114"/>
    <mergeCell ref="B114:C114"/>
    <mergeCell ref="D114:E114"/>
    <mergeCell ref="F114:G114"/>
    <mergeCell ref="H114:I114"/>
    <mergeCell ref="J114:K114"/>
    <mergeCell ref="V79:Y79"/>
    <mergeCell ref="B80:C80"/>
    <mergeCell ref="D80:E80"/>
    <mergeCell ref="F80:G80"/>
    <mergeCell ref="H80:I80"/>
    <mergeCell ref="J80:K80"/>
    <mergeCell ref="L80:M80"/>
    <mergeCell ref="N80:O80"/>
    <mergeCell ref="P80:Q80"/>
    <mergeCell ref="R80:S80"/>
    <mergeCell ref="R79:U79"/>
    <mergeCell ref="T80:U80"/>
    <mergeCell ref="V80:W80"/>
    <mergeCell ref="X80:Y80"/>
  </mergeCells>
  <hyperlinks>
    <hyperlink ref="A70" r:id="rId1" display="https://ec.europa.eu/eurostat/databrowser/bookmark/df269b90-c5eb-4610-9533-ebf6eba28120?lang=en"/>
  </hyperlinks>
  <printOptions/>
  <pageMargins left="0.75" right="0.75" top="1" bottom="1" header="0.5" footer="0.5"/>
  <pageSetup fitToHeight="0" fitToWidth="0" horizontalDpi="300" verticalDpi="300" orientation="portrait" pageOrder="overThenDown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C6D72-9106-4183-85C5-CF46A67C80BA}">
  <dimension ref="A26:V129"/>
  <sheetViews>
    <sheetView showGridLines="0" workbookViewId="0" topLeftCell="A1"/>
  </sheetViews>
  <sheetFormatPr defaultColWidth="9.00390625" defaultRowHeight="14.25"/>
  <cols>
    <col min="1" max="1" width="9.00390625" style="2" customWidth="1"/>
    <col min="2" max="2" width="11.625" style="2" customWidth="1"/>
    <col min="3" max="17" width="9.00390625" style="2" customWidth="1"/>
    <col min="18" max="18" width="10.00390625" style="2" customWidth="1"/>
    <col min="19" max="30" width="9.00390625" style="2" customWidth="1"/>
    <col min="31" max="31" width="14.875" style="2" customWidth="1"/>
    <col min="32" max="32" width="9.50390625" style="2" bestFit="1" customWidth="1"/>
    <col min="33" max="43" width="9.00390625" style="2" customWidth="1"/>
    <col min="44" max="16384" width="9.00390625" style="2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>
      <c r="R26" s="1"/>
    </row>
    <row r="27" ht="12">
      <c r="R27" s="1"/>
    </row>
    <row r="28" ht="12">
      <c r="R28" s="1"/>
    </row>
    <row r="29" ht="15" customHeight="1">
      <c r="R29" s="1"/>
    </row>
    <row r="30" ht="15" customHeight="1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8">
      <c r="P43" s="69" t="s">
        <v>143</v>
      </c>
    </row>
    <row r="44" ht="15">
      <c r="P44" s="70" t="s">
        <v>154</v>
      </c>
    </row>
    <row r="46" ht="15.5">
      <c r="P46" s="67" t="s">
        <v>181</v>
      </c>
    </row>
    <row r="47" ht="15.5">
      <c r="P47" s="67" t="s">
        <v>167</v>
      </c>
    </row>
    <row r="73" ht="14.25">
      <c r="A73" s="1" t="s">
        <v>44</v>
      </c>
    </row>
    <row r="74" s="4" customFormat="1" ht="14.25">
      <c r="A74" s="63" t="s">
        <v>176</v>
      </c>
    </row>
    <row r="75" ht="14.25">
      <c r="A75" s="1"/>
    </row>
    <row r="76" ht="14.25">
      <c r="A76" s="37" t="s">
        <v>150</v>
      </c>
    </row>
    <row r="77" spans="1:2" ht="14.25">
      <c r="A77" s="37" t="s">
        <v>104</v>
      </c>
      <c r="B77" s="38" t="s">
        <v>148</v>
      </c>
    </row>
    <row r="78" spans="1:2" ht="14.25">
      <c r="A78" s="37" t="s">
        <v>105</v>
      </c>
      <c r="B78" s="52">
        <v>45411.958333333336</v>
      </c>
    </row>
    <row r="79" spans="1:2" ht="14.25">
      <c r="A79" s="1"/>
      <c r="B79" s="1"/>
    </row>
    <row r="80" spans="1:3" ht="14.25">
      <c r="A80" s="38" t="s">
        <v>100</v>
      </c>
      <c r="C80" s="37" t="s">
        <v>101</v>
      </c>
    </row>
    <row r="81" spans="1:3" ht="14.25">
      <c r="A81" s="38" t="s">
        <v>102</v>
      </c>
      <c r="C81" s="37" t="s">
        <v>47</v>
      </c>
    </row>
    <row r="82" spans="10:19" ht="15.5">
      <c r="J82" s="49" t="s">
        <v>143</v>
      </c>
      <c r="K82" s="4"/>
      <c r="L82" s="4"/>
      <c r="M82" s="4"/>
      <c r="N82" s="4"/>
      <c r="S82" s="9"/>
    </row>
    <row r="83" spans="1:22" ht="12.5">
      <c r="A83" s="39" t="s">
        <v>106</v>
      </c>
      <c r="B83" s="90">
        <v>2011</v>
      </c>
      <c r="C83" s="90" t="s">
        <v>48</v>
      </c>
      <c r="D83" s="90">
        <v>2022</v>
      </c>
      <c r="E83" s="90" t="s">
        <v>48</v>
      </c>
      <c r="J83" s="48" t="s">
        <v>154</v>
      </c>
      <c r="K83" s="4"/>
      <c r="L83" s="4"/>
      <c r="M83" s="4"/>
      <c r="S83" s="9"/>
      <c r="T83" s="9"/>
      <c r="U83" s="9"/>
      <c r="V83" s="9"/>
    </row>
    <row r="84" spans="1:22" ht="14.25">
      <c r="A84" s="60" t="s">
        <v>1</v>
      </c>
      <c r="B84" s="61">
        <v>6296838</v>
      </c>
      <c r="C84" s="61" t="s">
        <v>48</v>
      </c>
      <c r="D84" s="61">
        <v>5065853</v>
      </c>
      <c r="E84" s="61" t="s">
        <v>48</v>
      </c>
      <c r="G84" s="40" t="s">
        <v>1</v>
      </c>
      <c r="H84" s="42">
        <f>IF(OR(B84=":",D84=":"),":",100*((D84-B84)/B84))</f>
        <v>-19.54925630927777</v>
      </c>
      <c r="J84" s="56" t="s">
        <v>52</v>
      </c>
      <c r="K84" s="56" t="s">
        <v>51</v>
      </c>
      <c r="R84" s="9"/>
      <c r="S84" s="9"/>
      <c r="T84" s="9"/>
      <c r="U84" s="9"/>
      <c r="V84" s="9"/>
    </row>
    <row r="85" spans="1:19" ht="14.25">
      <c r="A85" s="60" t="s">
        <v>2</v>
      </c>
      <c r="B85" s="62" t="s">
        <v>28</v>
      </c>
      <c r="C85" s="62" t="s">
        <v>48</v>
      </c>
      <c r="D85" s="62">
        <v>4384645</v>
      </c>
      <c r="E85" s="62" t="s">
        <v>48</v>
      </c>
      <c r="G85" s="40" t="s">
        <v>2</v>
      </c>
      <c r="H85" s="42" t="str">
        <f aca="true" t="shared" si="0" ref="H85:H110">IF(OR(B85=":",D85=":"),":",100*((D85-B85)/B85))</f>
        <v>:</v>
      </c>
      <c r="J85" s="40" t="s">
        <v>10</v>
      </c>
      <c r="K85" s="41">
        <v>-36.83093483963919</v>
      </c>
      <c r="R85" s="9"/>
      <c r="S85" s="9"/>
    </row>
    <row r="86" spans="1:19" ht="14.25">
      <c r="A86" s="60" t="s">
        <v>50</v>
      </c>
      <c r="B86" s="61">
        <v>7049230</v>
      </c>
      <c r="C86" s="61" t="s">
        <v>48</v>
      </c>
      <c r="D86" s="61">
        <v>5542760</v>
      </c>
      <c r="E86" s="61" t="s">
        <v>48</v>
      </c>
      <c r="G86" s="40" t="s">
        <v>50</v>
      </c>
      <c r="H86" s="42">
        <f t="shared" si="0"/>
        <v>-21.370702899465616</v>
      </c>
      <c r="J86" s="40" t="s">
        <v>20</v>
      </c>
      <c r="K86" s="41">
        <v>-35.54232017884159</v>
      </c>
      <c r="R86" s="9"/>
      <c r="S86" s="9"/>
    </row>
    <row r="87" spans="1:19" ht="14.25">
      <c r="A87" s="60" t="s">
        <v>3</v>
      </c>
      <c r="B87" s="62">
        <v>4549462</v>
      </c>
      <c r="C87" s="62" t="s">
        <v>48</v>
      </c>
      <c r="D87" s="62">
        <v>3374091</v>
      </c>
      <c r="E87" s="62" t="s">
        <v>48</v>
      </c>
      <c r="G87" s="40" t="s">
        <v>3</v>
      </c>
      <c r="H87" s="42">
        <f t="shared" si="0"/>
        <v>-25.835384491616807</v>
      </c>
      <c r="J87" s="40" t="s">
        <v>6</v>
      </c>
      <c r="K87" s="41">
        <v>-33.31389233017311</v>
      </c>
      <c r="R87" s="9"/>
      <c r="S87" s="9"/>
    </row>
    <row r="88" spans="1:19" ht="14.25">
      <c r="A88" s="60" t="s">
        <v>43</v>
      </c>
      <c r="B88" s="61">
        <v>43856217</v>
      </c>
      <c r="C88" s="61" t="s">
        <v>48</v>
      </c>
      <c r="D88" s="61">
        <v>48169069</v>
      </c>
      <c r="E88" s="61" t="s">
        <v>48</v>
      </c>
      <c r="G88" s="40" t="s">
        <v>43</v>
      </c>
      <c r="H88" s="42">
        <f t="shared" si="0"/>
        <v>9.834072099743578</v>
      </c>
      <c r="J88" s="40" t="s">
        <v>21</v>
      </c>
      <c r="K88" s="42">
        <v>-30.363007709148548</v>
      </c>
      <c r="Q88" s="9"/>
      <c r="R88" s="9"/>
      <c r="S88" s="9"/>
    </row>
    <row r="89" spans="1:19" ht="14.25">
      <c r="A89" s="60" t="s">
        <v>4</v>
      </c>
      <c r="B89" s="62" t="s">
        <v>28</v>
      </c>
      <c r="C89" s="62" t="s">
        <v>49</v>
      </c>
      <c r="D89" s="62">
        <v>777074</v>
      </c>
      <c r="E89" s="62" t="s">
        <v>48</v>
      </c>
      <c r="G89" s="40" t="s">
        <v>4</v>
      </c>
      <c r="H89" s="42" t="str">
        <f t="shared" si="0"/>
        <v>:</v>
      </c>
      <c r="J89" s="40" t="s">
        <v>5</v>
      </c>
      <c r="K89" s="42">
        <v>-26.449367697101252</v>
      </c>
      <c r="Q89" s="9"/>
      <c r="R89" s="9"/>
      <c r="S89" s="9"/>
    </row>
    <row r="90" spans="1:19" ht="14.25">
      <c r="A90" s="60" t="s">
        <v>5</v>
      </c>
      <c r="B90" s="61">
        <v>3692455</v>
      </c>
      <c r="C90" s="61" t="s">
        <v>48</v>
      </c>
      <c r="D90" s="61">
        <v>2715824</v>
      </c>
      <c r="E90" s="61" t="s">
        <v>48</v>
      </c>
      <c r="G90" s="40" t="s">
        <v>5</v>
      </c>
      <c r="H90" s="42">
        <f t="shared" si="0"/>
        <v>-26.449367697101252</v>
      </c>
      <c r="J90" s="40" t="s">
        <v>22</v>
      </c>
      <c r="K90" s="41">
        <v>-26.365379626484657</v>
      </c>
      <c r="P90" s="9"/>
      <c r="Q90" s="9"/>
      <c r="R90" s="9"/>
      <c r="S90" s="9"/>
    </row>
    <row r="91" spans="1:19" ht="14.25">
      <c r="A91" s="60" t="s">
        <v>6</v>
      </c>
      <c r="B91" s="62">
        <v>5980487</v>
      </c>
      <c r="C91" s="62" t="s">
        <v>48</v>
      </c>
      <c r="D91" s="62">
        <v>3988154</v>
      </c>
      <c r="E91" s="62" t="s">
        <v>48</v>
      </c>
      <c r="G91" s="40" t="s">
        <v>6</v>
      </c>
      <c r="H91" s="42">
        <f t="shared" si="0"/>
        <v>-33.31389233017311</v>
      </c>
      <c r="J91" s="40" t="s">
        <v>3</v>
      </c>
      <c r="K91" s="41">
        <v>-25.835384491616807</v>
      </c>
      <c r="P91" s="9"/>
      <c r="Q91" s="9"/>
      <c r="R91" s="9"/>
      <c r="S91" s="9"/>
    </row>
    <row r="92" spans="1:19" ht="14.25">
      <c r="A92" s="60" t="s">
        <v>7</v>
      </c>
      <c r="B92" s="61">
        <v>73112288</v>
      </c>
      <c r="C92" s="61" t="s">
        <v>48</v>
      </c>
      <c r="D92" s="61">
        <v>56353178</v>
      </c>
      <c r="E92" s="61" t="s">
        <v>48</v>
      </c>
      <c r="G92" s="40" t="s">
        <v>7</v>
      </c>
      <c r="H92" s="42">
        <f t="shared" si="0"/>
        <v>-22.922425844476376</v>
      </c>
      <c r="J92" s="40" t="s">
        <v>7</v>
      </c>
      <c r="K92" s="42">
        <v>-22.922425844476376</v>
      </c>
      <c r="P92" s="9"/>
      <c r="Q92" s="9"/>
      <c r="R92" s="9"/>
      <c r="S92" s="9"/>
    </row>
    <row r="93" spans="1:19" ht="14.25">
      <c r="A93" s="60" t="s">
        <v>8</v>
      </c>
      <c r="B93" s="62">
        <v>61262338</v>
      </c>
      <c r="C93" s="62" t="s">
        <v>48</v>
      </c>
      <c r="D93" s="62">
        <v>67874942</v>
      </c>
      <c r="E93" s="62" t="s">
        <v>48</v>
      </c>
      <c r="G93" s="40" t="s">
        <v>8</v>
      </c>
      <c r="H93" s="42">
        <f t="shared" si="0"/>
        <v>10.793913872500264</v>
      </c>
      <c r="J93" s="40" t="s">
        <v>50</v>
      </c>
      <c r="K93" s="42">
        <v>-21.370702899465616</v>
      </c>
      <c r="P93" s="9"/>
      <c r="Q93" s="9"/>
      <c r="R93" s="9"/>
      <c r="S93" s="9"/>
    </row>
    <row r="94" spans="1:19" ht="14.25">
      <c r="A94" s="60" t="s">
        <v>9</v>
      </c>
      <c r="B94" s="61" t="s">
        <v>28</v>
      </c>
      <c r="C94" s="61" t="s">
        <v>48</v>
      </c>
      <c r="D94" s="61">
        <v>1507667</v>
      </c>
      <c r="E94" s="61" t="s">
        <v>48</v>
      </c>
      <c r="G94" s="40" t="s">
        <v>9</v>
      </c>
      <c r="H94" s="42" t="str">
        <f t="shared" si="0"/>
        <v>:</v>
      </c>
      <c r="J94" s="40" t="s">
        <v>17</v>
      </c>
      <c r="K94" s="42">
        <v>-19.99227429620231</v>
      </c>
      <c r="P94" s="9"/>
      <c r="Q94" s="9"/>
      <c r="R94" s="9"/>
      <c r="S94" s="9"/>
    </row>
    <row r="95" spans="1:19" ht="14.25">
      <c r="A95" s="60" t="s">
        <v>10</v>
      </c>
      <c r="B95" s="62">
        <v>70326222</v>
      </c>
      <c r="C95" s="62" t="s">
        <v>48</v>
      </c>
      <c r="D95" s="62">
        <v>44424417</v>
      </c>
      <c r="E95" s="62" t="s">
        <v>48</v>
      </c>
      <c r="G95" s="40" t="s">
        <v>10</v>
      </c>
      <c r="H95" s="42">
        <f t="shared" si="0"/>
        <v>-36.83093483963919</v>
      </c>
      <c r="J95" s="40" t="s">
        <v>1</v>
      </c>
      <c r="K95" s="42">
        <v>-19.54925630927777</v>
      </c>
      <c r="P95" s="9"/>
      <c r="Q95" s="9"/>
      <c r="R95" s="9"/>
      <c r="S95" s="9"/>
    </row>
    <row r="96" spans="1:19" ht="14.25">
      <c r="A96" s="60" t="s">
        <v>11</v>
      </c>
      <c r="B96" s="61">
        <v>1234734</v>
      </c>
      <c r="C96" s="61" t="s">
        <v>48</v>
      </c>
      <c r="D96" s="61">
        <v>1009795</v>
      </c>
      <c r="E96" s="61" t="s">
        <v>48</v>
      </c>
      <c r="G96" s="40" t="s">
        <v>11</v>
      </c>
      <c r="H96" s="42">
        <f t="shared" si="0"/>
        <v>-18.217608003019272</v>
      </c>
      <c r="J96" s="40" t="s">
        <v>11</v>
      </c>
      <c r="K96" s="42">
        <v>-18.217608003019272</v>
      </c>
      <c r="P96" s="9"/>
      <c r="Q96" s="9"/>
      <c r="R96" s="32"/>
      <c r="S96" s="32"/>
    </row>
    <row r="97" spans="1:19" ht="14.25">
      <c r="A97" s="60" t="s">
        <v>12</v>
      </c>
      <c r="B97" s="62">
        <v>1076539</v>
      </c>
      <c r="C97" s="62" t="s">
        <v>48</v>
      </c>
      <c r="D97" s="62">
        <v>1822854</v>
      </c>
      <c r="E97" s="62" t="s">
        <v>48</v>
      </c>
      <c r="G97" s="40" t="s">
        <v>12</v>
      </c>
      <c r="H97" s="42">
        <f t="shared" si="0"/>
        <v>69.32540298122038</v>
      </c>
      <c r="J97" s="40" t="s">
        <v>25</v>
      </c>
      <c r="K97" s="42">
        <v>-3.204166306186746</v>
      </c>
      <c r="P97" s="9"/>
      <c r="Q97" s="9"/>
      <c r="R97" s="32"/>
      <c r="S97" s="32"/>
    </row>
    <row r="98" spans="1:19" ht="14.25">
      <c r="A98" s="60" t="s">
        <v>13</v>
      </c>
      <c r="B98" s="61">
        <v>2703420</v>
      </c>
      <c r="C98" s="61" t="s">
        <v>48</v>
      </c>
      <c r="D98" s="61">
        <v>3614062</v>
      </c>
      <c r="E98" s="61" t="s">
        <v>48</v>
      </c>
      <c r="G98" s="40" t="s">
        <v>13</v>
      </c>
      <c r="H98" s="42">
        <f t="shared" si="0"/>
        <v>33.68481405035104</v>
      </c>
      <c r="J98" s="40" t="s">
        <v>15</v>
      </c>
      <c r="K98" s="42">
        <v>0.8495877562489053</v>
      </c>
      <c r="P98" s="9"/>
      <c r="Q98" s="9"/>
      <c r="R98" s="9"/>
      <c r="S98" s="9"/>
    </row>
    <row r="99" spans="1:19" ht="14.25">
      <c r="A99" s="60" t="s">
        <v>14</v>
      </c>
      <c r="B99" s="62" t="s">
        <v>28</v>
      </c>
      <c r="C99" s="62" t="s">
        <v>48</v>
      </c>
      <c r="D99" s="62">
        <v>117067</v>
      </c>
      <c r="E99" s="62" t="s">
        <v>48</v>
      </c>
      <c r="G99" s="40" t="s">
        <v>14</v>
      </c>
      <c r="H99" s="42" t="str">
        <f t="shared" si="0"/>
        <v>:</v>
      </c>
      <c r="J99" s="40" t="s">
        <v>23</v>
      </c>
      <c r="K99" s="42">
        <v>9.623812769623735</v>
      </c>
      <c r="P99" s="9"/>
      <c r="Q99" s="9"/>
      <c r="R99" s="9"/>
      <c r="S99" s="9"/>
    </row>
    <row r="100" spans="1:19" ht="14.25">
      <c r="A100" s="60" t="s">
        <v>15</v>
      </c>
      <c r="B100" s="61">
        <v>8505890</v>
      </c>
      <c r="C100" s="61" t="s">
        <v>48</v>
      </c>
      <c r="D100" s="61">
        <v>8578155</v>
      </c>
      <c r="E100" s="61" t="s">
        <v>48</v>
      </c>
      <c r="G100" s="40" t="s">
        <v>15</v>
      </c>
      <c r="H100" s="42">
        <f t="shared" si="0"/>
        <v>0.8495877562489053</v>
      </c>
      <c r="J100" s="40" t="s">
        <v>43</v>
      </c>
      <c r="K100" s="42">
        <v>9.834072099743578</v>
      </c>
      <c r="P100" s="9"/>
      <c r="Q100" s="32"/>
      <c r="R100" s="9"/>
      <c r="S100" s="9"/>
    </row>
    <row r="101" spans="1:17" ht="14.25">
      <c r="A101" s="60" t="s">
        <v>16</v>
      </c>
      <c r="B101" s="62" t="s">
        <v>28</v>
      </c>
      <c r="C101" s="62" t="s">
        <v>49</v>
      </c>
      <c r="D101" s="62">
        <v>101379</v>
      </c>
      <c r="E101" s="62" t="s">
        <v>48</v>
      </c>
      <c r="G101" s="40" t="s">
        <v>16</v>
      </c>
      <c r="H101" s="42" t="str">
        <f t="shared" si="0"/>
        <v>:</v>
      </c>
      <c r="J101" s="40" t="s">
        <v>24</v>
      </c>
      <c r="K101" s="41">
        <v>10.207956977707823</v>
      </c>
      <c r="P101" s="9"/>
      <c r="Q101" s="32"/>
    </row>
    <row r="102" spans="1:17" ht="14.25">
      <c r="A102" s="60" t="s">
        <v>17</v>
      </c>
      <c r="B102" s="61">
        <v>10914216</v>
      </c>
      <c r="C102" s="61" t="s">
        <v>48</v>
      </c>
      <c r="D102" s="61">
        <v>8732216</v>
      </c>
      <c r="E102" s="61" t="s">
        <v>48</v>
      </c>
      <c r="G102" s="40" t="s">
        <v>17</v>
      </c>
      <c r="H102" s="42">
        <f t="shared" si="0"/>
        <v>-19.99227429620231</v>
      </c>
      <c r="J102" s="40" t="s">
        <v>8</v>
      </c>
      <c r="K102" s="41">
        <v>10.793913872500264</v>
      </c>
      <c r="O102" s="4"/>
      <c r="P102" s="32"/>
      <c r="Q102" s="9"/>
    </row>
    <row r="103" spans="1:17" ht="14.25">
      <c r="A103" s="60" t="s">
        <v>18</v>
      </c>
      <c r="B103" s="62">
        <v>3448274</v>
      </c>
      <c r="C103" s="62" t="s">
        <v>48</v>
      </c>
      <c r="D103" s="62">
        <v>6068732</v>
      </c>
      <c r="E103" s="62" t="s">
        <v>48</v>
      </c>
      <c r="G103" s="40" t="s">
        <v>18</v>
      </c>
      <c r="H103" s="42">
        <f t="shared" si="0"/>
        <v>75.99332303639444</v>
      </c>
      <c r="J103" s="40" t="s">
        <v>13</v>
      </c>
      <c r="K103" s="42">
        <v>33.68481405035104</v>
      </c>
      <c r="O103" s="4"/>
      <c r="P103" s="32"/>
      <c r="Q103" s="9"/>
    </row>
    <row r="104" spans="1:17" ht="14.25">
      <c r="A104" s="60" t="s">
        <v>19</v>
      </c>
      <c r="B104" s="61" t="s">
        <v>28</v>
      </c>
      <c r="C104" s="61" t="s">
        <v>49</v>
      </c>
      <c r="D104" s="61">
        <v>22299946</v>
      </c>
      <c r="E104" s="61" t="s">
        <v>48</v>
      </c>
      <c r="G104" s="40" t="s">
        <v>19</v>
      </c>
      <c r="H104" s="42" t="str">
        <f t="shared" si="0"/>
        <v>:</v>
      </c>
      <c r="J104" s="40" t="s">
        <v>12</v>
      </c>
      <c r="K104" s="41">
        <v>69.32540298122038</v>
      </c>
      <c r="P104" s="9"/>
      <c r="Q104" s="9"/>
    </row>
    <row r="105" spans="1:16" ht="14.25">
      <c r="A105" s="60" t="s">
        <v>20</v>
      </c>
      <c r="B105" s="62">
        <v>14024031</v>
      </c>
      <c r="C105" s="62" t="s">
        <v>48</v>
      </c>
      <c r="D105" s="62">
        <v>9039565</v>
      </c>
      <c r="E105" s="62" t="s">
        <v>48</v>
      </c>
      <c r="G105" s="40" t="s">
        <v>20</v>
      </c>
      <c r="H105" s="42">
        <f t="shared" si="0"/>
        <v>-35.54232017884159</v>
      </c>
      <c r="J105" s="40" t="s">
        <v>18</v>
      </c>
      <c r="K105" s="41">
        <v>75.99332303639444</v>
      </c>
      <c r="P105" s="9"/>
    </row>
    <row r="106" spans="1:16" ht="14.25">
      <c r="A106" s="60" t="s">
        <v>21</v>
      </c>
      <c r="B106" s="61">
        <v>11426424</v>
      </c>
      <c r="C106" s="61" t="s">
        <v>48</v>
      </c>
      <c r="D106" s="61">
        <v>7957018</v>
      </c>
      <c r="E106" s="61" t="s">
        <v>48</v>
      </c>
      <c r="G106" s="40" t="s">
        <v>21</v>
      </c>
      <c r="H106" s="42">
        <f t="shared" si="0"/>
        <v>-30.363007709148548</v>
      </c>
      <c r="J106" s="40" t="s">
        <v>2</v>
      </c>
      <c r="K106" s="41" t="s">
        <v>28</v>
      </c>
      <c r="P106" s="9"/>
    </row>
    <row r="107" spans="1:11" ht="14.25">
      <c r="A107" s="60" t="s">
        <v>22</v>
      </c>
      <c r="B107" s="62">
        <v>1121721</v>
      </c>
      <c r="C107" s="62" t="s">
        <v>48</v>
      </c>
      <c r="D107" s="62">
        <v>825975</v>
      </c>
      <c r="E107" s="62" t="s">
        <v>48</v>
      </c>
      <c r="G107" s="40" t="s">
        <v>22</v>
      </c>
      <c r="H107" s="42">
        <f t="shared" si="0"/>
        <v>-26.365379626484657</v>
      </c>
      <c r="J107" s="40" t="s">
        <v>4</v>
      </c>
      <c r="K107" s="41" t="s">
        <v>28</v>
      </c>
    </row>
    <row r="108" spans="1:11" ht="14.25">
      <c r="A108" s="60" t="s">
        <v>23</v>
      </c>
      <c r="B108" s="61">
        <v>1805989</v>
      </c>
      <c r="C108" s="61" t="s">
        <v>48</v>
      </c>
      <c r="D108" s="61">
        <v>1979794</v>
      </c>
      <c r="E108" s="61" t="s">
        <v>48</v>
      </c>
      <c r="G108" s="40" t="s">
        <v>23</v>
      </c>
      <c r="H108" s="42">
        <f t="shared" si="0"/>
        <v>9.623812769623735</v>
      </c>
      <c r="J108" s="40" t="s">
        <v>9</v>
      </c>
      <c r="K108" s="42" t="s">
        <v>28</v>
      </c>
    </row>
    <row r="109" spans="1:11" ht="14.25">
      <c r="A109" s="60" t="s">
        <v>24</v>
      </c>
      <c r="B109" s="62">
        <v>3019086</v>
      </c>
      <c r="C109" s="62" t="s">
        <v>48</v>
      </c>
      <c r="D109" s="62">
        <v>3327273</v>
      </c>
      <c r="E109" s="62" t="s">
        <v>149</v>
      </c>
      <c r="G109" s="40" t="s">
        <v>24</v>
      </c>
      <c r="H109" s="42">
        <f t="shared" si="0"/>
        <v>10.207956977707823</v>
      </c>
      <c r="J109" s="40" t="s">
        <v>14</v>
      </c>
      <c r="K109" s="41" t="s">
        <v>28</v>
      </c>
    </row>
    <row r="110" spans="1:11" ht="14.25">
      <c r="A110" s="60" t="s">
        <v>25</v>
      </c>
      <c r="B110" s="61">
        <v>2415761</v>
      </c>
      <c r="C110" s="61" t="s">
        <v>48</v>
      </c>
      <c r="D110" s="61">
        <v>2338356</v>
      </c>
      <c r="E110" s="61" t="s">
        <v>48</v>
      </c>
      <c r="G110" s="40" t="s">
        <v>25</v>
      </c>
      <c r="H110" s="42">
        <f t="shared" si="0"/>
        <v>-3.204166306186746</v>
      </c>
      <c r="J110" s="40" t="s">
        <v>16</v>
      </c>
      <c r="K110" s="41" t="s">
        <v>28</v>
      </c>
    </row>
    <row r="111" spans="10:11" ht="14.25">
      <c r="J111" s="40" t="s">
        <v>19</v>
      </c>
      <c r="K111" s="42" t="s">
        <v>28</v>
      </c>
    </row>
    <row r="112" spans="1:14" ht="14.25">
      <c r="A112" s="38"/>
      <c r="C112" s="37"/>
      <c r="J112" s="22" t="s">
        <v>181</v>
      </c>
      <c r="K112" s="4"/>
      <c r="N112" s="4"/>
    </row>
    <row r="113" spans="1:13" ht="12">
      <c r="A113" s="38"/>
      <c r="C113" s="37"/>
      <c r="G113" s="2" t="s">
        <v>71</v>
      </c>
      <c r="H113" s="29">
        <f>COUNTA(H84:H110)-COUNTIF(H84:H110,":")</f>
        <v>21</v>
      </c>
      <c r="J113" s="27" t="s">
        <v>34</v>
      </c>
      <c r="K113" s="4"/>
      <c r="L113" s="4"/>
      <c r="M113" s="4"/>
    </row>
    <row r="116" spans="7:9" ht="14.25">
      <c r="G116" s="30">
        <f>B83</f>
        <v>2011</v>
      </c>
      <c r="H116" s="28">
        <f>SUM(B84:B110)/1000</f>
        <v>337821.622</v>
      </c>
      <c r="I116" s="85">
        <f>(H117-H116)/H116</f>
        <v>-0.1332642319738788</v>
      </c>
    </row>
    <row r="117" spans="7:9" ht="14.25">
      <c r="G117" s="30">
        <f>D83</f>
        <v>2022</v>
      </c>
      <c r="H117" s="28">
        <f>SUM(D84,D86:D88,D90:D93,D95:D98,D100,D102:D103,D105:D110)/1000</f>
        <v>292802.083</v>
      </c>
      <c r="I117" s="86"/>
    </row>
    <row r="118" spans="7:10" ht="14.25">
      <c r="G118" s="87" t="s">
        <v>155</v>
      </c>
      <c r="H118" s="88"/>
      <c r="I118" s="89"/>
      <c r="J118" s="36">
        <f>(1000*H117)/SUM(D84:D110)</f>
        <v>0.9093518724181194</v>
      </c>
    </row>
    <row r="122" ht="14.5" customHeight="1"/>
    <row r="123" ht="14.5" customHeight="1">
      <c r="R123" s="4"/>
    </row>
    <row r="124" ht="15" customHeight="1"/>
    <row r="127" ht="14.25">
      <c r="Q127" s="4"/>
    </row>
    <row r="129" spans="15:16" ht="14.25">
      <c r="O129" s="4"/>
      <c r="P129" s="4"/>
    </row>
  </sheetData>
  <mergeCells count="4">
    <mergeCell ref="I116:I117"/>
    <mergeCell ref="G118:I118"/>
    <mergeCell ref="B83:C83"/>
    <mergeCell ref="D83:E83"/>
  </mergeCells>
  <hyperlinks>
    <hyperlink ref="A74" r:id="rId1" display="https://ec.europa.eu/eurostat/databrowser/bookmark/dc62940a-231c-4ae2-9c67-2964a5aedb89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34569-7E6A-4C8A-83A8-993DFE3C04E3}">
  <dimension ref="A2:S128"/>
  <sheetViews>
    <sheetView showGridLines="0" workbookViewId="0" topLeftCell="A1"/>
  </sheetViews>
  <sheetFormatPr defaultColWidth="9.00390625" defaultRowHeight="14.25"/>
  <cols>
    <col min="1" max="1" width="9.00390625" style="2" customWidth="1"/>
    <col min="2" max="2" width="11.375" style="2" bestFit="1" customWidth="1"/>
    <col min="3" max="4" width="9.00390625" style="2" customWidth="1"/>
    <col min="5" max="5" width="9.375" style="2" customWidth="1"/>
    <col min="6" max="16384" width="9.00390625" style="2" customWidth="1"/>
  </cols>
  <sheetData>
    <row r="1" ht="12"/>
    <row r="2" ht="12">
      <c r="B2" s="25"/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>
      <c r="A26" s="1"/>
    </row>
    <row r="27" ht="12">
      <c r="A27" s="1"/>
    </row>
    <row r="28" ht="12">
      <c r="A28" s="1"/>
    </row>
    <row r="29" ht="15" customHeight="1">
      <c r="A29" s="1"/>
    </row>
    <row r="30" ht="15" customHeight="1">
      <c r="B30" s="7"/>
    </row>
    <row r="31" ht="12"/>
    <row r="32" ht="12"/>
    <row r="33" ht="12"/>
    <row r="34" ht="12"/>
    <row r="35" ht="12"/>
    <row r="36" ht="12"/>
    <row r="45" ht="15.5">
      <c r="J45" s="72" t="s">
        <v>146</v>
      </c>
    </row>
    <row r="46" ht="12.5">
      <c r="J46" s="71" t="s">
        <v>168</v>
      </c>
    </row>
    <row r="48" ht="12.5">
      <c r="J48" s="73" t="s">
        <v>180</v>
      </c>
    </row>
    <row r="49" ht="14.25">
      <c r="J49" s="2" t="s">
        <v>167</v>
      </c>
    </row>
    <row r="58" spans="1:6" ht="14.25">
      <c r="A58" s="20" t="s">
        <v>44</v>
      </c>
      <c r="B58" s="20"/>
      <c r="C58" s="20"/>
      <c r="D58" s="20"/>
      <c r="E58" s="4"/>
      <c r="F58" s="4"/>
    </row>
    <row r="59" spans="1:4" s="4" customFormat="1" ht="14.25">
      <c r="A59" s="59" t="s">
        <v>158</v>
      </c>
      <c r="B59" s="20"/>
      <c r="C59" s="20"/>
      <c r="D59" s="20"/>
    </row>
    <row r="60" spans="1:6" ht="14.25">
      <c r="A60" s="20"/>
      <c r="B60" s="20"/>
      <c r="C60" s="20"/>
      <c r="D60" s="20"/>
      <c r="E60" s="4"/>
      <c r="F60" s="4"/>
    </row>
    <row r="61" ht="14.25">
      <c r="A61" s="37" t="s">
        <v>156</v>
      </c>
    </row>
    <row r="62" spans="1:2" ht="14.25">
      <c r="A62" s="37" t="s">
        <v>104</v>
      </c>
      <c r="B62" s="38" t="s">
        <v>157</v>
      </c>
    </row>
    <row r="63" spans="1:2" ht="14.25">
      <c r="A63" s="37" t="s">
        <v>105</v>
      </c>
      <c r="B63" s="52">
        <v>45411.958333333336</v>
      </c>
    </row>
    <row r="65" spans="1:3" ht="14.25">
      <c r="A65" s="38" t="s">
        <v>100</v>
      </c>
      <c r="C65" s="37" t="s">
        <v>101</v>
      </c>
    </row>
    <row r="66" spans="1:3" ht="14.25">
      <c r="A66" s="38" t="s">
        <v>102</v>
      </c>
      <c r="C66" s="37" t="s">
        <v>47</v>
      </c>
    </row>
    <row r="67" spans="1:3" ht="14.25">
      <c r="A67" s="38" t="s">
        <v>103</v>
      </c>
      <c r="C67" s="37">
        <v>2022</v>
      </c>
    </row>
    <row r="68" spans="10:13" ht="14.25">
      <c r="J68" s="31"/>
      <c r="K68" s="4"/>
      <c r="L68" s="4"/>
      <c r="M68" s="4"/>
    </row>
    <row r="69" spans="1:19" ht="14.25">
      <c r="A69" s="39" t="s">
        <v>106</v>
      </c>
      <c r="B69" s="51" t="s">
        <v>58</v>
      </c>
      <c r="C69" s="51" t="s">
        <v>59</v>
      </c>
      <c r="D69" s="51" t="s">
        <v>60</v>
      </c>
      <c r="E69" s="51" t="s">
        <v>61</v>
      </c>
      <c r="F69" s="51" t="s">
        <v>62</v>
      </c>
      <c r="G69" s="51" t="s">
        <v>63</v>
      </c>
      <c r="H69" s="51" t="s">
        <v>64</v>
      </c>
      <c r="J69" s="22"/>
      <c r="K69" s="4"/>
      <c r="L69" s="4"/>
      <c r="M69" s="4"/>
      <c r="R69" s="9"/>
      <c r="S69" s="9"/>
    </row>
    <row r="70" spans="1:19" ht="14.25">
      <c r="A70" s="40" t="s">
        <v>1</v>
      </c>
      <c r="B70" s="42">
        <v>425951</v>
      </c>
      <c r="C70" s="42">
        <v>258762</v>
      </c>
      <c r="D70" s="42" t="s">
        <v>28</v>
      </c>
      <c r="E70" s="42">
        <v>215660</v>
      </c>
      <c r="F70" s="42" t="s">
        <v>28</v>
      </c>
      <c r="G70" s="42" t="s">
        <v>28</v>
      </c>
      <c r="H70" s="42">
        <v>770554</v>
      </c>
      <c r="J70" s="39"/>
      <c r="K70" s="51" t="s">
        <v>58</v>
      </c>
      <c r="L70" s="51" t="s">
        <v>59</v>
      </c>
      <c r="M70" s="51" t="s">
        <v>60</v>
      </c>
      <c r="N70" s="51" t="s">
        <v>61</v>
      </c>
      <c r="O70" s="51" t="s">
        <v>62</v>
      </c>
      <c r="P70" s="51" t="s">
        <v>63</v>
      </c>
      <c r="Q70" s="51" t="s">
        <v>64</v>
      </c>
      <c r="R70" s="9"/>
      <c r="S70" s="9"/>
    </row>
    <row r="71" spans="1:19" ht="14.25">
      <c r="A71" s="40" t="s">
        <v>2</v>
      </c>
      <c r="B71" s="41">
        <v>472661</v>
      </c>
      <c r="C71" s="41">
        <v>25284</v>
      </c>
      <c r="D71" s="41" t="s">
        <v>28</v>
      </c>
      <c r="E71" s="41">
        <v>362040</v>
      </c>
      <c r="F71" s="41">
        <v>2488</v>
      </c>
      <c r="G71" s="41" t="s">
        <v>28</v>
      </c>
      <c r="H71" s="41">
        <v>678429</v>
      </c>
      <c r="J71" s="51">
        <v>2022</v>
      </c>
      <c r="K71" s="44">
        <f aca="true" t="shared" si="0" ref="K71:Q71">SUM(B70:B96)/SUM($B$70:$H$96)</f>
        <v>0.6438893299329925</v>
      </c>
      <c r="L71" s="44">
        <f t="shared" si="0"/>
        <v>0.048366563818909004</v>
      </c>
      <c r="M71" s="44">
        <f t="shared" si="0"/>
        <v>8.262032848856228E-05</v>
      </c>
      <c r="N71" s="44">
        <f t="shared" si="0"/>
        <v>0.08308967297360352</v>
      </c>
      <c r="O71" s="44">
        <f t="shared" si="0"/>
        <v>0.0014784943698470828</v>
      </c>
      <c r="P71" s="44">
        <f t="shared" si="0"/>
        <v>0.0001854273572961907</v>
      </c>
      <c r="Q71" s="44">
        <f t="shared" si="0"/>
        <v>0.22290789121886312</v>
      </c>
      <c r="R71" s="9"/>
      <c r="S71" s="9"/>
    </row>
    <row r="72" spans="1:19" ht="14.25">
      <c r="A72" s="40" t="s">
        <v>50</v>
      </c>
      <c r="B72" s="42">
        <v>427448</v>
      </c>
      <c r="C72" s="42">
        <v>36229</v>
      </c>
      <c r="D72" s="42" t="s">
        <v>28</v>
      </c>
      <c r="E72" s="42">
        <v>423537</v>
      </c>
      <c r="F72" s="42">
        <v>3393</v>
      </c>
      <c r="G72" s="42" t="s">
        <v>28</v>
      </c>
      <c r="H72" s="42">
        <v>527913</v>
      </c>
      <c r="J72" s="10"/>
      <c r="Q72" s="9"/>
      <c r="R72" s="9"/>
      <c r="S72" s="9"/>
    </row>
    <row r="73" spans="1:19" ht="12">
      <c r="A73" s="40" t="s">
        <v>3</v>
      </c>
      <c r="B73" s="41">
        <v>1520</v>
      </c>
      <c r="C73" s="41">
        <v>24026</v>
      </c>
      <c r="D73" s="41" t="s">
        <v>28</v>
      </c>
      <c r="E73" s="41">
        <v>211557</v>
      </c>
      <c r="F73" s="41">
        <v>1750</v>
      </c>
      <c r="G73" s="41" t="s">
        <v>28</v>
      </c>
      <c r="H73" s="41">
        <v>286658</v>
      </c>
      <c r="J73" s="27"/>
      <c r="K73" s="4"/>
      <c r="L73" s="4"/>
      <c r="M73" s="4"/>
      <c r="N73" s="4"/>
      <c r="O73" s="4"/>
      <c r="Q73" s="9"/>
      <c r="R73" s="9"/>
      <c r="S73" s="9"/>
    </row>
    <row r="74" spans="1:19" ht="14.25">
      <c r="A74" s="40" t="s">
        <v>42</v>
      </c>
      <c r="B74" s="42">
        <v>4584812</v>
      </c>
      <c r="C74" s="42">
        <v>472717</v>
      </c>
      <c r="D74" s="42">
        <v>4</v>
      </c>
      <c r="E74" s="42">
        <v>2192524</v>
      </c>
      <c r="F74" s="42">
        <v>41625</v>
      </c>
      <c r="G74" s="42">
        <v>1440</v>
      </c>
      <c r="H74" s="42">
        <v>4227525</v>
      </c>
      <c r="Q74" s="9"/>
      <c r="R74" s="9"/>
      <c r="S74" s="9"/>
    </row>
    <row r="75" spans="1:19" ht="15.5">
      <c r="A75" s="40" t="s">
        <v>4</v>
      </c>
      <c r="B75" s="41">
        <v>0</v>
      </c>
      <c r="C75" s="41">
        <v>2567</v>
      </c>
      <c r="D75" s="41">
        <v>0</v>
      </c>
      <c r="E75" s="41">
        <v>66974</v>
      </c>
      <c r="F75" s="41" t="s">
        <v>28</v>
      </c>
      <c r="G75" s="41">
        <v>0</v>
      </c>
      <c r="H75" s="41">
        <v>84070</v>
      </c>
      <c r="J75" s="49" t="s">
        <v>146</v>
      </c>
      <c r="K75" s="4"/>
      <c r="L75" s="4"/>
      <c r="M75" s="4"/>
      <c r="R75" s="9"/>
      <c r="S75" s="9"/>
    </row>
    <row r="76" spans="1:19" ht="12.5">
      <c r="A76" s="40" t="s">
        <v>5</v>
      </c>
      <c r="B76" s="42">
        <v>28566</v>
      </c>
      <c r="C76" s="42" t="s">
        <v>28</v>
      </c>
      <c r="D76" s="42" t="s">
        <v>28</v>
      </c>
      <c r="E76" s="42">
        <v>102749</v>
      </c>
      <c r="F76" s="42" t="s">
        <v>28</v>
      </c>
      <c r="G76" s="42" t="s">
        <v>28</v>
      </c>
      <c r="H76" s="42">
        <v>304607</v>
      </c>
      <c r="J76" s="48" t="s">
        <v>168</v>
      </c>
      <c r="K76" s="4"/>
      <c r="L76" s="4"/>
      <c r="M76" s="4"/>
      <c r="R76" s="9"/>
      <c r="S76" s="9"/>
    </row>
    <row r="77" spans="1:19" ht="14.25">
      <c r="A77" s="40" t="s">
        <v>6</v>
      </c>
      <c r="B77" s="41">
        <v>798279</v>
      </c>
      <c r="C77" s="41">
        <v>131489</v>
      </c>
      <c r="D77" s="41" t="s">
        <v>28</v>
      </c>
      <c r="E77" s="41">
        <v>48556</v>
      </c>
      <c r="F77" s="41" t="s">
        <v>28</v>
      </c>
      <c r="G77" s="41">
        <v>0</v>
      </c>
      <c r="H77" s="41">
        <v>345070</v>
      </c>
      <c r="J77" s="39"/>
      <c r="K77" s="51" t="s">
        <v>58</v>
      </c>
      <c r="L77" s="68" t="s">
        <v>61</v>
      </c>
      <c r="M77" s="68" t="s">
        <v>59</v>
      </c>
      <c r="N77" s="68" t="s">
        <v>62</v>
      </c>
      <c r="O77" s="68" t="s">
        <v>63</v>
      </c>
      <c r="P77" s="68" t="s">
        <v>60</v>
      </c>
      <c r="Q77" s="51" t="s">
        <v>64</v>
      </c>
      <c r="R77" s="9"/>
      <c r="S77" s="9"/>
    </row>
    <row r="78" spans="1:19" ht="14.25">
      <c r="A78" s="40" t="s">
        <v>7</v>
      </c>
      <c r="B78" s="42">
        <v>29010063</v>
      </c>
      <c r="C78" s="42" t="s">
        <v>28</v>
      </c>
      <c r="D78" s="42" t="s">
        <v>28</v>
      </c>
      <c r="E78" s="42">
        <v>542986</v>
      </c>
      <c r="F78" s="42">
        <v>0</v>
      </c>
      <c r="G78" s="42">
        <v>0</v>
      </c>
      <c r="H78" s="42">
        <v>2194183</v>
      </c>
      <c r="J78" s="51">
        <v>2022</v>
      </c>
      <c r="K78" s="44">
        <v>0.6438893299329925</v>
      </c>
      <c r="L78" s="44">
        <v>0.08308967297360352</v>
      </c>
      <c r="M78" s="44">
        <v>0.048366563818909004</v>
      </c>
      <c r="N78" s="44">
        <v>0.0014784943698470828</v>
      </c>
      <c r="O78" s="44">
        <v>0.0001854273572961907</v>
      </c>
      <c r="P78" s="44">
        <v>8.262032848856228E-05</v>
      </c>
      <c r="Q78" s="44">
        <v>0.22290789121886312</v>
      </c>
      <c r="R78" s="9"/>
      <c r="S78" s="9"/>
    </row>
    <row r="79" spans="1:19" ht="14.5" customHeight="1">
      <c r="A79" s="40" t="s">
        <v>8</v>
      </c>
      <c r="B79" s="41">
        <v>19197229</v>
      </c>
      <c r="C79" s="41">
        <v>1273694</v>
      </c>
      <c r="D79" s="41">
        <v>10723</v>
      </c>
      <c r="E79" s="41">
        <v>1992801</v>
      </c>
      <c r="F79" s="41">
        <v>63074</v>
      </c>
      <c r="G79" s="41">
        <v>14205</v>
      </c>
      <c r="H79" s="41">
        <v>5381698</v>
      </c>
      <c r="J79" s="73" t="s">
        <v>180</v>
      </c>
      <c r="Q79" s="9"/>
      <c r="R79" s="9"/>
      <c r="S79" s="9"/>
    </row>
    <row r="80" spans="1:19" ht="15" customHeight="1">
      <c r="A80" s="40" t="s">
        <v>9</v>
      </c>
      <c r="B80" s="42">
        <v>369717</v>
      </c>
      <c r="C80" s="42">
        <v>23523</v>
      </c>
      <c r="D80" s="42" t="s">
        <v>28</v>
      </c>
      <c r="E80" s="42">
        <v>61572</v>
      </c>
      <c r="F80" s="42">
        <v>2943</v>
      </c>
      <c r="G80" s="42" t="s">
        <v>28</v>
      </c>
      <c r="H80" s="42">
        <v>146647</v>
      </c>
      <c r="J80" s="27" t="s">
        <v>34</v>
      </c>
      <c r="K80" s="4"/>
      <c r="L80" s="4"/>
      <c r="M80" s="4"/>
      <c r="N80" s="4"/>
      <c r="O80" s="4"/>
      <c r="Q80" s="9"/>
      <c r="R80" s="9"/>
      <c r="S80" s="9"/>
    </row>
    <row r="81" spans="1:19" ht="15" customHeight="1">
      <c r="A81" s="40" t="s">
        <v>10</v>
      </c>
      <c r="B81" s="41">
        <v>21176461</v>
      </c>
      <c r="C81" s="41">
        <v>2864802</v>
      </c>
      <c r="D81" s="41" t="s">
        <v>28</v>
      </c>
      <c r="E81" s="41">
        <v>502596</v>
      </c>
      <c r="F81" s="41" t="s">
        <v>28</v>
      </c>
      <c r="G81" s="41">
        <v>0</v>
      </c>
      <c r="H81" s="41">
        <v>4408642</v>
      </c>
      <c r="Q81" s="9"/>
      <c r="R81" s="9"/>
      <c r="S81" s="9"/>
    </row>
    <row r="82" spans="1:19" ht="14.25">
      <c r="A82" s="40" t="s">
        <v>11</v>
      </c>
      <c r="B82" s="42">
        <v>645824</v>
      </c>
      <c r="C82" s="42">
        <v>19559</v>
      </c>
      <c r="D82" s="42" t="s">
        <v>28</v>
      </c>
      <c r="E82" s="42">
        <v>2511</v>
      </c>
      <c r="F82" s="42" t="s">
        <v>28</v>
      </c>
      <c r="G82" s="42" t="s">
        <v>28</v>
      </c>
      <c r="H82" s="42">
        <v>23063</v>
      </c>
      <c r="Q82" s="9"/>
      <c r="R82" s="9"/>
      <c r="S82" s="9"/>
    </row>
    <row r="83" spans="1:19" ht="14.25">
      <c r="A83" s="40" t="s">
        <v>12</v>
      </c>
      <c r="B83" s="41" t="s">
        <v>28</v>
      </c>
      <c r="C83" s="41" t="s">
        <v>28</v>
      </c>
      <c r="D83" s="41" t="s">
        <v>28</v>
      </c>
      <c r="E83" s="41">
        <v>135171</v>
      </c>
      <c r="F83" s="41" t="s">
        <v>28</v>
      </c>
      <c r="G83" s="41" t="s">
        <v>28</v>
      </c>
      <c r="H83" s="41">
        <v>129912</v>
      </c>
      <c r="Q83" s="9"/>
      <c r="R83" s="9"/>
      <c r="S83" s="9"/>
    </row>
    <row r="84" spans="1:19" ht="14.25">
      <c r="A84" s="40" t="s">
        <v>13</v>
      </c>
      <c r="B84" s="42" t="s">
        <v>28</v>
      </c>
      <c r="C84" s="42" t="s">
        <v>28</v>
      </c>
      <c r="D84" s="42" t="s">
        <v>28</v>
      </c>
      <c r="E84" s="42">
        <v>389608</v>
      </c>
      <c r="F84" s="42" t="s">
        <v>28</v>
      </c>
      <c r="G84" s="42" t="s">
        <v>28</v>
      </c>
      <c r="H84" s="42">
        <v>349960</v>
      </c>
      <c r="Q84" s="9"/>
      <c r="R84" s="9"/>
      <c r="S84" s="9"/>
    </row>
    <row r="85" spans="1:19" ht="14.25">
      <c r="A85" s="40" t="s">
        <v>14</v>
      </c>
      <c r="B85" s="41" t="s">
        <v>28</v>
      </c>
      <c r="C85" s="41" t="s">
        <v>28</v>
      </c>
      <c r="D85" s="41" t="s">
        <v>28</v>
      </c>
      <c r="E85" s="41">
        <v>4681</v>
      </c>
      <c r="F85" s="41" t="s">
        <v>28</v>
      </c>
      <c r="G85" s="41" t="s">
        <v>28</v>
      </c>
      <c r="H85" s="41">
        <v>13187</v>
      </c>
      <c r="Q85" s="9"/>
      <c r="R85" s="9"/>
      <c r="S85" s="9"/>
    </row>
    <row r="86" spans="1:19" ht="14.25">
      <c r="A86" s="40" t="s">
        <v>15</v>
      </c>
      <c r="B86" s="42">
        <v>1618807</v>
      </c>
      <c r="C86" s="42">
        <v>74829</v>
      </c>
      <c r="D86" s="42" t="s">
        <v>28</v>
      </c>
      <c r="E86" s="42">
        <v>496647</v>
      </c>
      <c r="F86" s="42">
        <v>2846</v>
      </c>
      <c r="G86" s="42" t="s">
        <v>28</v>
      </c>
      <c r="H86" s="42">
        <v>693769</v>
      </c>
      <c r="Q86" s="9"/>
      <c r="R86" s="9"/>
      <c r="S86" s="9"/>
    </row>
    <row r="87" spans="1:8" ht="14.25">
      <c r="A87" s="40" t="s">
        <v>16</v>
      </c>
      <c r="B87" s="41">
        <v>60109</v>
      </c>
      <c r="C87" s="41">
        <v>973</v>
      </c>
      <c r="D87" s="41" t="s">
        <v>28</v>
      </c>
      <c r="E87" s="41" t="s">
        <v>28</v>
      </c>
      <c r="F87" s="41" t="s">
        <v>28</v>
      </c>
      <c r="G87" s="41" t="s">
        <v>28</v>
      </c>
      <c r="H87" s="41">
        <v>1658</v>
      </c>
    </row>
    <row r="88" spans="1:8" ht="14.25">
      <c r="A88" s="40" t="s">
        <v>17</v>
      </c>
      <c r="B88" s="42">
        <v>248782</v>
      </c>
      <c r="C88" s="42">
        <v>378475</v>
      </c>
      <c r="D88" s="42">
        <v>430</v>
      </c>
      <c r="E88" s="42">
        <v>337059</v>
      </c>
      <c r="F88" s="42">
        <v>34893</v>
      </c>
      <c r="G88" s="42">
        <v>9395</v>
      </c>
      <c r="H88" s="42">
        <v>1777460</v>
      </c>
    </row>
    <row r="89" spans="1:8" ht="14.25">
      <c r="A89" s="40" t="s">
        <v>18</v>
      </c>
      <c r="B89" s="41">
        <v>1832832</v>
      </c>
      <c r="C89" s="41">
        <v>121013</v>
      </c>
      <c r="D89" s="41">
        <v>0</v>
      </c>
      <c r="E89" s="41">
        <v>124768</v>
      </c>
      <c r="F89" s="41">
        <v>7888</v>
      </c>
      <c r="G89" s="41" t="s">
        <v>28</v>
      </c>
      <c r="H89" s="41">
        <v>340107</v>
      </c>
    </row>
    <row r="90" spans="1:8" ht="14.25">
      <c r="A90" s="40" t="s">
        <v>19</v>
      </c>
      <c r="B90" s="42">
        <v>468989</v>
      </c>
      <c r="C90" s="42">
        <v>278297</v>
      </c>
      <c r="D90" s="42" t="s">
        <v>28</v>
      </c>
      <c r="E90" s="42">
        <v>1977848</v>
      </c>
      <c r="F90" s="42">
        <v>28226</v>
      </c>
      <c r="G90" s="42" t="s">
        <v>28</v>
      </c>
      <c r="H90" s="42">
        <v>4326486</v>
      </c>
    </row>
    <row r="91" spans="1:8" ht="14.25">
      <c r="A91" s="40" t="s">
        <v>20</v>
      </c>
      <c r="B91" s="41">
        <v>4317947</v>
      </c>
      <c r="C91" s="41">
        <v>203170</v>
      </c>
      <c r="D91" s="41" t="s">
        <v>28</v>
      </c>
      <c r="E91" s="41">
        <v>136412</v>
      </c>
      <c r="F91" s="41" t="s">
        <v>28</v>
      </c>
      <c r="G91" s="41" t="s">
        <v>28</v>
      </c>
      <c r="H91" s="41">
        <v>1288100</v>
      </c>
    </row>
    <row r="92" spans="1:8" ht="14.25">
      <c r="A92" s="40" t="s">
        <v>21</v>
      </c>
      <c r="B92" s="42">
        <v>760413</v>
      </c>
      <c r="C92" s="42">
        <v>286767</v>
      </c>
      <c r="D92" s="42">
        <v>0</v>
      </c>
      <c r="E92" s="42">
        <v>737691</v>
      </c>
      <c r="F92" s="42">
        <v>5354</v>
      </c>
      <c r="G92" s="42">
        <v>0</v>
      </c>
      <c r="H92" s="42">
        <v>1326691</v>
      </c>
    </row>
    <row r="93" spans="1:8" ht="14.25">
      <c r="A93" s="40" t="s">
        <v>22</v>
      </c>
      <c r="B93" s="41">
        <v>402069</v>
      </c>
      <c r="C93" s="41">
        <v>16475</v>
      </c>
      <c r="D93" s="41" t="s">
        <v>28</v>
      </c>
      <c r="E93" s="41">
        <v>21591</v>
      </c>
      <c r="F93" s="41">
        <v>4215</v>
      </c>
      <c r="G93" s="41" t="s">
        <v>28</v>
      </c>
      <c r="H93" s="41">
        <v>183998</v>
      </c>
    </row>
    <row r="94" spans="1:8" ht="14.25">
      <c r="A94" s="40" t="s">
        <v>23</v>
      </c>
      <c r="B94" s="42">
        <v>101953</v>
      </c>
      <c r="C94" s="42">
        <v>20482</v>
      </c>
      <c r="D94" s="42" t="s">
        <v>28</v>
      </c>
      <c r="E94" s="42" t="s">
        <v>28</v>
      </c>
      <c r="F94" s="42" t="s">
        <v>28</v>
      </c>
      <c r="G94" s="42" t="s">
        <v>28</v>
      </c>
      <c r="H94" s="42">
        <v>177863</v>
      </c>
    </row>
    <row r="95" spans="1:8" ht="14.25">
      <c r="A95" s="40" t="s">
        <v>24</v>
      </c>
      <c r="B95" s="41" t="s">
        <v>28</v>
      </c>
      <c r="C95" s="41">
        <v>18259</v>
      </c>
      <c r="D95" s="41" t="s">
        <v>28</v>
      </c>
      <c r="E95" s="41">
        <v>40015</v>
      </c>
      <c r="F95" s="41">
        <v>960</v>
      </c>
      <c r="G95" s="41" t="s">
        <v>28</v>
      </c>
      <c r="H95" s="41" t="s">
        <v>28</v>
      </c>
    </row>
    <row r="96" spans="1:8" ht="14.25">
      <c r="A96" s="40" t="s">
        <v>25</v>
      </c>
      <c r="B96" s="42" t="s">
        <v>28</v>
      </c>
      <c r="C96" s="42" t="s">
        <v>28</v>
      </c>
      <c r="D96" s="42" t="s">
        <v>28</v>
      </c>
      <c r="E96" s="42">
        <v>92826</v>
      </c>
      <c r="F96" s="42" t="s">
        <v>28</v>
      </c>
      <c r="G96" s="42" t="s">
        <v>28</v>
      </c>
      <c r="H96" s="42">
        <v>113099</v>
      </c>
    </row>
    <row r="98" spans="1:19" ht="14.25">
      <c r="A98" s="39" t="s">
        <v>106</v>
      </c>
      <c r="B98" s="51" t="s">
        <v>64</v>
      </c>
      <c r="C98" s="51" t="s">
        <v>126</v>
      </c>
      <c r="D98" s="51" t="s">
        <v>127</v>
      </c>
      <c r="E98" s="51" t="s">
        <v>128</v>
      </c>
      <c r="F98" s="51" t="s">
        <v>129</v>
      </c>
      <c r="G98" s="51" t="s">
        <v>130</v>
      </c>
      <c r="H98" s="51" t="s">
        <v>131</v>
      </c>
      <c r="I98" s="51" t="s">
        <v>132</v>
      </c>
      <c r="J98" s="51" t="s">
        <v>133</v>
      </c>
      <c r="K98" s="51" t="s">
        <v>134</v>
      </c>
      <c r="L98" s="51" t="s">
        <v>135</v>
      </c>
      <c r="M98" s="51" t="s">
        <v>136</v>
      </c>
      <c r="N98" s="51" t="s">
        <v>137</v>
      </c>
      <c r="O98" s="51" t="s">
        <v>138</v>
      </c>
      <c r="P98" s="51" t="s">
        <v>139</v>
      </c>
      <c r="Q98" s="51" t="s">
        <v>140</v>
      </c>
      <c r="R98" s="51" t="s">
        <v>141</v>
      </c>
      <c r="S98" s="51" t="s">
        <v>142</v>
      </c>
    </row>
    <row r="99" spans="1:19" ht="14.25">
      <c r="A99" s="40" t="s">
        <v>1</v>
      </c>
      <c r="B99" s="42">
        <v>770554</v>
      </c>
      <c r="C99" s="42">
        <v>87319</v>
      </c>
      <c r="D99" s="42">
        <v>97771</v>
      </c>
      <c r="E99" s="42">
        <v>44022</v>
      </c>
      <c r="F99" s="42">
        <v>0</v>
      </c>
      <c r="G99" s="42" t="s">
        <v>28</v>
      </c>
      <c r="H99" s="42">
        <v>31729</v>
      </c>
      <c r="I99" s="42" t="s">
        <v>28</v>
      </c>
      <c r="J99" s="42">
        <v>51306</v>
      </c>
      <c r="K99" s="42">
        <v>18911</v>
      </c>
      <c r="L99" s="42">
        <v>8987</v>
      </c>
      <c r="M99" s="42">
        <v>285556</v>
      </c>
      <c r="N99" s="42">
        <v>23530</v>
      </c>
      <c r="O99" s="42">
        <v>0</v>
      </c>
      <c r="P99" s="42">
        <v>36912</v>
      </c>
      <c r="Q99" s="42">
        <v>51344</v>
      </c>
      <c r="R99" s="42">
        <v>0</v>
      </c>
      <c r="S99" s="42">
        <v>33168</v>
      </c>
    </row>
    <row r="100" spans="1:19" ht="14.25">
      <c r="A100" s="40" t="s">
        <v>2</v>
      </c>
      <c r="B100" s="41">
        <v>678429</v>
      </c>
      <c r="C100" s="41">
        <v>7923</v>
      </c>
      <c r="D100" s="41">
        <v>18433</v>
      </c>
      <c r="E100" s="41">
        <v>55759</v>
      </c>
      <c r="F100" s="41" t="s">
        <v>28</v>
      </c>
      <c r="G100" s="41" t="s">
        <v>28</v>
      </c>
      <c r="H100" s="41" t="s">
        <v>28</v>
      </c>
      <c r="I100" s="41" t="s">
        <v>28</v>
      </c>
      <c r="J100" s="41">
        <v>70790</v>
      </c>
      <c r="K100" s="41" t="s">
        <v>28</v>
      </c>
      <c r="L100" s="41">
        <v>7954</v>
      </c>
      <c r="M100" s="41">
        <v>113447</v>
      </c>
      <c r="N100" s="41">
        <v>11830</v>
      </c>
      <c r="O100" s="41" t="s">
        <v>28</v>
      </c>
      <c r="P100" s="41" t="s">
        <v>28</v>
      </c>
      <c r="Q100" s="41">
        <v>235821</v>
      </c>
      <c r="R100" s="41" t="s">
        <v>28</v>
      </c>
      <c r="S100" s="41">
        <v>144419</v>
      </c>
    </row>
    <row r="101" spans="1:19" ht="14.25">
      <c r="A101" s="40" t="s">
        <v>50</v>
      </c>
      <c r="B101" s="42">
        <v>527913</v>
      </c>
      <c r="C101" s="42">
        <v>6186</v>
      </c>
      <c r="D101" s="42">
        <v>48976</v>
      </c>
      <c r="E101" s="42">
        <v>70562</v>
      </c>
      <c r="F101" s="42" t="s">
        <v>28</v>
      </c>
      <c r="G101" s="42" t="s">
        <v>28</v>
      </c>
      <c r="H101" s="42">
        <v>12400</v>
      </c>
      <c r="I101" s="42">
        <v>1617</v>
      </c>
      <c r="J101" s="42">
        <v>28168</v>
      </c>
      <c r="K101" s="42">
        <v>324</v>
      </c>
      <c r="L101" s="42">
        <v>12577</v>
      </c>
      <c r="M101" s="42">
        <v>101564</v>
      </c>
      <c r="N101" s="42">
        <v>13984</v>
      </c>
      <c r="O101" s="42" t="s">
        <v>28</v>
      </c>
      <c r="P101" s="42">
        <v>7176</v>
      </c>
      <c r="Q101" s="42">
        <v>114313</v>
      </c>
      <c r="R101" s="42" t="s">
        <v>28</v>
      </c>
      <c r="S101" s="42">
        <v>110067</v>
      </c>
    </row>
    <row r="102" spans="1:19" ht="14.25">
      <c r="A102" s="40" t="s">
        <v>3</v>
      </c>
      <c r="B102" s="41">
        <v>286658</v>
      </c>
      <c r="C102" s="41">
        <v>23111</v>
      </c>
      <c r="D102" s="41">
        <v>88056</v>
      </c>
      <c r="E102" s="41">
        <v>27572</v>
      </c>
      <c r="F102" s="41" t="s">
        <v>28</v>
      </c>
      <c r="G102" s="41" t="s">
        <v>28</v>
      </c>
      <c r="H102" s="41">
        <v>9665</v>
      </c>
      <c r="I102" s="41" t="s">
        <v>28</v>
      </c>
      <c r="J102" s="41">
        <v>3570</v>
      </c>
      <c r="K102" s="41">
        <v>20251</v>
      </c>
      <c r="L102" s="41">
        <v>5112</v>
      </c>
      <c r="M102" s="41">
        <v>0</v>
      </c>
      <c r="N102" s="41">
        <v>1240</v>
      </c>
      <c r="O102" s="41" t="s">
        <v>28</v>
      </c>
      <c r="P102" s="41">
        <v>1955</v>
      </c>
      <c r="Q102" s="41">
        <v>105460</v>
      </c>
      <c r="R102" s="41" t="s">
        <v>28</v>
      </c>
      <c r="S102" s="41">
        <v>665</v>
      </c>
    </row>
    <row r="103" spans="1:19" ht="14.25">
      <c r="A103" s="40" t="s">
        <v>42</v>
      </c>
      <c r="B103" s="42">
        <v>4227525</v>
      </c>
      <c r="C103" s="42">
        <v>114537</v>
      </c>
      <c r="D103" s="42">
        <v>410969</v>
      </c>
      <c r="E103" s="42">
        <v>338904</v>
      </c>
      <c r="F103" s="42">
        <v>1</v>
      </c>
      <c r="G103" s="42" t="s">
        <v>28</v>
      </c>
      <c r="H103" s="42">
        <v>273064</v>
      </c>
      <c r="I103" s="42" t="s">
        <v>28</v>
      </c>
      <c r="J103" s="42">
        <v>161904</v>
      </c>
      <c r="K103" s="42">
        <v>44365</v>
      </c>
      <c r="L103" s="42">
        <v>83127</v>
      </c>
      <c r="M103" s="42">
        <v>1574177</v>
      </c>
      <c r="N103" s="42">
        <v>124559</v>
      </c>
      <c r="O103" s="42">
        <v>3767</v>
      </c>
      <c r="P103" s="42">
        <v>148981</v>
      </c>
      <c r="Q103" s="42">
        <v>548645</v>
      </c>
      <c r="R103" s="42" t="s">
        <v>28</v>
      </c>
      <c r="S103" s="42">
        <v>400524</v>
      </c>
    </row>
    <row r="104" spans="1:19" ht="14.25">
      <c r="A104" s="40" t="s">
        <v>4</v>
      </c>
      <c r="B104" s="41">
        <v>84070</v>
      </c>
      <c r="C104" s="41">
        <v>19</v>
      </c>
      <c r="D104" s="41">
        <v>8718</v>
      </c>
      <c r="E104" s="41">
        <v>12803</v>
      </c>
      <c r="F104" s="41">
        <v>0</v>
      </c>
      <c r="G104" s="41">
        <v>0</v>
      </c>
      <c r="H104" s="41">
        <v>344</v>
      </c>
      <c r="I104" s="41">
        <v>0</v>
      </c>
      <c r="J104" s="41">
        <v>212</v>
      </c>
      <c r="K104" s="41">
        <v>7</v>
      </c>
      <c r="L104" s="41">
        <v>1857</v>
      </c>
      <c r="M104" s="41">
        <v>88</v>
      </c>
      <c r="N104" s="41">
        <v>192</v>
      </c>
      <c r="O104" s="41">
        <v>0</v>
      </c>
      <c r="P104" s="41">
        <v>20</v>
      </c>
      <c r="Q104" s="41">
        <v>22372</v>
      </c>
      <c r="R104" s="41">
        <v>0</v>
      </c>
      <c r="S104" s="41">
        <v>37438</v>
      </c>
    </row>
    <row r="105" spans="1:19" ht="14.25">
      <c r="A105" s="40" t="s">
        <v>5</v>
      </c>
      <c r="B105" s="42">
        <v>304607</v>
      </c>
      <c r="C105" s="42">
        <v>4520</v>
      </c>
      <c r="D105" s="42">
        <v>19832</v>
      </c>
      <c r="E105" s="42">
        <v>28531</v>
      </c>
      <c r="F105" s="42" t="s">
        <v>28</v>
      </c>
      <c r="G105" s="42" t="s">
        <v>28</v>
      </c>
      <c r="H105" s="42" t="s">
        <v>28</v>
      </c>
      <c r="I105" s="42" t="s">
        <v>28</v>
      </c>
      <c r="J105" s="42" t="s">
        <v>28</v>
      </c>
      <c r="K105" s="42" t="s">
        <v>28</v>
      </c>
      <c r="L105" s="42" t="s">
        <v>28</v>
      </c>
      <c r="M105" s="42" t="s">
        <v>28</v>
      </c>
      <c r="N105" s="42" t="s">
        <v>28</v>
      </c>
      <c r="O105" s="42" t="s">
        <v>28</v>
      </c>
      <c r="P105" s="42" t="s">
        <v>28</v>
      </c>
      <c r="Q105" s="42">
        <v>35490</v>
      </c>
      <c r="R105" s="42" t="s">
        <v>28</v>
      </c>
      <c r="S105" s="42">
        <v>14180</v>
      </c>
    </row>
    <row r="106" spans="1:19" ht="14.25">
      <c r="A106" s="40" t="s">
        <v>6</v>
      </c>
      <c r="B106" s="41">
        <v>345070</v>
      </c>
      <c r="C106" s="41">
        <v>36686</v>
      </c>
      <c r="D106" s="41">
        <v>16393</v>
      </c>
      <c r="E106" s="41">
        <v>22085</v>
      </c>
      <c r="F106" s="41">
        <v>0</v>
      </c>
      <c r="G106" s="41">
        <v>0</v>
      </c>
      <c r="H106" s="41">
        <v>2810</v>
      </c>
      <c r="I106" s="41">
        <v>3167</v>
      </c>
      <c r="J106" s="41">
        <v>73389</v>
      </c>
      <c r="K106" s="41" t="s">
        <v>28</v>
      </c>
      <c r="L106" s="41">
        <v>4793</v>
      </c>
      <c r="M106" s="41">
        <v>105219</v>
      </c>
      <c r="N106" s="41">
        <v>20560</v>
      </c>
      <c r="O106" s="41" t="s">
        <v>28</v>
      </c>
      <c r="P106" s="41">
        <v>20704</v>
      </c>
      <c r="Q106" s="41">
        <v>30179</v>
      </c>
      <c r="R106" s="41" t="s">
        <v>28</v>
      </c>
      <c r="S106" s="41">
        <v>5864</v>
      </c>
    </row>
    <row r="107" spans="1:19" ht="14.25">
      <c r="A107" s="40" t="s">
        <v>7</v>
      </c>
      <c r="B107" s="42">
        <v>2194183</v>
      </c>
      <c r="C107" s="42" t="s">
        <v>28</v>
      </c>
      <c r="D107" s="42">
        <v>95626</v>
      </c>
      <c r="E107" s="42">
        <v>219655</v>
      </c>
      <c r="F107" s="42">
        <v>0</v>
      </c>
      <c r="G107" s="42" t="s">
        <v>28</v>
      </c>
      <c r="H107" s="42" t="s">
        <v>28</v>
      </c>
      <c r="I107" s="42" t="s">
        <v>28</v>
      </c>
      <c r="J107" s="42" t="s">
        <v>28</v>
      </c>
      <c r="K107" s="42" t="s">
        <v>28</v>
      </c>
      <c r="L107" s="42">
        <v>29715</v>
      </c>
      <c r="M107" s="42">
        <v>523153</v>
      </c>
      <c r="N107" s="42">
        <v>57891</v>
      </c>
      <c r="O107" s="42">
        <v>0</v>
      </c>
      <c r="P107" s="42" t="s">
        <v>28</v>
      </c>
      <c r="Q107" s="42">
        <v>321524</v>
      </c>
      <c r="R107" s="42" t="s">
        <v>28</v>
      </c>
      <c r="S107" s="42">
        <v>74545</v>
      </c>
    </row>
    <row r="108" spans="1:19" ht="14.25">
      <c r="A108" s="40" t="s">
        <v>8</v>
      </c>
      <c r="B108" s="41">
        <v>5381698</v>
      </c>
      <c r="C108" s="41">
        <v>113078</v>
      </c>
      <c r="D108" s="41">
        <v>685375</v>
      </c>
      <c r="E108" s="41">
        <v>379174</v>
      </c>
      <c r="F108" s="41">
        <v>2124</v>
      </c>
      <c r="G108" s="41">
        <v>240</v>
      </c>
      <c r="H108" s="41">
        <v>57584</v>
      </c>
      <c r="I108" s="41">
        <v>369</v>
      </c>
      <c r="J108" s="41">
        <v>1531628</v>
      </c>
      <c r="K108" s="41">
        <v>30978</v>
      </c>
      <c r="L108" s="41">
        <v>123208</v>
      </c>
      <c r="M108" s="41">
        <v>1011170</v>
      </c>
      <c r="N108" s="41">
        <v>230942</v>
      </c>
      <c r="O108" s="41">
        <v>6</v>
      </c>
      <c r="P108" s="41">
        <v>135064</v>
      </c>
      <c r="Q108" s="41">
        <v>620269</v>
      </c>
      <c r="R108" s="41">
        <v>24</v>
      </c>
      <c r="S108" s="41">
        <v>460467</v>
      </c>
    </row>
    <row r="109" spans="1:19" ht="14.25">
      <c r="A109" s="40" t="s">
        <v>9</v>
      </c>
      <c r="B109" s="42">
        <v>146647</v>
      </c>
      <c r="C109" s="42">
        <v>4611</v>
      </c>
      <c r="D109" s="42">
        <v>12813</v>
      </c>
      <c r="E109" s="42">
        <v>14972</v>
      </c>
      <c r="F109" s="42" t="s">
        <v>28</v>
      </c>
      <c r="G109" s="42" t="s">
        <v>28</v>
      </c>
      <c r="H109" s="42">
        <v>944</v>
      </c>
      <c r="I109" s="42">
        <v>523</v>
      </c>
      <c r="J109" s="42">
        <v>25281</v>
      </c>
      <c r="K109" s="42">
        <v>235</v>
      </c>
      <c r="L109" s="42">
        <v>1299</v>
      </c>
      <c r="M109" s="42">
        <v>47252</v>
      </c>
      <c r="N109" s="42">
        <v>4943</v>
      </c>
      <c r="O109" s="42">
        <v>91</v>
      </c>
      <c r="P109" s="42">
        <v>2711</v>
      </c>
      <c r="Q109" s="42">
        <v>16257</v>
      </c>
      <c r="R109" s="42" t="s">
        <v>28</v>
      </c>
      <c r="S109" s="42">
        <v>14714</v>
      </c>
    </row>
    <row r="110" spans="1:19" ht="14.25">
      <c r="A110" s="40" t="s">
        <v>10</v>
      </c>
      <c r="B110" s="41">
        <v>4408642</v>
      </c>
      <c r="C110" s="41">
        <v>204942</v>
      </c>
      <c r="D110" s="41">
        <v>180912</v>
      </c>
      <c r="E110" s="41">
        <v>160219</v>
      </c>
      <c r="F110" s="41">
        <v>0</v>
      </c>
      <c r="G110" s="41">
        <v>0</v>
      </c>
      <c r="H110" s="41" t="s">
        <v>28</v>
      </c>
      <c r="I110" s="41" t="s">
        <v>28</v>
      </c>
      <c r="J110" s="41">
        <v>688943</v>
      </c>
      <c r="K110" s="41" t="s">
        <v>28</v>
      </c>
      <c r="L110" s="41" t="s">
        <v>28</v>
      </c>
      <c r="M110" s="41">
        <v>2197956</v>
      </c>
      <c r="N110" s="41">
        <v>104516</v>
      </c>
      <c r="O110" s="41">
        <v>0</v>
      </c>
      <c r="P110" s="41" t="s">
        <v>28</v>
      </c>
      <c r="Q110" s="41">
        <v>224786</v>
      </c>
      <c r="R110" s="41">
        <v>0</v>
      </c>
      <c r="S110" s="41">
        <v>191559</v>
      </c>
    </row>
    <row r="111" spans="1:19" ht="14.25">
      <c r="A111" s="40" t="s">
        <v>11</v>
      </c>
      <c r="B111" s="42">
        <v>23063</v>
      </c>
      <c r="C111" s="42">
        <v>1470</v>
      </c>
      <c r="D111" s="42">
        <v>925</v>
      </c>
      <c r="E111" s="42">
        <v>1173</v>
      </c>
      <c r="F111" s="42" t="s">
        <v>28</v>
      </c>
      <c r="G111" s="42" t="s">
        <v>28</v>
      </c>
      <c r="H111" s="42">
        <v>357</v>
      </c>
      <c r="I111" s="42" t="s">
        <v>28</v>
      </c>
      <c r="J111" s="42">
        <v>11681</v>
      </c>
      <c r="K111" s="42">
        <v>0</v>
      </c>
      <c r="L111" s="42">
        <v>965</v>
      </c>
      <c r="M111" s="42">
        <v>2447</v>
      </c>
      <c r="N111" s="42">
        <v>1702</v>
      </c>
      <c r="O111" s="42" t="s">
        <v>28</v>
      </c>
      <c r="P111" s="42" t="s">
        <v>28</v>
      </c>
      <c r="Q111" s="42">
        <v>1610</v>
      </c>
      <c r="R111" s="42" t="s">
        <v>28</v>
      </c>
      <c r="S111" s="42">
        <v>302</v>
      </c>
    </row>
    <row r="112" spans="1:19" ht="14.25">
      <c r="A112" s="40" t="s">
        <v>12</v>
      </c>
      <c r="B112" s="41">
        <v>129912</v>
      </c>
      <c r="C112" s="41" t="s">
        <v>28</v>
      </c>
      <c r="D112" s="41" t="s">
        <v>28</v>
      </c>
      <c r="E112" s="41">
        <v>23668</v>
      </c>
      <c r="F112" s="41" t="s">
        <v>28</v>
      </c>
      <c r="G112" s="41" t="s">
        <v>28</v>
      </c>
      <c r="H112" s="41">
        <v>228</v>
      </c>
      <c r="I112" s="41" t="s">
        <v>28</v>
      </c>
      <c r="J112" s="41" t="s">
        <v>28</v>
      </c>
      <c r="K112" s="41">
        <v>0</v>
      </c>
      <c r="L112" s="41">
        <v>5688</v>
      </c>
      <c r="M112" s="41" t="s">
        <v>28</v>
      </c>
      <c r="N112" s="41">
        <v>369</v>
      </c>
      <c r="O112" s="41" t="s">
        <v>28</v>
      </c>
      <c r="P112" s="41" t="s">
        <v>28</v>
      </c>
      <c r="Q112" s="41">
        <v>44361</v>
      </c>
      <c r="R112" s="41" t="s">
        <v>28</v>
      </c>
      <c r="S112" s="41">
        <v>34502</v>
      </c>
    </row>
    <row r="113" spans="1:19" ht="14.25">
      <c r="A113" s="40" t="s">
        <v>13</v>
      </c>
      <c r="B113" s="42">
        <v>349960</v>
      </c>
      <c r="C113" s="42">
        <v>0</v>
      </c>
      <c r="D113" s="42">
        <v>51519</v>
      </c>
      <c r="E113" s="42">
        <v>68143</v>
      </c>
      <c r="F113" s="42" t="s">
        <v>28</v>
      </c>
      <c r="G113" s="42" t="s">
        <v>28</v>
      </c>
      <c r="H113" s="42" t="s">
        <v>28</v>
      </c>
      <c r="I113" s="42" t="s">
        <v>28</v>
      </c>
      <c r="J113" s="42" t="s">
        <v>28</v>
      </c>
      <c r="K113" s="42" t="s">
        <v>28</v>
      </c>
      <c r="L113" s="42">
        <v>11194</v>
      </c>
      <c r="M113" s="42" t="s">
        <v>28</v>
      </c>
      <c r="N113" s="42" t="s">
        <v>28</v>
      </c>
      <c r="O113" s="42" t="s">
        <v>28</v>
      </c>
      <c r="P113" s="42" t="s">
        <v>28</v>
      </c>
      <c r="Q113" s="42">
        <v>130041</v>
      </c>
      <c r="R113" s="42" t="s">
        <v>28</v>
      </c>
      <c r="S113" s="42">
        <v>84660</v>
      </c>
    </row>
    <row r="114" spans="1:19" ht="14.25">
      <c r="A114" s="40" t="s">
        <v>14</v>
      </c>
      <c r="B114" s="41">
        <v>13187</v>
      </c>
      <c r="C114" s="41" t="s">
        <v>28</v>
      </c>
      <c r="D114" s="41">
        <v>778</v>
      </c>
      <c r="E114" s="41">
        <v>1264</v>
      </c>
      <c r="F114" s="41" t="s">
        <v>28</v>
      </c>
      <c r="G114" s="41" t="s">
        <v>28</v>
      </c>
      <c r="H114" s="41" t="s">
        <v>28</v>
      </c>
      <c r="I114" s="41" t="s">
        <v>28</v>
      </c>
      <c r="J114" s="41" t="s">
        <v>28</v>
      </c>
      <c r="K114" s="41" t="s">
        <v>28</v>
      </c>
      <c r="L114" s="41" t="s">
        <v>28</v>
      </c>
      <c r="M114" s="41" t="s">
        <v>28</v>
      </c>
      <c r="N114" s="41" t="s">
        <v>28</v>
      </c>
      <c r="O114" s="41" t="s">
        <v>28</v>
      </c>
      <c r="P114" s="41" t="s">
        <v>28</v>
      </c>
      <c r="Q114" s="41" t="s">
        <v>28</v>
      </c>
      <c r="R114" s="41" t="s">
        <v>28</v>
      </c>
      <c r="S114" s="41">
        <v>1599</v>
      </c>
    </row>
    <row r="115" spans="1:19" ht="14.25">
      <c r="A115" s="40" t="s">
        <v>15</v>
      </c>
      <c r="B115" s="42">
        <v>693769</v>
      </c>
      <c r="C115" s="42" t="s">
        <v>28</v>
      </c>
      <c r="D115" s="42">
        <v>125388</v>
      </c>
      <c r="E115" s="42">
        <v>76137</v>
      </c>
      <c r="F115" s="42" t="s">
        <v>28</v>
      </c>
      <c r="G115" s="42" t="s">
        <v>28</v>
      </c>
      <c r="H115" s="42">
        <v>812</v>
      </c>
      <c r="I115" s="42" t="s">
        <v>28</v>
      </c>
      <c r="J115" s="42" t="s">
        <v>28</v>
      </c>
      <c r="K115" s="42">
        <v>2702</v>
      </c>
      <c r="L115" s="42">
        <v>2903</v>
      </c>
      <c r="M115" s="42">
        <v>176590</v>
      </c>
      <c r="N115" s="42" t="s">
        <v>28</v>
      </c>
      <c r="O115" s="42" t="s">
        <v>28</v>
      </c>
      <c r="P115" s="42" t="s">
        <v>28</v>
      </c>
      <c r="Q115" s="42">
        <v>170291</v>
      </c>
      <c r="R115" s="42" t="s">
        <v>28</v>
      </c>
      <c r="S115" s="42">
        <v>79364</v>
      </c>
    </row>
    <row r="116" spans="1:19" ht="14.25">
      <c r="A116" s="40" t="s">
        <v>16</v>
      </c>
      <c r="B116" s="41">
        <v>1658</v>
      </c>
      <c r="C116" s="41">
        <v>318</v>
      </c>
      <c r="D116" s="41">
        <v>153</v>
      </c>
      <c r="E116" s="41">
        <v>119</v>
      </c>
      <c r="F116" s="41" t="s">
        <v>28</v>
      </c>
      <c r="G116" s="41" t="s">
        <v>28</v>
      </c>
      <c r="H116" s="41">
        <v>0</v>
      </c>
      <c r="I116" s="41" t="s">
        <v>28</v>
      </c>
      <c r="J116" s="41" t="s">
        <v>28</v>
      </c>
      <c r="K116" s="41" t="s">
        <v>28</v>
      </c>
      <c r="L116" s="41" t="s">
        <v>28</v>
      </c>
      <c r="M116" s="41" t="s">
        <v>28</v>
      </c>
      <c r="N116" s="41">
        <v>385</v>
      </c>
      <c r="O116" s="41" t="s">
        <v>28</v>
      </c>
      <c r="P116" s="41">
        <v>0</v>
      </c>
      <c r="Q116" s="41">
        <v>103</v>
      </c>
      <c r="R116" s="41" t="s">
        <v>28</v>
      </c>
      <c r="S116" s="41" t="s">
        <v>28</v>
      </c>
    </row>
    <row r="117" spans="1:19" ht="14.25">
      <c r="A117" s="40" t="s">
        <v>17</v>
      </c>
      <c r="B117" s="42">
        <v>1777460</v>
      </c>
      <c r="C117" s="42">
        <v>38024</v>
      </c>
      <c r="D117" s="42">
        <v>166611</v>
      </c>
      <c r="E117" s="42">
        <v>62766</v>
      </c>
      <c r="F117" s="42" t="s">
        <v>28</v>
      </c>
      <c r="G117" s="42" t="s">
        <v>28</v>
      </c>
      <c r="H117" s="42">
        <v>46614</v>
      </c>
      <c r="I117" s="42" t="s">
        <v>28</v>
      </c>
      <c r="J117" s="42">
        <v>87615</v>
      </c>
      <c r="K117" s="42">
        <v>8366</v>
      </c>
      <c r="L117" s="42">
        <v>22813</v>
      </c>
      <c r="M117" s="42">
        <v>1033865</v>
      </c>
      <c r="N117" s="42">
        <v>42528</v>
      </c>
      <c r="O117" s="42" t="s">
        <v>28</v>
      </c>
      <c r="P117" s="42">
        <v>36363</v>
      </c>
      <c r="Q117" s="42">
        <v>164386</v>
      </c>
      <c r="R117" s="42" t="s">
        <v>28</v>
      </c>
      <c r="S117" s="42">
        <v>67509</v>
      </c>
    </row>
    <row r="118" spans="1:19" ht="14.25">
      <c r="A118" s="40" t="s">
        <v>18</v>
      </c>
      <c r="B118" s="41">
        <v>340107</v>
      </c>
      <c r="C118" s="41">
        <v>8814</v>
      </c>
      <c r="D118" s="41">
        <v>27361</v>
      </c>
      <c r="E118" s="41">
        <v>27151</v>
      </c>
      <c r="F118" s="41">
        <v>0</v>
      </c>
      <c r="G118" s="41" t="s">
        <v>28</v>
      </c>
      <c r="H118" s="41">
        <v>16551</v>
      </c>
      <c r="I118" s="41">
        <v>7276</v>
      </c>
      <c r="J118" s="41">
        <v>15143</v>
      </c>
      <c r="K118" s="41" t="s">
        <v>28</v>
      </c>
      <c r="L118" s="41">
        <v>7122</v>
      </c>
      <c r="M118" s="41">
        <v>118186</v>
      </c>
      <c r="N118" s="41">
        <v>9044</v>
      </c>
      <c r="O118" s="41" t="s">
        <v>28</v>
      </c>
      <c r="P118" s="41">
        <v>35157</v>
      </c>
      <c r="Q118" s="41">
        <v>18515</v>
      </c>
      <c r="R118" s="41" t="s">
        <v>28</v>
      </c>
      <c r="S118" s="41">
        <v>48545</v>
      </c>
    </row>
    <row r="119" spans="1:19" ht="14.25">
      <c r="A119" s="40" t="s">
        <v>19</v>
      </c>
      <c r="B119" s="42">
        <v>4326486</v>
      </c>
      <c r="C119" s="42">
        <v>54724</v>
      </c>
      <c r="D119" s="42">
        <v>784972</v>
      </c>
      <c r="E119" s="42">
        <v>205200</v>
      </c>
      <c r="F119" s="42" t="s">
        <v>28</v>
      </c>
      <c r="G119" s="42" t="s">
        <v>28</v>
      </c>
      <c r="H119" s="42">
        <v>28767</v>
      </c>
      <c r="I119" s="42" t="s">
        <v>28</v>
      </c>
      <c r="J119" s="42">
        <v>29312</v>
      </c>
      <c r="K119" s="42">
        <v>2630</v>
      </c>
      <c r="L119" s="42">
        <v>53231</v>
      </c>
      <c r="M119" s="42">
        <v>1573293</v>
      </c>
      <c r="N119" s="42">
        <v>209719</v>
      </c>
      <c r="O119" s="42" t="s">
        <v>28</v>
      </c>
      <c r="P119" s="42">
        <v>107850</v>
      </c>
      <c r="Q119" s="42">
        <v>688927</v>
      </c>
      <c r="R119" s="42" t="s">
        <v>28</v>
      </c>
      <c r="S119" s="42">
        <v>587861</v>
      </c>
    </row>
    <row r="120" spans="1:19" ht="14.25">
      <c r="A120" s="40" t="s">
        <v>20</v>
      </c>
      <c r="B120" s="41">
        <v>1288100</v>
      </c>
      <c r="C120" s="41">
        <v>93370</v>
      </c>
      <c r="D120" s="41">
        <v>90243</v>
      </c>
      <c r="E120" s="41">
        <v>68265</v>
      </c>
      <c r="F120" s="41" t="s">
        <v>28</v>
      </c>
      <c r="G120" s="41" t="s">
        <v>28</v>
      </c>
      <c r="H120" s="41">
        <v>11712</v>
      </c>
      <c r="I120" s="41" t="s">
        <v>28</v>
      </c>
      <c r="J120" s="41">
        <v>204518</v>
      </c>
      <c r="K120" s="41">
        <v>1197</v>
      </c>
      <c r="L120" s="41">
        <v>5115</v>
      </c>
      <c r="M120" s="41">
        <v>626760</v>
      </c>
      <c r="N120" s="41">
        <v>24023</v>
      </c>
      <c r="O120" s="41" t="s">
        <v>28</v>
      </c>
      <c r="P120" s="41">
        <v>31999</v>
      </c>
      <c r="Q120" s="41">
        <v>75981</v>
      </c>
      <c r="R120" s="41" t="s">
        <v>28</v>
      </c>
      <c r="S120" s="41">
        <v>47620</v>
      </c>
    </row>
    <row r="121" spans="1:19" ht="14.25">
      <c r="A121" s="40" t="s">
        <v>21</v>
      </c>
      <c r="B121" s="42">
        <v>1326691</v>
      </c>
      <c r="C121" s="42">
        <v>119179</v>
      </c>
      <c r="D121" s="42">
        <v>221726</v>
      </c>
      <c r="E121" s="42">
        <v>83504</v>
      </c>
      <c r="F121" s="42">
        <v>0</v>
      </c>
      <c r="G121" s="42">
        <v>0</v>
      </c>
      <c r="H121" s="42">
        <v>7184</v>
      </c>
      <c r="I121" s="42">
        <v>4074</v>
      </c>
      <c r="J121" s="42">
        <v>104030</v>
      </c>
      <c r="K121" s="42">
        <v>27103</v>
      </c>
      <c r="L121" s="42">
        <v>12624</v>
      </c>
      <c r="M121" s="42">
        <v>346810</v>
      </c>
      <c r="N121" s="42">
        <v>24530</v>
      </c>
      <c r="O121" s="42">
        <v>144</v>
      </c>
      <c r="P121" s="42">
        <v>7649</v>
      </c>
      <c r="Q121" s="42">
        <v>217441</v>
      </c>
      <c r="R121" s="42">
        <v>0</v>
      </c>
      <c r="S121" s="42">
        <v>150693</v>
      </c>
    </row>
    <row r="122" spans="1:19" ht="14.25">
      <c r="A122" s="40" t="s">
        <v>22</v>
      </c>
      <c r="B122" s="41">
        <v>183998</v>
      </c>
      <c r="C122" s="41">
        <v>8568</v>
      </c>
      <c r="D122" s="41">
        <v>6312</v>
      </c>
      <c r="E122" s="41">
        <v>5606</v>
      </c>
      <c r="F122" s="41" t="s">
        <v>28</v>
      </c>
      <c r="G122" s="41" t="s">
        <v>28</v>
      </c>
      <c r="H122" s="41">
        <v>720</v>
      </c>
      <c r="I122" s="41">
        <v>2535</v>
      </c>
      <c r="J122" s="41">
        <v>25402</v>
      </c>
      <c r="K122" s="41">
        <v>15</v>
      </c>
      <c r="L122" s="41">
        <v>1172</v>
      </c>
      <c r="M122" s="41">
        <v>111740</v>
      </c>
      <c r="N122" s="41">
        <v>3360</v>
      </c>
      <c r="O122" s="41">
        <v>172</v>
      </c>
      <c r="P122" s="41">
        <v>7679</v>
      </c>
      <c r="Q122" s="41">
        <v>5819</v>
      </c>
      <c r="R122" s="41" t="s">
        <v>28</v>
      </c>
      <c r="S122" s="41">
        <v>4898</v>
      </c>
    </row>
    <row r="123" spans="1:19" ht="14.25">
      <c r="A123" s="40" t="s">
        <v>23</v>
      </c>
      <c r="B123" s="42">
        <v>177863</v>
      </c>
      <c r="C123" s="42">
        <v>1452</v>
      </c>
      <c r="D123" s="42">
        <v>17661</v>
      </c>
      <c r="E123" s="42">
        <v>19913</v>
      </c>
      <c r="F123" s="42" t="s">
        <v>28</v>
      </c>
      <c r="G123" s="42" t="s">
        <v>28</v>
      </c>
      <c r="H123" s="42" t="s">
        <v>28</v>
      </c>
      <c r="I123" s="42" t="s">
        <v>28</v>
      </c>
      <c r="J123" s="42" t="s">
        <v>28</v>
      </c>
      <c r="K123" s="42" t="s">
        <v>28</v>
      </c>
      <c r="L123" s="42">
        <v>2447</v>
      </c>
      <c r="M123" s="42" t="s">
        <v>28</v>
      </c>
      <c r="N123" s="42">
        <v>6790</v>
      </c>
      <c r="O123" s="42" t="s">
        <v>28</v>
      </c>
      <c r="P123" s="42" t="s">
        <v>28</v>
      </c>
      <c r="Q123" s="42">
        <v>44635</v>
      </c>
      <c r="R123" s="42" t="s">
        <v>28</v>
      </c>
      <c r="S123" s="42">
        <v>46003</v>
      </c>
    </row>
    <row r="124" spans="1:19" ht="14.25">
      <c r="A124" s="40" t="s">
        <v>24</v>
      </c>
      <c r="B124" s="41" t="s">
        <v>28</v>
      </c>
      <c r="C124" s="41">
        <v>543</v>
      </c>
      <c r="D124" s="41">
        <v>9012</v>
      </c>
      <c r="E124" s="41">
        <v>10159</v>
      </c>
      <c r="F124" s="41" t="s">
        <v>28</v>
      </c>
      <c r="G124" s="41" t="s">
        <v>28</v>
      </c>
      <c r="H124" s="41">
        <v>2969</v>
      </c>
      <c r="I124" s="41" t="s">
        <v>28</v>
      </c>
      <c r="J124" s="41">
        <v>2625</v>
      </c>
      <c r="K124" s="41" t="s">
        <v>28</v>
      </c>
      <c r="L124" s="41">
        <v>5409</v>
      </c>
      <c r="M124" s="41">
        <v>512</v>
      </c>
      <c r="N124" s="41">
        <v>2527</v>
      </c>
      <c r="O124" s="41" t="s">
        <v>28</v>
      </c>
      <c r="P124" s="41" t="s">
        <v>28</v>
      </c>
      <c r="Q124" s="41">
        <v>14593</v>
      </c>
      <c r="R124" s="41">
        <v>1875353</v>
      </c>
      <c r="S124" s="41">
        <v>1995</v>
      </c>
    </row>
    <row r="125" spans="1:19" ht="14.25">
      <c r="A125" s="40" t="s">
        <v>25</v>
      </c>
      <c r="B125" s="42">
        <v>113099</v>
      </c>
      <c r="C125" s="42" t="s">
        <v>28</v>
      </c>
      <c r="D125" s="42">
        <v>29557</v>
      </c>
      <c r="E125" s="42">
        <v>28970</v>
      </c>
      <c r="F125" s="42" t="s">
        <v>28</v>
      </c>
      <c r="G125" s="42" t="s">
        <v>28</v>
      </c>
      <c r="H125" s="42" t="s">
        <v>28</v>
      </c>
      <c r="I125" s="42" t="s">
        <v>28</v>
      </c>
      <c r="J125" s="42" t="s">
        <v>28</v>
      </c>
      <c r="K125" s="42" t="s">
        <v>28</v>
      </c>
      <c r="L125" s="42" t="s">
        <v>28</v>
      </c>
      <c r="M125" s="42" t="s">
        <v>28</v>
      </c>
      <c r="N125" s="42">
        <v>4144</v>
      </c>
      <c r="O125" s="42" t="s">
        <v>28</v>
      </c>
      <c r="P125" s="42" t="s">
        <v>28</v>
      </c>
      <c r="Q125" s="42">
        <v>33050</v>
      </c>
      <c r="R125" s="42" t="s">
        <v>28</v>
      </c>
      <c r="S125" s="42">
        <v>777</v>
      </c>
    </row>
    <row r="126" spans="3:19" ht="14.25">
      <c r="C126" s="35">
        <f>(SUM(C99:C125)/SUM($B$96:$B$122))*100</f>
        <v>3.1176851209613616</v>
      </c>
      <c r="D126" s="35">
        <f aca="true" t="shared" si="1" ref="D126:S126">(SUM(D99:D125)/SUM($B$96:$B$122))*100</f>
        <v>10.788494627728248</v>
      </c>
      <c r="E126" s="35">
        <f t="shared" si="1"/>
        <v>6.897917829781948</v>
      </c>
      <c r="F126" s="35">
        <f t="shared" si="1"/>
        <v>0.0071283878334085365</v>
      </c>
      <c r="G126" s="35">
        <f t="shared" si="1"/>
        <v>0.0008050885082437877</v>
      </c>
      <c r="H126" s="35">
        <f t="shared" si="1"/>
        <v>1.6922088264067152</v>
      </c>
      <c r="I126" s="35">
        <f t="shared" si="1"/>
        <v>0.06561806795731971</v>
      </c>
      <c r="J126" s="35">
        <f>(SUM(J99:J125)/SUM($B$96:$B$122))*100</f>
        <v>10.451112224742335</v>
      </c>
      <c r="K126" s="35">
        <f t="shared" si="1"/>
        <v>0.5269438467873631</v>
      </c>
      <c r="L126" s="35">
        <f t="shared" si="1"/>
        <v>1.3730516145261717</v>
      </c>
      <c r="M126" s="35">
        <f t="shared" si="1"/>
        <v>33.376906512485064</v>
      </c>
      <c r="N126" s="35">
        <f t="shared" si="1"/>
        <v>3.0972694182064795</v>
      </c>
      <c r="O126" s="35">
        <f t="shared" si="1"/>
        <v>0.014021958185245969</v>
      </c>
      <c r="P126" s="35">
        <f t="shared" si="1"/>
        <v>1.946368559388377</v>
      </c>
      <c r="Q126" s="35">
        <f t="shared" si="1"/>
        <v>13.204166051249183</v>
      </c>
      <c r="R126" s="35">
        <f t="shared" si="1"/>
        <v>6.291018630519623</v>
      </c>
      <c r="S126" s="35">
        <f t="shared" si="1"/>
        <v>8.869183751287764</v>
      </c>
    </row>
    <row r="128" spans="3:19" ht="14.25">
      <c r="C128" s="36">
        <f>(C126*$Q$71)/100</f>
        <v>0.006949566157979234</v>
      </c>
      <c r="D128" s="36">
        <f aca="true" t="shared" si="2" ref="D128:S128">(D126*$Q$71)/100</f>
        <v>0.024048405868929375</v>
      </c>
      <c r="E128" s="36">
        <f t="shared" si="2"/>
        <v>0.015376003172376909</v>
      </c>
      <c r="F128" s="36">
        <f t="shared" si="2"/>
        <v>1.5889738997352973E-05</v>
      </c>
      <c r="G128" s="36">
        <f t="shared" si="2"/>
        <v>1.7946058161716301E-06</v>
      </c>
      <c r="H128" s="36">
        <f t="shared" si="2"/>
        <v>0.003772067009962681</v>
      </c>
      <c r="I128" s="36">
        <f t="shared" si="2"/>
        <v>0.0001462678515422219</v>
      </c>
      <c r="J128" s="36">
        <f t="shared" si="2"/>
        <v>0.023296353869089948</v>
      </c>
      <c r="K128" s="36">
        <f t="shared" si="2"/>
        <v>0.001174599416781268</v>
      </c>
      <c r="L128" s="36">
        <f t="shared" si="2"/>
        <v>0.0030606403992868426</v>
      </c>
      <c r="M128" s="45">
        <f t="shared" si="2"/>
        <v>0.07439975846107184</v>
      </c>
      <c r="N128" s="36">
        <f t="shared" si="2"/>
        <v>0.006904057945490813</v>
      </c>
      <c r="O128" s="36">
        <f t="shared" si="2"/>
        <v>3.125605129832256E-05</v>
      </c>
      <c r="P128" s="36">
        <f t="shared" si="2"/>
        <v>0.004338609111079596</v>
      </c>
      <c r="Q128" s="36">
        <f t="shared" si="2"/>
        <v>0.029433128097876585</v>
      </c>
      <c r="R128" s="36">
        <f t="shared" si="2"/>
        <v>0.014023176965477096</v>
      </c>
      <c r="S128" s="36">
        <f t="shared" si="2"/>
        <v>0.019770110468321615</v>
      </c>
    </row>
  </sheetData>
  <hyperlinks>
    <hyperlink ref="A59" r:id="rId1" display="https://ec.europa.eu/eurostat/databrowser/bookmark/0859f722-e27a-441b-a4c7-04523c0d74e5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82C97-F9D7-4A8D-B315-D286FF1AFD18}">
  <dimension ref="A2:AB125"/>
  <sheetViews>
    <sheetView showGridLines="0" workbookViewId="0" topLeftCell="A1"/>
  </sheetViews>
  <sheetFormatPr defaultColWidth="9.00390625" defaultRowHeight="14.25"/>
  <cols>
    <col min="1" max="1" width="9.00390625" style="2" customWidth="1"/>
    <col min="2" max="2" width="11.375" style="2" bestFit="1" customWidth="1"/>
    <col min="3" max="4" width="9.00390625" style="2" customWidth="1"/>
    <col min="5" max="5" width="9.375" style="2" customWidth="1"/>
    <col min="6" max="10" width="9.00390625" style="2" customWidth="1"/>
    <col min="11" max="11" width="8.875" style="2" customWidth="1"/>
    <col min="12" max="20" width="9.00390625" style="2" customWidth="1"/>
    <col min="21" max="16384" width="9.00390625" style="2" customWidth="1"/>
  </cols>
  <sheetData>
    <row r="1" ht="12"/>
    <row r="2" ht="12">
      <c r="B2" s="25"/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>
      <c r="A26" s="1"/>
    </row>
    <row r="27" ht="12">
      <c r="A27" s="1"/>
    </row>
    <row r="28" ht="12">
      <c r="A28" s="1"/>
    </row>
    <row r="29" ht="15" customHeight="1">
      <c r="A29" s="1"/>
    </row>
    <row r="30" ht="15" customHeight="1">
      <c r="B30" s="7"/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7" ht="15.5">
      <c r="J47" s="72" t="s">
        <v>145</v>
      </c>
    </row>
    <row r="48" ht="12.5">
      <c r="J48" s="71" t="s">
        <v>169</v>
      </c>
    </row>
    <row r="50" ht="14.25">
      <c r="J50" s="2" t="s">
        <v>179</v>
      </c>
    </row>
    <row r="51" ht="14.25">
      <c r="J51" s="2" t="s">
        <v>167</v>
      </c>
    </row>
    <row r="55" spans="1:6" ht="14.25">
      <c r="A55" s="20" t="s">
        <v>44</v>
      </c>
      <c r="B55" s="20"/>
      <c r="C55" s="20"/>
      <c r="D55" s="20"/>
      <c r="E55" s="4"/>
      <c r="F55" s="4"/>
    </row>
    <row r="56" spans="1:4" s="4" customFormat="1" ht="14.25">
      <c r="A56" s="59" t="s">
        <v>159</v>
      </c>
      <c r="B56" s="20"/>
      <c r="C56" s="20"/>
      <c r="D56" s="20"/>
    </row>
    <row r="57" spans="1:6" ht="14.25">
      <c r="A57" s="20"/>
      <c r="B57" s="20"/>
      <c r="C57" s="20"/>
      <c r="D57" s="20"/>
      <c r="E57" s="4"/>
      <c r="F57" s="4"/>
    </row>
    <row r="58" ht="14.25">
      <c r="A58" s="37" t="s">
        <v>160</v>
      </c>
    </row>
    <row r="59" spans="1:2" ht="14.25">
      <c r="A59" s="37" t="s">
        <v>104</v>
      </c>
      <c r="B59" s="38" t="s">
        <v>161</v>
      </c>
    </row>
    <row r="60" spans="1:2" ht="14.25">
      <c r="A60" s="37" t="s">
        <v>105</v>
      </c>
      <c r="B60" s="52">
        <v>45411.958333333336</v>
      </c>
    </row>
    <row r="61" spans="1:2" ht="14.25">
      <c r="A61" s="1"/>
      <c r="B61" s="1"/>
    </row>
    <row r="62" spans="1:3" ht="14.25">
      <c r="A62" s="38" t="s">
        <v>100</v>
      </c>
      <c r="C62" s="37" t="s">
        <v>101</v>
      </c>
    </row>
    <row r="63" spans="1:3" ht="14.25">
      <c r="A63" s="38" t="s">
        <v>102</v>
      </c>
      <c r="C63" s="37" t="s">
        <v>47</v>
      </c>
    </row>
    <row r="64" spans="1:3" ht="14.25">
      <c r="A64" s="38" t="s">
        <v>103</v>
      </c>
      <c r="C64" s="37">
        <v>2022</v>
      </c>
    </row>
    <row r="65" spans="10:14" ht="14.25">
      <c r="J65" s="31"/>
      <c r="K65" s="4"/>
      <c r="L65" s="4"/>
      <c r="M65" s="4"/>
      <c r="N65" s="4"/>
    </row>
    <row r="66" spans="1:20" ht="14.25">
      <c r="A66" s="39" t="s">
        <v>106</v>
      </c>
      <c r="B66" s="51" t="s">
        <v>35</v>
      </c>
      <c r="C66" s="51" t="s">
        <v>36</v>
      </c>
      <c r="D66" s="51" t="s">
        <v>37</v>
      </c>
      <c r="E66" s="51" t="s">
        <v>38</v>
      </c>
      <c r="F66" s="51" t="s">
        <v>39</v>
      </c>
      <c r="G66" s="51" t="s">
        <v>40</v>
      </c>
      <c r="H66" s="51" t="s">
        <v>41</v>
      </c>
      <c r="J66" s="22"/>
      <c r="K66" s="4"/>
      <c r="L66" s="4"/>
      <c r="M66" s="4"/>
      <c r="N66" s="4"/>
      <c r="R66" s="9"/>
      <c r="S66" s="9"/>
      <c r="T66" s="9"/>
    </row>
    <row r="67" spans="1:20" ht="14.25">
      <c r="A67" s="40" t="s">
        <v>1</v>
      </c>
      <c r="B67" s="42">
        <v>133845</v>
      </c>
      <c r="C67" s="42">
        <v>260181</v>
      </c>
      <c r="D67" s="42">
        <v>397932</v>
      </c>
      <c r="E67" s="42">
        <v>65178</v>
      </c>
      <c r="F67" s="42">
        <v>87850</v>
      </c>
      <c r="G67" s="42">
        <v>115234</v>
      </c>
      <c r="H67" s="42">
        <v>1216703</v>
      </c>
      <c r="J67" s="39"/>
      <c r="K67" s="51" t="s">
        <v>35</v>
      </c>
      <c r="L67" s="51" t="s">
        <v>36</v>
      </c>
      <c r="M67" s="51" t="s">
        <v>37</v>
      </c>
      <c r="N67" s="51" t="s">
        <v>38</v>
      </c>
      <c r="O67" s="51" t="s">
        <v>39</v>
      </c>
      <c r="P67" s="51" t="s">
        <v>40</v>
      </c>
      <c r="Q67" s="51" t="s">
        <v>41</v>
      </c>
      <c r="R67" s="9"/>
      <c r="S67" s="9"/>
      <c r="T67" s="9"/>
    </row>
    <row r="68" spans="1:20" ht="14.25">
      <c r="A68" s="40" t="s">
        <v>2</v>
      </c>
      <c r="B68" s="41">
        <v>83250</v>
      </c>
      <c r="C68" s="41" t="s">
        <v>28</v>
      </c>
      <c r="D68" s="41" t="s">
        <v>28</v>
      </c>
      <c r="E68" s="41" t="s">
        <v>28</v>
      </c>
      <c r="F68" s="41">
        <v>132604</v>
      </c>
      <c r="G68" s="41">
        <v>114950</v>
      </c>
      <c r="H68" s="41">
        <v>1651930</v>
      </c>
      <c r="J68" s="43">
        <v>2022</v>
      </c>
      <c r="K68" s="44">
        <f aca="true" t="shared" si="0" ref="K68:Q68">SUM(B67:B93)/SUM($B$67:$H$93)</f>
        <v>0.07156857756626674</v>
      </c>
      <c r="L68" s="44">
        <f>SUM(C67:C93)/SUM($B$67:$H$93)</f>
        <v>0.05881619896755594</v>
      </c>
      <c r="M68" s="44">
        <f t="shared" si="0"/>
        <v>0.16835681879565376</v>
      </c>
      <c r="N68" s="44">
        <f t="shared" si="0"/>
        <v>0.010087333290650759</v>
      </c>
      <c r="O68" s="44">
        <f t="shared" si="0"/>
        <v>0.04545022667832165</v>
      </c>
      <c r="P68" s="44">
        <f t="shared" si="0"/>
        <v>0.05896218495829498</v>
      </c>
      <c r="Q68" s="44">
        <f t="shared" si="0"/>
        <v>0.5867586597432561</v>
      </c>
      <c r="R68" s="9"/>
      <c r="S68" s="9"/>
      <c r="T68" s="9"/>
    </row>
    <row r="69" spans="1:20" ht="14.25">
      <c r="A69" s="40" t="s">
        <v>50</v>
      </c>
      <c r="B69" s="42">
        <v>95131</v>
      </c>
      <c r="C69" s="42">
        <v>179003</v>
      </c>
      <c r="D69" s="42">
        <v>673609</v>
      </c>
      <c r="E69" s="42">
        <v>34294</v>
      </c>
      <c r="F69" s="42">
        <v>108017</v>
      </c>
      <c r="G69" s="42">
        <v>180250</v>
      </c>
      <c r="H69" s="42">
        <v>1499152</v>
      </c>
      <c r="J69" s="10"/>
      <c r="Q69" s="9"/>
      <c r="R69" s="9"/>
      <c r="S69" s="9"/>
      <c r="T69" s="9"/>
    </row>
    <row r="70" spans="1:20" ht="12">
      <c r="A70" s="40" t="s">
        <v>3</v>
      </c>
      <c r="B70" s="41">
        <v>100625</v>
      </c>
      <c r="C70" s="41">
        <v>61950</v>
      </c>
      <c r="D70" s="41">
        <v>190932</v>
      </c>
      <c r="E70" s="41">
        <v>41754</v>
      </c>
      <c r="F70" s="41">
        <v>9068</v>
      </c>
      <c r="G70" s="41">
        <v>46495</v>
      </c>
      <c r="H70" s="41">
        <v>2070621</v>
      </c>
      <c r="J70" s="27"/>
      <c r="K70" s="4"/>
      <c r="L70" s="4"/>
      <c r="M70" s="4"/>
      <c r="N70" s="4"/>
      <c r="Q70" s="9"/>
      <c r="R70" s="9"/>
      <c r="S70" s="9"/>
      <c r="T70" s="9"/>
    </row>
    <row r="71" spans="1:20" ht="15" customHeight="1">
      <c r="A71" s="40" t="s">
        <v>42</v>
      </c>
      <c r="B71" s="42">
        <v>690699</v>
      </c>
      <c r="C71" s="42">
        <v>2068974</v>
      </c>
      <c r="D71" s="42">
        <v>3602926</v>
      </c>
      <c r="E71" s="42">
        <v>363282</v>
      </c>
      <c r="F71" s="42">
        <v>768405</v>
      </c>
      <c r="G71" s="42">
        <v>1327174</v>
      </c>
      <c r="H71" s="42">
        <v>7990875</v>
      </c>
      <c r="Q71" s="9"/>
      <c r="R71" s="9"/>
      <c r="S71" s="9"/>
      <c r="T71" s="9"/>
    </row>
    <row r="72" spans="1:20" ht="15.5">
      <c r="A72" s="40" t="s">
        <v>4</v>
      </c>
      <c r="B72" s="41">
        <v>65913</v>
      </c>
      <c r="C72" s="41" t="s">
        <v>28</v>
      </c>
      <c r="D72" s="41">
        <v>60911</v>
      </c>
      <c r="E72" s="41" t="s">
        <v>28</v>
      </c>
      <c r="F72" s="41">
        <v>6699</v>
      </c>
      <c r="G72" s="41">
        <v>6499</v>
      </c>
      <c r="H72" s="41">
        <v>365401</v>
      </c>
      <c r="J72" s="49" t="s">
        <v>145</v>
      </c>
      <c r="K72" s="4"/>
      <c r="L72" s="4"/>
      <c r="M72" s="4"/>
      <c r="N72" s="4"/>
      <c r="R72" s="9"/>
      <c r="S72" s="9"/>
      <c r="T72" s="9"/>
    </row>
    <row r="73" spans="1:20" ht="12.5">
      <c r="A73" s="40" t="s">
        <v>5</v>
      </c>
      <c r="B73" s="42">
        <v>390507</v>
      </c>
      <c r="C73" s="42">
        <v>37372</v>
      </c>
      <c r="D73" s="42" t="s">
        <v>28</v>
      </c>
      <c r="E73" s="42">
        <v>5302</v>
      </c>
      <c r="F73" s="42" t="s">
        <v>28</v>
      </c>
      <c r="G73" s="42">
        <v>25662</v>
      </c>
      <c r="H73" s="42">
        <v>1251383</v>
      </c>
      <c r="J73" s="48" t="s">
        <v>169</v>
      </c>
      <c r="K73" s="4"/>
      <c r="L73" s="4"/>
      <c r="M73" s="4"/>
      <c r="N73" s="4"/>
      <c r="R73" s="9"/>
      <c r="S73" s="9"/>
      <c r="T73" s="9"/>
    </row>
    <row r="74" spans="1:22" ht="14.25">
      <c r="A74" s="40" t="s">
        <v>6</v>
      </c>
      <c r="B74" s="41">
        <v>102514</v>
      </c>
      <c r="C74" s="41" t="s">
        <v>28</v>
      </c>
      <c r="D74" s="41">
        <v>88279</v>
      </c>
      <c r="E74" s="41" t="s">
        <v>28</v>
      </c>
      <c r="F74" s="41">
        <v>200883</v>
      </c>
      <c r="G74" s="41">
        <v>276722</v>
      </c>
      <c r="H74" s="41">
        <v>786513</v>
      </c>
      <c r="J74" s="39"/>
      <c r="K74" s="51" t="s">
        <v>86</v>
      </c>
      <c r="L74" s="51" t="s">
        <v>37</v>
      </c>
      <c r="M74" s="51" t="s">
        <v>94</v>
      </c>
      <c r="N74" s="51" t="s">
        <v>35</v>
      </c>
      <c r="O74" s="68" t="s">
        <v>40</v>
      </c>
      <c r="P74" s="68" t="s">
        <v>36</v>
      </c>
      <c r="Q74" s="51" t="s">
        <v>39</v>
      </c>
      <c r="R74" s="51" t="s">
        <v>38</v>
      </c>
      <c r="S74" s="51" t="s">
        <v>41</v>
      </c>
      <c r="V74" s="9"/>
    </row>
    <row r="75" spans="1:22" ht="14.25">
      <c r="A75" s="40" t="s">
        <v>7</v>
      </c>
      <c r="B75" s="42">
        <v>1670084</v>
      </c>
      <c r="C75" s="42" t="s">
        <v>28</v>
      </c>
      <c r="D75" s="42">
        <v>782419</v>
      </c>
      <c r="E75" s="42">
        <v>6153</v>
      </c>
      <c r="F75" s="42" t="s">
        <v>28</v>
      </c>
      <c r="G75" s="42">
        <v>525099</v>
      </c>
      <c r="H75" s="42">
        <v>8169508</v>
      </c>
      <c r="J75" s="43">
        <v>2022</v>
      </c>
      <c r="K75" s="44">
        <v>0.3206145324175514</v>
      </c>
      <c r="L75" s="44">
        <v>0.16835681879565376</v>
      </c>
      <c r="M75" s="44">
        <v>0.11520477671230028</v>
      </c>
      <c r="N75" s="44">
        <v>0.07156857756626674</v>
      </c>
      <c r="O75" s="44">
        <v>0.05896218495829498</v>
      </c>
      <c r="P75" s="44">
        <v>0.05881619896755594</v>
      </c>
      <c r="Q75" s="44">
        <v>0.04545022667832165</v>
      </c>
      <c r="R75" s="44">
        <v>0.010087333290650759</v>
      </c>
      <c r="S75" s="44">
        <v>0.15093935061340447</v>
      </c>
      <c r="T75" s="44"/>
      <c r="V75" s="9"/>
    </row>
    <row r="76" spans="1:20" ht="14.5" customHeight="1">
      <c r="A76" s="40" t="s">
        <v>8</v>
      </c>
      <c r="B76" s="41">
        <v>925980</v>
      </c>
      <c r="C76" s="41">
        <v>916645</v>
      </c>
      <c r="D76" s="41">
        <v>6283478</v>
      </c>
      <c r="E76" s="41">
        <v>293270</v>
      </c>
      <c r="F76" s="41">
        <v>2093022</v>
      </c>
      <c r="G76" s="41">
        <v>1875361</v>
      </c>
      <c r="H76" s="41">
        <v>17525653</v>
      </c>
      <c r="J76" s="10" t="s">
        <v>179</v>
      </c>
      <c r="Q76" s="9"/>
      <c r="R76" s="9"/>
      <c r="S76" s="9"/>
      <c r="T76" s="9"/>
    </row>
    <row r="77" spans="1:20" ht="15" customHeight="1">
      <c r="A77" s="40" t="s">
        <v>9</v>
      </c>
      <c r="B77" s="42">
        <v>12695</v>
      </c>
      <c r="C77" s="42">
        <v>76786</v>
      </c>
      <c r="D77" s="42">
        <v>146793</v>
      </c>
      <c r="E77" s="42">
        <v>5022</v>
      </c>
      <c r="F77" s="42">
        <v>18507</v>
      </c>
      <c r="G77" s="42">
        <v>35478</v>
      </c>
      <c r="H77" s="42">
        <v>423103</v>
      </c>
      <c r="J77" s="27" t="s">
        <v>34</v>
      </c>
      <c r="K77" s="4"/>
      <c r="L77" s="4"/>
      <c r="M77" s="4"/>
      <c r="N77" s="4"/>
      <c r="Q77" s="9"/>
      <c r="R77" s="9"/>
      <c r="S77" s="9"/>
      <c r="T77" s="9"/>
    </row>
    <row r="78" spans="1:20" ht="15" customHeight="1">
      <c r="A78" s="40" t="s">
        <v>10</v>
      </c>
      <c r="B78" s="41">
        <v>338119</v>
      </c>
      <c r="C78" s="41">
        <v>392888</v>
      </c>
      <c r="D78" s="41">
        <v>750802</v>
      </c>
      <c r="E78" s="41">
        <v>15383</v>
      </c>
      <c r="F78" s="41">
        <v>451028</v>
      </c>
      <c r="G78" s="41">
        <v>126928</v>
      </c>
      <c r="H78" s="41">
        <v>2538990</v>
      </c>
      <c r="Q78" s="9"/>
      <c r="R78" s="9"/>
      <c r="S78" s="9"/>
      <c r="T78" s="9"/>
    </row>
    <row r="79" spans="1:20" ht="14.25">
      <c r="A79" s="40" t="s">
        <v>11</v>
      </c>
      <c r="B79" s="42">
        <v>36121</v>
      </c>
      <c r="C79" s="42">
        <v>1454</v>
      </c>
      <c r="D79" s="42">
        <v>1186</v>
      </c>
      <c r="E79" s="42" t="s">
        <v>28</v>
      </c>
      <c r="F79" s="42">
        <v>2686</v>
      </c>
      <c r="G79" s="42" t="s">
        <v>28</v>
      </c>
      <c r="H79" s="42">
        <v>118226</v>
      </c>
      <c r="Q79" s="9"/>
      <c r="R79" s="9"/>
      <c r="S79" s="9"/>
      <c r="T79" s="9"/>
    </row>
    <row r="80" spans="1:20" ht="14.25">
      <c r="A80" s="40" t="s">
        <v>12</v>
      </c>
      <c r="B80" s="41">
        <v>153479</v>
      </c>
      <c r="C80" s="41">
        <v>2058</v>
      </c>
      <c r="D80" s="41">
        <v>98941</v>
      </c>
      <c r="E80" s="41">
        <v>382</v>
      </c>
      <c r="F80" s="41" t="s">
        <v>28</v>
      </c>
      <c r="G80" s="41" t="s">
        <v>28</v>
      </c>
      <c r="H80" s="41">
        <v>737534</v>
      </c>
      <c r="Q80" s="9"/>
      <c r="R80" s="9"/>
      <c r="S80" s="9"/>
      <c r="T80" s="9"/>
    </row>
    <row r="81" spans="1:20" ht="14.25">
      <c r="A81" s="40" t="s">
        <v>13</v>
      </c>
      <c r="B81" s="42">
        <v>253301</v>
      </c>
      <c r="C81" s="42" t="s">
        <v>28</v>
      </c>
      <c r="D81" s="42">
        <v>226840</v>
      </c>
      <c r="E81" s="42" t="s">
        <v>28</v>
      </c>
      <c r="F81" s="42" t="s">
        <v>28</v>
      </c>
      <c r="G81" s="42">
        <v>11843</v>
      </c>
      <c r="H81" s="42">
        <v>1429044</v>
      </c>
      <c r="T81" s="9"/>
    </row>
    <row r="82" spans="1:20" ht="14.25">
      <c r="A82" s="40" t="s">
        <v>14</v>
      </c>
      <c r="B82" s="41">
        <v>2717</v>
      </c>
      <c r="C82" s="41" t="s">
        <v>28</v>
      </c>
      <c r="D82" s="41">
        <v>12414</v>
      </c>
      <c r="E82" s="41" t="s">
        <v>28</v>
      </c>
      <c r="F82" s="41" t="s">
        <v>28</v>
      </c>
      <c r="G82" s="41">
        <v>1124</v>
      </c>
      <c r="H82" s="41">
        <v>20178</v>
      </c>
      <c r="Q82" s="9"/>
      <c r="R82" s="9"/>
      <c r="S82" s="9"/>
      <c r="T82" s="9"/>
    </row>
    <row r="83" spans="1:20" ht="14.25">
      <c r="A83" s="40" t="s">
        <v>15</v>
      </c>
      <c r="B83" s="42">
        <v>169725</v>
      </c>
      <c r="C83" s="42">
        <v>436801</v>
      </c>
      <c r="D83" s="42">
        <v>1055558</v>
      </c>
      <c r="E83" s="42">
        <v>5678</v>
      </c>
      <c r="F83" s="42">
        <v>216529</v>
      </c>
      <c r="G83" s="42">
        <v>159190</v>
      </c>
      <c r="H83" s="42">
        <v>2574341</v>
      </c>
      <c r="Q83" s="9"/>
      <c r="R83" s="9"/>
      <c r="S83" s="9"/>
      <c r="T83" s="9"/>
    </row>
    <row r="84" spans="1:8" ht="14.25">
      <c r="A84" s="40" t="s">
        <v>16</v>
      </c>
      <c r="B84" s="41" t="s">
        <v>28</v>
      </c>
      <c r="C84" s="41" t="s">
        <v>28</v>
      </c>
      <c r="D84" s="41" t="s">
        <v>28</v>
      </c>
      <c r="E84" s="41" t="s">
        <v>28</v>
      </c>
      <c r="F84" s="41">
        <v>289</v>
      </c>
      <c r="G84" s="41">
        <v>84</v>
      </c>
      <c r="H84" s="41">
        <v>2557</v>
      </c>
    </row>
    <row r="85" spans="1:8" ht="14.25">
      <c r="A85" s="40" t="s">
        <v>17</v>
      </c>
      <c r="B85" s="42">
        <v>297988</v>
      </c>
      <c r="C85" s="42">
        <v>345854</v>
      </c>
      <c r="D85" s="42">
        <v>278476</v>
      </c>
      <c r="E85" s="42">
        <v>77570</v>
      </c>
      <c r="F85" s="42">
        <v>167609</v>
      </c>
      <c r="G85" s="42">
        <v>93023</v>
      </c>
      <c r="H85" s="42">
        <v>1447868</v>
      </c>
    </row>
    <row r="86" spans="1:8" ht="14.25">
      <c r="A86" s="40" t="s">
        <v>18</v>
      </c>
      <c r="B86" s="41">
        <v>103407</v>
      </c>
      <c r="C86" s="41">
        <v>157369</v>
      </c>
      <c r="D86" s="41">
        <v>263130</v>
      </c>
      <c r="E86" s="41">
        <v>18158</v>
      </c>
      <c r="F86" s="41">
        <v>73400</v>
      </c>
      <c r="G86" s="41">
        <v>69586</v>
      </c>
      <c r="H86" s="41">
        <v>551934</v>
      </c>
    </row>
    <row r="87" spans="1:8" ht="14.25">
      <c r="A87" s="40" t="s">
        <v>19</v>
      </c>
      <c r="B87" s="42">
        <v>1534221</v>
      </c>
      <c r="C87" s="42">
        <v>1091301</v>
      </c>
      <c r="D87" s="42">
        <v>2252215</v>
      </c>
      <c r="E87" s="42">
        <v>166068</v>
      </c>
      <c r="F87" s="42">
        <v>421816</v>
      </c>
      <c r="G87" s="42">
        <v>1149933</v>
      </c>
      <c r="H87" s="42">
        <v>5623025</v>
      </c>
    </row>
    <row r="88" spans="1:8" ht="14.25">
      <c r="A88" s="40" t="s">
        <v>20</v>
      </c>
      <c r="B88" s="41">
        <v>99384</v>
      </c>
      <c r="C88" s="41">
        <v>60018</v>
      </c>
      <c r="D88" s="41">
        <v>114826</v>
      </c>
      <c r="E88" s="41">
        <v>0</v>
      </c>
      <c r="F88" s="41">
        <v>53369</v>
      </c>
      <c r="G88" s="41">
        <v>6231</v>
      </c>
      <c r="H88" s="41">
        <v>1571774</v>
      </c>
    </row>
    <row r="89" spans="1:8" ht="14.25">
      <c r="A89" s="40" t="s">
        <v>21</v>
      </c>
      <c r="B89" s="42">
        <v>311561</v>
      </c>
      <c r="C89" s="42">
        <v>353661</v>
      </c>
      <c r="D89" s="42">
        <v>1063828</v>
      </c>
      <c r="E89" s="42">
        <v>6970</v>
      </c>
      <c r="F89" s="42">
        <v>93880</v>
      </c>
      <c r="G89" s="42">
        <v>296091</v>
      </c>
      <c r="H89" s="42">
        <v>1973080</v>
      </c>
    </row>
    <row r="90" spans="1:8" ht="14.25">
      <c r="A90" s="40" t="s">
        <v>22</v>
      </c>
      <c r="B90" s="41">
        <v>7064</v>
      </c>
      <c r="C90" s="41">
        <v>8823</v>
      </c>
      <c r="D90" s="41">
        <v>32969</v>
      </c>
      <c r="E90" s="41" t="s">
        <v>28</v>
      </c>
      <c r="F90" s="41">
        <v>8609</v>
      </c>
      <c r="G90" s="41">
        <v>7032</v>
      </c>
      <c r="H90" s="41">
        <v>81870</v>
      </c>
    </row>
    <row r="91" spans="1:8" ht="14.25">
      <c r="A91" s="40" t="s">
        <v>23</v>
      </c>
      <c r="B91" s="42">
        <v>50986</v>
      </c>
      <c r="C91" s="42">
        <v>47467</v>
      </c>
      <c r="D91" s="42">
        <v>215382</v>
      </c>
      <c r="E91" s="42">
        <v>3971</v>
      </c>
      <c r="F91" s="42">
        <v>107528</v>
      </c>
      <c r="G91" s="42">
        <v>44735</v>
      </c>
      <c r="H91" s="42">
        <v>686662</v>
      </c>
    </row>
    <row r="92" spans="1:8" ht="14.25">
      <c r="A92" s="40" t="s">
        <v>24</v>
      </c>
      <c r="B92" s="41">
        <v>278300</v>
      </c>
      <c r="C92" s="41" t="s">
        <v>28</v>
      </c>
      <c r="D92" s="41">
        <v>7908</v>
      </c>
      <c r="E92" s="41">
        <v>6115</v>
      </c>
      <c r="F92" s="41" t="s">
        <v>28</v>
      </c>
      <c r="G92" s="41">
        <v>20011</v>
      </c>
      <c r="H92" s="41">
        <v>923921</v>
      </c>
    </row>
    <row r="93" spans="1:8" ht="14.25">
      <c r="A93" s="40" t="s">
        <v>25</v>
      </c>
      <c r="B93" s="42" t="s">
        <v>28</v>
      </c>
      <c r="C93" s="42" t="s">
        <v>28</v>
      </c>
      <c r="D93" s="42" t="s">
        <v>28</v>
      </c>
      <c r="E93" s="42" t="s">
        <v>28</v>
      </c>
      <c r="F93" s="42" t="s">
        <v>28</v>
      </c>
      <c r="G93" s="42" t="s">
        <v>28</v>
      </c>
      <c r="H93" s="42">
        <v>1599150</v>
      </c>
    </row>
    <row r="95" spans="1:28" ht="14.25">
      <c r="A95" s="39" t="s">
        <v>106</v>
      </c>
      <c r="B95" s="51" t="s">
        <v>41</v>
      </c>
      <c r="C95" s="51" t="s">
        <v>74</v>
      </c>
      <c r="D95" s="51" t="s">
        <v>75</v>
      </c>
      <c r="E95" s="51" t="s">
        <v>76</v>
      </c>
      <c r="F95" s="51" t="s">
        <v>77</v>
      </c>
      <c r="G95" s="51" t="s">
        <v>78</v>
      </c>
      <c r="H95" s="51" t="s">
        <v>79</v>
      </c>
      <c r="I95" s="51" t="s">
        <v>80</v>
      </c>
      <c r="J95" s="51" t="s">
        <v>81</v>
      </c>
      <c r="K95" s="51" t="s">
        <v>82</v>
      </c>
      <c r="L95" s="51" t="s">
        <v>83</v>
      </c>
      <c r="M95" s="51" t="s">
        <v>84</v>
      </c>
      <c r="N95" s="51" t="s">
        <v>85</v>
      </c>
      <c r="O95" s="51" t="s">
        <v>86</v>
      </c>
      <c r="P95" s="51" t="s">
        <v>87</v>
      </c>
      <c r="Q95" s="51" t="s">
        <v>88</v>
      </c>
      <c r="R95" s="51" t="s">
        <v>89</v>
      </c>
      <c r="S95" s="51" t="s">
        <v>90</v>
      </c>
      <c r="T95" s="51" t="s">
        <v>91</v>
      </c>
      <c r="U95" s="51" t="s">
        <v>92</v>
      </c>
      <c r="V95" s="51" t="s">
        <v>93</v>
      </c>
      <c r="W95" s="51" t="s">
        <v>94</v>
      </c>
      <c r="X95" s="51" t="s">
        <v>95</v>
      </c>
      <c r="Y95" s="51" t="s">
        <v>96</v>
      </c>
      <c r="Z95" s="51" t="s">
        <v>97</v>
      </c>
      <c r="AA95" s="51" t="s">
        <v>98</v>
      </c>
      <c r="AB95" s="51" t="s">
        <v>99</v>
      </c>
    </row>
    <row r="96" spans="1:28" ht="14.25">
      <c r="A96" s="40" t="s">
        <v>1</v>
      </c>
      <c r="B96" s="42">
        <v>1216703</v>
      </c>
      <c r="C96" s="42">
        <v>1744</v>
      </c>
      <c r="D96" s="42">
        <v>40153</v>
      </c>
      <c r="E96" s="42">
        <v>10415</v>
      </c>
      <c r="F96" s="42" t="s">
        <v>28</v>
      </c>
      <c r="G96" s="42">
        <v>9536</v>
      </c>
      <c r="H96" s="42">
        <v>20351</v>
      </c>
      <c r="I96" s="42" t="s">
        <v>28</v>
      </c>
      <c r="J96" s="42">
        <v>116780</v>
      </c>
      <c r="K96" s="42">
        <v>393</v>
      </c>
      <c r="L96" s="42">
        <v>24329</v>
      </c>
      <c r="M96" s="42" t="s">
        <v>28</v>
      </c>
      <c r="N96" s="42">
        <v>0</v>
      </c>
      <c r="O96" s="42">
        <v>484940</v>
      </c>
      <c r="P96" s="42">
        <v>3624</v>
      </c>
      <c r="Q96" s="42">
        <v>0</v>
      </c>
      <c r="R96" s="42">
        <v>2964</v>
      </c>
      <c r="S96" s="42">
        <v>8221</v>
      </c>
      <c r="T96" s="42">
        <v>25159</v>
      </c>
      <c r="U96" s="42">
        <v>7110</v>
      </c>
      <c r="V96" s="42">
        <v>17026</v>
      </c>
      <c r="W96" s="42">
        <v>233985</v>
      </c>
      <c r="X96" s="42" t="s">
        <v>28</v>
      </c>
      <c r="Y96" s="42">
        <v>2749</v>
      </c>
      <c r="Z96" s="42">
        <v>2256</v>
      </c>
      <c r="AA96" s="42">
        <v>30365</v>
      </c>
      <c r="AB96" s="42">
        <v>171371</v>
      </c>
    </row>
    <row r="97" spans="1:28" ht="14.25">
      <c r="A97" s="40" t="s">
        <v>2</v>
      </c>
      <c r="B97" s="41">
        <v>1651930</v>
      </c>
      <c r="C97" s="41">
        <v>76694</v>
      </c>
      <c r="D97" s="41" t="s">
        <v>28</v>
      </c>
      <c r="E97" s="41">
        <v>38950</v>
      </c>
      <c r="F97" s="41" t="s">
        <v>28</v>
      </c>
      <c r="G97" s="41">
        <v>42248</v>
      </c>
      <c r="H97" s="41" t="s">
        <v>28</v>
      </c>
      <c r="I97" s="41" t="s">
        <v>28</v>
      </c>
      <c r="J97" s="41" t="s">
        <v>28</v>
      </c>
      <c r="K97" s="41">
        <v>17402</v>
      </c>
      <c r="L97" s="41" t="s">
        <v>28</v>
      </c>
      <c r="M97" s="41" t="s">
        <v>28</v>
      </c>
      <c r="N97" s="41" t="s">
        <v>28</v>
      </c>
      <c r="O97" s="41">
        <v>1285501</v>
      </c>
      <c r="P97" s="41" t="s">
        <v>28</v>
      </c>
      <c r="Q97" s="41" t="s">
        <v>28</v>
      </c>
      <c r="R97" s="41" t="s">
        <v>28</v>
      </c>
      <c r="S97" s="41">
        <v>11294</v>
      </c>
      <c r="T97" s="41">
        <v>32912</v>
      </c>
      <c r="U97" s="41" t="s">
        <v>28</v>
      </c>
      <c r="V97" s="41" t="s">
        <v>28</v>
      </c>
      <c r="W97" s="41" t="s">
        <v>28</v>
      </c>
      <c r="X97" s="41" t="s">
        <v>28</v>
      </c>
      <c r="Y97" s="41" t="s">
        <v>28</v>
      </c>
      <c r="Z97" s="41" t="s">
        <v>28</v>
      </c>
      <c r="AA97" s="41">
        <v>53359</v>
      </c>
      <c r="AB97" s="41">
        <v>1169</v>
      </c>
    </row>
    <row r="98" spans="1:28" ht="14.25">
      <c r="A98" s="40" t="s">
        <v>50</v>
      </c>
      <c r="B98" s="42">
        <v>1499152</v>
      </c>
      <c r="C98" s="42">
        <v>43936</v>
      </c>
      <c r="D98" s="42">
        <v>18634</v>
      </c>
      <c r="E98" s="42">
        <v>2462</v>
      </c>
      <c r="F98" s="42">
        <v>20624</v>
      </c>
      <c r="G98" s="42">
        <v>4184</v>
      </c>
      <c r="H98" s="42">
        <v>4640</v>
      </c>
      <c r="I98" s="42">
        <v>1404</v>
      </c>
      <c r="J98" s="42">
        <v>26940</v>
      </c>
      <c r="K98" s="42">
        <v>2804</v>
      </c>
      <c r="L98" s="42" t="s">
        <v>28</v>
      </c>
      <c r="M98" s="42">
        <v>2880</v>
      </c>
      <c r="N98" s="42" t="s">
        <v>28</v>
      </c>
      <c r="O98" s="42">
        <v>1069117</v>
      </c>
      <c r="P98" s="42">
        <v>8159</v>
      </c>
      <c r="Q98" s="42" t="s">
        <v>28</v>
      </c>
      <c r="R98" s="42">
        <v>1200</v>
      </c>
      <c r="S98" s="42">
        <v>27201</v>
      </c>
      <c r="T98" s="42">
        <v>32685</v>
      </c>
      <c r="U98" s="42">
        <v>20898</v>
      </c>
      <c r="V98" s="42">
        <v>23534</v>
      </c>
      <c r="W98" s="42">
        <v>41600</v>
      </c>
      <c r="X98" s="42" t="s">
        <v>28</v>
      </c>
      <c r="Y98" s="42">
        <v>110</v>
      </c>
      <c r="Z98" s="42">
        <v>3426</v>
      </c>
      <c r="AA98" s="42">
        <v>30345</v>
      </c>
      <c r="AB98" s="42">
        <v>112369</v>
      </c>
    </row>
    <row r="99" spans="1:28" ht="14.25">
      <c r="A99" s="40" t="s">
        <v>3</v>
      </c>
      <c r="B99" s="41">
        <v>2070621</v>
      </c>
      <c r="C99" s="41">
        <v>18271</v>
      </c>
      <c r="D99" s="41">
        <v>7250</v>
      </c>
      <c r="E99" s="41">
        <v>41</v>
      </c>
      <c r="F99" s="41">
        <v>7080</v>
      </c>
      <c r="G99" s="41">
        <v>16818</v>
      </c>
      <c r="H99" s="41">
        <v>4738</v>
      </c>
      <c r="I99" s="41" t="s">
        <v>28</v>
      </c>
      <c r="J99" s="41">
        <v>114956</v>
      </c>
      <c r="K99" s="41" t="s">
        <v>28</v>
      </c>
      <c r="L99" s="41">
        <v>11186</v>
      </c>
      <c r="M99" s="41" t="s">
        <v>28</v>
      </c>
      <c r="N99" s="41" t="s">
        <v>28</v>
      </c>
      <c r="O99" s="41">
        <v>1200927</v>
      </c>
      <c r="P99" s="41">
        <v>289</v>
      </c>
      <c r="Q99" s="41" t="s">
        <v>28</v>
      </c>
      <c r="R99" s="41">
        <v>0</v>
      </c>
      <c r="S99" s="41">
        <v>11045</v>
      </c>
      <c r="T99" s="41">
        <v>38867</v>
      </c>
      <c r="U99" s="41" t="s">
        <v>28</v>
      </c>
      <c r="V99" s="41">
        <v>28157</v>
      </c>
      <c r="W99" s="41">
        <v>540432</v>
      </c>
      <c r="X99" s="41" t="s">
        <v>28</v>
      </c>
      <c r="Y99" s="41" t="s">
        <v>28</v>
      </c>
      <c r="Z99" s="41">
        <v>0</v>
      </c>
      <c r="AA99" s="41">
        <v>14725</v>
      </c>
      <c r="AB99" s="41">
        <v>55840</v>
      </c>
    </row>
    <row r="100" spans="1:28" ht="14.25">
      <c r="A100" s="40" t="s">
        <v>42</v>
      </c>
      <c r="B100" s="42">
        <v>7990875</v>
      </c>
      <c r="C100" s="42">
        <v>113854</v>
      </c>
      <c r="D100" s="42">
        <v>307924</v>
      </c>
      <c r="E100" s="42">
        <v>44451</v>
      </c>
      <c r="F100" s="42" t="s">
        <v>28</v>
      </c>
      <c r="G100" s="42">
        <v>77489</v>
      </c>
      <c r="H100" s="42">
        <v>26679</v>
      </c>
      <c r="I100" s="42">
        <v>9040</v>
      </c>
      <c r="J100" s="42">
        <v>703252</v>
      </c>
      <c r="K100" s="42">
        <v>298</v>
      </c>
      <c r="L100" s="42">
        <v>142776</v>
      </c>
      <c r="M100" s="42">
        <v>35101</v>
      </c>
      <c r="N100" s="42" t="s">
        <v>28</v>
      </c>
      <c r="O100" s="42">
        <v>3914701</v>
      </c>
      <c r="P100" s="42">
        <v>39444</v>
      </c>
      <c r="Q100" s="42" t="s">
        <v>28</v>
      </c>
      <c r="R100" s="42">
        <v>19150</v>
      </c>
      <c r="S100" s="42">
        <v>118155</v>
      </c>
      <c r="T100" s="42">
        <v>179155</v>
      </c>
      <c r="U100" s="42">
        <v>161843</v>
      </c>
      <c r="V100" s="42" t="s">
        <v>28</v>
      </c>
      <c r="W100" s="42">
        <v>1667290</v>
      </c>
      <c r="X100" s="42" t="s">
        <v>28</v>
      </c>
      <c r="Y100" s="42">
        <v>8435</v>
      </c>
      <c r="Z100" s="42">
        <v>33201</v>
      </c>
      <c r="AA100" s="42">
        <v>152087</v>
      </c>
      <c r="AB100" s="42">
        <v>236551</v>
      </c>
    </row>
    <row r="101" spans="1:28" ht="14.25">
      <c r="A101" s="40" t="s">
        <v>4</v>
      </c>
      <c r="B101" s="41">
        <v>365401</v>
      </c>
      <c r="C101" s="41">
        <v>7945</v>
      </c>
      <c r="D101" s="41">
        <v>0</v>
      </c>
      <c r="E101" s="41">
        <v>1415</v>
      </c>
      <c r="F101" s="41">
        <v>516</v>
      </c>
      <c r="G101" s="41">
        <v>359</v>
      </c>
      <c r="H101" s="41" t="s">
        <v>28</v>
      </c>
      <c r="I101" s="41">
        <v>0</v>
      </c>
      <c r="J101" s="41">
        <v>29150</v>
      </c>
      <c r="K101" s="41">
        <v>1141</v>
      </c>
      <c r="L101" s="41">
        <v>0</v>
      </c>
      <c r="M101" s="41">
        <v>0</v>
      </c>
      <c r="N101" s="41">
        <v>0</v>
      </c>
      <c r="O101" s="41">
        <v>269199</v>
      </c>
      <c r="P101" s="41">
        <v>2652</v>
      </c>
      <c r="Q101" s="41">
        <v>0</v>
      </c>
      <c r="R101" s="41">
        <v>126</v>
      </c>
      <c r="S101" s="41">
        <v>5543</v>
      </c>
      <c r="T101" s="41">
        <v>7407</v>
      </c>
      <c r="U101" s="41">
        <v>6472</v>
      </c>
      <c r="V101" s="41">
        <v>15590</v>
      </c>
      <c r="W101" s="41">
        <v>16396</v>
      </c>
      <c r="X101" s="41">
        <v>0</v>
      </c>
      <c r="Y101" s="41" t="s">
        <v>28</v>
      </c>
      <c r="Z101" s="41">
        <v>380</v>
      </c>
      <c r="AA101" s="41">
        <v>459</v>
      </c>
      <c r="AB101" s="41">
        <v>470</v>
      </c>
    </row>
    <row r="102" spans="1:28" ht="14.25">
      <c r="A102" s="40" t="s">
        <v>5</v>
      </c>
      <c r="B102" s="42">
        <v>1251383</v>
      </c>
      <c r="C102" s="42">
        <v>3085</v>
      </c>
      <c r="D102" s="42" t="s">
        <v>28</v>
      </c>
      <c r="E102" s="42">
        <v>6963</v>
      </c>
      <c r="F102" s="42" t="s">
        <v>28</v>
      </c>
      <c r="G102" s="42" t="s">
        <v>28</v>
      </c>
      <c r="H102" s="42" t="s">
        <v>28</v>
      </c>
      <c r="I102" s="42" t="s">
        <v>28</v>
      </c>
      <c r="J102" s="42" t="s">
        <v>28</v>
      </c>
      <c r="K102" s="42" t="s">
        <v>28</v>
      </c>
      <c r="L102" s="42">
        <v>366534</v>
      </c>
      <c r="M102" s="42" t="s">
        <v>28</v>
      </c>
      <c r="N102" s="42" t="s">
        <v>28</v>
      </c>
      <c r="O102" s="42">
        <v>675369</v>
      </c>
      <c r="P102" s="42" t="s">
        <v>28</v>
      </c>
      <c r="Q102" s="42" t="s">
        <v>28</v>
      </c>
      <c r="R102" s="42" t="s">
        <v>28</v>
      </c>
      <c r="S102" s="42">
        <v>18560</v>
      </c>
      <c r="T102" s="42" t="s">
        <v>28</v>
      </c>
      <c r="U102" s="42" t="s">
        <v>28</v>
      </c>
      <c r="V102" s="42" t="s">
        <v>28</v>
      </c>
      <c r="W102" s="42" t="s">
        <v>28</v>
      </c>
      <c r="X102" s="42" t="s">
        <v>28</v>
      </c>
      <c r="Y102" s="42" t="s">
        <v>28</v>
      </c>
      <c r="Z102" s="42" t="s">
        <v>28</v>
      </c>
      <c r="AA102" s="42" t="s">
        <v>28</v>
      </c>
      <c r="AB102" s="42">
        <v>10452</v>
      </c>
    </row>
    <row r="103" spans="1:28" ht="14.25">
      <c r="A103" s="40" t="s">
        <v>6</v>
      </c>
      <c r="B103" s="41">
        <v>786513</v>
      </c>
      <c r="C103" s="41">
        <v>8581</v>
      </c>
      <c r="D103" s="41">
        <v>0</v>
      </c>
      <c r="E103" s="41">
        <v>5339</v>
      </c>
      <c r="F103" s="41">
        <v>3766</v>
      </c>
      <c r="G103" s="41">
        <v>27085</v>
      </c>
      <c r="H103" s="41" t="s">
        <v>28</v>
      </c>
      <c r="I103" s="41" t="s">
        <v>28</v>
      </c>
      <c r="J103" s="41">
        <v>7878</v>
      </c>
      <c r="K103" s="41">
        <v>2239</v>
      </c>
      <c r="L103" s="41" t="s">
        <v>28</v>
      </c>
      <c r="M103" s="41" t="s">
        <v>28</v>
      </c>
      <c r="N103" s="41">
        <v>0</v>
      </c>
      <c r="O103" s="41">
        <v>682005</v>
      </c>
      <c r="P103" s="41" t="s">
        <v>28</v>
      </c>
      <c r="Q103" s="41" t="s">
        <v>28</v>
      </c>
      <c r="R103" s="41" t="s">
        <v>28</v>
      </c>
      <c r="S103" s="41">
        <v>1147</v>
      </c>
      <c r="T103" s="41">
        <v>648</v>
      </c>
      <c r="U103" s="41" t="s">
        <v>28</v>
      </c>
      <c r="V103" s="41">
        <v>16376</v>
      </c>
      <c r="W103" s="41" t="s">
        <v>28</v>
      </c>
      <c r="X103" s="41" t="s">
        <v>28</v>
      </c>
      <c r="Y103" s="41" t="s">
        <v>28</v>
      </c>
      <c r="Z103" s="41">
        <v>391</v>
      </c>
      <c r="AA103" s="41">
        <v>9589</v>
      </c>
      <c r="AB103" s="41">
        <v>1252</v>
      </c>
    </row>
    <row r="104" spans="1:28" ht="14.25">
      <c r="A104" s="40" t="s">
        <v>7</v>
      </c>
      <c r="B104" s="42">
        <v>8169508</v>
      </c>
      <c r="C104" s="42">
        <v>119540</v>
      </c>
      <c r="D104" s="42">
        <v>12004</v>
      </c>
      <c r="E104" s="42">
        <v>19322</v>
      </c>
      <c r="F104" s="42" t="s">
        <v>28</v>
      </c>
      <c r="G104" s="42">
        <v>34701</v>
      </c>
      <c r="H104" s="42" t="s">
        <v>28</v>
      </c>
      <c r="I104" s="42" t="s">
        <v>28</v>
      </c>
      <c r="J104" s="42" t="s">
        <v>28</v>
      </c>
      <c r="K104" s="42" t="s">
        <v>28</v>
      </c>
      <c r="L104" s="42">
        <v>0</v>
      </c>
      <c r="M104" s="42" t="s">
        <v>28</v>
      </c>
      <c r="N104" s="42" t="s">
        <v>28</v>
      </c>
      <c r="O104" s="42">
        <v>5869908</v>
      </c>
      <c r="P104" s="42" t="s">
        <v>28</v>
      </c>
      <c r="Q104" s="42" t="s">
        <v>28</v>
      </c>
      <c r="R104" s="42">
        <v>0</v>
      </c>
      <c r="S104" s="42">
        <v>28296</v>
      </c>
      <c r="T104" s="42" t="s">
        <v>28</v>
      </c>
      <c r="U104" s="42">
        <v>0</v>
      </c>
      <c r="V104" s="42">
        <v>104632</v>
      </c>
      <c r="W104" s="42">
        <v>1365819</v>
      </c>
      <c r="X104" s="42" t="s">
        <v>28</v>
      </c>
      <c r="Y104" s="42" t="s">
        <v>28</v>
      </c>
      <c r="Z104" s="42" t="s">
        <v>28</v>
      </c>
      <c r="AA104" s="42">
        <v>50053</v>
      </c>
      <c r="AB104" s="42">
        <v>33871</v>
      </c>
    </row>
    <row r="105" spans="1:28" ht="14.25">
      <c r="A105" s="40" t="s">
        <v>8</v>
      </c>
      <c r="B105" s="41">
        <v>17525653</v>
      </c>
      <c r="C105" s="41">
        <v>95915</v>
      </c>
      <c r="D105" s="41">
        <v>157357</v>
      </c>
      <c r="E105" s="41">
        <v>229089</v>
      </c>
      <c r="F105" s="41">
        <v>63</v>
      </c>
      <c r="G105" s="41">
        <v>248285</v>
      </c>
      <c r="H105" s="41">
        <v>37410</v>
      </c>
      <c r="I105" s="41">
        <v>36189</v>
      </c>
      <c r="J105" s="41">
        <v>1097681</v>
      </c>
      <c r="K105" s="41">
        <v>21764</v>
      </c>
      <c r="L105" s="41">
        <v>159475</v>
      </c>
      <c r="M105" s="41">
        <v>43768</v>
      </c>
      <c r="N105" s="41">
        <v>191</v>
      </c>
      <c r="O105" s="41">
        <v>5864000</v>
      </c>
      <c r="P105" s="41">
        <v>75238</v>
      </c>
      <c r="Q105" s="41">
        <v>102</v>
      </c>
      <c r="R105" s="41">
        <v>20799</v>
      </c>
      <c r="S105" s="41">
        <v>96250</v>
      </c>
      <c r="T105" s="41">
        <v>284304</v>
      </c>
      <c r="U105" s="41">
        <v>159139</v>
      </c>
      <c r="V105" s="41">
        <v>183294</v>
      </c>
      <c r="W105" s="41">
        <v>7761428</v>
      </c>
      <c r="X105" s="41">
        <v>41</v>
      </c>
      <c r="Y105" s="41">
        <v>17761</v>
      </c>
      <c r="Z105" s="41">
        <v>18582</v>
      </c>
      <c r="AA105" s="41">
        <v>248467</v>
      </c>
      <c r="AB105" s="41">
        <v>669061</v>
      </c>
    </row>
    <row r="106" spans="1:28" ht="14.25">
      <c r="A106" s="40" t="s">
        <v>9</v>
      </c>
      <c r="B106" s="42">
        <v>423103</v>
      </c>
      <c r="C106" s="42">
        <v>5952</v>
      </c>
      <c r="D106" s="42">
        <v>5010</v>
      </c>
      <c r="E106" s="42">
        <v>24983</v>
      </c>
      <c r="F106" s="42" t="s">
        <v>28</v>
      </c>
      <c r="G106" s="42">
        <v>5894</v>
      </c>
      <c r="H106" s="42">
        <v>427</v>
      </c>
      <c r="I106" s="42">
        <v>274</v>
      </c>
      <c r="J106" s="42">
        <v>1107</v>
      </c>
      <c r="K106" s="42">
        <v>4591</v>
      </c>
      <c r="L106" s="42" t="s">
        <v>28</v>
      </c>
      <c r="M106" s="42">
        <v>15135</v>
      </c>
      <c r="N106" s="42" t="s">
        <v>28</v>
      </c>
      <c r="O106" s="42">
        <v>219300</v>
      </c>
      <c r="P106" s="42">
        <v>884</v>
      </c>
      <c r="Q106" s="42">
        <v>1</v>
      </c>
      <c r="R106" s="42" t="s">
        <v>28</v>
      </c>
      <c r="S106" s="42">
        <v>2771</v>
      </c>
      <c r="T106" s="42">
        <v>1947</v>
      </c>
      <c r="U106" s="42" t="s">
        <v>28</v>
      </c>
      <c r="V106" s="42">
        <v>94134</v>
      </c>
      <c r="W106" s="42">
        <v>15288</v>
      </c>
      <c r="X106" s="42" t="s">
        <v>28</v>
      </c>
      <c r="Y106" s="42" t="s">
        <v>28</v>
      </c>
      <c r="Z106" s="42">
        <v>6276</v>
      </c>
      <c r="AA106" s="42">
        <v>12914</v>
      </c>
      <c r="AB106" s="42">
        <v>6213</v>
      </c>
    </row>
    <row r="107" spans="1:28" ht="14.25">
      <c r="A107" s="40" t="s">
        <v>10</v>
      </c>
      <c r="B107" s="41">
        <v>2538990</v>
      </c>
      <c r="C107" s="41">
        <v>75137</v>
      </c>
      <c r="D107" s="41" t="s">
        <v>28</v>
      </c>
      <c r="E107" s="41">
        <v>50101</v>
      </c>
      <c r="F107" s="41">
        <v>0</v>
      </c>
      <c r="G107" s="41">
        <v>118764</v>
      </c>
      <c r="H107" s="41" t="s">
        <v>28</v>
      </c>
      <c r="I107" s="41">
        <v>0</v>
      </c>
      <c r="J107" s="41">
        <v>107573</v>
      </c>
      <c r="K107" s="41" t="s">
        <v>28</v>
      </c>
      <c r="L107" s="41">
        <v>0</v>
      </c>
      <c r="M107" s="41" t="s">
        <v>28</v>
      </c>
      <c r="N107" s="41">
        <v>0</v>
      </c>
      <c r="O107" s="41">
        <v>1644624</v>
      </c>
      <c r="P107" s="41">
        <v>21812</v>
      </c>
      <c r="Q107" s="41">
        <v>0</v>
      </c>
      <c r="R107" s="41">
        <v>0</v>
      </c>
      <c r="S107" s="41">
        <v>30348</v>
      </c>
      <c r="T107" s="41">
        <v>55205</v>
      </c>
      <c r="U107" s="41">
        <v>0</v>
      </c>
      <c r="V107" s="41" t="s">
        <v>28</v>
      </c>
      <c r="W107" s="41">
        <v>55128</v>
      </c>
      <c r="X107" s="41">
        <v>0</v>
      </c>
      <c r="Y107" s="41" t="s">
        <v>28</v>
      </c>
      <c r="Z107" s="41" t="s">
        <v>28</v>
      </c>
      <c r="AA107" s="41">
        <v>88556</v>
      </c>
      <c r="AB107" s="41">
        <v>58105</v>
      </c>
    </row>
    <row r="108" spans="1:28" ht="14.25">
      <c r="A108" s="40" t="s">
        <v>11</v>
      </c>
      <c r="B108" s="42">
        <v>118226</v>
      </c>
      <c r="C108" s="42">
        <v>328</v>
      </c>
      <c r="D108" s="42" t="s">
        <v>28</v>
      </c>
      <c r="E108" s="42">
        <v>26</v>
      </c>
      <c r="F108" s="42" t="s">
        <v>28</v>
      </c>
      <c r="G108" s="42">
        <v>269</v>
      </c>
      <c r="H108" s="42" t="s">
        <v>28</v>
      </c>
      <c r="I108" s="42" t="s">
        <v>28</v>
      </c>
      <c r="J108" s="42">
        <v>3704</v>
      </c>
      <c r="K108" s="42" t="s">
        <v>28</v>
      </c>
      <c r="L108" s="42" t="s">
        <v>28</v>
      </c>
      <c r="M108" s="42" t="s">
        <v>28</v>
      </c>
      <c r="N108" s="42" t="s">
        <v>28</v>
      </c>
      <c r="O108" s="42">
        <v>108450</v>
      </c>
      <c r="P108" s="42" t="s">
        <v>28</v>
      </c>
      <c r="Q108" s="42" t="s">
        <v>28</v>
      </c>
      <c r="R108" s="42" t="s">
        <v>28</v>
      </c>
      <c r="S108" s="42" t="s">
        <v>28</v>
      </c>
      <c r="T108" s="42">
        <v>1608</v>
      </c>
      <c r="U108" s="42" t="s">
        <v>28</v>
      </c>
      <c r="V108" s="42">
        <v>612</v>
      </c>
      <c r="W108" s="42">
        <v>1834</v>
      </c>
      <c r="X108" s="42" t="s">
        <v>28</v>
      </c>
      <c r="Y108" s="42" t="s">
        <v>28</v>
      </c>
      <c r="Z108" s="42" t="s">
        <v>28</v>
      </c>
      <c r="AA108" s="42" t="s">
        <v>28</v>
      </c>
      <c r="AB108" s="42">
        <v>121</v>
      </c>
    </row>
    <row r="109" spans="1:28" ht="14.25">
      <c r="A109" s="40" t="s">
        <v>12</v>
      </c>
      <c r="B109" s="41">
        <v>737534</v>
      </c>
      <c r="C109" s="41" t="s">
        <v>28</v>
      </c>
      <c r="D109" s="41">
        <v>0</v>
      </c>
      <c r="E109" s="41">
        <v>3505</v>
      </c>
      <c r="F109" s="41" t="s">
        <v>28</v>
      </c>
      <c r="G109" s="41">
        <v>1033</v>
      </c>
      <c r="H109" s="41">
        <v>324</v>
      </c>
      <c r="I109" s="41">
        <v>0</v>
      </c>
      <c r="J109" s="41">
        <v>32649</v>
      </c>
      <c r="K109" s="41">
        <v>1423</v>
      </c>
      <c r="L109" s="41" t="s">
        <v>28</v>
      </c>
      <c r="M109" s="41" t="s">
        <v>28</v>
      </c>
      <c r="N109" s="41" t="s">
        <v>28</v>
      </c>
      <c r="O109" s="41">
        <v>513062</v>
      </c>
      <c r="P109" s="41">
        <v>2584</v>
      </c>
      <c r="Q109" s="41" t="s">
        <v>28</v>
      </c>
      <c r="R109" s="41" t="s">
        <v>28</v>
      </c>
      <c r="S109" s="41">
        <v>9110</v>
      </c>
      <c r="T109" s="41">
        <v>9767</v>
      </c>
      <c r="U109" s="41">
        <v>9700</v>
      </c>
      <c r="V109" s="41">
        <v>17652</v>
      </c>
      <c r="W109" s="41">
        <v>121536</v>
      </c>
      <c r="X109" s="41" t="s">
        <v>28</v>
      </c>
      <c r="Y109" s="41" t="s">
        <v>28</v>
      </c>
      <c r="Z109" s="41">
        <v>775</v>
      </c>
      <c r="AA109" s="41">
        <v>416</v>
      </c>
      <c r="AB109" s="41">
        <v>684</v>
      </c>
    </row>
    <row r="110" spans="1:28" ht="14.25">
      <c r="A110" s="40" t="s">
        <v>13</v>
      </c>
      <c r="B110" s="42">
        <v>1429044</v>
      </c>
      <c r="C110" s="42">
        <v>30789</v>
      </c>
      <c r="D110" s="42" t="s">
        <v>28</v>
      </c>
      <c r="E110" s="42" t="s">
        <v>28</v>
      </c>
      <c r="F110" s="42">
        <v>42659</v>
      </c>
      <c r="G110" s="42" t="s">
        <v>28</v>
      </c>
      <c r="H110" s="42" t="s">
        <v>28</v>
      </c>
      <c r="I110" s="42" t="s">
        <v>28</v>
      </c>
      <c r="J110" s="42">
        <v>129027</v>
      </c>
      <c r="K110" s="42" t="s">
        <v>28</v>
      </c>
      <c r="L110" s="42" t="s">
        <v>28</v>
      </c>
      <c r="M110" s="42" t="s">
        <v>28</v>
      </c>
      <c r="N110" s="42" t="s">
        <v>28</v>
      </c>
      <c r="O110" s="42">
        <v>958627</v>
      </c>
      <c r="P110" s="42">
        <v>24045</v>
      </c>
      <c r="Q110" s="42" t="s">
        <v>28</v>
      </c>
      <c r="R110" s="42" t="s">
        <v>28</v>
      </c>
      <c r="S110" s="42" t="s">
        <v>28</v>
      </c>
      <c r="T110" s="42" t="s">
        <v>28</v>
      </c>
      <c r="U110" s="42" t="s">
        <v>28</v>
      </c>
      <c r="V110" s="42" t="s">
        <v>28</v>
      </c>
      <c r="W110" s="42">
        <v>127920</v>
      </c>
      <c r="X110" s="42" t="s">
        <v>28</v>
      </c>
      <c r="Y110" s="42">
        <v>0</v>
      </c>
      <c r="Z110" s="42" t="s">
        <v>28</v>
      </c>
      <c r="AA110" s="42" t="s">
        <v>28</v>
      </c>
      <c r="AB110" s="42" t="s">
        <v>28</v>
      </c>
    </row>
    <row r="111" spans="1:28" ht="14.25">
      <c r="A111" s="40" t="s">
        <v>14</v>
      </c>
      <c r="B111" s="41">
        <v>20178</v>
      </c>
      <c r="C111" s="41">
        <v>160</v>
      </c>
      <c r="D111" s="41" t="s">
        <v>28</v>
      </c>
      <c r="E111" s="41">
        <v>117</v>
      </c>
      <c r="F111" s="41" t="s">
        <v>28</v>
      </c>
      <c r="G111" s="41" t="s">
        <v>28</v>
      </c>
      <c r="H111" s="41" t="s">
        <v>28</v>
      </c>
      <c r="I111" s="41" t="s">
        <v>28</v>
      </c>
      <c r="J111" s="41" t="s">
        <v>28</v>
      </c>
      <c r="K111" s="41" t="s">
        <v>28</v>
      </c>
      <c r="L111" s="41">
        <v>196</v>
      </c>
      <c r="M111" s="41" t="s">
        <v>28</v>
      </c>
      <c r="N111" s="41" t="s">
        <v>28</v>
      </c>
      <c r="O111" s="41" t="s">
        <v>28</v>
      </c>
      <c r="P111" s="41">
        <v>200</v>
      </c>
      <c r="Q111" s="41" t="s">
        <v>28</v>
      </c>
      <c r="R111" s="41" t="s">
        <v>28</v>
      </c>
      <c r="S111" s="41" t="s">
        <v>28</v>
      </c>
      <c r="T111" s="41" t="s">
        <v>28</v>
      </c>
      <c r="U111" s="41" t="s">
        <v>28</v>
      </c>
      <c r="V111" s="41">
        <v>78</v>
      </c>
      <c r="W111" s="41">
        <v>9392</v>
      </c>
      <c r="X111" s="41" t="s">
        <v>28</v>
      </c>
      <c r="Y111" s="41" t="s">
        <v>28</v>
      </c>
      <c r="Z111" s="41" t="s">
        <v>28</v>
      </c>
      <c r="AA111" s="41">
        <v>987</v>
      </c>
      <c r="AB111" s="41">
        <v>5661</v>
      </c>
    </row>
    <row r="112" spans="1:28" ht="14.25">
      <c r="A112" s="40" t="s">
        <v>15</v>
      </c>
      <c r="B112" s="42">
        <v>2574341</v>
      </c>
      <c r="C112" s="42">
        <v>38361</v>
      </c>
      <c r="D112" s="42">
        <v>3247</v>
      </c>
      <c r="E112" s="42">
        <v>159393</v>
      </c>
      <c r="F112" s="42" t="s">
        <v>28</v>
      </c>
      <c r="G112" s="42">
        <v>15449</v>
      </c>
      <c r="H112" s="42" t="s">
        <v>28</v>
      </c>
      <c r="I112" s="42" t="s">
        <v>28</v>
      </c>
      <c r="J112" s="42">
        <v>18934</v>
      </c>
      <c r="K112" s="42">
        <v>20341</v>
      </c>
      <c r="L112" s="42" t="s">
        <v>28</v>
      </c>
      <c r="M112" s="42">
        <v>22385</v>
      </c>
      <c r="N112" s="42" t="s">
        <v>28</v>
      </c>
      <c r="O112" s="42">
        <v>1732285</v>
      </c>
      <c r="P112" s="42">
        <v>2026</v>
      </c>
      <c r="Q112" s="42" t="s">
        <v>28</v>
      </c>
      <c r="R112" s="42" t="s">
        <v>28</v>
      </c>
      <c r="S112" s="42">
        <v>20755</v>
      </c>
      <c r="T112" s="42">
        <v>30999</v>
      </c>
      <c r="U112" s="42">
        <v>9218</v>
      </c>
      <c r="V112" s="42" t="s">
        <v>28</v>
      </c>
      <c r="W112" s="42" t="s">
        <v>28</v>
      </c>
      <c r="X112" s="42" t="s">
        <v>28</v>
      </c>
      <c r="Y112" s="42" t="s">
        <v>28</v>
      </c>
      <c r="Z112" s="42">
        <v>11302</v>
      </c>
      <c r="AA112" s="42" t="s">
        <v>28</v>
      </c>
      <c r="AB112" s="42" t="s">
        <v>28</v>
      </c>
    </row>
    <row r="113" spans="1:28" ht="14.25">
      <c r="A113" s="40" t="s">
        <v>16</v>
      </c>
      <c r="B113" s="41">
        <v>2557</v>
      </c>
      <c r="C113" s="41">
        <v>0</v>
      </c>
      <c r="D113" s="41" t="s">
        <v>28</v>
      </c>
      <c r="E113" s="41">
        <v>0</v>
      </c>
      <c r="F113" s="41" t="s">
        <v>28</v>
      </c>
      <c r="G113" s="41">
        <v>0</v>
      </c>
      <c r="H113" s="41" t="s">
        <v>28</v>
      </c>
      <c r="I113" s="41" t="s">
        <v>28</v>
      </c>
      <c r="J113" s="41">
        <v>0</v>
      </c>
      <c r="K113" s="41">
        <v>0</v>
      </c>
      <c r="L113" s="41" t="s">
        <v>28</v>
      </c>
      <c r="M113" s="41" t="s">
        <v>28</v>
      </c>
      <c r="N113" s="41" t="s">
        <v>28</v>
      </c>
      <c r="O113" s="41" t="s">
        <v>28</v>
      </c>
      <c r="P113" s="41">
        <v>0</v>
      </c>
      <c r="Q113" s="41" t="s">
        <v>28</v>
      </c>
      <c r="R113" s="41" t="s">
        <v>28</v>
      </c>
      <c r="S113" s="41">
        <v>0</v>
      </c>
      <c r="T113" s="41">
        <v>0</v>
      </c>
      <c r="U113" s="41" t="s">
        <v>28</v>
      </c>
      <c r="V113" s="41">
        <v>0</v>
      </c>
      <c r="W113" s="41" t="s">
        <v>28</v>
      </c>
      <c r="X113" s="41" t="s">
        <v>28</v>
      </c>
      <c r="Y113" s="41">
        <v>35</v>
      </c>
      <c r="Z113" s="41" t="s">
        <v>28</v>
      </c>
      <c r="AA113" s="41">
        <v>0</v>
      </c>
      <c r="AB113" s="41">
        <v>28</v>
      </c>
    </row>
    <row r="114" spans="1:28" ht="14.25">
      <c r="A114" s="40" t="s">
        <v>17</v>
      </c>
      <c r="B114" s="42">
        <v>1447868</v>
      </c>
      <c r="C114" s="42">
        <v>4425</v>
      </c>
      <c r="D114" s="42">
        <v>64547</v>
      </c>
      <c r="E114" s="42">
        <v>9621</v>
      </c>
      <c r="F114" s="42" t="s">
        <v>28</v>
      </c>
      <c r="G114" s="42">
        <v>15950</v>
      </c>
      <c r="H114" s="42">
        <v>13702</v>
      </c>
      <c r="I114" s="42">
        <v>4725</v>
      </c>
      <c r="J114" s="42">
        <v>89711</v>
      </c>
      <c r="K114" s="42" t="s">
        <v>28</v>
      </c>
      <c r="L114" s="42">
        <v>11889</v>
      </c>
      <c r="M114" s="42">
        <v>0</v>
      </c>
      <c r="N114" s="42" t="s">
        <v>28</v>
      </c>
      <c r="O114" s="42">
        <v>760667</v>
      </c>
      <c r="P114" s="42">
        <v>3319</v>
      </c>
      <c r="Q114" s="42" t="s">
        <v>28</v>
      </c>
      <c r="R114" s="42">
        <v>0</v>
      </c>
      <c r="S114" s="42">
        <v>19057</v>
      </c>
      <c r="T114" s="42">
        <v>51894</v>
      </c>
      <c r="U114" s="42">
        <v>5292</v>
      </c>
      <c r="V114" s="42">
        <v>22882</v>
      </c>
      <c r="W114" s="42">
        <v>300595</v>
      </c>
      <c r="X114" s="42" t="s">
        <v>28</v>
      </c>
      <c r="Y114" s="42">
        <v>4236</v>
      </c>
      <c r="Z114" s="42">
        <v>3209</v>
      </c>
      <c r="AA114" s="42">
        <v>18458</v>
      </c>
      <c r="AB114" s="42">
        <v>43689</v>
      </c>
    </row>
    <row r="115" spans="1:28" ht="14.25">
      <c r="A115" s="40" t="s">
        <v>18</v>
      </c>
      <c r="B115" s="41">
        <v>551934</v>
      </c>
      <c r="C115" s="41">
        <v>7590</v>
      </c>
      <c r="D115" s="41">
        <v>17663</v>
      </c>
      <c r="E115" s="41">
        <v>41004</v>
      </c>
      <c r="F115" s="41" t="s">
        <v>28</v>
      </c>
      <c r="G115" s="41">
        <v>2752</v>
      </c>
      <c r="H115" s="41" t="s">
        <v>28</v>
      </c>
      <c r="I115" s="41" t="s">
        <v>28</v>
      </c>
      <c r="J115" s="41">
        <v>27600</v>
      </c>
      <c r="K115" s="41" t="s">
        <v>28</v>
      </c>
      <c r="L115" s="41">
        <v>60227</v>
      </c>
      <c r="M115" s="41" t="s">
        <v>28</v>
      </c>
      <c r="N115" s="41" t="s">
        <v>28</v>
      </c>
      <c r="O115" s="41">
        <v>242600</v>
      </c>
      <c r="P115" s="41" t="s">
        <v>28</v>
      </c>
      <c r="Q115" s="41" t="s">
        <v>28</v>
      </c>
      <c r="R115" s="41" t="s">
        <v>28</v>
      </c>
      <c r="S115" s="41">
        <v>3417</v>
      </c>
      <c r="T115" s="41" t="s">
        <v>28</v>
      </c>
      <c r="U115" s="41">
        <v>5009</v>
      </c>
      <c r="V115" s="41" t="s">
        <v>28</v>
      </c>
      <c r="W115" s="41">
        <v>63208</v>
      </c>
      <c r="X115" s="41" t="s">
        <v>28</v>
      </c>
      <c r="Y115" s="41">
        <v>1069</v>
      </c>
      <c r="Z115" s="41" t="s">
        <v>28</v>
      </c>
      <c r="AA115" s="41">
        <v>22406</v>
      </c>
      <c r="AB115" s="41" t="s">
        <v>28</v>
      </c>
    </row>
    <row r="116" spans="1:28" ht="14.25">
      <c r="A116" s="40" t="s">
        <v>19</v>
      </c>
      <c r="B116" s="42">
        <v>5623025</v>
      </c>
      <c r="C116" s="42">
        <v>167593</v>
      </c>
      <c r="D116" s="42">
        <v>117577</v>
      </c>
      <c r="E116" s="42">
        <v>132152</v>
      </c>
      <c r="F116" s="42" t="s">
        <v>28</v>
      </c>
      <c r="G116" s="42">
        <v>47885</v>
      </c>
      <c r="H116" s="42" t="s">
        <v>28</v>
      </c>
      <c r="I116" s="42" t="s">
        <v>28</v>
      </c>
      <c r="J116" s="42">
        <v>99845</v>
      </c>
      <c r="K116" s="42" t="s">
        <v>28</v>
      </c>
      <c r="L116" s="42" t="s">
        <v>28</v>
      </c>
      <c r="M116" s="42" t="s">
        <v>28</v>
      </c>
      <c r="N116" s="42" t="s">
        <v>28</v>
      </c>
      <c r="O116" s="42">
        <v>3904859</v>
      </c>
      <c r="P116" s="42" t="s">
        <v>28</v>
      </c>
      <c r="Q116" s="42" t="s">
        <v>28</v>
      </c>
      <c r="R116" s="42" t="s">
        <v>28</v>
      </c>
      <c r="S116" s="42">
        <v>129561</v>
      </c>
      <c r="T116" s="42">
        <v>120405</v>
      </c>
      <c r="U116" s="42">
        <v>35068</v>
      </c>
      <c r="V116" s="42" t="s">
        <v>28</v>
      </c>
      <c r="W116" s="42">
        <v>356591</v>
      </c>
      <c r="X116" s="42" t="s">
        <v>28</v>
      </c>
      <c r="Y116" s="42" t="s">
        <v>28</v>
      </c>
      <c r="Z116" s="42" t="s">
        <v>28</v>
      </c>
      <c r="AA116" s="42">
        <v>134453</v>
      </c>
      <c r="AB116" s="42">
        <v>161538</v>
      </c>
    </row>
    <row r="117" spans="1:28" ht="14.25">
      <c r="A117" s="40" t="s">
        <v>20</v>
      </c>
      <c r="B117" s="41">
        <v>1571774</v>
      </c>
      <c r="C117" s="41">
        <v>7183</v>
      </c>
      <c r="D117" s="41">
        <v>0</v>
      </c>
      <c r="E117" s="41">
        <v>3620</v>
      </c>
      <c r="F117" s="41" t="s">
        <v>28</v>
      </c>
      <c r="G117" s="41">
        <v>6155</v>
      </c>
      <c r="H117" s="41">
        <v>0</v>
      </c>
      <c r="I117" s="41" t="s">
        <v>28</v>
      </c>
      <c r="J117" s="41">
        <v>37612</v>
      </c>
      <c r="K117" s="41" t="s">
        <v>28</v>
      </c>
      <c r="L117" s="41">
        <v>0</v>
      </c>
      <c r="M117" s="41" t="s">
        <v>28</v>
      </c>
      <c r="N117" s="41" t="s">
        <v>28</v>
      </c>
      <c r="O117" s="41">
        <v>1427506</v>
      </c>
      <c r="P117" s="41" t="s">
        <v>28</v>
      </c>
      <c r="Q117" s="41" t="s">
        <v>28</v>
      </c>
      <c r="R117" s="41" t="s">
        <v>28</v>
      </c>
      <c r="S117" s="41">
        <v>895</v>
      </c>
      <c r="T117" s="41">
        <v>32909</v>
      </c>
      <c r="U117" s="41" t="s">
        <v>28</v>
      </c>
      <c r="V117" s="41">
        <v>24022</v>
      </c>
      <c r="W117" s="41" t="s">
        <v>28</v>
      </c>
      <c r="X117" s="41" t="s">
        <v>28</v>
      </c>
      <c r="Y117" s="41" t="s">
        <v>28</v>
      </c>
      <c r="Z117" s="41">
        <v>179</v>
      </c>
      <c r="AA117" s="41">
        <v>20309</v>
      </c>
      <c r="AB117" s="41">
        <v>4428</v>
      </c>
    </row>
    <row r="118" spans="1:28" ht="14.25">
      <c r="A118" s="40" t="s">
        <v>21</v>
      </c>
      <c r="B118" s="42">
        <v>1973080</v>
      </c>
      <c r="C118" s="42">
        <v>77377</v>
      </c>
      <c r="D118" s="42">
        <v>8513</v>
      </c>
      <c r="E118" s="42">
        <v>68042</v>
      </c>
      <c r="F118" s="42">
        <v>0</v>
      </c>
      <c r="G118" s="42">
        <v>28419</v>
      </c>
      <c r="H118" s="42">
        <v>9687</v>
      </c>
      <c r="I118" s="42">
        <v>2067</v>
      </c>
      <c r="J118" s="42">
        <v>28230</v>
      </c>
      <c r="K118" s="42">
        <v>19877</v>
      </c>
      <c r="L118" s="42">
        <v>0</v>
      </c>
      <c r="M118" s="42">
        <v>173583</v>
      </c>
      <c r="N118" s="42">
        <v>0</v>
      </c>
      <c r="O118" s="42">
        <v>1200255</v>
      </c>
      <c r="P118" s="42">
        <v>5111</v>
      </c>
      <c r="Q118" s="42">
        <v>0</v>
      </c>
      <c r="R118" s="42">
        <v>0</v>
      </c>
      <c r="S118" s="42">
        <v>44014</v>
      </c>
      <c r="T118" s="42">
        <v>41513</v>
      </c>
      <c r="U118" s="42">
        <v>8345</v>
      </c>
      <c r="V118" s="42">
        <v>57101</v>
      </c>
      <c r="W118" s="42">
        <v>42718</v>
      </c>
      <c r="X118" s="42">
        <v>0</v>
      </c>
      <c r="Y118" s="42">
        <v>0</v>
      </c>
      <c r="Z118" s="42">
        <v>68656</v>
      </c>
      <c r="AA118" s="42">
        <v>74946</v>
      </c>
      <c r="AB118" s="42">
        <v>14626</v>
      </c>
    </row>
    <row r="119" spans="1:28" ht="14.25">
      <c r="A119" s="40" t="s">
        <v>22</v>
      </c>
      <c r="B119" s="41">
        <v>81870</v>
      </c>
      <c r="C119" s="41">
        <v>488</v>
      </c>
      <c r="D119" s="41" t="s">
        <v>28</v>
      </c>
      <c r="E119" s="41">
        <v>4608</v>
      </c>
      <c r="F119" s="41">
        <v>480</v>
      </c>
      <c r="G119" s="41">
        <v>439</v>
      </c>
      <c r="H119" s="41">
        <v>564</v>
      </c>
      <c r="I119" s="41" t="s">
        <v>28</v>
      </c>
      <c r="J119" s="41">
        <v>1471</v>
      </c>
      <c r="K119" s="41">
        <v>0</v>
      </c>
      <c r="L119" s="41">
        <v>612</v>
      </c>
      <c r="M119" s="41">
        <v>5597</v>
      </c>
      <c r="N119" s="41" t="s">
        <v>28</v>
      </c>
      <c r="O119" s="41">
        <v>50004</v>
      </c>
      <c r="P119" s="41">
        <v>342</v>
      </c>
      <c r="Q119" s="41" t="s">
        <v>28</v>
      </c>
      <c r="R119" s="41" t="s">
        <v>28</v>
      </c>
      <c r="S119" s="41">
        <v>125</v>
      </c>
      <c r="T119" s="41">
        <v>965</v>
      </c>
      <c r="U119" s="41">
        <v>30</v>
      </c>
      <c r="V119" s="41">
        <v>1253</v>
      </c>
      <c r="W119" s="41">
        <v>7822</v>
      </c>
      <c r="X119" s="41" t="s">
        <v>28</v>
      </c>
      <c r="Y119" s="41" t="s">
        <v>28</v>
      </c>
      <c r="Z119" s="41">
        <v>2293</v>
      </c>
      <c r="AA119" s="41">
        <v>2740</v>
      </c>
      <c r="AB119" s="41">
        <v>2037</v>
      </c>
    </row>
    <row r="120" spans="1:28" ht="14.25">
      <c r="A120" s="40" t="s">
        <v>23</v>
      </c>
      <c r="B120" s="42">
        <v>686662</v>
      </c>
      <c r="C120" s="42">
        <v>16263</v>
      </c>
      <c r="D120" s="42">
        <v>2716</v>
      </c>
      <c r="E120" s="42">
        <v>20757</v>
      </c>
      <c r="F120" s="42" t="s">
        <v>28</v>
      </c>
      <c r="G120" s="42">
        <v>6083</v>
      </c>
      <c r="H120" s="42" t="s">
        <v>28</v>
      </c>
      <c r="I120" s="42" t="s">
        <v>28</v>
      </c>
      <c r="J120" s="42" t="s">
        <v>28</v>
      </c>
      <c r="K120" s="42">
        <v>6124</v>
      </c>
      <c r="L120" s="42" t="s">
        <v>28</v>
      </c>
      <c r="M120" s="42" t="s">
        <v>28</v>
      </c>
      <c r="N120" s="42" t="s">
        <v>28</v>
      </c>
      <c r="O120" s="42">
        <v>521364</v>
      </c>
      <c r="P120" s="42" t="s">
        <v>28</v>
      </c>
      <c r="Q120" s="42" t="s">
        <v>28</v>
      </c>
      <c r="R120" s="42" t="s">
        <v>28</v>
      </c>
      <c r="S120" s="42">
        <v>10106</v>
      </c>
      <c r="T120" s="42" t="s">
        <v>28</v>
      </c>
      <c r="U120" s="42" t="s">
        <v>28</v>
      </c>
      <c r="V120" s="42">
        <v>17110</v>
      </c>
      <c r="W120" s="42" t="s">
        <v>28</v>
      </c>
      <c r="X120" s="42" t="s">
        <v>28</v>
      </c>
      <c r="Y120" s="42" t="s">
        <v>28</v>
      </c>
      <c r="Z120" s="42">
        <v>2641</v>
      </c>
      <c r="AA120" s="42">
        <v>15698</v>
      </c>
      <c r="AB120" s="42">
        <v>8264</v>
      </c>
    </row>
    <row r="121" spans="1:28" ht="14.25">
      <c r="A121" s="40" t="s">
        <v>24</v>
      </c>
      <c r="B121" s="41">
        <v>923921</v>
      </c>
      <c r="C121" s="41">
        <v>5392</v>
      </c>
      <c r="D121" s="41" t="s">
        <v>28</v>
      </c>
      <c r="E121" s="41">
        <v>12</v>
      </c>
      <c r="F121" s="41" t="s">
        <v>28</v>
      </c>
      <c r="G121" s="41" t="s">
        <v>28</v>
      </c>
      <c r="H121" s="41">
        <v>2268</v>
      </c>
      <c r="I121" s="41" t="s">
        <v>28</v>
      </c>
      <c r="J121" s="41" t="s">
        <v>28</v>
      </c>
      <c r="K121" s="41" t="s">
        <v>28</v>
      </c>
      <c r="L121" s="41">
        <v>0</v>
      </c>
      <c r="M121" s="41" t="s">
        <v>28</v>
      </c>
      <c r="N121" s="41" t="s">
        <v>28</v>
      </c>
      <c r="O121" s="41">
        <v>825447</v>
      </c>
      <c r="P121" s="41">
        <v>4581</v>
      </c>
      <c r="Q121" s="41" t="s">
        <v>28</v>
      </c>
      <c r="R121" s="41" t="s">
        <v>28</v>
      </c>
      <c r="S121" s="41">
        <v>8381</v>
      </c>
      <c r="T121" s="41">
        <v>25761</v>
      </c>
      <c r="U121" s="41">
        <v>1385</v>
      </c>
      <c r="V121" s="41" t="s">
        <v>28</v>
      </c>
      <c r="W121" s="41" t="s">
        <v>28</v>
      </c>
      <c r="X121" s="41" t="s">
        <v>28</v>
      </c>
      <c r="Y121" s="41">
        <v>312</v>
      </c>
      <c r="Z121" s="41">
        <v>1606</v>
      </c>
      <c r="AA121" s="41" t="s">
        <v>28</v>
      </c>
      <c r="AB121" s="41">
        <v>8082</v>
      </c>
    </row>
    <row r="122" spans="1:28" ht="14.25">
      <c r="A122" s="40" t="s">
        <v>25</v>
      </c>
      <c r="B122" s="42">
        <v>1599150</v>
      </c>
      <c r="C122" s="42">
        <v>6836</v>
      </c>
      <c r="D122" s="42" t="s">
        <v>28</v>
      </c>
      <c r="E122" s="42" t="s">
        <v>28</v>
      </c>
      <c r="F122" s="42" t="s">
        <v>28</v>
      </c>
      <c r="G122" s="42" t="s">
        <v>28</v>
      </c>
      <c r="H122" s="42" t="s">
        <v>28</v>
      </c>
      <c r="I122" s="42" t="s">
        <v>28</v>
      </c>
      <c r="J122" s="42" t="s">
        <v>28</v>
      </c>
      <c r="K122" s="42" t="s">
        <v>28</v>
      </c>
      <c r="L122" s="42" t="s">
        <v>28</v>
      </c>
      <c r="M122" s="42" t="s">
        <v>28</v>
      </c>
      <c r="N122" s="42" t="s">
        <v>28</v>
      </c>
      <c r="O122" s="42" t="s">
        <v>28</v>
      </c>
      <c r="P122" s="42" t="s">
        <v>28</v>
      </c>
      <c r="Q122" s="42" t="s">
        <v>28</v>
      </c>
      <c r="R122" s="42" t="s">
        <v>28</v>
      </c>
      <c r="S122" s="42">
        <v>18568</v>
      </c>
      <c r="T122" s="42" t="s">
        <v>28</v>
      </c>
      <c r="U122" s="42" t="s">
        <v>28</v>
      </c>
      <c r="V122" s="42" t="s">
        <v>28</v>
      </c>
      <c r="W122" s="42" t="s">
        <v>28</v>
      </c>
      <c r="X122" s="42" t="s">
        <v>28</v>
      </c>
      <c r="Y122" s="42" t="s">
        <v>28</v>
      </c>
      <c r="Z122" s="42" t="s">
        <v>28</v>
      </c>
      <c r="AA122" s="42" t="s">
        <v>28</v>
      </c>
      <c r="AB122" s="42">
        <v>277942</v>
      </c>
    </row>
    <row r="123" spans="3:28" ht="14.25">
      <c r="C123" s="35">
        <f>(SUM(C96:C122)/SUM($B$96:$B$122))*100</f>
        <v>1.4398035779058522</v>
      </c>
      <c r="D123" s="35">
        <f aca="true" t="shared" si="1" ref="D123:AA123">(SUM(D96:D122)/SUM($B$96:$B$122))*100</f>
        <v>1.1762814811606472</v>
      </c>
      <c r="E123" s="35">
        <f t="shared" si="1"/>
        <v>1.3518040043685275</v>
      </c>
      <c r="F123" s="35">
        <f t="shared" si="1"/>
        <v>0.11597538930298093</v>
      </c>
      <c r="G123" s="35">
        <f t="shared" si="1"/>
        <v>1.0948420412976534</v>
      </c>
      <c r="H123" s="35">
        <f t="shared" si="1"/>
        <v>0.1863152002168839</v>
      </c>
      <c r="I123" s="35">
        <f t="shared" si="1"/>
        <v>0.08282920718972141</v>
      </c>
      <c r="J123" s="35">
        <f>(SUM(J96:J122)/SUM($B$96:$B$122))*100</f>
        <v>4.124724537627033</v>
      </c>
      <c r="K123" s="35">
        <f t="shared" si="1"/>
        <v>0.15177462336071468</v>
      </c>
      <c r="L123" s="35">
        <f t="shared" si="1"/>
        <v>1.1988463049372247</v>
      </c>
      <c r="M123" s="35">
        <f t="shared" si="1"/>
        <v>0.4603492440560376</v>
      </c>
      <c r="N123" s="35">
        <f t="shared" si="1"/>
        <v>0.000294612163601497</v>
      </c>
      <c r="O123" s="35">
        <f t="shared" si="1"/>
        <v>54.64163623215044</v>
      </c>
      <c r="P123" s="35">
        <f t="shared" si="1"/>
        <v>0.29971774612254914</v>
      </c>
      <c r="Q123" s="35">
        <f t="shared" si="1"/>
        <v>0.00015887462225630468</v>
      </c>
      <c r="R123" s="35">
        <f t="shared" si="1"/>
        <v>0.06823742149511323</v>
      </c>
      <c r="S123" s="35">
        <f t="shared" si="1"/>
        <v>0.9606824488705988</v>
      </c>
      <c r="T123" s="35">
        <f t="shared" si="1"/>
        <v>1.5025374590882423</v>
      </c>
      <c r="U123" s="35">
        <f t="shared" si="1"/>
        <v>0.6625056323367298</v>
      </c>
      <c r="V123" s="35">
        <f t="shared" si="1"/>
        <v>0.9616588336850479</v>
      </c>
      <c r="W123" s="35">
        <f t="shared" si="1"/>
        <v>19.634099096672834</v>
      </c>
      <c r="X123" s="35">
        <f t="shared" si="1"/>
        <v>6.324135449037371E-05</v>
      </c>
      <c r="Y123" s="35">
        <f t="shared" si="1"/>
        <v>0.053534577812131716</v>
      </c>
      <c r="Z123" s="35">
        <f t="shared" si="1"/>
        <v>0.23935001708133558</v>
      </c>
      <c r="AA123" s="35">
        <f t="shared" si="1"/>
        <v>1.5136771923109127</v>
      </c>
      <c r="AB123" s="35">
        <f>(SUM(AB96:AB122)/SUM($B$96:$B$122))*100</f>
        <v>2.9057458873530186</v>
      </c>
    </row>
    <row r="125" spans="3:28" ht="14.25">
      <c r="C125" s="36">
        <f>(C123*$Q$68)/100</f>
        <v>0.008448172176655827</v>
      </c>
      <c r="D125" s="36">
        <f aca="true" t="shared" si="2" ref="D125:AB125">(D123*$Q$68)/100</f>
        <v>0.006901933453666336</v>
      </c>
      <c r="E125" s="36">
        <f t="shared" si="2"/>
        <v>0.00793182705838844</v>
      </c>
      <c r="F125" s="36">
        <f t="shared" si="2"/>
        <v>0.0006804956399061946</v>
      </c>
      <c r="G125" s="36">
        <f t="shared" si="2"/>
        <v>0.006424080487823818</v>
      </c>
      <c r="H125" s="36">
        <f t="shared" si="2"/>
        <v>0.0010932205716905523</v>
      </c>
      <c r="I125" s="36">
        <f t="shared" si="2"/>
        <v>0.00048600754598237405</v>
      </c>
      <c r="J125" s="36">
        <f>(J123*$Q$68)/100</f>
        <v>0.024202178415081595</v>
      </c>
      <c r="K125" s="36">
        <f t="shared" si="2"/>
        <v>0.0008905507458617045</v>
      </c>
      <c r="L125" s="36">
        <f t="shared" si="2"/>
        <v>0.00703433451123121</v>
      </c>
      <c r="M125" s="36">
        <f t="shared" si="2"/>
        <v>0.0027011390545614174</v>
      </c>
      <c r="N125" s="36">
        <f t="shared" si="2"/>
        <v>1.728662382588753E-06</v>
      </c>
      <c r="O125" s="45">
        <f>(O123*$Q$68)/100</f>
        <v>0.3206145324175514</v>
      </c>
      <c r="P125" s="36">
        <f t="shared" si="2"/>
        <v>0.0017586198301613645</v>
      </c>
      <c r="Q125" s="36">
        <f t="shared" si="2"/>
        <v>9.322106042232542E-07</v>
      </c>
      <c r="R125" s="36">
        <f t="shared" si="2"/>
        <v>0.000400388979808083</v>
      </c>
      <c r="S125" s="36">
        <f t="shared" si="2"/>
        <v>0.0056368874613818174</v>
      </c>
      <c r="T125" s="36">
        <f t="shared" si="2"/>
        <v>0.008816268657086547</v>
      </c>
      <c r="U125" s="36">
        <f t="shared" si="2"/>
        <v>0.0038873091690225796</v>
      </c>
      <c r="V125" s="36">
        <f t="shared" si="2"/>
        <v>0.005642616483833016</v>
      </c>
      <c r="W125" s="45">
        <f t="shared" si="2"/>
        <v>0.11520477671230028</v>
      </c>
      <c r="X125" s="36">
        <f t="shared" si="2"/>
        <v>3.7107412401119834E-07</v>
      </c>
      <c r="Y125" s="36">
        <f t="shared" si="2"/>
        <v>0.0003141187712696746</v>
      </c>
      <c r="Z125" s="36">
        <f t="shared" si="2"/>
        <v>0.0014044069523216993</v>
      </c>
      <c r="AA125" s="36">
        <f t="shared" si="2"/>
        <v>0.00888163200644286</v>
      </c>
      <c r="AB125" s="36">
        <f t="shared" si="2"/>
        <v>0.017049715624177356</v>
      </c>
    </row>
  </sheetData>
  <hyperlinks>
    <hyperlink ref="A56" r:id="rId1" display="https://ec.europa.eu/eurostat/databrowser/bookmark/90cdec98-61c8-4281-b5ca-30e672bc5e61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4F9B8-B848-47AE-830F-848466A8DCAD}">
  <dimension ref="A2:S125"/>
  <sheetViews>
    <sheetView showGridLines="0" workbookViewId="0" topLeftCell="A1"/>
  </sheetViews>
  <sheetFormatPr defaultColWidth="9.00390625" defaultRowHeight="14.25"/>
  <cols>
    <col min="1" max="1" width="10.75390625" style="2" customWidth="1"/>
    <col min="2" max="2" width="11.375" style="2" bestFit="1" customWidth="1"/>
    <col min="3" max="4" width="9.00390625" style="2" customWidth="1"/>
    <col min="5" max="5" width="9.375" style="2" customWidth="1"/>
    <col min="6" max="16384" width="9.00390625" style="2" customWidth="1"/>
  </cols>
  <sheetData>
    <row r="1" ht="12"/>
    <row r="2" ht="12">
      <c r="B2" s="25"/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>
      <c r="A26" s="1"/>
    </row>
    <row r="27" ht="12">
      <c r="A27" s="1"/>
    </row>
    <row r="28" ht="12">
      <c r="A28" s="1"/>
    </row>
    <row r="29" ht="15" customHeight="1">
      <c r="A29" s="1"/>
    </row>
    <row r="30" ht="15" customHeight="1">
      <c r="B30" s="7"/>
    </row>
    <row r="31" ht="12"/>
    <row r="32" ht="12"/>
    <row r="33" ht="12"/>
    <row r="34" ht="12"/>
    <row r="35" ht="12"/>
    <row r="36" ht="12"/>
    <row r="37" ht="12"/>
    <row r="38" ht="12"/>
    <row r="44" ht="15.5">
      <c r="J44" s="72" t="s">
        <v>144</v>
      </c>
    </row>
    <row r="45" ht="12.5">
      <c r="J45" s="71" t="s">
        <v>165</v>
      </c>
    </row>
    <row r="47" ht="14.25">
      <c r="J47" s="2" t="s">
        <v>178</v>
      </c>
    </row>
    <row r="48" ht="14.25">
      <c r="J48" s="2" t="s">
        <v>167</v>
      </c>
    </row>
    <row r="55" spans="1:6" ht="14.25">
      <c r="A55" s="20" t="s">
        <v>44</v>
      </c>
      <c r="B55" s="20"/>
      <c r="C55" s="20"/>
      <c r="D55" s="20"/>
      <c r="E55" s="4"/>
      <c r="F55" s="4"/>
    </row>
    <row r="56" spans="1:4" s="4" customFormat="1" ht="12" customHeight="1">
      <c r="A56" s="59" t="s">
        <v>164</v>
      </c>
      <c r="B56" s="20"/>
      <c r="C56" s="20"/>
      <c r="D56" s="20"/>
    </row>
    <row r="57" spans="1:6" ht="14.25">
      <c r="A57" s="1"/>
      <c r="B57" s="20"/>
      <c r="C57" s="20"/>
      <c r="D57" s="20"/>
      <c r="E57" s="4"/>
      <c r="F57" s="4"/>
    </row>
    <row r="58" ht="14.25">
      <c r="A58" s="37" t="s">
        <v>162</v>
      </c>
    </row>
    <row r="59" spans="1:2" ht="14.25">
      <c r="A59" s="37" t="s">
        <v>104</v>
      </c>
      <c r="B59" s="38" t="s">
        <v>163</v>
      </c>
    </row>
    <row r="60" spans="1:2" ht="14.25">
      <c r="A60" s="37" t="s">
        <v>105</v>
      </c>
      <c r="B60" s="52">
        <v>45411.958333333336</v>
      </c>
    </row>
    <row r="61" spans="1:2" ht="14.25">
      <c r="A61" s="37"/>
      <c r="B61" s="37"/>
    </row>
    <row r="62" spans="1:3" ht="14.25">
      <c r="A62" s="38" t="s">
        <v>100</v>
      </c>
      <c r="C62" s="37" t="s">
        <v>101</v>
      </c>
    </row>
    <row r="63" spans="1:3" ht="14.25">
      <c r="A63" s="38" t="s">
        <v>102</v>
      </c>
      <c r="C63" s="37" t="s">
        <v>47</v>
      </c>
    </row>
    <row r="64" spans="1:3" ht="14.25">
      <c r="A64" s="38" t="s">
        <v>103</v>
      </c>
      <c r="C64" s="37">
        <v>2022</v>
      </c>
    </row>
    <row r="65" spans="9:13" ht="14.25">
      <c r="I65" s="31"/>
      <c r="J65" s="4"/>
      <c r="K65" s="4"/>
      <c r="L65" s="4"/>
      <c r="M65" s="4"/>
    </row>
    <row r="66" spans="1:19" ht="14.25">
      <c r="A66" s="39" t="s">
        <v>106</v>
      </c>
      <c r="B66" s="51" t="s">
        <v>65</v>
      </c>
      <c r="C66" s="51" t="s">
        <v>66</v>
      </c>
      <c r="D66" s="51" t="s">
        <v>67</v>
      </c>
      <c r="E66" s="51" t="s">
        <v>68</v>
      </c>
      <c r="F66" s="51" t="s">
        <v>69</v>
      </c>
      <c r="G66" s="51" t="s">
        <v>70</v>
      </c>
      <c r="I66" s="22"/>
      <c r="J66" s="4"/>
      <c r="K66" s="4"/>
      <c r="L66" s="4"/>
      <c r="M66" s="4"/>
      <c r="Q66" s="9"/>
      <c r="R66" s="9"/>
      <c r="S66" s="9"/>
    </row>
    <row r="67" spans="1:19" ht="14.25">
      <c r="A67" s="40" t="s">
        <v>1</v>
      </c>
      <c r="B67" s="42">
        <v>13747</v>
      </c>
      <c r="C67" s="42">
        <v>1860</v>
      </c>
      <c r="D67" s="42">
        <v>12627</v>
      </c>
      <c r="E67" s="42" t="s">
        <v>28</v>
      </c>
      <c r="F67" s="42" t="s">
        <v>28</v>
      </c>
      <c r="G67" s="42">
        <v>411561</v>
      </c>
      <c r="I67" s="39"/>
      <c r="J67" s="51" t="s">
        <v>65</v>
      </c>
      <c r="K67" s="51" t="s">
        <v>66</v>
      </c>
      <c r="L67" s="51" t="s">
        <v>67</v>
      </c>
      <c r="M67" s="51" t="s">
        <v>68</v>
      </c>
      <c r="N67" s="51" t="s">
        <v>69</v>
      </c>
      <c r="O67" s="51" t="s">
        <v>70</v>
      </c>
      <c r="Q67" s="9"/>
      <c r="R67" s="9"/>
      <c r="S67" s="9"/>
    </row>
    <row r="68" spans="1:19" ht="14.25">
      <c r="A68" s="40" t="s">
        <v>2</v>
      </c>
      <c r="B68" s="41">
        <v>136886</v>
      </c>
      <c r="C68" s="41" t="s">
        <v>28</v>
      </c>
      <c r="D68" s="41" t="s">
        <v>28</v>
      </c>
      <c r="E68" s="41">
        <v>4937</v>
      </c>
      <c r="F68" s="41" t="s">
        <v>28</v>
      </c>
      <c r="G68" s="41">
        <v>168437</v>
      </c>
      <c r="I68" s="43">
        <v>2022</v>
      </c>
      <c r="J68" s="44">
        <f aca="true" t="shared" si="0" ref="J68:O68">SUM(B67:B93)/SUM($B$67:$G$93)</f>
        <v>0.044013626334735524</v>
      </c>
      <c r="K68" s="44">
        <f t="shared" si="0"/>
        <v>0.0013050773105498942</v>
      </c>
      <c r="L68" s="44">
        <f t="shared" si="0"/>
        <v>0.007582891297369185</v>
      </c>
      <c r="M68" s="44">
        <f t="shared" si="0"/>
        <v>0.009099085077041878</v>
      </c>
      <c r="N68" s="44">
        <f t="shared" si="0"/>
        <v>0.0014414981556550262</v>
      </c>
      <c r="O68" s="44">
        <f t="shared" si="0"/>
        <v>0.9365578218246485</v>
      </c>
      <c r="P68" s="55"/>
      <c r="Q68" s="9"/>
      <c r="R68" s="9"/>
      <c r="S68" s="9"/>
    </row>
    <row r="69" spans="1:19" ht="14.25">
      <c r="A69" s="40" t="s">
        <v>50</v>
      </c>
      <c r="B69" s="42">
        <v>35177</v>
      </c>
      <c r="C69" s="42">
        <v>180</v>
      </c>
      <c r="D69" s="42">
        <v>2405</v>
      </c>
      <c r="E69" s="42">
        <v>1200</v>
      </c>
      <c r="F69" s="42">
        <v>252</v>
      </c>
      <c r="G69" s="42">
        <v>61339</v>
      </c>
      <c r="I69" s="10"/>
      <c r="Q69" s="9"/>
      <c r="R69" s="9"/>
      <c r="S69" s="9"/>
    </row>
    <row r="70" spans="1:19" ht="12">
      <c r="A70" s="40" t="s">
        <v>3</v>
      </c>
      <c r="B70" s="41">
        <v>28788</v>
      </c>
      <c r="C70" s="41">
        <v>5</v>
      </c>
      <c r="D70" s="41">
        <v>3235</v>
      </c>
      <c r="E70" s="41" t="s">
        <v>28</v>
      </c>
      <c r="F70" s="41" t="s">
        <v>28</v>
      </c>
      <c r="G70" s="41">
        <v>13829</v>
      </c>
      <c r="I70" s="27"/>
      <c r="J70" s="4"/>
      <c r="K70" s="4"/>
      <c r="L70" s="4"/>
      <c r="M70" s="4"/>
      <c r="P70" s="9"/>
      <c r="Q70" s="9"/>
      <c r="R70" s="9"/>
      <c r="S70" s="9"/>
    </row>
    <row r="71" spans="1:19" ht="15" customHeight="1">
      <c r="A71" s="40" t="s">
        <v>42</v>
      </c>
      <c r="B71" s="42">
        <v>161710</v>
      </c>
      <c r="C71" s="42">
        <v>27606</v>
      </c>
      <c r="D71" s="42">
        <v>22321</v>
      </c>
      <c r="E71" s="42" t="s">
        <v>28</v>
      </c>
      <c r="F71" s="42">
        <v>6556</v>
      </c>
      <c r="G71" s="42">
        <v>16826788</v>
      </c>
      <c r="P71" s="9"/>
      <c r="Q71" s="9"/>
      <c r="R71" s="9"/>
      <c r="S71" s="9"/>
    </row>
    <row r="72" spans="1:19" ht="14.25">
      <c r="A72" s="40" t="s">
        <v>4</v>
      </c>
      <c r="B72" s="41">
        <v>3193</v>
      </c>
      <c r="C72" s="41">
        <v>0</v>
      </c>
      <c r="D72" s="41">
        <v>0</v>
      </c>
      <c r="E72" s="41" t="s">
        <v>28</v>
      </c>
      <c r="F72" s="41">
        <v>0</v>
      </c>
      <c r="G72" s="41">
        <v>6218</v>
      </c>
      <c r="P72" s="9"/>
      <c r="Q72" s="9"/>
      <c r="R72" s="9"/>
      <c r="S72" s="9"/>
    </row>
    <row r="73" spans="1:19" ht="15.5">
      <c r="A73" s="40" t="s">
        <v>5</v>
      </c>
      <c r="B73" s="42">
        <v>1770</v>
      </c>
      <c r="C73" s="42" t="s">
        <v>28</v>
      </c>
      <c r="D73" s="42">
        <v>1119</v>
      </c>
      <c r="E73" s="42" t="s">
        <v>28</v>
      </c>
      <c r="F73" s="42" t="s">
        <v>28</v>
      </c>
      <c r="G73" s="42">
        <v>4086</v>
      </c>
      <c r="I73" s="49" t="s">
        <v>144</v>
      </c>
      <c r="J73" s="4"/>
      <c r="K73" s="4"/>
      <c r="L73" s="4"/>
      <c r="M73" s="4"/>
      <c r="P73" s="9"/>
      <c r="Q73" s="9"/>
      <c r="R73" s="9"/>
      <c r="S73" s="9"/>
    </row>
    <row r="74" spans="1:19" ht="12.5">
      <c r="A74" s="40" t="s">
        <v>6</v>
      </c>
      <c r="B74" s="41">
        <v>36742</v>
      </c>
      <c r="C74" s="41" t="s">
        <v>28</v>
      </c>
      <c r="D74" s="41">
        <v>8221</v>
      </c>
      <c r="E74" s="41">
        <v>47321</v>
      </c>
      <c r="F74" s="41" t="s">
        <v>28</v>
      </c>
      <c r="G74" s="41">
        <v>655123</v>
      </c>
      <c r="I74" s="48" t="s">
        <v>165</v>
      </c>
      <c r="J74" s="4"/>
      <c r="K74" s="4"/>
      <c r="L74" s="4"/>
      <c r="M74" s="4"/>
      <c r="P74" s="9"/>
      <c r="Q74" s="9"/>
      <c r="R74" s="9"/>
      <c r="S74" s="9"/>
    </row>
    <row r="75" spans="1:19" ht="14.25">
      <c r="A75" s="40" t="s">
        <v>7</v>
      </c>
      <c r="B75" s="42">
        <v>142886</v>
      </c>
      <c r="C75" s="42" t="s">
        <v>28</v>
      </c>
      <c r="D75" s="42" t="s">
        <v>28</v>
      </c>
      <c r="E75" s="42" t="s">
        <v>28</v>
      </c>
      <c r="F75" s="42">
        <v>41383</v>
      </c>
      <c r="G75" s="42">
        <v>9289730</v>
      </c>
      <c r="I75" s="39"/>
      <c r="J75" s="51" t="s">
        <v>65</v>
      </c>
      <c r="K75" s="51" t="s">
        <v>68</v>
      </c>
      <c r="L75" s="51" t="s">
        <v>67</v>
      </c>
      <c r="M75" s="51" t="s">
        <v>69</v>
      </c>
      <c r="N75" s="51" t="s">
        <v>66</v>
      </c>
      <c r="O75" s="51" t="s">
        <v>70</v>
      </c>
      <c r="P75" s="9"/>
      <c r="Q75" s="9"/>
      <c r="R75" s="9"/>
      <c r="S75" s="9"/>
    </row>
    <row r="76" spans="1:19" ht="14.25">
      <c r="A76" s="40" t="s">
        <v>8</v>
      </c>
      <c r="B76" s="41">
        <v>460839</v>
      </c>
      <c r="C76" s="41">
        <v>6463</v>
      </c>
      <c r="D76" s="41">
        <v>73136</v>
      </c>
      <c r="E76" s="41">
        <v>221258</v>
      </c>
      <c r="F76" s="41">
        <v>613</v>
      </c>
      <c r="G76" s="41">
        <v>5528726</v>
      </c>
      <c r="I76" s="51">
        <v>2022</v>
      </c>
      <c r="J76" s="44">
        <v>0.044013626334735524</v>
      </c>
      <c r="K76" s="44">
        <v>0.009099085077041878</v>
      </c>
      <c r="L76" s="44">
        <v>0.007582891297369185</v>
      </c>
      <c r="M76" s="44">
        <v>0.0014414981556550262</v>
      </c>
      <c r="N76" s="44">
        <v>0.0013050773105498942</v>
      </c>
      <c r="O76" s="44">
        <v>0.9365578218246485</v>
      </c>
      <c r="P76" s="9"/>
      <c r="Q76" s="9"/>
      <c r="R76" s="9"/>
      <c r="S76" s="9"/>
    </row>
    <row r="77" spans="1:19" ht="14.5" customHeight="1">
      <c r="A77" s="40" t="s">
        <v>9</v>
      </c>
      <c r="B77" s="42">
        <v>5922</v>
      </c>
      <c r="C77" s="42" t="s">
        <v>28</v>
      </c>
      <c r="D77" s="42">
        <v>905</v>
      </c>
      <c r="E77" s="42">
        <v>2705</v>
      </c>
      <c r="F77" s="42">
        <v>64</v>
      </c>
      <c r="G77" s="42">
        <v>81471</v>
      </c>
      <c r="I77" s="2" t="s">
        <v>178</v>
      </c>
      <c r="P77" s="9"/>
      <c r="Q77" s="9"/>
      <c r="R77" s="9"/>
      <c r="S77" s="9"/>
    </row>
    <row r="78" spans="1:19" ht="15" customHeight="1">
      <c r="A78" s="40" t="s">
        <v>10</v>
      </c>
      <c r="B78" s="41">
        <v>253399</v>
      </c>
      <c r="C78" s="41" t="s">
        <v>28</v>
      </c>
      <c r="D78" s="41">
        <v>43040</v>
      </c>
      <c r="E78" s="41">
        <v>49380</v>
      </c>
      <c r="F78" s="41" t="s">
        <v>28</v>
      </c>
      <c r="G78" s="41">
        <v>3512859</v>
      </c>
      <c r="I78" s="27" t="s">
        <v>34</v>
      </c>
      <c r="P78" s="9"/>
      <c r="Q78" s="9"/>
      <c r="R78" s="9"/>
      <c r="S78" s="9"/>
    </row>
    <row r="79" spans="1:19" ht="15" customHeight="1">
      <c r="A79" s="40" t="s">
        <v>11</v>
      </c>
      <c r="B79" s="42">
        <v>4820</v>
      </c>
      <c r="C79" s="42">
        <v>55</v>
      </c>
      <c r="D79" s="42">
        <v>1425</v>
      </c>
      <c r="E79" s="42">
        <v>2378</v>
      </c>
      <c r="F79" s="42">
        <v>847</v>
      </c>
      <c r="G79" s="42">
        <v>73325</v>
      </c>
      <c r="P79" s="9"/>
      <c r="Q79" s="9"/>
      <c r="R79" s="9"/>
      <c r="S79" s="9"/>
    </row>
    <row r="80" spans="1:19" ht="14.25">
      <c r="A80" s="40" t="s">
        <v>12</v>
      </c>
      <c r="B80" s="41">
        <v>5412</v>
      </c>
      <c r="C80" s="41">
        <v>0</v>
      </c>
      <c r="D80" s="41" t="s">
        <v>28</v>
      </c>
      <c r="E80" s="41">
        <v>509</v>
      </c>
      <c r="F80" s="41" t="s">
        <v>28</v>
      </c>
      <c r="G80" s="41">
        <v>23077</v>
      </c>
      <c r="P80" s="9"/>
      <c r="Q80" s="9"/>
      <c r="R80" s="9"/>
      <c r="S80" s="9"/>
    </row>
    <row r="81" spans="1:19" ht="14.25">
      <c r="A81" s="40" t="s">
        <v>13</v>
      </c>
      <c r="B81" s="42">
        <v>12805</v>
      </c>
      <c r="C81" s="42">
        <v>0</v>
      </c>
      <c r="D81" s="42" t="s">
        <v>28</v>
      </c>
      <c r="E81" s="42" t="s">
        <v>28</v>
      </c>
      <c r="F81" s="42" t="s">
        <v>28</v>
      </c>
      <c r="G81" s="42" t="s">
        <v>28</v>
      </c>
      <c r="P81" s="9"/>
      <c r="Q81" s="9"/>
      <c r="R81" s="9"/>
      <c r="S81" s="9"/>
    </row>
    <row r="82" spans="1:19" ht="14.25">
      <c r="A82" s="40" t="s">
        <v>14</v>
      </c>
      <c r="B82" s="41" t="s">
        <v>28</v>
      </c>
      <c r="C82" s="41" t="s">
        <v>28</v>
      </c>
      <c r="D82" s="41" t="s">
        <v>28</v>
      </c>
      <c r="E82" s="41">
        <v>0</v>
      </c>
      <c r="F82" s="41">
        <v>0</v>
      </c>
      <c r="G82" s="41" t="s">
        <v>28</v>
      </c>
      <c r="P82" s="9"/>
      <c r="Q82" s="9"/>
      <c r="R82" s="9"/>
      <c r="S82" s="9"/>
    </row>
    <row r="83" spans="1:19" ht="14.25">
      <c r="A83" s="40" t="s">
        <v>15</v>
      </c>
      <c r="B83" s="42">
        <v>142978</v>
      </c>
      <c r="C83" s="42" t="s">
        <v>28</v>
      </c>
      <c r="D83" s="42">
        <v>16771</v>
      </c>
      <c r="E83" s="42">
        <v>32240</v>
      </c>
      <c r="F83" s="42" t="s">
        <v>28</v>
      </c>
      <c r="G83" s="42">
        <v>376735</v>
      </c>
      <c r="Q83" s="9"/>
      <c r="R83" s="9"/>
      <c r="S83" s="9"/>
    </row>
    <row r="84" spans="1:7" ht="14.25">
      <c r="A84" s="40" t="s">
        <v>16</v>
      </c>
      <c r="B84" s="41" t="s">
        <v>28</v>
      </c>
      <c r="C84" s="41">
        <v>0</v>
      </c>
      <c r="D84" s="41" t="s">
        <v>28</v>
      </c>
      <c r="E84" s="41" t="s">
        <v>28</v>
      </c>
      <c r="F84" s="41" t="s">
        <v>28</v>
      </c>
      <c r="G84" s="41">
        <v>2294</v>
      </c>
    </row>
    <row r="85" spans="1:7" ht="14.25">
      <c r="A85" s="40" t="s">
        <v>17</v>
      </c>
      <c r="B85" s="42">
        <v>13464</v>
      </c>
      <c r="C85" s="42">
        <v>4420</v>
      </c>
      <c r="D85" s="42">
        <v>92822</v>
      </c>
      <c r="E85" s="42">
        <v>86</v>
      </c>
      <c r="F85" s="42">
        <v>3680</v>
      </c>
      <c r="G85" s="42">
        <v>2070792</v>
      </c>
    </row>
    <row r="86" spans="1:7" ht="14.25">
      <c r="A86" s="40" t="s">
        <v>18</v>
      </c>
      <c r="B86" s="41">
        <v>27244</v>
      </c>
      <c r="C86" s="41" t="s">
        <v>28</v>
      </c>
      <c r="D86" s="41" t="s">
        <v>28</v>
      </c>
      <c r="E86" s="41" t="s">
        <v>28</v>
      </c>
      <c r="F86" s="41" t="s">
        <v>28</v>
      </c>
      <c r="G86" s="41" t="s">
        <v>28</v>
      </c>
    </row>
    <row r="87" spans="1:7" ht="14.25">
      <c r="A87" s="40" t="s">
        <v>19</v>
      </c>
      <c r="B87" s="42">
        <v>163764</v>
      </c>
      <c r="C87" s="42">
        <v>12306</v>
      </c>
      <c r="D87" s="42">
        <v>32870</v>
      </c>
      <c r="E87" s="42" t="s">
        <v>28</v>
      </c>
      <c r="F87" s="42" t="s">
        <v>28</v>
      </c>
      <c r="G87" s="42">
        <v>394864</v>
      </c>
    </row>
    <row r="88" spans="1:7" ht="14.25">
      <c r="A88" s="40" t="s">
        <v>20</v>
      </c>
      <c r="B88" s="41">
        <v>47859</v>
      </c>
      <c r="C88" s="41" t="s">
        <v>28</v>
      </c>
      <c r="D88" s="41">
        <v>13184</v>
      </c>
      <c r="E88" s="41">
        <v>5630</v>
      </c>
      <c r="F88" s="41" t="s">
        <v>28</v>
      </c>
      <c r="G88" s="41">
        <v>557678</v>
      </c>
    </row>
    <row r="89" spans="1:7" ht="14.25">
      <c r="A89" s="40" t="s">
        <v>21</v>
      </c>
      <c r="B89" s="42">
        <v>157162</v>
      </c>
      <c r="C89" s="42">
        <v>1156</v>
      </c>
      <c r="D89" s="42">
        <v>2411</v>
      </c>
      <c r="E89" s="42">
        <v>23677</v>
      </c>
      <c r="F89" s="42">
        <v>8234</v>
      </c>
      <c r="G89" s="42">
        <v>274874</v>
      </c>
    </row>
    <row r="90" spans="1:7" ht="14.25">
      <c r="A90" s="40" t="s">
        <v>22</v>
      </c>
      <c r="B90" s="41">
        <v>1046</v>
      </c>
      <c r="C90" s="41">
        <v>2296</v>
      </c>
      <c r="D90" s="41">
        <v>901</v>
      </c>
      <c r="E90" s="41">
        <v>1534</v>
      </c>
      <c r="F90" s="41">
        <v>445</v>
      </c>
      <c r="G90" s="41">
        <v>31692</v>
      </c>
    </row>
    <row r="91" spans="1:7" ht="14.25">
      <c r="A91" s="40" t="s">
        <v>23</v>
      </c>
      <c r="B91" s="42">
        <v>39877</v>
      </c>
      <c r="C91" s="42" t="s">
        <v>28</v>
      </c>
      <c r="D91" s="42" t="s">
        <v>28</v>
      </c>
      <c r="E91" s="42" t="s">
        <v>28</v>
      </c>
      <c r="F91" s="42">
        <v>163</v>
      </c>
      <c r="G91" s="42">
        <v>34787</v>
      </c>
    </row>
    <row r="92" spans="1:7" ht="14.25">
      <c r="A92" s="40" t="s">
        <v>24</v>
      </c>
      <c r="B92" s="41">
        <v>2808</v>
      </c>
      <c r="C92" s="41">
        <v>0</v>
      </c>
      <c r="D92" s="41" t="s">
        <v>28</v>
      </c>
      <c r="E92" s="41" t="s">
        <v>28</v>
      </c>
      <c r="F92" s="41">
        <v>0</v>
      </c>
      <c r="G92" s="41">
        <v>14871</v>
      </c>
    </row>
    <row r="93" spans="1:7" ht="14.25">
      <c r="A93" s="40" t="s">
        <v>25</v>
      </c>
      <c r="B93" s="42" t="s">
        <v>28</v>
      </c>
      <c r="C93" s="42" t="s">
        <v>28</v>
      </c>
      <c r="D93" s="42" t="s">
        <v>28</v>
      </c>
      <c r="E93" s="42" t="s">
        <v>28</v>
      </c>
      <c r="F93" s="42" t="s">
        <v>28</v>
      </c>
      <c r="G93" s="42">
        <v>20934</v>
      </c>
    </row>
    <row r="95" spans="1:19" ht="14.25">
      <c r="A95" s="39" t="s">
        <v>106</v>
      </c>
      <c r="B95" s="51" t="s">
        <v>70</v>
      </c>
      <c r="C95" s="51" t="s">
        <v>109</v>
      </c>
      <c r="D95" s="51" t="s">
        <v>110</v>
      </c>
      <c r="E95" s="51" t="s">
        <v>111</v>
      </c>
      <c r="F95" s="51" t="s">
        <v>112</v>
      </c>
      <c r="G95" s="51" t="s">
        <v>113</v>
      </c>
      <c r="H95" s="51" t="s">
        <v>114</v>
      </c>
      <c r="I95" s="51" t="s">
        <v>115</v>
      </c>
      <c r="J95" s="51" t="s">
        <v>116</v>
      </c>
      <c r="K95" s="51" t="s">
        <v>117</v>
      </c>
      <c r="L95" s="51" t="s">
        <v>118</v>
      </c>
      <c r="M95" s="51" t="s">
        <v>119</v>
      </c>
      <c r="N95" s="51" t="s">
        <v>120</v>
      </c>
      <c r="O95" s="51" t="s">
        <v>121</v>
      </c>
      <c r="P95" s="51" t="s">
        <v>122</v>
      </c>
      <c r="Q95" s="51" t="s">
        <v>123</v>
      </c>
      <c r="R95" s="51" t="s">
        <v>124</v>
      </c>
      <c r="S95" s="51" t="s">
        <v>125</v>
      </c>
    </row>
    <row r="96" spans="1:19" ht="14.25">
      <c r="A96" s="40" t="s">
        <v>1</v>
      </c>
      <c r="B96" s="42">
        <v>411561</v>
      </c>
      <c r="C96" s="42">
        <v>6573</v>
      </c>
      <c r="D96" s="42" t="s">
        <v>28</v>
      </c>
      <c r="E96" s="42">
        <v>168</v>
      </c>
      <c r="F96" s="42">
        <v>2263</v>
      </c>
      <c r="G96" s="42">
        <v>125</v>
      </c>
      <c r="H96" s="42" t="s">
        <v>28</v>
      </c>
      <c r="I96" s="42" t="s">
        <v>28</v>
      </c>
      <c r="J96" s="42">
        <v>169</v>
      </c>
      <c r="K96" s="42">
        <v>133</v>
      </c>
      <c r="L96" s="42">
        <v>2137</v>
      </c>
      <c r="M96" s="42">
        <v>6652</v>
      </c>
      <c r="N96" s="42">
        <v>11923</v>
      </c>
      <c r="O96" s="42" t="s">
        <v>28</v>
      </c>
      <c r="P96" s="42">
        <v>35</v>
      </c>
      <c r="Q96" s="42">
        <v>1371</v>
      </c>
      <c r="R96" s="42" t="s">
        <v>28</v>
      </c>
      <c r="S96" s="42">
        <v>380014</v>
      </c>
    </row>
    <row r="97" spans="1:19" ht="14.25">
      <c r="A97" s="40" t="s">
        <v>2</v>
      </c>
      <c r="B97" s="41">
        <v>168437</v>
      </c>
      <c r="C97" s="41">
        <v>1988</v>
      </c>
      <c r="D97" s="41" t="s">
        <v>28</v>
      </c>
      <c r="E97" s="41" t="s">
        <v>28</v>
      </c>
      <c r="F97" s="41" t="s">
        <v>28</v>
      </c>
      <c r="G97" s="41" t="s">
        <v>28</v>
      </c>
      <c r="H97" s="41" t="s">
        <v>28</v>
      </c>
      <c r="I97" s="41" t="s">
        <v>28</v>
      </c>
      <c r="J97" s="41" t="s">
        <v>28</v>
      </c>
      <c r="K97" s="41">
        <v>397</v>
      </c>
      <c r="L97" s="41" t="s">
        <v>28</v>
      </c>
      <c r="M97" s="41" t="s">
        <v>28</v>
      </c>
      <c r="N97" s="41" t="s">
        <v>28</v>
      </c>
      <c r="O97" s="41" t="s">
        <v>28</v>
      </c>
      <c r="P97" s="41" t="s">
        <v>28</v>
      </c>
      <c r="Q97" s="41">
        <v>0</v>
      </c>
      <c r="R97" s="41" t="s">
        <v>28</v>
      </c>
      <c r="S97" s="41">
        <v>158418</v>
      </c>
    </row>
    <row r="98" spans="1:19" ht="14.25">
      <c r="A98" s="40" t="s">
        <v>50</v>
      </c>
      <c r="B98" s="42">
        <v>61339</v>
      </c>
      <c r="C98" s="42">
        <v>2795</v>
      </c>
      <c r="D98" s="42" t="s">
        <v>28</v>
      </c>
      <c r="E98" s="42">
        <v>0</v>
      </c>
      <c r="F98" s="42">
        <v>2544</v>
      </c>
      <c r="G98" s="42">
        <v>106</v>
      </c>
      <c r="H98" s="42">
        <v>588</v>
      </c>
      <c r="I98" s="42" t="s">
        <v>28</v>
      </c>
      <c r="J98" s="42">
        <v>2292</v>
      </c>
      <c r="K98" s="42">
        <v>0</v>
      </c>
      <c r="L98" s="42">
        <v>508</v>
      </c>
      <c r="M98" s="42">
        <v>5229</v>
      </c>
      <c r="N98" s="42">
        <v>34913</v>
      </c>
      <c r="O98" s="42" t="s">
        <v>28</v>
      </c>
      <c r="P98" s="42" t="s">
        <v>28</v>
      </c>
      <c r="Q98" s="42">
        <v>471</v>
      </c>
      <c r="R98" s="42" t="s">
        <v>28</v>
      </c>
      <c r="S98" s="42">
        <v>11893</v>
      </c>
    </row>
    <row r="99" spans="1:19" ht="14.25">
      <c r="A99" s="40" t="s">
        <v>3</v>
      </c>
      <c r="B99" s="41">
        <v>13829</v>
      </c>
      <c r="C99" s="41">
        <v>115</v>
      </c>
      <c r="D99" s="41" t="s">
        <v>28</v>
      </c>
      <c r="E99" s="41">
        <v>38</v>
      </c>
      <c r="F99" s="41" t="s">
        <v>28</v>
      </c>
      <c r="G99" s="41">
        <v>8</v>
      </c>
      <c r="H99" s="41">
        <v>1909</v>
      </c>
      <c r="I99" s="41" t="s">
        <v>28</v>
      </c>
      <c r="J99" s="41">
        <v>327</v>
      </c>
      <c r="K99" s="41">
        <v>0</v>
      </c>
      <c r="L99" s="41" t="s">
        <v>28</v>
      </c>
      <c r="M99" s="41">
        <v>1714</v>
      </c>
      <c r="N99" s="41">
        <v>5270</v>
      </c>
      <c r="O99" s="41" t="s">
        <v>28</v>
      </c>
      <c r="P99" s="41" t="s">
        <v>28</v>
      </c>
      <c r="Q99" s="41">
        <v>122</v>
      </c>
      <c r="R99" s="41" t="s">
        <v>28</v>
      </c>
      <c r="S99" s="41">
        <v>4327</v>
      </c>
    </row>
    <row r="100" spans="1:19" ht="14.25">
      <c r="A100" s="40" t="s">
        <v>42</v>
      </c>
      <c r="B100" s="42">
        <v>16826788</v>
      </c>
      <c r="C100" s="42">
        <v>7722</v>
      </c>
      <c r="D100" s="42" t="s">
        <v>28</v>
      </c>
      <c r="E100" s="42">
        <v>671</v>
      </c>
      <c r="F100" s="42">
        <v>811</v>
      </c>
      <c r="G100" s="42">
        <v>914</v>
      </c>
      <c r="H100" s="42">
        <v>2360</v>
      </c>
      <c r="I100" s="42" t="s">
        <v>28</v>
      </c>
      <c r="J100" s="42">
        <v>2522</v>
      </c>
      <c r="K100" s="42" t="s">
        <v>28</v>
      </c>
      <c r="L100" s="42">
        <v>5021</v>
      </c>
      <c r="M100" s="42">
        <v>8218</v>
      </c>
      <c r="N100" s="42">
        <v>28485</v>
      </c>
      <c r="O100" s="42" t="s">
        <v>28</v>
      </c>
      <c r="P100" s="42" t="s">
        <v>28</v>
      </c>
      <c r="Q100" s="42">
        <v>13845</v>
      </c>
      <c r="R100" s="42" t="s">
        <v>28</v>
      </c>
      <c r="S100" s="42">
        <v>16756219</v>
      </c>
    </row>
    <row r="101" spans="1:19" ht="14.25">
      <c r="A101" s="40" t="s">
        <v>4</v>
      </c>
      <c r="B101" s="41">
        <v>6218</v>
      </c>
      <c r="C101" s="41">
        <v>2</v>
      </c>
      <c r="D101" s="41">
        <v>0</v>
      </c>
      <c r="E101" s="41">
        <v>26</v>
      </c>
      <c r="F101" s="41">
        <v>0</v>
      </c>
      <c r="G101" s="41">
        <v>0</v>
      </c>
      <c r="H101" s="41">
        <v>0</v>
      </c>
      <c r="I101" s="41">
        <v>0</v>
      </c>
      <c r="J101" s="41">
        <v>88</v>
      </c>
      <c r="K101" s="41">
        <v>0</v>
      </c>
      <c r="L101" s="41">
        <v>0</v>
      </c>
      <c r="M101" s="41">
        <v>86</v>
      </c>
      <c r="N101" s="41">
        <v>4162</v>
      </c>
      <c r="O101" s="41">
        <v>0</v>
      </c>
      <c r="P101" s="41">
        <v>0</v>
      </c>
      <c r="Q101" s="41">
        <v>0</v>
      </c>
      <c r="R101" s="41">
        <v>0</v>
      </c>
      <c r="S101" s="41">
        <v>1854</v>
      </c>
    </row>
    <row r="102" spans="1:19" ht="14.25">
      <c r="A102" s="40" t="s">
        <v>5</v>
      </c>
      <c r="B102" s="42">
        <v>4086</v>
      </c>
      <c r="C102" s="42" t="s">
        <v>28</v>
      </c>
      <c r="D102" s="42" t="s">
        <v>28</v>
      </c>
      <c r="E102" s="42" t="s">
        <v>28</v>
      </c>
      <c r="F102" s="42" t="s">
        <v>28</v>
      </c>
      <c r="G102" s="42" t="s">
        <v>28</v>
      </c>
      <c r="H102" s="42" t="s">
        <v>28</v>
      </c>
      <c r="I102" s="42" t="s">
        <v>28</v>
      </c>
      <c r="J102" s="42" t="s">
        <v>28</v>
      </c>
      <c r="K102" s="42" t="s">
        <v>28</v>
      </c>
      <c r="L102" s="42" t="s">
        <v>28</v>
      </c>
      <c r="M102" s="42" t="s">
        <v>28</v>
      </c>
      <c r="N102" s="42" t="s">
        <v>28</v>
      </c>
      <c r="O102" s="42" t="s">
        <v>28</v>
      </c>
      <c r="P102" s="42" t="s">
        <v>28</v>
      </c>
      <c r="Q102" s="42" t="s">
        <v>28</v>
      </c>
      <c r="R102" s="42" t="s">
        <v>28</v>
      </c>
      <c r="S102" s="42">
        <v>454</v>
      </c>
    </row>
    <row r="103" spans="1:19" ht="14.25">
      <c r="A103" s="40" t="s">
        <v>6</v>
      </c>
      <c r="B103" s="41">
        <v>655123</v>
      </c>
      <c r="C103" s="41">
        <v>10232</v>
      </c>
      <c r="D103" s="41">
        <v>0</v>
      </c>
      <c r="E103" s="41" t="s">
        <v>28</v>
      </c>
      <c r="F103" s="41" t="s">
        <v>28</v>
      </c>
      <c r="G103" s="41">
        <v>289</v>
      </c>
      <c r="H103" s="41">
        <v>0</v>
      </c>
      <c r="I103" s="41">
        <v>0</v>
      </c>
      <c r="J103" s="41">
        <v>446</v>
      </c>
      <c r="K103" s="41">
        <v>5471</v>
      </c>
      <c r="L103" s="41">
        <v>9299</v>
      </c>
      <c r="M103" s="41">
        <v>10598</v>
      </c>
      <c r="N103" s="41">
        <v>18337</v>
      </c>
      <c r="O103" s="41">
        <v>0</v>
      </c>
      <c r="P103" s="41" t="s">
        <v>28</v>
      </c>
      <c r="Q103" s="41">
        <v>1055</v>
      </c>
      <c r="R103" s="41" t="s">
        <v>28</v>
      </c>
      <c r="S103" s="41">
        <v>593173</v>
      </c>
    </row>
    <row r="104" spans="1:19" ht="14.25">
      <c r="A104" s="40" t="s">
        <v>7</v>
      </c>
      <c r="B104" s="42">
        <v>9289730</v>
      </c>
      <c r="C104" s="42">
        <v>63747</v>
      </c>
      <c r="D104" s="42" t="s">
        <v>28</v>
      </c>
      <c r="E104" s="42" t="s">
        <v>28</v>
      </c>
      <c r="F104" s="42" t="s">
        <v>28</v>
      </c>
      <c r="G104" s="42">
        <v>24444</v>
      </c>
      <c r="H104" s="42">
        <v>0</v>
      </c>
      <c r="I104" s="42" t="s">
        <v>28</v>
      </c>
      <c r="J104" s="42" t="s">
        <v>28</v>
      </c>
      <c r="K104" s="42">
        <v>42890</v>
      </c>
      <c r="L104" s="42" t="s">
        <v>28</v>
      </c>
      <c r="M104" s="42" t="s">
        <v>28</v>
      </c>
      <c r="N104" s="42" t="s">
        <v>28</v>
      </c>
      <c r="O104" s="42" t="s">
        <v>28</v>
      </c>
      <c r="P104" s="42" t="s">
        <v>28</v>
      </c>
      <c r="Q104" s="42">
        <v>241401</v>
      </c>
      <c r="R104" s="42">
        <v>56415</v>
      </c>
      <c r="S104" s="42">
        <v>8614108</v>
      </c>
    </row>
    <row r="105" spans="1:19" ht="14.25">
      <c r="A105" s="40" t="s">
        <v>8</v>
      </c>
      <c r="B105" s="41">
        <v>5528726</v>
      </c>
      <c r="C105" s="41">
        <v>21112</v>
      </c>
      <c r="D105" s="41">
        <v>1</v>
      </c>
      <c r="E105" s="41">
        <v>541</v>
      </c>
      <c r="F105" s="41">
        <v>3291</v>
      </c>
      <c r="G105" s="41">
        <v>271</v>
      </c>
      <c r="H105" s="41">
        <v>42564</v>
      </c>
      <c r="I105" s="41" t="s">
        <v>28</v>
      </c>
      <c r="J105" s="41">
        <v>7318</v>
      </c>
      <c r="K105" s="41">
        <v>762</v>
      </c>
      <c r="L105" s="41">
        <v>13303</v>
      </c>
      <c r="M105" s="41">
        <v>30276</v>
      </c>
      <c r="N105" s="41">
        <v>730</v>
      </c>
      <c r="O105" s="41">
        <v>0</v>
      </c>
      <c r="P105" s="41">
        <v>379</v>
      </c>
      <c r="Q105" s="41">
        <v>61645</v>
      </c>
      <c r="R105" s="41">
        <v>572</v>
      </c>
      <c r="S105" s="41">
        <v>5345963</v>
      </c>
    </row>
    <row r="106" spans="1:19" ht="14.25">
      <c r="A106" s="40" t="s">
        <v>9</v>
      </c>
      <c r="B106" s="42">
        <v>81471</v>
      </c>
      <c r="C106" s="42">
        <v>339</v>
      </c>
      <c r="D106" s="42">
        <v>0</v>
      </c>
      <c r="E106" s="42">
        <v>70</v>
      </c>
      <c r="F106" s="42">
        <v>12</v>
      </c>
      <c r="G106" s="42">
        <v>1</v>
      </c>
      <c r="H106" s="42" t="s">
        <v>28</v>
      </c>
      <c r="I106" s="42" t="s">
        <v>28</v>
      </c>
      <c r="J106" s="42">
        <v>491</v>
      </c>
      <c r="K106" s="42">
        <v>33</v>
      </c>
      <c r="L106" s="42">
        <v>414</v>
      </c>
      <c r="M106" s="42">
        <v>256</v>
      </c>
      <c r="N106" s="42">
        <v>2787</v>
      </c>
      <c r="O106" s="42" t="s">
        <v>28</v>
      </c>
      <c r="P106" s="42">
        <v>0</v>
      </c>
      <c r="Q106" s="42">
        <v>386</v>
      </c>
      <c r="R106" s="42" t="s">
        <v>28</v>
      </c>
      <c r="S106" s="42">
        <v>76681</v>
      </c>
    </row>
    <row r="107" spans="1:19" ht="14.25">
      <c r="A107" s="40" t="s">
        <v>10</v>
      </c>
      <c r="B107" s="41">
        <v>3512859</v>
      </c>
      <c r="C107" s="41">
        <v>47923</v>
      </c>
      <c r="D107" s="41">
        <v>0</v>
      </c>
      <c r="E107" s="41" t="s">
        <v>28</v>
      </c>
      <c r="F107" s="41" t="s">
        <v>28</v>
      </c>
      <c r="G107" s="41">
        <v>7967</v>
      </c>
      <c r="H107" s="41">
        <v>0</v>
      </c>
      <c r="I107" s="41">
        <v>0</v>
      </c>
      <c r="J107" s="41" t="s">
        <v>28</v>
      </c>
      <c r="K107" s="41" t="s">
        <v>28</v>
      </c>
      <c r="L107" s="41">
        <v>26554</v>
      </c>
      <c r="M107" s="41">
        <v>16970</v>
      </c>
      <c r="N107" s="41">
        <v>96133</v>
      </c>
      <c r="O107" s="41">
        <v>0</v>
      </c>
      <c r="P107" s="41" t="s">
        <v>28</v>
      </c>
      <c r="Q107" s="41">
        <v>262</v>
      </c>
      <c r="R107" s="41">
        <v>43301</v>
      </c>
      <c r="S107" s="41">
        <v>3222848</v>
      </c>
    </row>
    <row r="108" spans="1:19" ht="14.25">
      <c r="A108" s="40" t="s">
        <v>11</v>
      </c>
      <c r="B108" s="42">
        <v>73325</v>
      </c>
      <c r="C108" s="42">
        <v>1043</v>
      </c>
      <c r="D108" s="42">
        <v>0</v>
      </c>
      <c r="E108" s="42" t="s">
        <v>28</v>
      </c>
      <c r="F108" s="42" t="s">
        <v>28</v>
      </c>
      <c r="G108" s="42">
        <v>191</v>
      </c>
      <c r="H108" s="42" t="s">
        <v>28</v>
      </c>
      <c r="I108" s="42" t="s">
        <v>28</v>
      </c>
      <c r="J108" s="42" t="s">
        <v>28</v>
      </c>
      <c r="K108" s="42">
        <v>282</v>
      </c>
      <c r="L108" s="42">
        <v>487</v>
      </c>
      <c r="M108" s="42">
        <v>435</v>
      </c>
      <c r="N108" s="42">
        <v>1449</v>
      </c>
      <c r="O108" s="42" t="s">
        <v>28</v>
      </c>
      <c r="P108" s="42">
        <v>114</v>
      </c>
      <c r="Q108" s="42" t="s">
        <v>28</v>
      </c>
      <c r="R108" s="42">
        <v>3204</v>
      </c>
      <c r="S108" s="42">
        <v>65885</v>
      </c>
    </row>
    <row r="109" spans="1:19" ht="14.25">
      <c r="A109" s="40" t="s">
        <v>12</v>
      </c>
      <c r="B109" s="41">
        <v>23077</v>
      </c>
      <c r="C109" s="41" t="s">
        <v>28</v>
      </c>
      <c r="D109" s="41" t="s">
        <v>28</v>
      </c>
      <c r="E109" s="41" t="s">
        <v>28</v>
      </c>
      <c r="F109" s="41" t="s">
        <v>28</v>
      </c>
      <c r="G109" s="41" t="s">
        <v>28</v>
      </c>
      <c r="H109" s="41" t="s">
        <v>28</v>
      </c>
      <c r="I109" s="41" t="s">
        <v>28</v>
      </c>
      <c r="J109" s="41">
        <v>116</v>
      </c>
      <c r="K109" s="41" t="s">
        <v>28</v>
      </c>
      <c r="L109" s="41" t="s">
        <v>28</v>
      </c>
      <c r="M109" s="41" t="s">
        <v>28</v>
      </c>
      <c r="N109" s="41">
        <v>7758</v>
      </c>
      <c r="O109" s="41" t="s">
        <v>28</v>
      </c>
      <c r="P109" s="41" t="s">
        <v>28</v>
      </c>
      <c r="Q109" s="41" t="s">
        <v>28</v>
      </c>
      <c r="R109" s="41" t="s">
        <v>28</v>
      </c>
      <c r="S109" s="41" t="s">
        <v>28</v>
      </c>
    </row>
    <row r="110" spans="1:19" ht="14.25">
      <c r="A110" s="40" t="s">
        <v>13</v>
      </c>
      <c r="B110" s="42" t="s">
        <v>28</v>
      </c>
      <c r="C110" s="42" t="s">
        <v>28</v>
      </c>
      <c r="D110" s="42" t="s">
        <v>28</v>
      </c>
      <c r="E110" s="42" t="s">
        <v>28</v>
      </c>
      <c r="F110" s="42" t="s">
        <v>28</v>
      </c>
      <c r="G110" s="42">
        <v>0</v>
      </c>
      <c r="H110" s="42" t="s">
        <v>28</v>
      </c>
      <c r="I110" s="42" t="s">
        <v>28</v>
      </c>
      <c r="J110" s="42" t="s">
        <v>28</v>
      </c>
      <c r="K110" s="42" t="s">
        <v>28</v>
      </c>
      <c r="L110" s="42">
        <v>0</v>
      </c>
      <c r="M110" s="42">
        <v>0</v>
      </c>
      <c r="N110" s="42">
        <v>9114</v>
      </c>
      <c r="O110" s="42" t="s">
        <v>28</v>
      </c>
      <c r="P110" s="42" t="s">
        <v>28</v>
      </c>
      <c r="Q110" s="42" t="s">
        <v>28</v>
      </c>
      <c r="R110" s="42" t="s">
        <v>28</v>
      </c>
      <c r="S110" s="42" t="s">
        <v>28</v>
      </c>
    </row>
    <row r="111" spans="1:19" ht="14.25">
      <c r="A111" s="40" t="s">
        <v>14</v>
      </c>
      <c r="B111" s="41" t="s">
        <v>28</v>
      </c>
      <c r="C111" s="41" t="s">
        <v>28</v>
      </c>
      <c r="D111" s="41" t="s">
        <v>28</v>
      </c>
      <c r="E111" s="41" t="s">
        <v>28</v>
      </c>
      <c r="F111" s="41" t="s">
        <v>28</v>
      </c>
      <c r="G111" s="41" t="s">
        <v>28</v>
      </c>
      <c r="H111" s="41" t="s">
        <v>28</v>
      </c>
      <c r="I111" s="41" t="s">
        <v>28</v>
      </c>
      <c r="J111" s="41" t="s">
        <v>28</v>
      </c>
      <c r="K111" s="41" t="s">
        <v>28</v>
      </c>
      <c r="L111" s="41" t="s">
        <v>28</v>
      </c>
      <c r="M111" s="41" t="s">
        <v>28</v>
      </c>
      <c r="N111" s="41" t="s">
        <v>28</v>
      </c>
      <c r="O111" s="41" t="s">
        <v>28</v>
      </c>
      <c r="P111" s="41" t="s">
        <v>28</v>
      </c>
      <c r="Q111" s="41" t="s">
        <v>28</v>
      </c>
      <c r="R111" s="41" t="s">
        <v>28</v>
      </c>
      <c r="S111" s="41" t="s">
        <v>28</v>
      </c>
    </row>
    <row r="112" spans="1:19" ht="14.25">
      <c r="A112" s="40" t="s">
        <v>15</v>
      </c>
      <c r="B112" s="42">
        <v>376735</v>
      </c>
      <c r="C112" s="42">
        <v>2168</v>
      </c>
      <c r="D112" s="42" t="s">
        <v>28</v>
      </c>
      <c r="E112" s="42" t="s">
        <v>28</v>
      </c>
      <c r="F112" s="42">
        <v>1345</v>
      </c>
      <c r="G112" s="42" t="s">
        <v>28</v>
      </c>
      <c r="H112" s="42" t="s">
        <v>28</v>
      </c>
      <c r="I112" s="42" t="s">
        <v>28</v>
      </c>
      <c r="J112" s="42" t="s">
        <v>28</v>
      </c>
      <c r="K112" s="42" t="s">
        <v>28</v>
      </c>
      <c r="L112" s="42" t="s">
        <v>28</v>
      </c>
      <c r="M112" s="42">
        <v>4206</v>
      </c>
      <c r="N112" s="42" t="s">
        <v>28</v>
      </c>
      <c r="O112" s="42" t="s">
        <v>28</v>
      </c>
      <c r="P112" s="42" t="s">
        <v>28</v>
      </c>
      <c r="Q112" s="42">
        <v>1</v>
      </c>
      <c r="R112" s="42" t="s">
        <v>28</v>
      </c>
      <c r="S112" s="42">
        <v>315457</v>
      </c>
    </row>
    <row r="113" spans="1:19" ht="14.25">
      <c r="A113" s="40" t="s">
        <v>16</v>
      </c>
      <c r="B113" s="41">
        <v>2294</v>
      </c>
      <c r="C113" s="41">
        <v>31</v>
      </c>
      <c r="D113" s="41" t="s">
        <v>28</v>
      </c>
      <c r="E113" s="41" t="s">
        <v>28</v>
      </c>
      <c r="F113" s="41" t="s">
        <v>28</v>
      </c>
      <c r="G113" s="41">
        <v>0</v>
      </c>
      <c r="H113" s="41" t="s">
        <v>28</v>
      </c>
      <c r="I113" s="41" t="s">
        <v>28</v>
      </c>
      <c r="J113" s="41" t="s">
        <v>28</v>
      </c>
      <c r="K113" s="41" t="s">
        <v>28</v>
      </c>
      <c r="L113" s="41" t="s">
        <v>28</v>
      </c>
      <c r="M113" s="41" t="s">
        <v>28</v>
      </c>
      <c r="N113" s="41">
        <v>96</v>
      </c>
      <c r="O113" s="41" t="s">
        <v>28</v>
      </c>
      <c r="P113" s="41" t="s">
        <v>28</v>
      </c>
      <c r="Q113" s="41">
        <v>0</v>
      </c>
      <c r="R113" s="41">
        <v>0</v>
      </c>
      <c r="S113" s="41">
        <v>2051</v>
      </c>
    </row>
    <row r="114" spans="1:19" ht="14.25">
      <c r="A114" s="40" t="s">
        <v>17</v>
      </c>
      <c r="B114" s="42">
        <v>2070792</v>
      </c>
      <c r="C114" s="42">
        <v>11271</v>
      </c>
      <c r="D114" s="42" t="s">
        <v>28</v>
      </c>
      <c r="E114" s="42">
        <v>717</v>
      </c>
      <c r="F114" s="42">
        <v>1032</v>
      </c>
      <c r="G114" s="42">
        <v>271</v>
      </c>
      <c r="H114" s="42" t="s">
        <v>28</v>
      </c>
      <c r="I114" s="42" t="s">
        <v>28</v>
      </c>
      <c r="J114" s="42">
        <v>209</v>
      </c>
      <c r="K114" s="42">
        <v>162</v>
      </c>
      <c r="L114" s="42">
        <v>1889</v>
      </c>
      <c r="M114" s="42">
        <v>23504</v>
      </c>
      <c r="N114" s="42">
        <v>19831</v>
      </c>
      <c r="O114" s="42" t="s">
        <v>28</v>
      </c>
      <c r="P114" s="42">
        <v>501</v>
      </c>
      <c r="Q114" s="42">
        <v>513</v>
      </c>
      <c r="R114" s="42" t="s">
        <v>28</v>
      </c>
      <c r="S114" s="42">
        <v>2010892</v>
      </c>
    </row>
    <row r="115" spans="1:19" ht="14.25">
      <c r="A115" s="40" t="s">
        <v>18</v>
      </c>
      <c r="B115" s="41" t="s">
        <v>28</v>
      </c>
      <c r="C115" s="41" t="s">
        <v>28</v>
      </c>
      <c r="D115" s="41" t="s">
        <v>28</v>
      </c>
      <c r="E115" s="41" t="s">
        <v>28</v>
      </c>
      <c r="F115" s="41" t="s">
        <v>28</v>
      </c>
      <c r="G115" s="41" t="s">
        <v>28</v>
      </c>
      <c r="H115" s="41">
        <v>0</v>
      </c>
      <c r="I115" s="41" t="s">
        <v>28</v>
      </c>
      <c r="J115" s="41">
        <v>396</v>
      </c>
      <c r="K115" s="41" t="s">
        <v>28</v>
      </c>
      <c r="L115" s="41">
        <v>504</v>
      </c>
      <c r="M115" s="41" t="s">
        <v>28</v>
      </c>
      <c r="N115" s="41">
        <v>4827</v>
      </c>
      <c r="O115" s="41" t="s">
        <v>28</v>
      </c>
      <c r="P115" s="41" t="s">
        <v>28</v>
      </c>
      <c r="Q115" s="41">
        <v>1573</v>
      </c>
      <c r="R115" s="41" t="s">
        <v>28</v>
      </c>
      <c r="S115" s="41">
        <v>2218688</v>
      </c>
    </row>
    <row r="116" spans="1:19" ht="14.25">
      <c r="A116" s="40" t="s">
        <v>19</v>
      </c>
      <c r="B116" s="42">
        <v>394864</v>
      </c>
      <c r="C116" s="42">
        <v>6828</v>
      </c>
      <c r="D116" s="42" t="s">
        <v>28</v>
      </c>
      <c r="E116" s="42" t="s">
        <v>28</v>
      </c>
      <c r="F116" s="42" t="s">
        <v>28</v>
      </c>
      <c r="G116" s="42" t="s">
        <v>28</v>
      </c>
      <c r="H116" s="42" t="s">
        <v>28</v>
      </c>
      <c r="I116" s="42" t="s">
        <v>28</v>
      </c>
      <c r="J116" s="42" t="s">
        <v>28</v>
      </c>
      <c r="K116" s="42" t="s">
        <v>28</v>
      </c>
      <c r="L116" s="42" t="s">
        <v>28</v>
      </c>
      <c r="M116" s="42" t="s">
        <v>28</v>
      </c>
      <c r="N116" s="42">
        <v>142327</v>
      </c>
      <c r="O116" s="42" t="s">
        <v>28</v>
      </c>
      <c r="P116" s="42" t="s">
        <v>28</v>
      </c>
      <c r="Q116" s="42">
        <v>111</v>
      </c>
      <c r="R116" s="42" t="s">
        <v>28</v>
      </c>
      <c r="S116" s="42">
        <v>220569</v>
      </c>
    </row>
    <row r="117" spans="1:19" ht="14.25">
      <c r="A117" s="40" t="s">
        <v>20</v>
      </c>
      <c r="B117" s="41">
        <v>557678</v>
      </c>
      <c r="C117" s="41">
        <v>7614</v>
      </c>
      <c r="D117" s="41" t="s">
        <v>28</v>
      </c>
      <c r="E117" s="41" t="s">
        <v>28</v>
      </c>
      <c r="F117" s="41" t="s">
        <v>28</v>
      </c>
      <c r="G117" s="41">
        <v>1409</v>
      </c>
      <c r="H117" s="41" t="s">
        <v>28</v>
      </c>
      <c r="I117" s="41" t="s">
        <v>28</v>
      </c>
      <c r="J117" s="41" t="s">
        <v>28</v>
      </c>
      <c r="K117" s="41">
        <v>3948</v>
      </c>
      <c r="L117" s="41">
        <v>8005</v>
      </c>
      <c r="M117" s="41" t="s">
        <v>28</v>
      </c>
      <c r="N117" s="41">
        <v>14750</v>
      </c>
      <c r="O117" s="41" t="s">
        <v>28</v>
      </c>
      <c r="P117" s="41">
        <v>597</v>
      </c>
      <c r="Q117" s="41">
        <v>416</v>
      </c>
      <c r="R117" s="41" t="s">
        <v>28</v>
      </c>
      <c r="S117" s="41">
        <v>518344</v>
      </c>
    </row>
    <row r="118" spans="1:19" ht="14.25">
      <c r="A118" s="40" t="s">
        <v>21</v>
      </c>
      <c r="B118" s="42">
        <v>274874</v>
      </c>
      <c r="C118" s="42">
        <v>3635</v>
      </c>
      <c r="D118" s="42">
        <v>1</v>
      </c>
      <c r="E118" s="42">
        <v>353</v>
      </c>
      <c r="F118" s="42">
        <v>0</v>
      </c>
      <c r="G118" s="42">
        <v>4548</v>
      </c>
      <c r="H118" s="42">
        <v>0</v>
      </c>
      <c r="I118" s="42">
        <v>0</v>
      </c>
      <c r="J118" s="42">
        <v>385</v>
      </c>
      <c r="K118" s="42">
        <v>129</v>
      </c>
      <c r="L118" s="42">
        <v>7520</v>
      </c>
      <c r="M118" s="42">
        <v>10824</v>
      </c>
      <c r="N118" s="42">
        <v>128400</v>
      </c>
      <c r="O118" s="42">
        <v>0</v>
      </c>
      <c r="P118" s="42">
        <v>0</v>
      </c>
      <c r="Q118" s="42">
        <v>0</v>
      </c>
      <c r="R118" s="42">
        <v>0</v>
      </c>
      <c r="S118" s="42">
        <v>119079</v>
      </c>
    </row>
    <row r="119" spans="1:19" ht="14.25">
      <c r="A119" s="40" t="s">
        <v>22</v>
      </c>
      <c r="B119" s="41">
        <v>31692</v>
      </c>
      <c r="C119" s="41">
        <v>608</v>
      </c>
      <c r="D119" s="41" t="s">
        <v>28</v>
      </c>
      <c r="E119" s="41" t="s">
        <v>28</v>
      </c>
      <c r="F119" s="41">
        <v>205</v>
      </c>
      <c r="G119" s="41">
        <v>46</v>
      </c>
      <c r="H119" s="41" t="s">
        <v>28</v>
      </c>
      <c r="I119" s="41" t="s">
        <v>28</v>
      </c>
      <c r="J119" s="41">
        <v>6</v>
      </c>
      <c r="K119" s="41">
        <v>36</v>
      </c>
      <c r="L119" s="41">
        <v>235</v>
      </c>
      <c r="M119" s="41">
        <v>266</v>
      </c>
      <c r="N119" s="41">
        <v>4448</v>
      </c>
      <c r="O119" s="41" t="s">
        <v>28</v>
      </c>
      <c r="P119" s="41" t="s">
        <v>28</v>
      </c>
      <c r="Q119" s="41">
        <v>128</v>
      </c>
      <c r="R119" s="41" t="s">
        <v>28</v>
      </c>
      <c r="S119" s="41">
        <v>25713</v>
      </c>
    </row>
    <row r="120" spans="1:19" ht="14.25">
      <c r="A120" s="40" t="s">
        <v>23</v>
      </c>
      <c r="B120" s="42">
        <v>34787</v>
      </c>
      <c r="C120" s="42">
        <v>778</v>
      </c>
      <c r="D120" s="42" t="s">
        <v>28</v>
      </c>
      <c r="E120" s="42" t="s">
        <v>28</v>
      </c>
      <c r="F120" s="42" t="s">
        <v>28</v>
      </c>
      <c r="G120" s="42" t="s">
        <v>28</v>
      </c>
      <c r="H120" s="42" t="s">
        <v>28</v>
      </c>
      <c r="I120" s="42" t="s">
        <v>28</v>
      </c>
      <c r="J120" s="42" t="s">
        <v>28</v>
      </c>
      <c r="K120" s="42">
        <v>0</v>
      </c>
      <c r="L120" s="42" t="s">
        <v>28</v>
      </c>
      <c r="M120" s="42">
        <v>1184</v>
      </c>
      <c r="N120" s="42" t="s">
        <v>28</v>
      </c>
      <c r="O120" s="42" t="s">
        <v>28</v>
      </c>
      <c r="P120" s="42" t="s">
        <v>28</v>
      </c>
      <c r="Q120" s="42">
        <v>109</v>
      </c>
      <c r="R120" s="42">
        <v>54</v>
      </c>
      <c r="S120" s="42">
        <v>17913</v>
      </c>
    </row>
    <row r="121" spans="1:19" ht="14.25">
      <c r="A121" s="40" t="s">
        <v>24</v>
      </c>
      <c r="B121" s="41">
        <v>14871</v>
      </c>
      <c r="C121" s="41" t="s">
        <v>28</v>
      </c>
      <c r="D121" s="41" t="s">
        <v>28</v>
      </c>
      <c r="E121" s="41">
        <v>132</v>
      </c>
      <c r="F121" s="41" t="s">
        <v>28</v>
      </c>
      <c r="G121" s="41">
        <v>50</v>
      </c>
      <c r="H121" s="41">
        <v>214</v>
      </c>
      <c r="I121" s="41" t="s">
        <v>28</v>
      </c>
      <c r="J121" s="41" t="s">
        <v>28</v>
      </c>
      <c r="K121" s="41" t="s">
        <v>28</v>
      </c>
      <c r="L121" s="41">
        <v>50</v>
      </c>
      <c r="M121" s="41" t="s">
        <v>28</v>
      </c>
      <c r="N121" s="41">
        <v>1839</v>
      </c>
      <c r="O121" s="41" t="s">
        <v>28</v>
      </c>
      <c r="P121" s="41" t="s">
        <v>28</v>
      </c>
      <c r="Q121" s="41" t="s">
        <v>28</v>
      </c>
      <c r="R121" s="41" t="s">
        <v>28</v>
      </c>
      <c r="S121" s="41">
        <v>11978</v>
      </c>
    </row>
    <row r="122" spans="1:19" ht="14.25">
      <c r="A122" s="40" t="s">
        <v>25</v>
      </c>
      <c r="B122" s="42">
        <v>20934</v>
      </c>
      <c r="C122" s="42">
        <v>144</v>
      </c>
      <c r="D122" s="42" t="s">
        <v>28</v>
      </c>
      <c r="E122" s="42" t="s">
        <v>28</v>
      </c>
      <c r="F122" s="42" t="s">
        <v>28</v>
      </c>
      <c r="G122" s="42" t="s">
        <v>28</v>
      </c>
      <c r="H122" s="42" t="s">
        <v>28</v>
      </c>
      <c r="I122" s="42" t="s">
        <v>28</v>
      </c>
      <c r="J122" s="42" t="s">
        <v>28</v>
      </c>
      <c r="K122" s="42" t="s">
        <v>28</v>
      </c>
      <c r="L122" s="42" t="s">
        <v>28</v>
      </c>
      <c r="M122" s="42" t="s">
        <v>28</v>
      </c>
      <c r="N122" s="42" t="s">
        <v>28</v>
      </c>
      <c r="O122" s="42" t="s">
        <v>28</v>
      </c>
      <c r="P122" s="42" t="s">
        <v>28</v>
      </c>
      <c r="Q122" s="42">
        <v>557</v>
      </c>
      <c r="R122" s="42" t="s">
        <v>28</v>
      </c>
      <c r="S122" s="42">
        <v>16467</v>
      </c>
    </row>
    <row r="123" spans="3:19" ht="14.25">
      <c r="C123" s="35">
        <f>(SUM(C96:C122)/SUM($B$96:$B$122))*100</f>
        <v>0.4863674999239541</v>
      </c>
      <c r="D123" s="35">
        <f aca="true" t="shared" si="1" ref="D123:S123">(SUM(D96:D122)/SUM($B$96:$B$122))*100</f>
        <v>4.946076635995221E-06</v>
      </c>
      <c r="E123" s="35">
        <f t="shared" si="1"/>
        <v>0.00671677207168151</v>
      </c>
      <c r="F123" s="35">
        <f t="shared" si="1"/>
        <v>0.028447359771926514</v>
      </c>
      <c r="G123" s="35">
        <f t="shared" si="1"/>
        <v>0.10050427724342288</v>
      </c>
      <c r="H123" s="35">
        <f t="shared" si="1"/>
        <v>0.11780318027781618</v>
      </c>
      <c r="I123" s="35">
        <f t="shared" si="1"/>
        <v>0</v>
      </c>
      <c r="J123" s="35">
        <f>(SUM(J96:J122)/SUM($B$96:$B$122))*100</f>
        <v>0.03651441076523472</v>
      </c>
      <c r="K123" s="35">
        <f t="shared" si="1"/>
        <v>0.1341450174831444</v>
      </c>
      <c r="L123" s="35">
        <f t="shared" si="1"/>
        <v>0.18776790733228657</v>
      </c>
      <c r="M123" s="35">
        <f t="shared" si="1"/>
        <v>0.29779832817663626</v>
      </c>
      <c r="N123" s="35">
        <f t="shared" si="1"/>
        <v>1.3294534659508375</v>
      </c>
      <c r="O123" s="35">
        <f t="shared" si="1"/>
        <v>0</v>
      </c>
      <c r="P123" s="35">
        <f t="shared" si="1"/>
        <v>0.004021160305064115</v>
      </c>
      <c r="Q123" s="35">
        <f t="shared" si="1"/>
        <v>0.801180331728414</v>
      </c>
      <c r="R123" s="35">
        <f t="shared" si="1"/>
        <v>0.2560732256753806</v>
      </c>
      <c r="S123" s="35">
        <f t="shared" si="1"/>
        <v>100.67488721090491</v>
      </c>
    </row>
    <row r="125" spans="3:19" ht="14.25">
      <c r="C125" s="36">
        <f>(C123*$O$68)/100</f>
        <v>0.004555112863350783</v>
      </c>
      <c r="D125" s="36">
        <f aca="true" t="shared" si="2" ref="D125:S125">(D123*$O$68)/100</f>
        <v>4.63228676078547E-08</v>
      </c>
      <c r="E125" s="36">
        <f t="shared" si="2"/>
        <v>6.290645421146667E-05</v>
      </c>
      <c r="F125" s="36">
        <f t="shared" si="2"/>
        <v>0.00026642597304657624</v>
      </c>
      <c r="G125" s="36">
        <f t="shared" si="2"/>
        <v>0.0009412806697916072</v>
      </c>
      <c r="H125" s="36">
        <f t="shared" si="2"/>
        <v>0.0011032948992500792</v>
      </c>
      <c r="I125" s="36">
        <f t="shared" si="2"/>
        <v>0</v>
      </c>
      <c r="J125" s="36">
        <f t="shared" si="2"/>
        <v>0.0003419785701149872</v>
      </c>
      <c r="K125" s="36">
        <f t="shared" si="2"/>
        <v>0.0012563456538264312</v>
      </c>
      <c r="L125" s="36">
        <f t="shared" si="2"/>
        <v>0.0017585550229969875</v>
      </c>
      <c r="M125" s="36">
        <f t="shared" si="2"/>
        <v>0.002789053535801323</v>
      </c>
      <c r="N125" s="36">
        <f t="shared" si="2"/>
        <v>0.012451100422881459</v>
      </c>
      <c r="O125" s="36">
        <f t="shared" si="2"/>
        <v>0</v>
      </c>
      <c r="P125" s="36">
        <f t="shared" si="2"/>
        <v>3.7660491365185867E-05</v>
      </c>
      <c r="Q125" s="36">
        <f t="shared" si="2"/>
        <v>0.007503517063723128</v>
      </c>
      <c r="R125" s="36">
        <f t="shared" si="2"/>
        <v>0.0023982738246614613</v>
      </c>
      <c r="S125" s="45">
        <f t="shared" si="2"/>
        <v>0.9428785307868728</v>
      </c>
    </row>
  </sheetData>
  <hyperlinks>
    <hyperlink ref="A56" r:id="rId1" display="https://ec.europa.eu/eurostat/databrowser/bookmark/e39d1a90-ff5b-4518-a5e7-e493803f2415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BARANY Ebba (ESTAT)</dc:creator>
  <cp:keywords/>
  <dc:description/>
  <cp:lastModifiedBy>BARBIER Isabelle (ESTAT)</cp:lastModifiedBy>
  <dcterms:created xsi:type="dcterms:W3CDTF">2018-08-13T12:23:06Z</dcterms:created>
  <dcterms:modified xsi:type="dcterms:W3CDTF">2024-05-16T09:48:40Z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2024-05-03T14:40:54Z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cbddd17d-a42b-4896-a142-14a8b4aa10f4</vt:lpwstr>
  </property>
  <property fmtid="{D5CDD505-2E9C-101B-9397-08002B2CF9AE}" pid="8" name="MSIP_Label_6bd9ddd1-4d20-43f6-abfa-fc3c07406f94_ContentBits">
    <vt:lpwstr>0</vt:lpwstr>
  </property>
</Properties>
</file>