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8410" yWindow="65521" windowWidth="28470" windowHeight="12375" activeTab="1"/>
  </bookViews>
  <sheets>
    <sheet name="Graph 1" sheetId="31" r:id="rId1"/>
    <sheet name="Table 1" sheetId="13" r:id="rId2"/>
    <sheet name="Tables 2-5" sheetId="9" r:id="rId3"/>
    <sheet name="Table 6" sheetId="10" r:id="rId4"/>
    <sheet name="Table 7" sheetId="11" r:id="rId5"/>
    <sheet name="Table 8-14" sheetId="18" r:id="rId6"/>
  </sheets>
  <definedNames>
    <definedName name="_xlnm.Print_Area" localSheetId="0">'Graph 1'!$B$57:$P$109</definedName>
    <definedName name="_xlnm.Print_Area" localSheetId="1">'Table 1'!$B$1:$K$10</definedName>
    <definedName name="_xlnm.Print_Area" localSheetId="3">'Table 6'!$B$1:$L$27</definedName>
    <definedName name="_xlnm.Print_Area" localSheetId="4">'Table 7'!$B$1:$M$28</definedName>
    <definedName name="_xlnm.Print_Area" localSheetId="5">'Table 8-14'!$B$88:$L$99</definedName>
    <definedName name="_xlnm.Print_Area" localSheetId="2">'Tables 2-5'!$B$4:$L$73</definedName>
  </definedNames>
  <calcPr calcId="152511"/>
</workbook>
</file>

<file path=xl/sharedStrings.xml><?xml version="1.0" encoding="utf-8"?>
<sst xmlns="http://schemas.openxmlformats.org/spreadsheetml/2006/main" count="993" uniqueCount="246">
  <si>
    <t/>
  </si>
  <si>
    <t>Q1</t>
  </si>
  <si>
    <t>Q2</t>
  </si>
  <si>
    <t>Q3</t>
  </si>
  <si>
    <t>Q4</t>
  </si>
  <si>
    <t>National</t>
  </si>
  <si>
    <t>Total</t>
  </si>
  <si>
    <t>Unknown</t>
  </si>
  <si>
    <t>Norway</t>
  </si>
  <si>
    <t>NO</t>
  </si>
  <si>
    <t>Gross weight of goods (in Mio tonnes)</t>
  </si>
  <si>
    <t>Gross weight of goods
(in Mio tonnes)</t>
  </si>
  <si>
    <t>Y</t>
  </si>
  <si>
    <t>Y-1</t>
  </si>
  <si>
    <t>Inwards</t>
  </si>
  <si>
    <t>Outwards</t>
  </si>
  <si>
    <t>Liquid bulk goods</t>
  </si>
  <si>
    <t>Dry bulk goods</t>
  </si>
  <si>
    <t>Large containers</t>
  </si>
  <si>
    <t>Ro-Ro mobile units</t>
  </si>
  <si>
    <t>Other general cargo nes</t>
  </si>
  <si>
    <t>Short Sea Shipping</t>
  </si>
  <si>
    <t>Deep Sea Shipping</t>
  </si>
  <si>
    <t>By type of transport</t>
  </si>
  <si>
    <t>By partner geographical zone</t>
  </si>
  <si>
    <t>America</t>
  </si>
  <si>
    <t>Africa</t>
  </si>
  <si>
    <t>RUSSIA</t>
  </si>
  <si>
    <t>UNITED STATES OF AMERICA</t>
  </si>
  <si>
    <t>NORWAY</t>
  </si>
  <si>
    <t>BRAZIL</t>
  </si>
  <si>
    <t>TURKEY</t>
  </si>
  <si>
    <t>CHINA</t>
  </si>
  <si>
    <t>EGYPT</t>
  </si>
  <si>
    <t>UNKNOWN MCA</t>
  </si>
  <si>
    <t>Previously in the top</t>
  </si>
  <si>
    <t>NIGERIA</t>
  </si>
  <si>
    <t>ALGERIA</t>
  </si>
  <si>
    <t>Trade</t>
  </si>
  <si>
    <t>RU2-5-6</t>
  </si>
  <si>
    <t>Russia: Baltic sea</t>
  </si>
  <si>
    <t xml:space="preserve">Crude oil </t>
  </si>
  <si>
    <t>RU01</t>
  </si>
  <si>
    <t>RUSSIA: BLACK SEA</t>
  </si>
  <si>
    <t>Brazil</t>
  </si>
  <si>
    <t>BR</t>
  </si>
  <si>
    <t xml:space="preserve">Ores </t>
  </si>
  <si>
    <t>China</t>
  </si>
  <si>
    <t>CN</t>
  </si>
  <si>
    <t>Egypt</t>
  </si>
  <si>
    <t>EG</t>
  </si>
  <si>
    <t>USA: East coast</t>
  </si>
  <si>
    <t>US_ATL</t>
  </si>
  <si>
    <t xml:space="preserve">Coal </t>
  </si>
  <si>
    <t>CO01</t>
  </si>
  <si>
    <t xml:space="preserve">Oil products </t>
  </si>
  <si>
    <t>Nigeria</t>
  </si>
  <si>
    <t>NG</t>
  </si>
  <si>
    <t>Rotterdam (NL)</t>
  </si>
  <si>
    <t>Hamburg (DE)</t>
  </si>
  <si>
    <t>Marseille (FR)</t>
  </si>
  <si>
    <t>Amsterdam (NL)</t>
  </si>
  <si>
    <t>Bergen (NO)</t>
  </si>
  <si>
    <t>Bremerhaven (DE)</t>
  </si>
  <si>
    <t>Valencia (ES)</t>
  </si>
  <si>
    <t>Dover (UK)</t>
  </si>
  <si>
    <t>Calais (FR)</t>
  </si>
  <si>
    <t>Immingham (UK)</t>
  </si>
  <si>
    <t>Zeebrugge (BE)</t>
  </si>
  <si>
    <t>Algeciras (ES)</t>
  </si>
  <si>
    <t>Table 1</t>
  </si>
  <si>
    <t>Linked to table 1</t>
  </si>
  <si>
    <t>Time(All)</t>
  </si>
  <si>
    <t>GW All</t>
  </si>
  <si>
    <t>Other cargo, not elsewhere specified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</si>
  <si>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</si>
  <si>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</si>
  <si>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</si>
  <si>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</si>
  <si>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</si>
  <si>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</si>
  <si>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</si>
  <si>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</si>
  <si>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</si>
  <si>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</si>
  <si>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</si>
  <si>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</si>
  <si>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</si>
  <si>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</si>
  <si>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</si>
  <si>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</si>
  <si>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</si>
  <si>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</si>
  <si>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</si>
  <si>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</si>
  <si>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</si>
  <si>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UNITED KINGDOM</t>
  </si>
  <si>
    <t>SSS</t>
  </si>
  <si>
    <t>Ocean shipping</t>
  </si>
  <si>
    <t>Intra</t>
  </si>
  <si>
    <t>Extra</t>
  </si>
  <si>
    <t>Rotterdam</t>
  </si>
  <si>
    <t>Hamburg</t>
  </si>
  <si>
    <t>Bremerhaven</t>
  </si>
  <si>
    <t>Valencia</t>
  </si>
  <si>
    <t>formules ok</t>
  </si>
  <si>
    <t>Data to be pasted twice</t>
  </si>
  <si>
    <t>Asia &amp; Oceania</t>
  </si>
  <si>
    <t>Reporting country</t>
  </si>
  <si>
    <t>Type of cargo</t>
  </si>
  <si>
    <t>Direction</t>
  </si>
  <si>
    <t>Split Short Sea  Shipping</t>
  </si>
  <si>
    <t>Antwerpen (BE)</t>
  </si>
  <si>
    <t>Antwerpen</t>
  </si>
  <si>
    <t>LB</t>
  </si>
  <si>
    <t>DB</t>
  </si>
  <si>
    <t>Co</t>
  </si>
  <si>
    <t>Ro</t>
  </si>
  <si>
    <t>Oth</t>
  </si>
  <si>
    <t>COLUMBIA</t>
  </si>
  <si>
    <t>Botas (TR)</t>
  </si>
  <si>
    <t>CROATIA</t>
  </si>
  <si>
    <t>TOT</t>
  </si>
  <si>
    <t>Izmit (TR)</t>
  </si>
  <si>
    <t>from EU-28 main ports to extra-EU-28 ports ("outwards")</t>
  </si>
  <si>
    <t>International intra-EU-28</t>
  </si>
  <si>
    <t>International extra-EU-28</t>
  </si>
  <si>
    <t>Europe except EU-28</t>
  </si>
  <si>
    <t>EU-28</t>
  </si>
  <si>
    <t>Growth rate on previous quarter (%)</t>
  </si>
  <si>
    <t>Growth rate on same quarter of previous year (%)</t>
  </si>
  <si>
    <t>Growth rate on previous quarter
(%)</t>
  </si>
  <si>
    <t>ICELAND</t>
  </si>
  <si>
    <t>EU28</t>
  </si>
  <si>
    <t>SAUDI  ARABIA</t>
  </si>
  <si>
    <t>Top countries to be changed manually</t>
  </si>
  <si>
    <t>Constanta (RO)</t>
  </si>
  <si>
    <t>:</t>
  </si>
  <si>
    <t>INWARDS</t>
  </si>
  <si>
    <t>OUTWARDS</t>
  </si>
  <si>
    <t>SOUTH AFRICA</t>
  </si>
  <si>
    <t>Algeciras</t>
  </si>
  <si>
    <t>Real ranking</t>
  </si>
  <si>
    <t>CANADA</t>
  </si>
  <si>
    <t>Algeria</t>
  </si>
  <si>
    <t>Le Havre (FR)</t>
  </si>
  <si>
    <t>Graph 1n</t>
  </si>
  <si>
    <t>2014Q04</t>
  </si>
  <si>
    <t>2015Q01</t>
  </si>
  <si>
    <t>SINGAPORE</t>
  </si>
  <si>
    <t>TR</t>
  </si>
  <si>
    <t>Turkey</t>
  </si>
  <si>
    <t>Singapore</t>
  </si>
  <si>
    <t>2015Q02</t>
  </si>
  <si>
    <t>CA1-2</t>
  </si>
  <si>
    <t>Canada: East coast</t>
  </si>
  <si>
    <t>Russia: Black sea</t>
  </si>
  <si>
    <t>Crude oil</t>
  </si>
  <si>
    <t>Tables 2-5</t>
  </si>
  <si>
    <t>Table 14 - 1000TEUs</t>
  </si>
  <si>
    <t>Table 8-14</t>
  </si>
  <si>
    <t>Table 6</t>
  </si>
  <si>
    <t>Table 7</t>
  </si>
  <si>
    <r>
      <t>from extra-EU-28 ports to EU-28 main ports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("inwards")</t>
    </r>
  </si>
  <si>
    <t>Columbia: North coast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</si>
  <si>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</si>
  <si>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</si>
  <si>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</si>
  <si>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</si>
  <si>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</si>
  <si>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</si>
  <si>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</si>
  <si>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</si>
  <si>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</si>
  <si>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</si>
  <si>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</si>
  <si>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</si>
  <si>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</si>
  <si>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</si>
  <si>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</si>
  <si>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</si>
  <si>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</si>
  <si>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</si>
  <si>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</si>
  <si>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</si>
  <si>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</si>
  <si>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</si>
  <si>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</si>
  <si>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</si>
  <si>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Russia</t>
  </si>
  <si>
    <t>United States of America</t>
  </si>
  <si>
    <t>Canada</t>
  </si>
  <si>
    <t>Table 2</t>
  </si>
  <si>
    <t>Table 3</t>
  </si>
  <si>
    <t>Table 4</t>
  </si>
  <si>
    <t>Table 5</t>
  </si>
  <si>
    <t>(:) data not available</t>
  </si>
  <si>
    <t>2015Q03</t>
  </si>
  <si>
    <t>Lubeck (DE)</t>
  </si>
  <si>
    <t>Volume of containers (in 1000 TEUs)</t>
  </si>
  <si>
    <t>COLUMBIA: NORTH COAST</t>
  </si>
  <si>
    <t>2015Q04</t>
  </si>
  <si>
    <t>Milford Haven (UK)</t>
  </si>
  <si>
    <t>Dublin (IE)</t>
  </si>
  <si>
    <t>Volume of containers
(in 1000 TEUs)</t>
  </si>
  <si>
    <t>2016Q01</t>
  </si>
  <si>
    <t>Zeeland Seaports (NL)</t>
  </si>
  <si>
    <t>2016Q02</t>
  </si>
  <si>
    <t>ASI_OCE</t>
  </si>
  <si>
    <t>AFR</t>
  </si>
  <si>
    <t>AME</t>
  </si>
  <si>
    <t>EUR_NEU28</t>
  </si>
  <si>
    <t>UNK</t>
  </si>
  <si>
    <t>-</t>
  </si>
  <si>
    <t>Dunkerque (FR)</t>
  </si>
  <si>
    <t>Iskenderun, Hatay (TR)</t>
  </si>
  <si>
    <t>2016Q03</t>
  </si>
  <si>
    <t>Narvik (NO)</t>
  </si>
  <si>
    <t>Other dry bulk goods</t>
  </si>
  <si>
    <t>Gross weight of seaborne goods handled in EU 28 main ports_2016Q4</t>
  </si>
  <si>
    <t>Annual growth rate (%)</t>
  </si>
  <si>
    <t>2013Q04</t>
  </si>
  <si>
    <t>2016Q04</t>
  </si>
  <si>
    <t>Gross weight of seaborne goods handled in EU-28 main ports broken down by direction_2016Q4</t>
  </si>
  <si>
    <t>Gross weight of seaborne goods handled in EU-28 main ports, broken down by type of cargo_2016Q4</t>
  </si>
  <si>
    <t>Gross weight of seaborne goods handled in European main ports broken down by reporting country_2016Q4</t>
  </si>
  <si>
    <t>Gross weight of seaborne goods handled in EU-28 main ports, broken down by various types of partner geographical areas_2016Q4</t>
  </si>
  <si>
    <t>Top 10 extra EU-28 partner countries in maritime transport by gross weight of goods handled (inwards outwards) in EU-28 main ports during the 4th quarter 2016</t>
  </si>
  <si>
    <t>Top 20 extra EU-28 maritime trades flows by gross weight of goods handled in EU-28 main ports during the 4th quarter 2016</t>
  </si>
  <si>
    <t>Top 5 European ports by gross weight of goods handled during the 4th quarter 2016, for total cargo</t>
  </si>
  <si>
    <t>Top 5 European ports by gross weight of goods handled during the 4th quarter 2016, for liquid bulk goods</t>
  </si>
  <si>
    <t>Top 5 European ports by gross weight of goods handled during the 4th quarter 2016, for dry bulk goods</t>
  </si>
  <si>
    <t>Top 5 European ports by gross weight of goods handled during the 4th quarter 2016, for large containers</t>
  </si>
  <si>
    <t>Top 5 European ports by gross weight of goods handled during the 4th quarter 2016, for Ro-Ro mobile units</t>
  </si>
  <si>
    <t>Top 5 European ports by gross weight of goods handled during the 4th quarter 2016, for other general cargo nes</t>
  </si>
  <si>
    <t>Top 5 European ports by volume of containers handled during the 4th quarter 2016</t>
  </si>
  <si>
    <t>Gross weight of seaborne goods handled in EU-28 main ports_2016Q4</t>
  </si>
  <si>
    <t>Riga (LV)</t>
  </si>
  <si>
    <t>MOROCCO</t>
  </si>
  <si>
    <t>AU</t>
  </si>
  <si>
    <t>AUSTRALIA</t>
  </si>
  <si>
    <t>IQ</t>
  </si>
  <si>
    <t>IRAQ</t>
  </si>
  <si>
    <t>Australia</t>
  </si>
  <si>
    <t>Iraq</t>
  </si>
  <si>
    <t>Gross weight of goods (in Mio tonnes) - Annual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</si>
</sst>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##\ ###\ ##0"/>
    <numFmt numFmtId="166" formatCode="0.0%"/>
    <numFmt numFmtId="167" formatCode="#,##0.0"/>
    <numFmt numFmtId="168" formatCode="###\ ###\ ###\ ##0"/>
    <numFmt numFmtId="169" formatCode="###\ ###\ ###\ ##0.0"/>
    <numFmt numFmtId="170" formatCode="\+0.0%;\-0.0%"/>
    <numFmt numFmtId="171" formatCode="#\ ##0"/>
    <numFmt numFmtId="172" formatCode="#,##0.0_i"/>
    <numFmt numFmtId="173" formatCode="\+0.0;\-0.0"/>
  </numFmts>
  <fonts count="37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2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333333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  <font>
      <b/>
      <sz val="8"/>
      <color rgb="FF333333"/>
      <name val="Arial"/>
      <family val="2"/>
    </font>
    <font>
      <sz val="8.5"/>
      <color rgb="FF33333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/>
      <right style="thin">
        <color indexed="13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 style="thin"/>
      <bottom style="hair">
        <color indexed="22"/>
      </bottom>
    </border>
    <border>
      <left style="thin">
        <color indexed="8"/>
      </left>
      <right/>
      <top/>
      <bottom/>
    </border>
    <border>
      <left/>
      <right/>
      <top/>
      <bottom style="thin"/>
    </border>
    <border>
      <left/>
      <right/>
      <top/>
      <bottom style="thin">
        <color indexed="1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22"/>
      </left>
      <right style="hair">
        <color indexed="22"/>
      </right>
      <top style="thin">
        <color rgb="FF000000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13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/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/>
    </border>
    <border>
      <left style="hair">
        <color indexed="22"/>
      </left>
      <right/>
      <top/>
      <bottom/>
    </border>
    <border>
      <left style="hair">
        <color rgb="FFA6A6A6"/>
      </left>
      <right/>
      <top/>
      <bottom style="thin"/>
    </border>
    <border>
      <left style="hair">
        <color indexed="22"/>
      </left>
      <right/>
      <top/>
      <bottom style="thin"/>
    </border>
    <border>
      <left/>
      <right style="hair">
        <color indexed="22"/>
      </right>
      <top/>
      <bottom style="thin"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/>
      <top style="thin"/>
      <bottom style="hair">
        <color indexed="22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theme="0" tint="-0.24993999302387238"/>
      </left>
      <right/>
      <top style="thin">
        <color rgb="FF000000"/>
      </top>
      <bottom style="hair">
        <color indexed="22"/>
      </bottom>
    </border>
    <border>
      <left style="hair">
        <color theme="0" tint="-0.24993999302387238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 style="hair">
        <color indexed="22"/>
      </right>
      <top style="hair">
        <color indexed="22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  <border>
      <left/>
      <right style="thin"/>
      <top style="hair">
        <color indexed="22"/>
      </top>
      <bottom style="hair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13"/>
      </left>
      <right style="thin">
        <color indexed="13"/>
      </right>
      <top/>
      <bottom style="thin">
        <color indexed="13"/>
      </bottom>
    </border>
    <border>
      <left style="hair">
        <color indexed="22"/>
      </left>
      <right/>
      <top style="hair">
        <color indexed="22"/>
      </top>
      <bottom style="thin">
        <color rgb="FF000000"/>
      </bottom>
    </border>
    <border>
      <left/>
      <right style="hair">
        <color rgb="FFA6A6A6"/>
      </right>
      <top style="hair">
        <color indexed="22"/>
      </top>
      <bottom style="thin"/>
    </border>
    <border>
      <left/>
      <right/>
      <top/>
      <bottom style="hair"/>
    </border>
    <border>
      <left style="hair">
        <color rgb="FFA6A6A6"/>
      </left>
      <right style="hair">
        <color indexed="22"/>
      </right>
      <top style="thin">
        <color rgb="FF000000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thin"/>
    </border>
    <border>
      <left style="hair">
        <color rgb="FFA6A6A6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indexed="22"/>
      </right>
      <top/>
      <bottom/>
    </border>
    <border>
      <left style="hair">
        <color rgb="FFA6A6A6"/>
      </left>
      <right style="hair">
        <color indexed="22"/>
      </right>
      <top/>
      <bottom style="thin"/>
    </border>
    <border>
      <left style="hair">
        <color rgb="FFA6A6A6"/>
      </left>
      <right style="hair">
        <color indexed="22"/>
      </right>
      <top style="thin">
        <color rgb="FF000000"/>
      </top>
      <bottom style="thin"/>
    </border>
    <border>
      <left style="hair">
        <color rgb="FFA6A6A6"/>
      </left>
      <right style="hair">
        <color indexed="22"/>
      </right>
      <top style="thin"/>
      <bottom style="hair">
        <color indexed="22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22"/>
      </left>
      <right style="hair">
        <color indexed="22"/>
      </right>
      <top/>
      <bottom style="thin">
        <color rgb="FF000000"/>
      </bottom>
    </border>
    <border>
      <left style="hair">
        <color indexed="22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 style="hair">
        <color indexed="22"/>
      </right>
      <top/>
      <bottom/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/>
      <right style="hair">
        <color indexed="22"/>
      </right>
      <top style="hair">
        <color indexed="22"/>
      </top>
      <bottom style="thin"/>
    </border>
    <border>
      <left/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 style="thin">
        <color rgb="FF000000"/>
      </top>
      <bottom style="thin"/>
    </border>
    <border>
      <left style="hair">
        <color theme="0" tint="-0.24993999302387238"/>
      </left>
      <right/>
      <top style="hair">
        <color indexed="22"/>
      </top>
      <bottom style="thin"/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hair">
        <color rgb="FFA6A6A6"/>
      </right>
      <top/>
      <bottom style="thin"/>
    </border>
    <border>
      <left style="thin">
        <color indexed="9"/>
      </left>
      <right/>
      <top style="thin">
        <color indexed="9"/>
      </top>
      <bottom style="thin">
        <color indexed="10"/>
      </bottom>
    </border>
    <border>
      <left/>
      <right/>
      <top style="thin">
        <color indexed="9"/>
      </top>
      <bottom style="thin">
        <color indexed="10"/>
      </bottom>
    </border>
    <border>
      <left/>
      <right style="thin">
        <color indexed="9"/>
      </right>
      <top style="thin">
        <color indexed="9"/>
      </top>
      <bottom style="thin">
        <color indexed="1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172" fontId="18" fillId="0" borderId="0" applyFill="0" applyBorder="0" applyProtection="0">
      <alignment horizontal="right"/>
    </xf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303">
    <xf numFmtId="0" fontId="0" fillId="0" borderId="0" xfId="0" applyFont="1"/>
    <xf numFmtId="169" fontId="19" fillId="0" borderId="9" xfId="0" applyNumberFormat="1" applyFont="1" applyFill="1" applyBorder="1" applyAlignment="1">
      <alignment horizontal="right" vertical="center"/>
    </xf>
    <xf numFmtId="168" fontId="19" fillId="0" borderId="0" xfId="0" applyNumberFormat="1" applyFont="1" applyFill="1" applyBorder="1" applyAlignment="1">
      <alignment horizontal="right" vertical="center"/>
    </xf>
    <xf numFmtId="167" fontId="19" fillId="0" borderId="9" xfId="0" applyNumberFormat="1" applyFont="1" applyFill="1" applyBorder="1" applyAlignment="1">
      <alignment horizontal="right" vertical="center"/>
    </xf>
    <xf numFmtId="168" fontId="19" fillId="17" borderId="9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 applyBorder="1" applyAlignment="1">
      <alignment horizontal="right" vertical="center"/>
    </xf>
    <xf numFmtId="0" fontId="19" fillId="0" borderId="0" xfId="0" applyFont="1"/>
    <xf numFmtId="0" fontId="21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/>
    </xf>
    <xf numFmtId="0" fontId="19" fillId="0" borderId="12" xfId="0" applyFont="1" applyBorder="1" applyAlignment="1">
      <alignment horizontal="right"/>
    </xf>
    <xf numFmtId="0" fontId="19" fillId="18" borderId="10" xfId="0" applyNumberFormat="1" applyFont="1" applyFill="1" applyBorder="1" applyAlignment="1">
      <alignment horizontal="left" vertical="center"/>
    </xf>
    <xf numFmtId="164" fontId="19" fillId="0" borderId="0" xfId="47" applyFont="1" applyFill="1" applyBorder="1" applyAlignment="1">
      <alignment/>
    </xf>
    <xf numFmtId="0" fontId="19" fillId="0" borderId="12" xfId="0" applyFont="1" applyBorder="1" applyAlignment="1">
      <alignment horizontal="center"/>
    </xf>
    <xf numFmtId="166" fontId="19" fillId="0" borderId="0" xfId="60" applyNumberFormat="1" applyFont="1"/>
    <xf numFmtId="166" fontId="19" fillId="0" borderId="0" xfId="6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 horizontal="right" vertical="center"/>
    </xf>
    <xf numFmtId="169" fontId="22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9" fillId="19" borderId="0" xfId="47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center"/>
    </xf>
    <xf numFmtId="166" fontId="19" fillId="19" borderId="0" xfId="6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23" fillId="0" borderId="0" xfId="0" applyNumberFormat="1" applyFont="1" applyFill="1" applyBorder="1" applyAlignment="1">
      <alignment vertical="center"/>
    </xf>
    <xf numFmtId="0" fontId="24" fillId="20" borderId="13" xfId="0" applyNumberFormat="1" applyFont="1" applyFill="1" applyBorder="1" applyAlignment="1">
      <alignment horizontal="center" vertical="center"/>
    </xf>
    <xf numFmtId="0" fontId="24" fillId="2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2" fillId="0" borderId="16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 quotePrefix="1">
      <alignment horizontal="left" vertical="center" wrapText="1"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22" fillId="15" borderId="0" xfId="0" applyNumberFormat="1" applyFont="1" applyFill="1" applyBorder="1" applyAlignment="1">
      <alignment horizontal="left" vertical="center" wrapText="1"/>
    </xf>
    <xf numFmtId="0" fontId="22" fillId="21" borderId="19" xfId="0" applyNumberFormat="1" applyFont="1" applyFill="1" applyBorder="1" applyAlignment="1">
      <alignment horizontal="center" vertical="center"/>
    </xf>
    <xf numFmtId="3" fontId="19" fillId="22" borderId="0" xfId="0" applyNumberFormat="1" applyFont="1" applyFill="1" applyBorder="1" applyAlignment="1">
      <alignment/>
    </xf>
    <xf numFmtId="1" fontId="22" fillId="23" borderId="20" xfId="0" applyNumberFormat="1" applyFont="1" applyFill="1" applyBorder="1" applyAlignment="1">
      <alignment horizontal="center" vertical="center"/>
    </xf>
    <xf numFmtId="1" fontId="22" fillId="23" borderId="21" xfId="0" applyNumberFormat="1" applyFont="1" applyFill="1" applyBorder="1" applyAlignment="1">
      <alignment horizontal="center" vertical="center"/>
    </xf>
    <xf numFmtId="1" fontId="22" fillId="23" borderId="0" xfId="0" applyNumberFormat="1" applyFont="1" applyFill="1" applyBorder="1" applyAlignment="1">
      <alignment horizontal="center" vertical="center"/>
    </xf>
    <xf numFmtId="0" fontId="22" fillId="21" borderId="22" xfId="0" applyNumberFormat="1" applyFont="1" applyFill="1" applyBorder="1" applyAlignment="1">
      <alignment horizontal="center" vertical="center"/>
    </xf>
    <xf numFmtId="0" fontId="22" fillId="21" borderId="23" xfId="0" applyNumberFormat="1" applyFont="1" applyFill="1" applyBorder="1" applyAlignment="1">
      <alignment horizontal="center" vertical="center"/>
    </xf>
    <xf numFmtId="0" fontId="19" fillId="14" borderId="0" xfId="0" applyNumberFormat="1" applyFont="1" applyFill="1" applyBorder="1" applyAlignment="1">
      <alignment/>
    </xf>
    <xf numFmtId="0" fontId="24" fillId="20" borderId="13" xfId="0" applyNumberFormat="1" applyFont="1" applyFill="1" applyBorder="1" applyAlignment="1">
      <alignment horizontal="left" vertical="center"/>
    </xf>
    <xf numFmtId="1" fontId="22" fillId="24" borderId="2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4" fillId="20" borderId="0" xfId="0" applyNumberFormat="1" applyFont="1" applyFill="1" applyBorder="1" applyAlignment="1">
      <alignment horizontal="left" vertical="center"/>
    </xf>
    <xf numFmtId="0" fontId="22" fillId="24" borderId="25" xfId="0" applyNumberFormat="1" applyFont="1" applyFill="1" applyBorder="1" applyAlignment="1">
      <alignment horizontal="center" vertical="center"/>
    </xf>
    <xf numFmtId="0" fontId="22" fillId="24" borderId="2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23" borderId="27" xfId="0" applyNumberFormat="1" applyFont="1" applyFill="1" applyBorder="1" applyAlignment="1">
      <alignment horizontal="center" vertical="center"/>
    </xf>
    <xf numFmtId="0" fontId="22" fillId="23" borderId="28" xfId="0" applyNumberFormat="1" applyFont="1" applyFill="1" applyBorder="1" applyAlignment="1">
      <alignment horizontal="center" vertical="center"/>
    </xf>
    <xf numFmtId="167" fontId="19" fillId="0" borderId="0" xfId="0" applyNumberFormat="1" applyFont="1"/>
    <xf numFmtId="167" fontId="22" fillId="0" borderId="29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horizontal="right" vertical="center"/>
    </xf>
    <xf numFmtId="0" fontId="19" fillId="0" borderId="30" xfId="0" applyNumberFormat="1" applyFont="1" applyFill="1" applyBorder="1" applyAlignment="1">
      <alignment/>
    </xf>
    <xf numFmtId="0" fontId="22" fillId="25" borderId="31" xfId="0" applyNumberFormat="1" applyFont="1" applyFill="1" applyBorder="1" applyAlignment="1">
      <alignment horizontal="left" vertical="center" wrapText="1"/>
    </xf>
    <xf numFmtId="0" fontId="24" fillId="26" borderId="9" xfId="0" applyNumberFormat="1" applyFont="1" applyFill="1" applyBorder="1" applyAlignment="1">
      <alignment horizontal="center" vertical="center"/>
    </xf>
    <xf numFmtId="169" fontId="19" fillId="27" borderId="0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Fill="1" applyBorder="1" applyAlignment="1">
      <alignment horizontal="left" vertical="center" wrapText="1" indent="1"/>
    </xf>
    <xf numFmtId="170" fontId="22" fillId="0" borderId="0" xfId="15" applyNumberFormat="1" applyFont="1" applyFill="1" applyBorder="1" applyAlignment="1">
      <alignment horizontal="right" vertical="center"/>
    </xf>
    <xf numFmtId="0" fontId="19" fillId="0" borderId="16" xfId="0" applyNumberFormat="1" applyFont="1" applyFill="1" applyBorder="1" applyAlignment="1">
      <alignment horizontal="left" vertical="center" wrapText="1" indent="1"/>
    </xf>
    <xf numFmtId="0" fontId="22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1" fontId="24" fillId="26" borderId="9" xfId="0" applyNumberFormat="1" applyFont="1" applyFill="1" applyBorder="1" applyAlignment="1">
      <alignment horizontal="left" vertical="center"/>
    </xf>
    <xf numFmtId="0" fontId="19" fillId="0" borderId="30" xfId="0" applyNumberFormat="1" applyFont="1" applyFill="1" applyBorder="1" applyAlignment="1">
      <alignment horizontal="left" vertical="center" wrapText="1"/>
    </xf>
    <xf numFmtId="0" fontId="19" fillId="0" borderId="30" xfId="0" applyFont="1" applyBorder="1"/>
    <xf numFmtId="0" fontId="22" fillId="20" borderId="0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left" vertical="center"/>
    </xf>
    <xf numFmtId="167" fontId="19" fillId="0" borderId="20" xfId="0" applyNumberFormat="1" applyFont="1" applyFill="1" applyBorder="1" applyAlignment="1">
      <alignment horizontal="right" vertical="center"/>
    </xf>
    <xf numFmtId="167" fontId="19" fillId="0" borderId="32" xfId="0" applyNumberFormat="1" applyFont="1" applyFill="1" applyBorder="1" applyAlignment="1">
      <alignment horizontal="right" vertical="center"/>
    </xf>
    <xf numFmtId="0" fontId="19" fillId="0" borderId="18" xfId="0" applyNumberFormat="1" applyFont="1" applyFill="1" applyBorder="1" applyAlignment="1">
      <alignment horizontal="left" vertical="center" wrapText="1" indent="1"/>
    </xf>
    <xf numFmtId="167" fontId="22" fillId="25" borderId="33" xfId="0" applyNumberFormat="1" applyFont="1" applyFill="1" applyBorder="1" applyAlignment="1">
      <alignment horizontal="right" vertical="center"/>
    </xf>
    <xf numFmtId="167" fontId="22" fillId="25" borderId="34" xfId="0" applyNumberFormat="1" applyFont="1" applyFill="1" applyBorder="1" applyAlignment="1">
      <alignment horizontal="right" vertical="center"/>
    </xf>
    <xf numFmtId="167" fontId="22" fillId="25" borderId="35" xfId="0" applyNumberFormat="1" applyFont="1" applyFill="1" applyBorder="1" applyAlignment="1">
      <alignment horizontal="right" vertical="center"/>
    </xf>
    <xf numFmtId="167" fontId="22" fillId="25" borderId="31" xfId="0" applyNumberFormat="1" applyFont="1" applyFill="1" applyBorder="1" applyAlignment="1">
      <alignment horizontal="right" vertical="center"/>
    </xf>
    <xf numFmtId="167" fontId="19" fillId="0" borderId="36" xfId="0" applyNumberFormat="1" applyFont="1" applyFill="1" applyBorder="1" applyAlignment="1">
      <alignment horizontal="right" vertical="center"/>
    </xf>
    <xf numFmtId="167" fontId="19" fillId="0" borderId="37" xfId="0" applyNumberFormat="1" applyFont="1" applyFill="1" applyBorder="1" applyAlignment="1">
      <alignment horizontal="right" vertical="center"/>
    </xf>
    <xf numFmtId="167" fontId="19" fillId="0" borderId="38" xfId="0" applyNumberFormat="1" applyFont="1" applyFill="1" applyBorder="1" applyAlignment="1">
      <alignment horizontal="right" vertical="center"/>
    </xf>
    <xf numFmtId="167" fontId="19" fillId="0" borderId="15" xfId="0" applyNumberFormat="1" applyFont="1" applyFill="1" applyBorder="1" applyAlignment="1">
      <alignment horizontal="right" vertical="center"/>
    </xf>
    <xf numFmtId="167" fontId="19" fillId="0" borderId="39" xfId="0" applyNumberFormat="1" applyFont="1" applyFill="1" applyBorder="1" applyAlignment="1">
      <alignment horizontal="right" vertical="center"/>
    </xf>
    <xf numFmtId="167" fontId="19" fillId="0" borderId="40" xfId="0" applyNumberFormat="1" applyFont="1" applyFill="1" applyBorder="1" applyAlignment="1">
      <alignment horizontal="right" vertical="center"/>
    </xf>
    <xf numFmtId="167" fontId="19" fillId="0" borderId="41" xfId="0" applyNumberFormat="1" applyFont="1" applyFill="1" applyBorder="1" applyAlignment="1">
      <alignment horizontal="right" vertical="center"/>
    </xf>
    <xf numFmtId="167" fontId="19" fillId="0" borderId="42" xfId="0" applyNumberFormat="1" applyFont="1" applyFill="1" applyBorder="1" applyAlignment="1">
      <alignment horizontal="right" vertical="center"/>
    </xf>
    <xf numFmtId="167" fontId="19" fillId="0" borderId="17" xfId="0" applyNumberFormat="1" applyFont="1" applyFill="1" applyBorder="1" applyAlignment="1">
      <alignment horizontal="right" vertical="center"/>
    </xf>
    <xf numFmtId="173" fontId="22" fillId="0" borderId="41" xfId="15" applyNumberFormat="1" applyFont="1" applyFill="1" applyBorder="1" applyAlignment="1">
      <alignment horizontal="right" vertical="center"/>
    </xf>
    <xf numFmtId="173" fontId="22" fillId="0" borderId="17" xfId="15" applyNumberFormat="1" applyFont="1" applyFill="1" applyBorder="1" applyAlignment="1">
      <alignment horizontal="right" vertical="center"/>
    </xf>
    <xf numFmtId="167" fontId="19" fillId="0" borderId="43" xfId="0" applyNumberFormat="1" applyFont="1" applyFill="1" applyBorder="1" applyAlignment="1">
      <alignment horizontal="right" vertical="center"/>
    </xf>
    <xf numFmtId="167" fontId="19" fillId="0" borderId="25" xfId="0" applyNumberFormat="1" applyFont="1" applyFill="1" applyBorder="1" applyAlignment="1">
      <alignment horizontal="right" vertical="center"/>
    </xf>
    <xf numFmtId="167" fontId="19" fillId="0" borderId="44" xfId="0" applyNumberFormat="1" applyFont="1" applyFill="1" applyBorder="1" applyAlignment="1">
      <alignment horizontal="right" vertical="center"/>
    </xf>
    <xf numFmtId="167" fontId="19" fillId="0" borderId="16" xfId="0" applyNumberFormat="1" applyFont="1" applyFill="1" applyBorder="1" applyAlignment="1">
      <alignment horizontal="right" vertical="center"/>
    </xf>
    <xf numFmtId="167" fontId="19" fillId="0" borderId="45" xfId="0" applyNumberFormat="1" applyFont="1" applyFill="1" applyBorder="1" applyAlignment="1">
      <alignment horizontal="right" vertical="center"/>
    </xf>
    <xf numFmtId="167" fontId="19" fillId="0" borderId="46" xfId="0" applyNumberFormat="1" applyFont="1" applyFill="1" applyBorder="1" applyAlignment="1">
      <alignment horizontal="right" vertical="center"/>
    </xf>
    <xf numFmtId="173" fontId="22" fillId="0" borderId="0" xfId="15" applyNumberFormat="1" applyFont="1" applyFill="1" applyBorder="1" applyAlignment="1">
      <alignment horizontal="right" vertical="center"/>
    </xf>
    <xf numFmtId="167" fontId="19" fillId="0" borderId="47" xfId="0" applyNumberFormat="1" applyFont="1" applyFill="1" applyBorder="1" applyAlignment="1">
      <alignment horizontal="right" vertical="center"/>
    </xf>
    <xf numFmtId="167" fontId="19" fillId="0" borderId="48" xfId="0" applyNumberFormat="1" applyFont="1" applyFill="1" applyBorder="1" applyAlignment="1">
      <alignment horizontal="right" vertical="center"/>
    </xf>
    <xf numFmtId="167" fontId="22" fillId="0" borderId="49" xfId="0" applyNumberFormat="1" applyFont="1" applyFill="1" applyBorder="1" applyAlignment="1">
      <alignment horizontal="right" vertical="center"/>
    </xf>
    <xf numFmtId="167" fontId="22" fillId="25" borderId="50" xfId="0" applyNumberFormat="1" applyFont="1" applyFill="1" applyBorder="1" applyAlignment="1">
      <alignment horizontal="right" vertical="center"/>
    </xf>
    <xf numFmtId="167" fontId="19" fillId="0" borderId="51" xfId="0" applyNumberFormat="1" applyFont="1" applyFill="1" applyBorder="1" applyAlignment="1">
      <alignment horizontal="right" vertical="center"/>
    </xf>
    <xf numFmtId="167" fontId="19" fillId="0" borderId="52" xfId="0" applyNumberFormat="1" applyFont="1" applyFill="1" applyBorder="1" applyAlignment="1">
      <alignment horizontal="right" vertical="center"/>
    </xf>
    <xf numFmtId="167" fontId="19" fillId="0" borderId="53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vertical="center" wrapText="1"/>
    </xf>
    <xf numFmtId="0" fontId="24" fillId="20" borderId="0" xfId="0" applyNumberFormat="1" applyFont="1" applyFill="1" applyBorder="1" applyAlignment="1">
      <alignment horizontal="center" vertical="center"/>
    </xf>
    <xf numFmtId="1" fontId="28" fillId="19" borderId="9" xfId="0" applyNumberFormat="1" applyFont="1" applyFill="1" applyBorder="1" applyAlignment="1">
      <alignment horizontal="left" vertical="center"/>
    </xf>
    <xf numFmtId="170" fontId="22" fillId="0" borderId="25" xfId="15" applyNumberFormat="1" applyFont="1" applyFill="1" applyBorder="1" applyAlignment="1">
      <alignment horizontal="right" vertical="center"/>
    </xf>
    <xf numFmtId="170" fontId="22" fillId="0" borderId="27" xfId="15" applyNumberFormat="1" applyFont="1" applyFill="1" applyBorder="1" applyAlignment="1">
      <alignment horizontal="right" vertical="center"/>
    </xf>
    <xf numFmtId="0" fontId="28" fillId="19" borderId="0" xfId="0" applyNumberFormat="1" applyFont="1" applyFill="1" applyBorder="1" applyAlignment="1">
      <alignment vertical="center" wrapText="1"/>
    </xf>
    <xf numFmtId="0" fontId="21" fillId="0" borderId="54" xfId="0" applyNumberFormat="1" applyFont="1" applyFill="1" applyBorder="1" applyAlignment="1">
      <alignment vertical="center"/>
    </xf>
    <xf numFmtId="0" fontId="22" fillId="0" borderId="55" xfId="0" applyNumberFormat="1" applyFont="1" applyFill="1" applyBorder="1" applyAlignment="1">
      <alignment vertical="center"/>
    </xf>
    <xf numFmtId="0" fontId="22" fillId="0" borderId="56" xfId="0" applyNumberFormat="1" applyFont="1" applyFill="1" applyBorder="1" applyAlignment="1">
      <alignment vertical="center"/>
    </xf>
    <xf numFmtId="167" fontId="22" fillId="0" borderId="56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166" fontId="22" fillId="0" borderId="32" xfId="15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19" fillId="0" borderId="57" xfId="0" applyNumberFormat="1" applyFont="1" applyFill="1" applyBorder="1" applyAlignment="1">
      <alignment horizontal="left" vertical="center" indent="1"/>
    </xf>
    <xf numFmtId="0" fontId="19" fillId="0" borderId="44" xfId="0" applyNumberFormat="1" applyFont="1" applyFill="1" applyBorder="1" applyAlignment="1">
      <alignment horizontal="left" vertical="center"/>
    </xf>
    <xf numFmtId="0" fontId="22" fillId="0" borderId="55" xfId="0" applyNumberFormat="1" applyFont="1" applyFill="1" applyBorder="1" applyAlignment="1">
      <alignment horizontal="left" vertical="center"/>
    </xf>
    <xf numFmtId="167" fontId="19" fillId="0" borderId="58" xfId="0" applyNumberFormat="1" applyFont="1" applyFill="1" applyBorder="1" applyAlignment="1">
      <alignment horizontal="right" vertical="center"/>
    </xf>
    <xf numFmtId="167" fontId="19" fillId="0" borderId="59" xfId="0" applyNumberFormat="1" applyFont="1" applyFill="1" applyBorder="1" applyAlignment="1">
      <alignment horizontal="right" vertical="center"/>
    </xf>
    <xf numFmtId="167" fontId="19" fillId="0" borderId="55" xfId="0" applyNumberFormat="1" applyFont="1" applyFill="1" applyBorder="1" applyAlignment="1">
      <alignment horizontal="right" vertical="center"/>
    </xf>
    <xf numFmtId="167" fontId="19" fillId="0" borderId="56" xfId="0" applyNumberFormat="1" applyFont="1" applyFill="1" applyBorder="1" applyAlignment="1">
      <alignment horizontal="right" vertical="center"/>
    </xf>
    <xf numFmtId="167" fontId="19" fillId="0" borderId="60" xfId="0" applyNumberFormat="1" applyFont="1" applyFill="1" applyBorder="1" applyAlignment="1">
      <alignment horizontal="right" vertical="center"/>
    </xf>
    <xf numFmtId="167" fontId="22" fillId="0" borderId="61" xfId="0" applyNumberFormat="1" applyFont="1" applyFill="1" applyBorder="1" applyAlignment="1">
      <alignment horizontal="right" vertical="center"/>
    </xf>
    <xf numFmtId="173" fontId="22" fillId="0" borderId="62" xfId="15" applyNumberFormat="1" applyFont="1" applyFill="1" applyBorder="1" applyAlignment="1">
      <alignment horizontal="right" vertical="center"/>
    </xf>
    <xf numFmtId="173" fontId="22" fillId="0" borderId="63" xfId="15" applyNumberFormat="1" applyFont="1" applyFill="1" applyBorder="1" applyAlignment="1">
      <alignment horizontal="right" vertical="center"/>
    </xf>
    <xf numFmtId="0" fontId="19" fillId="0" borderId="64" xfId="0" applyNumberFormat="1" applyFont="1" applyFill="1" applyBorder="1" applyAlignment="1">
      <alignment horizontal="left" vertical="center" wrapText="1"/>
    </xf>
    <xf numFmtId="0" fontId="22" fillId="28" borderId="0" xfId="0" applyFont="1" applyFill="1"/>
    <xf numFmtId="0" fontId="19" fillId="0" borderId="56" xfId="0" applyNumberFormat="1" applyFont="1" applyFill="1" applyBorder="1" applyAlignment="1">
      <alignment/>
    </xf>
    <xf numFmtId="167" fontId="19" fillId="0" borderId="56" xfId="0" applyNumberFormat="1" applyFont="1" applyFill="1" applyBorder="1" applyAlignment="1">
      <alignment/>
    </xf>
    <xf numFmtId="170" fontId="19" fillId="0" borderId="56" xfId="0" applyNumberFormat="1" applyFont="1" applyFill="1" applyBorder="1" applyAlignment="1">
      <alignment/>
    </xf>
    <xf numFmtId="170" fontId="19" fillId="0" borderId="56" xfId="0" applyNumberFormat="1" applyFont="1" applyFill="1" applyBorder="1"/>
    <xf numFmtId="0" fontId="22" fillId="20" borderId="14" xfId="0" applyNumberFormat="1" applyFont="1" applyFill="1" applyBorder="1" applyAlignment="1">
      <alignment horizontal="center" vertical="center"/>
    </xf>
    <xf numFmtId="171" fontId="19" fillId="0" borderId="0" xfId="0" applyNumberFormat="1" applyFont="1"/>
    <xf numFmtId="0" fontId="19" fillId="29" borderId="0" xfId="0" applyFont="1" applyFill="1"/>
    <xf numFmtId="167" fontId="19" fillId="0" borderId="0" xfId="0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/>
    </xf>
    <xf numFmtId="170" fontId="19" fillId="0" borderId="0" xfId="0" applyNumberFormat="1" applyFont="1" applyFill="1" applyBorder="1"/>
    <xf numFmtId="0" fontId="22" fillId="20" borderId="14" xfId="0" applyNumberFormat="1" applyFont="1" applyFill="1" applyBorder="1" applyAlignment="1">
      <alignment horizontal="center" vertical="center" wrapText="1"/>
    </xf>
    <xf numFmtId="0" fontId="19" fillId="30" borderId="29" xfId="0" applyNumberFormat="1" applyFont="1" applyFill="1" applyBorder="1" applyAlignment="1">
      <alignment horizontal="left" vertical="center" wrapText="1"/>
    </xf>
    <xf numFmtId="167" fontId="19" fillId="0" borderId="65" xfId="0" applyNumberFormat="1" applyFont="1" applyFill="1" applyBorder="1" applyAlignment="1">
      <alignment horizontal="right" vertical="center"/>
    </xf>
    <xf numFmtId="167" fontId="22" fillId="0" borderId="66" xfId="0" applyNumberFormat="1" applyFont="1" applyFill="1" applyBorder="1" applyAlignment="1">
      <alignment horizontal="right" vertical="center"/>
    </xf>
    <xf numFmtId="166" fontId="22" fillId="0" borderId="29" xfId="15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horizontal="left" vertical="center" wrapText="1"/>
    </xf>
    <xf numFmtId="170" fontId="22" fillId="0" borderId="67" xfId="15" applyNumberFormat="1" applyFont="1" applyFill="1" applyBorder="1" applyAlignment="1">
      <alignment horizontal="right" vertical="center"/>
    </xf>
    <xf numFmtId="0" fontId="24" fillId="26" borderId="0" xfId="0" applyNumberFormat="1" applyFont="1" applyFill="1" applyBorder="1" applyAlignment="1">
      <alignment horizontal="left" vertical="center"/>
    </xf>
    <xf numFmtId="1" fontId="24" fillId="26" borderId="0" xfId="0" applyNumberFormat="1" applyFont="1" applyFill="1" applyBorder="1" applyAlignment="1">
      <alignment horizontal="right" vertical="center"/>
    </xf>
    <xf numFmtId="0" fontId="22" fillId="17" borderId="20" xfId="0" applyNumberFormat="1" applyFont="1" applyFill="1" applyBorder="1" applyAlignment="1">
      <alignment horizontal="left" vertical="center"/>
    </xf>
    <xf numFmtId="0" fontId="22" fillId="17" borderId="55" xfId="0" applyNumberFormat="1" applyFont="1" applyFill="1" applyBorder="1" applyAlignment="1">
      <alignment horizontal="left" vertical="center"/>
    </xf>
    <xf numFmtId="166" fontId="22" fillId="0" borderId="10" xfId="15" applyNumberFormat="1" applyFont="1" applyFill="1" applyBorder="1" applyAlignment="1">
      <alignment horizontal="right" vertical="center"/>
    </xf>
    <xf numFmtId="166" fontId="22" fillId="0" borderId="68" xfId="15" applyNumberFormat="1" applyFont="1" applyFill="1" applyBorder="1" applyAlignment="1">
      <alignment horizontal="right" vertical="center"/>
    </xf>
    <xf numFmtId="0" fontId="22" fillId="17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/>
    <xf numFmtId="0" fontId="22" fillId="0" borderId="0" xfId="0" applyNumberFormat="1" applyFont="1" applyFill="1" applyBorder="1" applyAlignment="1">
      <alignment horizontal="center" vertical="center"/>
    </xf>
    <xf numFmtId="167" fontId="19" fillId="0" borderId="62" xfId="0" applyNumberFormat="1" applyFont="1" applyFill="1" applyBorder="1" applyAlignment="1">
      <alignment horizontal="right" vertical="center"/>
    </xf>
    <xf numFmtId="167" fontId="19" fillId="0" borderId="69" xfId="0" applyNumberFormat="1" applyFont="1" applyFill="1" applyBorder="1" applyAlignment="1">
      <alignment horizontal="right" vertical="center"/>
    </xf>
    <xf numFmtId="0" fontId="22" fillId="0" borderId="15" xfId="0" applyNumberFormat="1" applyFont="1" applyFill="1" applyBorder="1" applyAlignment="1">
      <alignment horizontal="left" vertical="center" wrapText="1" indent="1"/>
    </xf>
    <xf numFmtId="0" fontId="22" fillId="0" borderId="16" xfId="0" applyNumberFormat="1" applyFont="1" applyFill="1" applyBorder="1" applyAlignment="1">
      <alignment horizontal="left" vertical="center" wrapText="1" indent="1"/>
    </xf>
    <xf numFmtId="0" fontId="22" fillId="0" borderId="0" xfId="0" applyNumberFormat="1" applyFont="1" applyFill="1" applyBorder="1" applyAlignment="1">
      <alignment horizontal="left" vertical="center" wrapText="1" indent="1"/>
    </xf>
    <xf numFmtId="0" fontId="22" fillId="0" borderId="17" xfId="0" applyNumberFormat="1" applyFont="1" applyFill="1" applyBorder="1" applyAlignment="1">
      <alignment horizontal="left" vertical="center" wrapText="1" indent="1"/>
    </xf>
    <xf numFmtId="0" fontId="22" fillId="0" borderId="20" xfId="0" applyNumberFormat="1" applyFont="1" applyFill="1" applyBorder="1" applyAlignment="1">
      <alignment horizontal="left" vertical="center" wrapText="1" indent="1"/>
    </xf>
    <xf numFmtId="0" fontId="22" fillId="0" borderId="7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vertical="center"/>
    </xf>
    <xf numFmtId="0" fontId="30" fillId="29" borderId="0" xfId="0" applyFont="1" applyFill="1"/>
    <xf numFmtId="0" fontId="29" fillId="20" borderId="14" xfId="0" applyNumberFormat="1" applyFont="1" applyFill="1" applyBorder="1" applyAlignment="1">
      <alignment horizontal="center" vertical="center"/>
    </xf>
    <xf numFmtId="0" fontId="30" fillId="0" borderId="0" xfId="0" applyFont="1"/>
    <xf numFmtId="1" fontId="22" fillId="23" borderId="71" xfId="0" applyNumberFormat="1" applyFont="1" applyFill="1" applyBorder="1" applyAlignment="1">
      <alignment horizontal="center" vertical="center"/>
    </xf>
    <xf numFmtId="167" fontId="22" fillId="0" borderId="72" xfId="0" applyNumberFormat="1" applyFont="1" applyFill="1" applyBorder="1" applyAlignment="1">
      <alignment horizontal="right" vertical="center"/>
    </xf>
    <xf numFmtId="167" fontId="22" fillId="0" borderId="73" xfId="0" applyNumberFormat="1" applyFont="1" applyFill="1" applyBorder="1" applyAlignment="1">
      <alignment horizontal="right" vertical="center"/>
    </xf>
    <xf numFmtId="167" fontId="22" fillId="0" borderId="74" xfId="0" applyNumberFormat="1" applyFont="1" applyFill="1" applyBorder="1" applyAlignment="1">
      <alignment horizontal="right" vertical="center"/>
    </xf>
    <xf numFmtId="167" fontId="22" fillId="25" borderId="75" xfId="0" applyNumberFormat="1" applyFont="1" applyFill="1" applyBorder="1" applyAlignment="1">
      <alignment horizontal="right" vertical="center"/>
    </xf>
    <xf numFmtId="167" fontId="22" fillId="0" borderId="76" xfId="0" applyNumberFormat="1" applyFont="1" applyFill="1" applyBorder="1" applyAlignment="1">
      <alignment horizontal="right" vertical="center"/>
    </xf>
    <xf numFmtId="167" fontId="22" fillId="0" borderId="77" xfId="0" applyNumberFormat="1" applyFont="1" applyFill="1" applyBorder="1" applyAlignment="1">
      <alignment horizontal="right" vertical="center"/>
    </xf>
    <xf numFmtId="167" fontId="22" fillId="0" borderId="78" xfId="0" applyNumberFormat="1" applyFont="1" applyFill="1" applyBorder="1" applyAlignment="1">
      <alignment horizontal="right" vertical="center"/>
    </xf>
    <xf numFmtId="167" fontId="22" fillId="25" borderId="79" xfId="0" applyNumberFormat="1" applyFont="1" applyFill="1" applyBorder="1" applyAlignment="1">
      <alignment horizontal="right" vertical="center"/>
    </xf>
    <xf numFmtId="167" fontId="22" fillId="0" borderId="80" xfId="0" applyNumberFormat="1" applyFont="1" applyFill="1" applyBorder="1" applyAlignment="1">
      <alignment horizontal="right" vertical="center"/>
    </xf>
    <xf numFmtId="0" fontId="22" fillId="24" borderId="6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center" indent="1"/>
    </xf>
    <xf numFmtId="0" fontId="19" fillId="0" borderId="56" xfId="0" applyNumberFormat="1" applyFont="1" applyFill="1" applyBorder="1" applyAlignment="1">
      <alignment horizontal="left" vertical="center"/>
    </xf>
    <xf numFmtId="0" fontId="19" fillId="0" borderId="56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vertical="center"/>
    </xf>
    <xf numFmtId="173" fontId="22" fillId="25" borderId="34" xfId="60" applyNumberFormat="1" applyFont="1" applyFill="1" applyBorder="1" applyAlignment="1">
      <alignment horizontal="right" vertical="center"/>
    </xf>
    <xf numFmtId="173" fontId="22" fillId="25" borderId="31" xfId="60" applyNumberFormat="1" applyFont="1" applyFill="1" applyBorder="1" applyAlignment="1">
      <alignment horizontal="right" vertical="center"/>
    </xf>
    <xf numFmtId="173" fontId="22" fillId="0" borderId="37" xfId="60" applyNumberFormat="1" applyFont="1" applyFill="1" applyBorder="1" applyAlignment="1">
      <alignment horizontal="right" vertical="center"/>
    </xf>
    <xf numFmtId="173" fontId="22" fillId="0" borderId="15" xfId="60" applyNumberFormat="1" applyFont="1" applyFill="1" applyBorder="1" applyAlignment="1">
      <alignment horizontal="right" vertical="center"/>
    </xf>
    <xf numFmtId="173" fontId="22" fillId="0" borderId="41" xfId="60" applyNumberFormat="1" applyFont="1" applyFill="1" applyBorder="1" applyAlignment="1">
      <alignment horizontal="right" vertical="center"/>
    </xf>
    <xf numFmtId="173" fontId="22" fillId="0" borderId="17" xfId="6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left" vertical="center" wrapText="1"/>
    </xf>
    <xf numFmtId="9" fontId="31" fillId="0" borderId="0" xfId="15" applyFont="1"/>
    <xf numFmtId="169" fontId="19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169" fontId="19" fillId="0" borderId="81" xfId="0" applyNumberFormat="1" applyFont="1" applyFill="1" applyBorder="1" applyAlignment="1">
      <alignment horizontal="right" vertical="center"/>
    </xf>
    <xf numFmtId="0" fontId="19" fillId="0" borderId="29" xfId="0" applyNumberFormat="1" applyFont="1" applyFill="1" applyBorder="1" applyAlignment="1">
      <alignment vertical="center" wrapText="1"/>
    </xf>
    <xf numFmtId="0" fontId="19" fillId="0" borderId="29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4" fillId="26" borderId="9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2" fillId="20" borderId="13" xfId="0" applyNumberFormat="1" applyFont="1" applyFill="1" applyBorder="1" applyAlignment="1">
      <alignment horizontal="center" vertical="center"/>
    </xf>
    <xf numFmtId="0" fontId="22" fillId="20" borderId="0" xfId="0" applyNumberFormat="1" applyFont="1" applyFill="1" applyBorder="1" applyAlignment="1">
      <alignment horizontal="center" vertical="center"/>
    </xf>
    <xf numFmtId="1" fontId="24" fillId="26" borderId="9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22" fillId="31" borderId="9" xfId="0" applyNumberFormat="1" applyFont="1" applyFill="1" applyBorder="1" applyAlignment="1">
      <alignment horizontal="left" vertical="center"/>
    </xf>
    <xf numFmtId="1" fontId="22" fillId="31" borderId="9" xfId="0" applyNumberFormat="1" applyFont="1" applyFill="1" applyBorder="1" applyAlignment="1">
      <alignment horizontal="right" vertical="center"/>
    </xf>
    <xf numFmtId="0" fontId="22" fillId="24" borderId="44" xfId="0" applyNumberFormat="1" applyFont="1" applyFill="1" applyBorder="1" applyAlignment="1">
      <alignment horizontal="center" vertical="center"/>
    </xf>
    <xf numFmtId="0" fontId="22" fillId="24" borderId="82" xfId="0" applyNumberFormat="1" applyFont="1" applyFill="1" applyBorder="1" applyAlignment="1">
      <alignment horizontal="center" vertical="center" wrapText="1"/>
    </xf>
    <xf numFmtId="0" fontId="22" fillId="24" borderId="83" xfId="0" applyNumberFormat="1" applyFont="1" applyFill="1" applyBorder="1" applyAlignment="1" quotePrefix="1">
      <alignment horizontal="center" vertical="center" wrapText="1"/>
    </xf>
    <xf numFmtId="0" fontId="22" fillId="24" borderId="84" xfId="0" applyNumberFormat="1" applyFont="1" applyFill="1" applyBorder="1" applyAlignment="1">
      <alignment horizontal="center" vertical="center"/>
    </xf>
    <xf numFmtId="0" fontId="22" fillId="24" borderId="85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wrapText="1"/>
    </xf>
    <xf numFmtId="1" fontId="22" fillId="24" borderId="86" xfId="0" applyNumberFormat="1" applyFont="1" applyFill="1" applyBorder="1" applyAlignment="1">
      <alignment horizontal="center" vertical="center"/>
    </xf>
    <xf numFmtId="0" fontId="24" fillId="26" borderId="9" xfId="0" applyNumberFormat="1" applyFont="1" applyFill="1" applyBorder="1" applyAlignment="1">
      <alignment horizontal="left" vertical="center"/>
    </xf>
    <xf numFmtId="0" fontId="22" fillId="24" borderId="87" xfId="0" applyNumberFormat="1" applyFont="1" applyFill="1" applyBorder="1" applyAlignment="1">
      <alignment vertical="center"/>
    </xf>
    <xf numFmtId="0" fontId="22" fillId="24" borderId="88" xfId="0" applyNumberFormat="1" applyFont="1" applyFill="1" applyBorder="1" applyAlignment="1">
      <alignment horizontal="center" vertical="center"/>
    </xf>
    <xf numFmtId="172" fontId="19" fillId="0" borderId="89" xfId="58" applyFont="1" applyFill="1" applyBorder="1" applyAlignment="1">
      <alignment horizontal="right"/>
    </xf>
    <xf numFmtId="172" fontId="19" fillId="0" borderId="56" xfId="58" applyFont="1" applyFill="1" applyBorder="1" applyAlignment="1">
      <alignment horizontal="right"/>
    </xf>
    <xf numFmtId="172" fontId="19" fillId="0" borderId="90" xfId="58" applyFont="1" applyFill="1" applyBorder="1" applyAlignment="1">
      <alignment horizontal="right"/>
    </xf>
    <xf numFmtId="172" fontId="22" fillId="0" borderId="90" xfId="58" applyFont="1" applyFill="1" applyBorder="1" applyAlignment="1">
      <alignment horizontal="right"/>
    </xf>
    <xf numFmtId="173" fontId="19" fillId="0" borderId="91" xfId="58" applyNumberFormat="1" applyFont="1" applyFill="1" applyBorder="1" applyAlignment="1">
      <alignment horizontal="right"/>
    </xf>
    <xf numFmtId="173" fontId="19" fillId="0" borderId="92" xfId="58" applyNumberFormat="1" applyFont="1" applyFill="1" applyBorder="1" applyAlignment="1">
      <alignment horizontal="right"/>
    </xf>
    <xf numFmtId="173" fontId="22" fillId="0" borderId="92" xfId="58" applyNumberFormat="1" applyFont="1" applyFill="1" applyBorder="1" applyAlignment="1">
      <alignment horizontal="right"/>
    </xf>
    <xf numFmtId="173" fontId="19" fillId="2" borderId="93" xfId="58" applyNumberFormat="1" applyFont="1" applyFill="1" applyBorder="1" applyAlignment="1">
      <alignment horizontal="right"/>
    </xf>
    <xf numFmtId="173" fontId="19" fillId="0" borderId="20" xfId="58" applyNumberFormat="1" applyFont="1" applyFill="1" applyBorder="1" applyAlignment="1">
      <alignment horizontal="right"/>
    </xf>
    <xf numFmtId="173" fontId="19" fillId="0" borderId="94" xfId="58" applyNumberFormat="1" applyFont="1" applyFill="1" applyBorder="1" applyAlignment="1">
      <alignment horizontal="right"/>
    </xf>
    <xf numFmtId="173" fontId="22" fillId="0" borderId="94" xfId="58" applyNumberFormat="1" applyFont="1" applyFill="1" applyBorder="1" applyAlignment="1">
      <alignment horizontal="right"/>
    </xf>
    <xf numFmtId="0" fontId="22" fillId="24" borderId="95" xfId="0" applyNumberFormat="1" applyFont="1" applyFill="1" applyBorder="1" applyAlignment="1">
      <alignment horizontal="center" vertical="center" wrapText="1"/>
    </xf>
    <xf numFmtId="0" fontId="22" fillId="24" borderId="74" xfId="0" applyNumberFormat="1" applyFont="1" applyFill="1" applyBorder="1" applyAlignment="1">
      <alignment horizontal="center" vertical="center" wrapText="1"/>
    </xf>
    <xf numFmtId="173" fontId="22" fillId="0" borderId="96" xfId="60" applyNumberFormat="1" applyFont="1" applyFill="1" applyBorder="1" applyAlignment="1">
      <alignment horizontal="right" vertical="center"/>
    </xf>
    <xf numFmtId="173" fontId="22" fillId="0" borderId="57" xfId="60" applyNumberFormat="1" applyFont="1" applyFill="1" applyBorder="1" applyAlignment="1">
      <alignment horizontal="right" vertical="center"/>
    </xf>
    <xf numFmtId="173" fontId="22" fillId="0" borderId="25" xfId="60" applyNumberFormat="1" applyFont="1" applyFill="1" applyBorder="1" applyAlignment="1">
      <alignment horizontal="right" vertical="center"/>
    </xf>
    <xf numFmtId="173" fontId="22" fillId="0" borderId="16" xfId="60" applyNumberFormat="1" applyFont="1" applyFill="1" applyBorder="1" applyAlignment="1">
      <alignment horizontal="right" vertical="center"/>
    </xf>
    <xf numFmtId="170" fontId="22" fillId="0" borderId="97" xfId="60" applyNumberFormat="1" applyFont="1" applyFill="1" applyBorder="1" applyAlignment="1">
      <alignment horizontal="right" vertical="center"/>
    </xf>
    <xf numFmtId="170" fontId="22" fillId="0" borderId="55" xfId="60" applyNumberFormat="1" applyFont="1" applyFill="1" applyBorder="1" applyAlignment="1">
      <alignment horizontal="right" vertical="center"/>
    </xf>
    <xf numFmtId="173" fontId="22" fillId="0" borderId="98" xfId="60" applyNumberFormat="1" applyFont="1" applyFill="1" applyBorder="1" applyAlignment="1">
      <alignment horizontal="right" vertical="center"/>
    </xf>
    <xf numFmtId="173" fontId="22" fillId="25" borderId="99" xfId="60" applyNumberFormat="1" applyFont="1" applyFill="1" applyBorder="1" applyAlignment="1">
      <alignment horizontal="right" vertical="center"/>
    </xf>
    <xf numFmtId="167" fontId="19" fillId="0" borderId="100" xfId="0" applyNumberFormat="1" applyFont="1" applyFill="1" applyBorder="1" applyAlignment="1">
      <alignment horizontal="right" vertical="center"/>
    </xf>
    <xf numFmtId="173" fontId="22" fillId="0" borderId="100" xfId="60" applyNumberFormat="1" applyFont="1" applyFill="1" applyBorder="1" applyAlignment="1">
      <alignment horizontal="right" vertical="center"/>
    </xf>
    <xf numFmtId="173" fontId="22" fillId="0" borderId="0" xfId="60" applyNumberFormat="1" applyFont="1" applyFill="1" applyBorder="1" applyAlignment="1">
      <alignment horizontal="right" vertical="center"/>
    </xf>
    <xf numFmtId="167" fontId="19" fillId="0" borderId="101" xfId="0" applyNumberFormat="1" applyFont="1" applyFill="1" applyBorder="1" applyAlignment="1">
      <alignment horizontal="right" vertical="center"/>
    </xf>
    <xf numFmtId="173" fontId="22" fillId="0" borderId="101" xfId="60" applyNumberFormat="1" applyFont="1" applyFill="1" applyBorder="1" applyAlignment="1">
      <alignment horizontal="right" vertical="center"/>
    </xf>
    <xf numFmtId="173" fontId="22" fillId="0" borderId="20" xfId="60" applyNumberFormat="1" applyFont="1" applyFill="1" applyBorder="1" applyAlignment="1">
      <alignment horizontal="right" vertical="center"/>
    </xf>
    <xf numFmtId="173" fontId="22" fillId="25" borderId="102" xfId="60" applyNumberFormat="1" applyFont="1" applyFill="1" applyBorder="1" applyAlignment="1">
      <alignment horizontal="right" vertical="center"/>
    </xf>
    <xf numFmtId="173" fontId="22" fillId="25" borderId="50" xfId="60" applyNumberFormat="1" applyFont="1" applyFill="1" applyBorder="1" applyAlignment="1">
      <alignment horizontal="right" vertical="center"/>
    </xf>
    <xf numFmtId="170" fontId="22" fillId="0" borderId="0" xfId="60" applyNumberFormat="1" applyFont="1" applyFill="1" applyBorder="1" applyAlignment="1">
      <alignment horizontal="right" vertical="center"/>
    </xf>
    <xf numFmtId="173" fontId="22" fillId="0" borderId="24" xfId="60" applyNumberFormat="1" applyFont="1" applyFill="1" applyBorder="1" applyAlignment="1">
      <alignment horizontal="right" vertical="center"/>
    </xf>
    <xf numFmtId="173" fontId="22" fillId="0" borderId="39" xfId="60" applyNumberFormat="1" applyFont="1" applyFill="1" applyBorder="1" applyAlignment="1">
      <alignment horizontal="right" vertical="center"/>
    </xf>
    <xf numFmtId="0" fontId="19" fillId="0" borderId="98" xfId="0" applyNumberFormat="1" applyFont="1" applyFill="1" applyBorder="1" applyAlignment="1">
      <alignment horizontal="left" vertical="center" indent="1"/>
    </xf>
    <xf numFmtId="0" fontId="19" fillId="0" borderId="42" xfId="0" applyNumberFormat="1" applyFont="1" applyFill="1" applyBorder="1" applyAlignment="1">
      <alignment horizontal="left" vertical="center"/>
    </xf>
    <xf numFmtId="167" fontId="19" fillId="0" borderId="103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172" fontId="22" fillId="0" borderId="104" xfId="58" applyFont="1" applyFill="1" applyBorder="1" applyAlignment="1">
      <alignment horizontal="center"/>
    </xf>
    <xf numFmtId="172" fontId="22" fillId="0" borderId="105" xfId="58" applyFont="1" applyFill="1" applyBorder="1" applyAlignment="1">
      <alignment horizontal="center"/>
    </xf>
    <xf numFmtId="172" fontId="22" fillId="0" borderId="106" xfId="58" applyFont="1" applyFill="1" applyBorder="1" applyAlignment="1">
      <alignment horizontal="center"/>
    </xf>
    <xf numFmtId="173" fontId="22" fillId="0" borderId="107" xfId="58" applyNumberFormat="1" applyFont="1" applyFill="1" applyBorder="1" applyAlignment="1">
      <alignment horizontal="center"/>
    </xf>
    <xf numFmtId="173" fontId="22" fillId="0" borderId="108" xfId="58" applyNumberFormat="1" applyFont="1" applyFill="1" applyBorder="1" applyAlignment="1">
      <alignment horizontal="center"/>
    </xf>
    <xf numFmtId="173" fontId="22" fillId="0" borderId="109" xfId="58" applyNumberFormat="1" applyFont="1" applyFill="1" applyBorder="1" applyAlignment="1">
      <alignment horizontal="center"/>
    </xf>
    <xf numFmtId="172" fontId="19" fillId="0" borderId="105" xfId="58" applyFont="1" applyFill="1" applyBorder="1" applyAlignment="1">
      <alignment horizontal="center"/>
    </xf>
    <xf numFmtId="173" fontId="19" fillId="0" borderId="108" xfId="58" applyNumberFormat="1" applyFont="1" applyFill="1" applyBorder="1" applyAlignment="1">
      <alignment horizontal="center"/>
    </xf>
    <xf numFmtId="0" fontId="22" fillId="24" borderId="87" xfId="0" applyNumberFormat="1" applyFont="1" applyFill="1" applyBorder="1" applyAlignment="1">
      <alignment horizontal="center" vertical="center"/>
    </xf>
    <xf numFmtId="0" fontId="22" fillId="24" borderId="110" xfId="0" applyNumberFormat="1" applyFont="1" applyFill="1" applyBorder="1" applyAlignment="1">
      <alignment horizontal="center" vertical="center"/>
    </xf>
    <xf numFmtId="0" fontId="22" fillId="24" borderId="111" xfId="0" applyNumberFormat="1" applyFont="1" applyFill="1" applyBorder="1" applyAlignment="1">
      <alignment horizontal="center" vertical="center"/>
    </xf>
    <xf numFmtId="0" fontId="22" fillId="20" borderId="13" xfId="0" applyNumberFormat="1" applyFont="1" applyFill="1" applyBorder="1" applyAlignment="1">
      <alignment horizontal="center" vertical="center"/>
    </xf>
    <xf numFmtId="0" fontId="22" fillId="2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1" fontId="22" fillId="24" borderId="112" xfId="0" applyNumberFormat="1" applyFont="1" applyFill="1" applyBorder="1" applyAlignment="1">
      <alignment horizontal="center" vertical="center"/>
    </xf>
    <xf numFmtId="1" fontId="22" fillId="24" borderId="39" xfId="0" applyNumberFormat="1" applyFont="1" applyFill="1" applyBorder="1" applyAlignment="1">
      <alignment horizontal="center" vertical="center"/>
    </xf>
    <xf numFmtId="0" fontId="22" fillId="24" borderId="36" xfId="0" applyNumberFormat="1" applyFont="1" applyFill="1" applyBorder="1" applyAlignment="1">
      <alignment horizontal="center" vertical="center"/>
    </xf>
    <xf numFmtId="0" fontId="22" fillId="24" borderId="15" xfId="0" applyNumberFormat="1" applyFont="1" applyFill="1" applyBorder="1" applyAlignment="1">
      <alignment horizontal="center" vertical="center"/>
    </xf>
    <xf numFmtId="0" fontId="24" fillId="26" borderId="9" xfId="0" applyNumberFormat="1" applyFont="1" applyFill="1" applyBorder="1" applyAlignment="1">
      <alignment horizontal="left" vertical="center"/>
    </xf>
    <xf numFmtId="0" fontId="25" fillId="26" borderId="81" xfId="0" applyNumberFormat="1" applyFont="1" applyFill="1" applyBorder="1" applyAlignment="1">
      <alignment vertical="center"/>
    </xf>
    <xf numFmtId="0" fontId="22" fillId="24" borderId="113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14" xfId="0" applyNumberFormat="1" applyFont="1" applyFill="1" applyBorder="1" applyAlignment="1">
      <alignment horizontal="center" vertical="center" wrapText="1"/>
    </xf>
    <xf numFmtId="0" fontId="24" fillId="26" borderId="115" xfId="0" applyNumberFormat="1" applyFont="1" applyFill="1" applyBorder="1" applyAlignment="1">
      <alignment horizontal="center" vertical="center"/>
    </xf>
    <xf numFmtId="0" fontId="24" fillId="26" borderId="81" xfId="0" applyNumberFormat="1" applyFont="1" applyFill="1" applyBorder="1" applyAlignment="1">
      <alignment horizontal="center" vertical="center"/>
    </xf>
    <xf numFmtId="1" fontId="22" fillId="24" borderId="86" xfId="0" applyNumberFormat="1" applyFont="1" applyFill="1" applyBorder="1" applyAlignment="1">
      <alignment horizontal="center" vertical="center"/>
    </xf>
    <xf numFmtId="1" fontId="22" fillId="24" borderId="13" xfId="0" applyNumberFormat="1" applyFont="1" applyFill="1" applyBorder="1" applyAlignment="1">
      <alignment horizontal="center" vertical="center"/>
    </xf>
    <xf numFmtId="0" fontId="22" fillId="24" borderId="47" xfId="0" applyNumberFormat="1" applyFont="1" applyFill="1" applyBorder="1" applyAlignment="1">
      <alignment horizontal="center" vertical="center" wrapText="1"/>
    </xf>
    <xf numFmtId="0" fontId="22" fillId="24" borderId="20" xfId="0" applyNumberFormat="1" applyFont="1" applyFill="1" applyBorder="1" applyAlignment="1">
      <alignment horizontal="center" vertical="center" wrapText="1"/>
    </xf>
    <xf numFmtId="0" fontId="22" fillId="24" borderId="116" xfId="0" applyNumberFormat="1" applyFont="1" applyFill="1" applyBorder="1" applyAlignment="1">
      <alignment horizontal="center" vertical="center" wrapText="1"/>
    </xf>
    <xf numFmtId="1" fontId="22" fillId="0" borderId="117" xfId="0" applyNumberFormat="1" applyFont="1" applyFill="1" applyBorder="1" applyAlignment="1">
      <alignment horizontal="center" vertical="center"/>
    </xf>
    <xf numFmtId="1" fontId="22" fillId="0" borderId="118" xfId="0" applyNumberFormat="1" applyFont="1" applyFill="1" applyBorder="1" applyAlignment="1">
      <alignment horizontal="center" vertical="center"/>
    </xf>
    <xf numFmtId="1" fontId="22" fillId="0" borderId="119" xfId="0" applyNumberFormat="1" applyFont="1" applyFill="1" applyBorder="1" applyAlignment="1">
      <alignment horizontal="center" vertical="center"/>
    </xf>
    <xf numFmtId="0" fontId="19" fillId="14" borderId="0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19" fillId="0" borderId="5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172" fontId="19" fillId="0" borderId="104" xfId="58" applyFont="1" applyFill="1" applyBorder="1" applyAlignment="1">
      <alignment horizontal="center"/>
    </xf>
    <xf numFmtId="173" fontId="19" fillId="0" borderId="107" xfId="58" applyNumberFormat="1" applyFont="1" applyFill="1" applyBorder="1" applyAlignment="1">
      <alignment horizontal="center"/>
    </xf>
    <xf numFmtId="173" fontId="19" fillId="0" borderId="120" xfId="58" applyNumberFormat="1" applyFont="1" applyFill="1" applyBorder="1" applyAlignment="1">
      <alignment horizontal="right"/>
    </xf>
    <xf numFmtId="172" fontId="19" fillId="0" borderId="121" xfId="58" applyFont="1" applyBorder="1" applyAlignment="1">
      <alignment horizontal="right"/>
    </xf>
    <xf numFmtId="172" fontId="19" fillId="0" borderId="122" xfId="58" applyFont="1" applyBorder="1" applyAlignment="1">
      <alignment horizontal="right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 2" xfId="60"/>
    <cellStyle name="Title" xfId="61"/>
    <cellStyle name="Total" xfId="62"/>
    <cellStyle name="Warning Text" xfId="63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E1D3CC"/>
      <rgbColor rgb="0074B0B7"/>
      <rgbColor rgb="00B9D8DB"/>
      <rgbColor rgb="00912A71"/>
      <rgbColor rgb="00DC87C2"/>
      <rgbColor rgb="00006A72"/>
      <rgbColor rgb="0074BABA"/>
      <rgbColor rgb="00543F4B"/>
      <rgbColor rgb="00A38596"/>
      <rgbColor rgb="00FF0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35"/>
                  <c:y val="-0.2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l"/>
        <c:delete val="1"/>
        <c:majorTickMark val="out"/>
        <c:minorTickMark val="none"/>
        <c:tickLblPos val="nextTo"/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0521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"/>
          <c:y val="0.14825"/>
          <c:w val="0.91"/>
          <c:h val="0.185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79"/>
                  <c:y val="0.341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1'!$D$24</c:f>
              <c:numCache/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l"/>
        <c:delete val="1"/>
        <c:majorTickMark val="out"/>
        <c:minorTickMark val="none"/>
        <c:tickLblPos val="nextTo"/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29924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197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1'!$D$44</c:f>
              <c:numCache/>
            </c:numRef>
          </c:val>
        </c:ser>
        <c:axId val="2116578"/>
        <c:axId val="19049203"/>
      </c:barChart>
      <c:catAx>
        <c:axId val="2116578"/>
        <c:scaling>
          <c:orientation val="minMax"/>
        </c:scaling>
        <c:axPos val="l"/>
        <c:delete val="1"/>
        <c:majorTickMark val="out"/>
        <c:minorTickMark val="none"/>
        <c:tickLblPos val="nextTo"/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1165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5"/>
                  <c:y val="-0.09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1'!$D$40</c:f>
              <c:numCache/>
            </c:numRef>
          </c:val>
        </c:ser>
        <c:axId val="37225100"/>
        <c:axId val="66590445"/>
      </c:barChart>
      <c:catAx>
        <c:axId val="37225100"/>
        <c:scaling>
          <c:orientation val="minMax"/>
        </c:scaling>
        <c:axPos val="l"/>
        <c:delete val="1"/>
        <c:majorTickMark val="out"/>
        <c:minorTickMark val="none"/>
        <c:tickLblPos val="nextTo"/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72251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25"/>
                  <c:y val="0.25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1'!$D$36</c:f>
              <c:numCache/>
            </c:numRef>
          </c:val>
        </c:ser>
        <c:axId val="62443094"/>
        <c:axId val="25116935"/>
      </c:barChart>
      <c:catAx>
        <c:axId val="62443094"/>
        <c:scaling>
          <c:orientation val="minMax"/>
        </c:scaling>
        <c:axPos val="l"/>
        <c:delete val="1"/>
        <c:majorTickMark val="out"/>
        <c:minorTickMark val="none"/>
        <c:tickLblPos val="nextTo"/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244309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75"/>
                  <c:y val="-0.35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1'!$L$44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axId val="24725824"/>
        <c:axId val="21205825"/>
      </c:barChart>
      <c:catAx>
        <c:axId val="24725824"/>
        <c:scaling>
          <c:orientation val="minMax"/>
        </c:scaling>
        <c:axPos val="l"/>
        <c:delete val="1"/>
        <c:majorTickMark val="out"/>
        <c:minorTickMark val="none"/>
        <c:tickLblPos val="nextTo"/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b"/>
        <c:delete val="1"/>
        <c:majorTickMark val="out"/>
        <c:minorTickMark val="none"/>
        <c:tickLblPos val="nextTo"/>
        <c:crossAx val="247258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275"/>
                  <c:y val="0.04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1'!$D$48</c:f>
              <c:numCache/>
            </c:numRef>
          </c:val>
        </c:ser>
        <c:axId val="56634698"/>
        <c:axId val="39950235"/>
      </c:barChart>
      <c:catAx>
        <c:axId val="56634698"/>
        <c:scaling>
          <c:orientation val="minMax"/>
        </c:scaling>
        <c:axPos val="l"/>
        <c:delete val="1"/>
        <c:majorTickMark val="out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5663469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7175"/>
                  <c:y val="-0.351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1'!$L$28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axId val="24007796"/>
        <c:axId val="14743573"/>
      </c:barChart>
      <c:catAx>
        <c:axId val="24007796"/>
        <c:scaling>
          <c:orientation val="minMax"/>
        </c:scaling>
        <c:axPos val="l"/>
        <c:delete val="1"/>
        <c:majorTickMark val="out"/>
        <c:minorTickMark val="none"/>
        <c:tickLblPos val="nextTo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b"/>
        <c:delete val="1"/>
        <c:majorTickMark val="out"/>
        <c:minorTickMark val="none"/>
        <c:tickLblPos val="nextTo"/>
        <c:crossAx val="240077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6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1'!$L$20</c:f>
              <c:numCache/>
            </c:numRef>
          </c:val>
        </c:ser>
        <c:axId val="65583294"/>
        <c:axId val="53378735"/>
      </c:barChart>
      <c:catAx>
        <c:axId val="65583294"/>
        <c:scaling>
          <c:orientation val="minMax"/>
        </c:scaling>
        <c:axPos val="l"/>
        <c:delete val="1"/>
        <c:majorTickMark val="out"/>
        <c:minorTickMark val="none"/>
        <c:tickLblPos val="nextTo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b"/>
        <c:delete val="1"/>
        <c:majorTickMark val="out"/>
        <c:minorTickMark val="none"/>
        <c:tickLblPos val="nextTo"/>
        <c:crossAx val="6558329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15"/>
                  <c:y val="-0.15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1'!$L$40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l"/>
        <c:delete val="1"/>
        <c:majorTickMark val="out"/>
        <c:minorTickMark val="none"/>
        <c:tickLblPos val="nextTo"/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b"/>
        <c:delete val="1"/>
        <c:majorTickMark val="out"/>
        <c:minorTickMark val="none"/>
        <c:tickLblPos val="nextTo"/>
        <c:crossAx val="106465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43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1'!$L$36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axId val="57065650"/>
        <c:axId val="43828803"/>
      </c:barChart>
      <c:catAx>
        <c:axId val="57065650"/>
        <c:scaling>
          <c:orientation val="minMax"/>
        </c:scaling>
        <c:axPos val="l"/>
        <c:delete val="1"/>
        <c:majorTickMark val="out"/>
        <c:minorTickMark val="none"/>
        <c:tickLblPos val="nextTo"/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b"/>
        <c:delete val="1"/>
        <c:majorTickMark val="out"/>
        <c:minorTickMark val="none"/>
        <c:tickLblPos val="nextTo"/>
        <c:crossAx val="570656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625"/>
          <c:w val="0.881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1"/>
              <c:layout>
                <c:manualLayout>
                  <c:x val="0.0585"/>
                  <c:y val="0.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+1.4%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'Graph 1'!$A$9:$B$52</c:f>
              <c:multiLvlStrCache/>
            </c:multiLvlStrRef>
          </c:cat>
          <c:val>
            <c:numRef>
              <c:f>'Graph 1'!$K$9:$K$52</c:f>
              <c:numCache/>
            </c:numRef>
          </c:val>
        </c:ser>
        <c:gapWidth val="100"/>
        <c:axId val="13613854"/>
        <c:axId val="55415823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0.0335"/>
                  <c:y val="0.03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125"/>
                  <c:y val="0.02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525"/>
                  <c:y val="0.02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3125"/>
                  <c:y val="0.02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335"/>
                  <c:y val="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3475"/>
                  <c:y val="0.02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3475"/>
                  <c:y val="0.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3475"/>
                  <c:y val="0.03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335"/>
                  <c:y val="0.02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-0.0335"/>
                  <c:y val="-0.03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0225"/>
                  <c:y val="-0.02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 1'!$C$9:$C$52</c:f>
              <c:numCache/>
            </c:numRef>
          </c:val>
          <c:smooth val="0"/>
        </c:ser>
        <c:marker val="1"/>
        <c:axId val="28980360"/>
        <c:axId val="59496649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415823"/>
        <c:crosses val="autoZero"/>
        <c:auto val="0"/>
        <c:lblOffset val="100"/>
        <c:tickLblSkip val="1"/>
        <c:noMultiLvlLbl val="0"/>
      </c:catAx>
      <c:valAx>
        <c:axId val="55415823"/>
        <c:scaling>
          <c:orientation val="minMax"/>
          <c:max val="0.3"/>
          <c:min val="-0.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Growth rate on the same quarter of the previous year (%)</a:t>
                </a:r>
              </a:p>
            </c:rich>
          </c:tx>
          <c:layout>
            <c:manualLayout>
              <c:xMode val="edge"/>
              <c:yMode val="edge"/>
              <c:x val="0.00525"/>
              <c:y val="0.183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613854"/>
        <c:crosses val="autoZero"/>
        <c:crossBetween val="between"/>
        <c:dispUnits/>
        <c:majorUnit val="0.04"/>
      </c:valAx>
      <c:catAx>
        <c:axId val="28980360"/>
        <c:scaling>
          <c:orientation val="minMax"/>
        </c:scaling>
        <c:axPos val="b"/>
        <c:delete val="1"/>
        <c:majorTickMark val="out"/>
        <c:minorTickMark val="none"/>
        <c:tickLblPos val="nextTo"/>
        <c:crossAx val="59496649"/>
        <c:crossesAt val="600"/>
        <c:auto val="0"/>
        <c:lblOffset val="100"/>
        <c:noMultiLvlLbl val="0"/>
      </c:catAx>
      <c:valAx>
        <c:axId val="59496649"/>
        <c:scaling>
          <c:orientation val="minMax"/>
          <c:max val="1000"/>
          <c:min val="3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Gross weight of goods (in Mio tonnes)</a:t>
                </a:r>
              </a:p>
            </c:rich>
          </c:tx>
          <c:layout>
            <c:manualLayout>
              <c:xMode val="edge"/>
              <c:yMode val="edge"/>
              <c:x val="0.97425"/>
              <c:y val="0.287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80360"/>
        <c:crosses val="max"/>
        <c:crossBetween val="between"/>
        <c:dispUnits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8925"/>
                  <c:y val="-0.35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1'!$L$32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axId val="58914908"/>
        <c:axId val="60472125"/>
      </c:barChart>
      <c:catAx>
        <c:axId val="58914908"/>
        <c:scaling>
          <c:orientation val="minMax"/>
        </c:scaling>
        <c:axPos val="l"/>
        <c:delete val="1"/>
        <c:majorTickMark val="out"/>
        <c:minorTickMark val="none"/>
        <c:tickLblPos val="nextTo"/>
        <c:crossAx val="60472125"/>
        <c:crosses val="autoZero"/>
        <c:auto val="1"/>
        <c:lblOffset val="100"/>
        <c:noMultiLvlLbl val="0"/>
      </c:catAx>
      <c:valAx>
        <c:axId val="60472125"/>
        <c:scaling>
          <c:orientation val="minMax"/>
        </c:scaling>
        <c:axPos val="b"/>
        <c:delete val="1"/>
        <c:majorTickMark val="out"/>
        <c:minorTickMark val="none"/>
        <c:tickLblPos val="nextTo"/>
        <c:crossAx val="589149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2475"/>
                  <c:y val="-0.15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1'!$L$24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l"/>
        <c:delete val="1"/>
        <c:majorTickMark val="out"/>
        <c:minorTickMark val="none"/>
        <c:tickLblPos val="nextTo"/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</c:scaling>
        <c:axPos val="b"/>
        <c:delete val="1"/>
        <c:majorTickMark val="out"/>
        <c:minorTickMark val="none"/>
        <c:tickLblPos val="nextTo"/>
        <c:crossAx val="737821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529"/>
                  <c:y val="0.07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1'!$L$52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1'!$L$48</c:f>
              <c:numCache/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l"/>
        <c:delete val="1"/>
        <c:majorTickMark val="out"/>
        <c:minorTickMark val="none"/>
        <c:tickLblPos val="nextTo"/>
        <c:crossAx val="54499235"/>
        <c:crosses val="autoZero"/>
        <c:auto val="1"/>
        <c:lblOffset val="100"/>
        <c:noMultiLvlLbl val="0"/>
      </c:catAx>
      <c:valAx>
        <c:axId val="54499235"/>
        <c:scaling>
          <c:orientation val="minMax"/>
        </c:scaling>
        <c:axPos val="b"/>
        <c:delete val="1"/>
        <c:majorTickMark val="out"/>
        <c:minorTickMark val="none"/>
        <c:tickLblPos val="nextTo"/>
        <c:crossAx val="6570779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675"/>
                  <c:y val="-0.24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1'!$D$52</c:f>
              <c:numCache/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l"/>
        <c:delete val="1"/>
        <c:majorTickMark val="out"/>
        <c:minorTickMark val="none"/>
        <c:tickLblPos val="nextTo"/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07310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15"/>
                  <c:y val="-0.24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1'!$D$32</c:f>
              <c:numCache/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l"/>
        <c:delete val="1"/>
        <c:majorTickMark val="out"/>
        <c:minorTickMark val="none"/>
        <c:tickLblPos val="nextTo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4949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6425"/>
                  <c:y val="0.08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1'!$D$16</c:f>
              <c:numCache/>
            </c:numRef>
          </c:val>
        </c:ser>
        <c:axId val="53979504"/>
        <c:axId val="16053489"/>
      </c:barChart>
      <c:catAx>
        <c:axId val="53979504"/>
        <c:scaling>
          <c:orientation val="minMax"/>
        </c:scaling>
        <c:axPos val="l"/>
        <c:delete val="1"/>
        <c:majorTickMark val="out"/>
        <c:minorTickMark val="none"/>
        <c:tickLblPos val="nextTo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539795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75"/>
          <c:y val="0.3215"/>
          <c:w val="0.38875"/>
          <c:h val="0.40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5475"/>
                  <c:y val="0.23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1'!$C$53</c:f>
              <c:numCache/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l"/>
        <c:delete val="1"/>
        <c:majorTickMark val="out"/>
        <c:minorTickMark val="none"/>
        <c:tickLblPos val="nextTo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102636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925"/>
                  <c:y val="0.09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1'!$D$20</c:f>
              <c:numCache/>
            </c:numRef>
          </c:val>
        </c:ser>
        <c:axId val="26051236"/>
        <c:axId val="33134533"/>
      </c:barChart>
      <c:catAx>
        <c:axId val="26051236"/>
        <c:scaling>
          <c:orientation val="minMax"/>
        </c:scaling>
        <c:axPos val="l"/>
        <c:delete val="1"/>
        <c:majorTickMark val="out"/>
        <c:minorTickMark val="none"/>
        <c:tickLblPos val="nextTo"/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60512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1'!$D$28</c:f>
              <c:numCache/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l"/>
        <c:delete val="1"/>
        <c:majorTickMark val="out"/>
        <c:minorTickMark val="none"/>
        <c:tickLblPos val="nextTo"/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97753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55</xdr:row>
      <xdr:rowOff>28575</xdr:rowOff>
    </xdr:from>
    <xdr:to>
      <xdr:col>18</xdr:col>
      <xdr:colOff>257175</xdr:colOff>
      <xdr:row>105</xdr:row>
      <xdr:rowOff>142875</xdr:rowOff>
    </xdr:to>
    <xdr:grpSp>
      <xdr:nvGrpSpPr>
        <xdr:cNvPr id="2" name="Group 1"/>
        <xdr:cNvGrpSpPr/>
      </xdr:nvGrpSpPr>
      <xdr:grpSpPr>
        <a:xfrm>
          <a:off x="390525" y="10658475"/>
          <a:ext cx="11306175" cy="6562725"/>
          <a:chOff x="390525" y="10467975"/>
          <a:chExt cx="11306175" cy="6381750"/>
        </a:xfrm>
      </xdr:grpSpPr>
      <xdr:sp macro="" textlink="">
        <xdr:nvSpPr>
          <xdr:cNvPr id="3" name="AutoShape 23"/>
          <xdr:cNvSpPr>
            <a:spLocks noChangeArrowheads="1"/>
          </xdr:cNvSpPr>
        </xdr:nvSpPr>
        <xdr:spPr bwMode="auto">
          <a:xfrm>
            <a:off x="9562659" y="11154013"/>
            <a:ext cx="658585" cy="333446"/>
          </a:xfrm>
          <a:prstGeom prst="star16">
            <a:avLst>
              <a:gd name="adj" fmla="val 34643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4" name="AutoShape 22"/>
          <xdr:cNvSpPr>
            <a:spLocks noChangeArrowheads="1"/>
          </xdr:cNvSpPr>
        </xdr:nvSpPr>
        <xdr:spPr bwMode="auto">
          <a:xfrm>
            <a:off x="10848737" y="11154013"/>
            <a:ext cx="658585" cy="323874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5" name="AutoShape 21"/>
          <xdr:cNvSpPr>
            <a:spLocks noChangeArrowheads="1"/>
          </xdr:cNvSpPr>
        </xdr:nvSpPr>
        <xdr:spPr bwMode="auto">
          <a:xfrm>
            <a:off x="10707410" y="13658850"/>
            <a:ext cx="562482" cy="333446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6" name="Chart 16"/>
          <xdr:cNvGraphicFramePr/>
        </xdr:nvGraphicFramePr>
        <xdr:xfrm>
          <a:off x="7476670" y="13248823"/>
          <a:ext cx="2456267" cy="24729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48"/>
          <xdr:cNvGraphicFramePr/>
        </xdr:nvGraphicFramePr>
        <xdr:xfrm>
          <a:off x="619475" y="10629114"/>
          <a:ext cx="10876540" cy="62206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8" name="AutoShape 8"/>
          <xdr:cNvSpPr>
            <a:spLocks noChangeArrowheads="1"/>
          </xdr:cNvSpPr>
        </xdr:nvSpPr>
        <xdr:spPr bwMode="auto">
          <a:xfrm>
            <a:off x="10221244" y="13164264"/>
            <a:ext cx="503125" cy="323874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9" name="Chart 16"/>
          <xdr:cNvGraphicFramePr/>
        </xdr:nvGraphicFramePr>
        <xdr:xfrm>
          <a:off x="8352899" y="13125974"/>
          <a:ext cx="2447787" cy="28558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 macro="" textlink="">
        <xdr:nvSpPr>
          <xdr:cNvPr id="10" name="AutoShape 10"/>
          <xdr:cNvSpPr>
            <a:spLocks noChangeArrowheads="1"/>
          </xdr:cNvSpPr>
        </xdr:nvSpPr>
        <xdr:spPr bwMode="auto">
          <a:xfrm>
            <a:off x="10029039" y="10467975"/>
            <a:ext cx="839483" cy="390882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11" name="Chart 11"/>
          <xdr:cNvGraphicFramePr/>
        </xdr:nvGraphicFramePr>
        <xdr:xfrm>
          <a:off x="7714100" y="10582847"/>
          <a:ext cx="3106372" cy="34301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3561907" y="10810994"/>
          <a:ext cx="3106372" cy="36216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3" name="Chart 11"/>
          <xdr:cNvGraphicFramePr/>
        </xdr:nvGraphicFramePr>
        <xdr:xfrm>
          <a:off x="1306325" y="10676977"/>
          <a:ext cx="3106372" cy="3525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4" name="Chart 7"/>
          <xdr:cNvGraphicFramePr/>
        </xdr:nvGraphicFramePr>
        <xdr:xfrm>
          <a:off x="8123949" y="11334298"/>
          <a:ext cx="2866115" cy="323874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5" name="Chart 11"/>
          <xdr:cNvGraphicFramePr/>
        </xdr:nvGraphicFramePr>
        <xdr:xfrm>
          <a:off x="2544351" y="10686550"/>
          <a:ext cx="3227913" cy="38131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6" name="Chart 11"/>
          <xdr:cNvGraphicFramePr/>
        </xdr:nvGraphicFramePr>
        <xdr:xfrm>
          <a:off x="2287136" y="11000851"/>
          <a:ext cx="3191168" cy="3525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7" name="Chart 11"/>
          <xdr:cNvGraphicFramePr/>
        </xdr:nvGraphicFramePr>
        <xdr:xfrm>
          <a:off x="2239085" y="11115723"/>
          <a:ext cx="3227913" cy="3525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8" name="Chart 11"/>
          <xdr:cNvGraphicFramePr/>
        </xdr:nvGraphicFramePr>
        <xdr:xfrm>
          <a:off x="5848581" y="10801421"/>
          <a:ext cx="3106372" cy="362164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9" name="Chart 11"/>
          <xdr:cNvGraphicFramePr/>
        </xdr:nvGraphicFramePr>
        <xdr:xfrm>
          <a:off x="5201302" y="10830139"/>
          <a:ext cx="3106372" cy="352592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0" name="Chart 11"/>
          <xdr:cNvGraphicFramePr/>
        </xdr:nvGraphicFramePr>
        <xdr:xfrm>
          <a:off x="4856464" y="10782276"/>
          <a:ext cx="2379950" cy="362164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0040345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aphicFrame macro="">
        <xdr:nvGraphicFramePr>
          <xdr:cNvPr id="22" name="Chart 16"/>
          <xdr:cNvGraphicFramePr/>
        </xdr:nvGraphicFramePr>
        <xdr:xfrm>
          <a:off x="6744595" y="13173837"/>
          <a:ext cx="2447787" cy="28558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 macro="" textlink="">
        <xdr:nvSpPr>
          <xdr:cNvPr id="23" name="AutoShape 9"/>
          <xdr:cNvSpPr>
            <a:spLocks noChangeArrowheads="1"/>
          </xdr:cNvSpPr>
        </xdr:nvSpPr>
        <xdr:spPr bwMode="auto">
          <a:xfrm>
            <a:off x="9124545" y="10534983"/>
            <a:ext cx="847963" cy="400455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24" name="Chart 11"/>
          <xdr:cNvGraphicFramePr/>
        </xdr:nvGraphicFramePr>
        <xdr:xfrm>
          <a:off x="6866137" y="10544556"/>
          <a:ext cx="3106372" cy="352592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sp macro="" textlink="">
        <xdr:nvSpPr>
          <xdr:cNvPr id="25" name="AutoShape 42"/>
          <xdr:cNvSpPr>
            <a:spLocks/>
          </xdr:cNvSpPr>
        </xdr:nvSpPr>
        <xdr:spPr bwMode="auto">
          <a:xfrm rot="5400000">
            <a:off x="4296808" y="11107745"/>
            <a:ext cx="144154" cy="864727"/>
          </a:xfrm>
          <a:prstGeom prst="leftBrace">
            <a:avLst>
              <a:gd name="adj1" fmla="val 6633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Line 4"/>
          <xdr:cNvSpPr>
            <a:spLocks noChangeShapeType="1"/>
          </xdr:cNvSpPr>
        </xdr:nvSpPr>
        <xdr:spPr bwMode="auto">
          <a:xfrm>
            <a:off x="2199513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aphicFrame macro="">
        <xdr:nvGraphicFramePr>
          <xdr:cNvPr id="27" name="Chart 16"/>
          <xdr:cNvGraphicFramePr/>
        </xdr:nvGraphicFramePr>
        <xdr:xfrm>
          <a:off x="4505973" y="12715946"/>
          <a:ext cx="2447787" cy="25686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 macro="" textlink="">
        <xdr:nvSpPr>
          <xdr:cNvPr id="28" name="Line 4"/>
          <xdr:cNvSpPr>
            <a:spLocks noChangeShapeType="1"/>
          </xdr:cNvSpPr>
        </xdr:nvSpPr>
        <xdr:spPr bwMode="auto">
          <a:xfrm>
            <a:off x="4811239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6552390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AutoShape 42"/>
          <xdr:cNvSpPr>
            <a:spLocks/>
          </xdr:cNvSpPr>
        </xdr:nvSpPr>
        <xdr:spPr bwMode="auto">
          <a:xfrm rot="5400000">
            <a:off x="5187170" y="10882789"/>
            <a:ext cx="124368" cy="895040"/>
          </a:xfrm>
          <a:prstGeom prst="leftBrace">
            <a:avLst>
              <a:gd name="adj1" fmla="val 70768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31" name="Chart 16"/>
          <xdr:cNvGraphicFramePr/>
        </xdr:nvGraphicFramePr>
        <xdr:xfrm>
          <a:off x="1238488" y="14726198"/>
          <a:ext cx="2447787" cy="247293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 macro="" textlink="">
        <xdr:nvSpPr>
          <xdr:cNvPr id="32" name="AutoShape 36"/>
          <xdr:cNvSpPr>
            <a:spLocks/>
          </xdr:cNvSpPr>
        </xdr:nvSpPr>
        <xdr:spPr bwMode="auto">
          <a:xfrm rot="5400000">
            <a:off x="6054919" y="10675382"/>
            <a:ext cx="132848" cy="882277"/>
          </a:xfrm>
          <a:prstGeom prst="leftBrace">
            <a:avLst>
              <a:gd name="adj1" fmla="val 6714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33" name="Chart 16"/>
          <xdr:cNvGraphicFramePr/>
        </xdr:nvGraphicFramePr>
        <xdr:xfrm>
          <a:off x="7601038" y="13610987"/>
          <a:ext cx="2447787" cy="24729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34" name="Chart 16"/>
          <xdr:cNvGraphicFramePr/>
        </xdr:nvGraphicFramePr>
        <xdr:xfrm>
          <a:off x="5238048" y="14364033"/>
          <a:ext cx="2447787" cy="247293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35" name="Chart 16"/>
          <xdr:cNvGraphicFramePr/>
        </xdr:nvGraphicFramePr>
        <xdr:xfrm>
          <a:off x="4296808" y="13097256"/>
          <a:ext cx="2487359" cy="247293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 macro="" textlink="">
        <xdr:nvSpPr>
          <xdr:cNvPr id="36" name="Line 2"/>
          <xdr:cNvSpPr>
            <a:spLocks noChangeShapeType="1"/>
          </xdr:cNvSpPr>
        </xdr:nvSpPr>
        <xdr:spPr bwMode="auto">
          <a:xfrm>
            <a:off x="7428619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"/>
          <xdr:cNvSpPr>
            <a:spLocks noChangeShapeType="1"/>
          </xdr:cNvSpPr>
        </xdr:nvSpPr>
        <xdr:spPr bwMode="auto">
          <a:xfrm>
            <a:off x="9172596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lb-LU"/>
          </a:p>
        </xdr:txBody>
      </xdr:sp>
      <xdr:sp macro="" textlink="">
        <xdr:nvSpPr>
          <xdr:cNvPr id="38" name="Line 5"/>
          <xdr:cNvSpPr>
            <a:spLocks noChangeShapeType="1"/>
          </xdr:cNvSpPr>
        </xdr:nvSpPr>
        <xdr:spPr bwMode="auto">
          <a:xfrm>
            <a:off x="8296368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13"/>
          <xdr:cNvSpPr>
            <a:spLocks noChangeShapeType="1"/>
          </xdr:cNvSpPr>
        </xdr:nvSpPr>
        <xdr:spPr bwMode="auto">
          <a:xfrm flipV="1">
            <a:off x="1275233" y="16297704"/>
            <a:ext cx="96498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Rectangle 20"/>
          <xdr:cNvSpPr>
            <a:spLocks noChangeArrowheads="1"/>
          </xdr:cNvSpPr>
        </xdr:nvSpPr>
        <xdr:spPr bwMode="auto">
          <a:xfrm>
            <a:off x="390525" y="13181814"/>
            <a:ext cx="189378" cy="285583"/>
          </a:xfrm>
          <a:prstGeom prst="rect">
            <a:avLst/>
          </a:prstGeom>
          <a:solidFill>
            <a:srgbClr val="C84B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AutoShape 25"/>
          <xdr:cNvSpPr>
            <a:spLocks/>
          </xdr:cNvSpPr>
        </xdr:nvSpPr>
        <xdr:spPr bwMode="auto">
          <a:xfrm rot="5400000">
            <a:off x="9545700" y="10621137"/>
            <a:ext cx="124368" cy="864727"/>
          </a:xfrm>
          <a:prstGeom prst="leftBrace">
            <a:avLst>
              <a:gd name="adj1" fmla="val 67115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AutoShape 26"/>
          <xdr:cNvSpPr>
            <a:spLocks/>
          </xdr:cNvSpPr>
        </xdr:nvSpPr>
        <xdr:spPr bwMode="auto">
          <a:xfrm rot="5400000">
            <a:off x="8677951" y="10669000"/>
            <a:ext cx="104582" cy="864727"/>
          </a:xfrm>
          <a:prstGeom prst="leftBrace">
            <a:avLst>
              <a:gd name="adj1" fmla="val 7177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AutoShape 32"/>
          <xdr:cNvSpPr>
            <a:spLocks/>
          </xdr:cNvSpPr>
        </xdr:nvSpPr>
        <xdr:spPr bwMode="auto">
          <a:xfrm rot="5400000">
            <a:off x="9559833" y="13130760"/>
            <a:ext cx="96102" cy="828032"/>
          </a:xfrm>
          <a:prstGeom prst="leftBrace">
            <a:avLst>
              <a:gd name="adj1" fmla="val 7110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AutoShape 33"/>
          <xdr:cNvSpPr>
            <a:spLocks/>
          </xdr:cNvSpPr>
        </xdr:nvSpPr>
        <xdr:spPr bwMode="auto">
          <a:xfrm rot="5400000" flipV="1">
            <a:off x="8669472" y="13003125"/>
            <a:ext cx="124368" cy="864727"/>
          </a:xfrm>
          <a:prstGeom prst="leftBrace">
            <a:avLst>
              <a:gd name="adj1" fmla="val 7150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AutoShape 34"/>
          <xdr:cNvSpPr>
            <a:spLocks/>
          </xdr:cNvSpPr>
        </xdr:nvSpPr>
        <xdr:spPr bwMode="auto">
          <a:xfrm rot="5400000">
            <a:off x="10393663" y="10555724"/>
            <a:ext cx="144154" cy="864727"/>
          </a:xfrm>
          <a:prstGeom prst="leftBrace">
            <a:avLst>
              <a:gd name="adj1" fmla="val 6188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AutoShape 35"/>
          <xdr:cNvSpPr>
            <a:spLocks/>
          </xdr:cNvSpPr>
        </xdr:nvSpPr>
        <xdr:spPr bwMode="auto">
          <a:xfrm rot="5400000">
            <a:off x="6953760" y="10810994"/>
            <a:ext cx="84796" cy="866323"/>
          </a:xfrm>
          <a:prstGeom prst="leftBrace">
            <a:avLst>
              <a:gd name="adj1" fmla="val 6179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Text Box 38"/>
          <xdr:cNvSpPr txBox="1">
            <a:spLocks noChangeArrowheads="1"/>
          </xdr:cNvSpPr>
        </xdr:nvSpPr>
        <xdr:spPr bwMode="auto">
          <a:xfrm>
            <a:off x="7239241" y="13468993"/>
            <a:ext cx="1286077" cy="189857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Annual growth rate</a:t>
            </a:r>
          </a:p>
        </xdr:txBody>
      </xdr:sp>
      <xdr:sp macro="" textlink="">
        <xdr:nvSpPr>
          <xdr:cNvPr id="48" name="Text Box 39"/>
          <xdr:cNvSpPr txBox="1">
            <a:spLocks noChangeArrowheads="1"/>
          </xdr:cNvSpPr>
        </xdr:nvSpPr>
        <xdr:spPr bwMode="auto">
          <a:xfrm>
            <a:off x="8963432" y="13078111"/>
            <a:ext cx="1305863" cy="180284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Annual growth rate</a:t>
            </a:r>
          </a:p>
        </xdr:txBody>
      </xdr:sp>
      <xdr:sp macro="" textlink="">
        <xdr:nvSpPr>
          <xdr:cNvPr id="49" name="Text Box 40"/>
          <xdr:cNvSpPr txBox="1">
            <a:spLocks noChangeArrowheads="1"/>
          </xdr:cNvSpPr>
        </xdr:nvSpPr>
        <xdr:spPr bwMode="auto">
          <a:xfrm>
            <a:off x="8075897" y="12963239"/>
            <a:ext cx="1294557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Annual growth rate</a:t>
            </a:r>
            <a:endParaRPr lang="en-GB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n-US" sz="800" b="0" i="0" u="none" strike="noStrike" baseline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0" name="AutoShape 41"/>
          <xdr:cNvSpPr>
            <a:spLocks/>
          </xdr:cNvSpPr>
        </xdr:nvSpPr>
        <xdr:spPr bwMode="auto">
          <a:xfrm rot="5400000" flipH="1" flipV="1">
            <a:off x="6939627" y="13930074"/>
            <a:ext cx="104582" cy="895040"/>
          </a:xfrm>
          <a:prstGeom prst="leftBrace">
            <a:avLst>
              <a:gd name="adj1" fmla="val 7148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Text Box 43"/>
          <xdr:cNvSpPr txBox="1">
            <a:spLocks noChangeArrowheads="1"/>
          </xdr:cNvSpPr>
        </xdr:nvSpPr>
        <xdr:spPr bwMode="auto">
          <a:xfrm>
            <a:off x="6343226" y="14630471"/>
            <a:ext cx="1294557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Annual growth rate</a:t>
            </a:r>
          </a:p>
        </xdr:txBody>
      </xdr:sp>
      <xdr:sp macro="" textlink="">
        <xdr:nvSpPr>
          <xdr:cNvPr id="52" name="Text Box 46"/>
          <xdr:cNvSpPr txBox="1">
            <a:spLocks noChangeArrowheads="1"/>
          </xdr:cNvSpPr>
        </xdr:nvSpPr>
        <xdr:spPr bwMode="auto">
          <a:xfrm>
            <a:off x="9831181" y="12934521"/>
            <a:ext cx="1294557" cy="20900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Annual growth rate</a:t>
            </a:r>
          </a:p>
        </xdr:txBody>
      </xdr:sp>
      <xdr:sp macro="" textlink="">
        <xdr:nvSpPr>
          <xdr:cNvPr id="53" name="AutoShape 32"/>
          <xdr:cNvSpPr>
            <a:spLocks/>
          </xdr:cNvSpPr>
        </xdr:nvSpPr>
        <xdr:spPr bwMode="auto">
          <a:xfrm rot="16200000" flipH="1" flipV="1">
            <a:off x="7810202" y="13432298"/>
            <a:ext cx="104582" cy="864727"/>
          </a:xfrm>
          <a:prstGeom prst="leftBrace">
            <a:avLst>
              <a:gd name="adj1" fmla="val 7113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AutoShape 41"/>
          <xdr:cNvSpPr>
            <a:spLocks/>
          </xdr:cNvSpPr>
        </xdr:nvSpPr>
        <xdr:spPr bwMode="auto">
          <a:xfrm rot="5400000">
            <a:off x="6063398" y="12929735"/>
            <a:ext cx="96102" cy="828032"/>
          </a:xfrm>
          <a:prstGeom prst="leftBrace">
            <a:avLst>
              <a:gd name="adj1" fmla="val 66366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Text Box 43"/>
          <xdr:cNvSpPr txBox="1">
            <a:spLocks noChangeArrowheads="1"/>
          </xdr:cNvSpPr>
        </xdr:nvSpPr>
        <xdr:spPr bwMode="auto">
          <a:xfrm>
            <a:off x="5486783" y="12867513"/>
            <a:ext cx="1294557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Annual  growth rate</a:t>
            </a:r>
          </a:p>
        </xdr:txBody>
      </xdr:sp>
      <xdr:sp macro="" textlink="">
        <xdr:nvSpPr>
          <xdr:cNvPr id="56" name="AutoShape 32"/>
          <xdr:cNvSpPr>
            <a:spLocks/>
          </xdr:cNvSpPr>
        </xdr:nvSpPr>
        <xdr:spPr bwMode="auto">
          <a:xfrm rot="5400000">
            <a:off x="10427582" y="13178623"/>
            <a:ext cx="113062" cy="864727"/>
          </a:xfrm>
          <a:prstGeom prst="leftBrace">
            <a:avLst>
              <a:gd name="adj1" fmla="val 7110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AutoShape 33"/>
          <xdr:cNvSpPr>
            <a:spLocks/>
          </xdr:cNvSpPr>
        </xdr:nvSpPr>
        <xdr:spPr bwMode="auto">
          <a:xfrm rot="5400000">
            <a:off x="5167384" y="12521303"/>
            <a:ext cx="132848" cy="864727"/>
          </a:xfrm>
          <a:prstGeom prst="leftBrace">
            <a:avLst>
              <a:gd name="adj1" fmla="val 6530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Text Box 43"/>
          <xdr:cNvSpPr txBox="1">
            <a:spLocks noChangeArrowheads="1"/>
          </xdr:cNvSpPr>
        </xdr:nvSpPr>
        <xdr:spPr bwMode="auto">
          <a:xfrm>
            <a:off x="4723617" y="12506944"/>
            <a:ext cx="1057127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Annual growth rate</a:t>
            </a:r>
          </a:p>
        </xdr:txBody>
      </xdr:sp>
      <xdr:sp macro="" textlink="">
        <xdr:nvSpPr>
          <xdr:cNvPr id="59" name="AutoShape 42"/>
          <xdr:cNvSpPr>
            <a:spLocks/>
          </xdr:cNvSpPr>
        </xdr:nvSpPr>
        <xdr:spPr bwMode="auto">
          <a:xfrm rot="5400000">
            <a:off x="7796070" y="10758345"/>
            <a:ext cx="113062" cy="866323"/>
          </a:xfrm>
          <a:prstGeom prst="leftBrace">
            <a:avLst>
              <a:gd name="adj1" fmla="val 6129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" name="Line 4"/>
          <xdr:cNvSpPr>
            <a:spLocks noChangeShapeType="1"/>
          </xdr:cNvSpPr>
        </xdr:nvSpPr>
        <xdr:spPr bwMode="auto">
          <a:xfrm>
            <a:off x="3067262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Text Box 43"/>
          <xdr:cNvSpPr txBox="1">
            <a:spLocks noChangeArrowheads="1"/>
          </xdr:cNvSpPr>
        </xdr:nvSpPr>
        <xdr:spPr bwMode="auto">
          <a:xfrm>
            <a:off x="3819123" y="16067961"/>
            <a:ext cx="1057127" cy="16113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Annual growth rate</a:t>
            </a:r>
          </a:p>
        </xdr:txBody>
      </xdr:sp>
      <xdr:sp macro="" textlink="">
        <xdr:nvSpPr>
          <xdr:cNvPr id="62" name="AutoShape 33"/>
          <xdr:cNvSpPr>
            <a:spLocks/>
          </xdr:cNvSpPr>
        </xdr:nvSpPr>
        <xdr:spPr bwMode="auto">
          <a:xfrm rot="16200000" flipV="1">
            <a:off x="4322247" y="15365968"/>
            <a:ext cx="124368" cy="864727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AutoShape 42"/>
          <xdr:cNvSpPr>
            <a:spLocks/>
          </xdr:cNvSpPr>
        </xdr:nvSpPr>
        <xdr:spPr bwMode="auto">
          <a:xfrm rot="5400000">
            <a:off x="3420580" y="10678573"/>
            <a:ext cx="180899" cy="864727"/>
          </a:xfrm>
          <a:prstGeom prst="leftBrace">
            <a:avLst>
              <a:gd name="adj1" fmla="val 6483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64" name="Chart 16"/>
          <xdr:cNvGraphicFramePr/>
        </xdr:nvGraphicFramePr>
        <xdr:xfrm>
          <a:off x="2058186" y="15830240"/>
          <a:ext cx="2447787" cy="247293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sp macro="" textlink="">
        <xdr:nvSpPr>
          <xdr:cNvPr id="65" name="AutoShape 33"/>
          <xdr:cNvSpPr>
            <a:spLocks/>
          </xdr:cNvSpPr>
        </xdr:nvSpPr>
        <xdr:spPr bwMode="auto">
          <a:xfrm rot="5400000" flipH="1" flipV="1">
            <a:off x="3448845" y="14308193"/>
            <a:ext cx="124368" cy="864727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" name="Text Box 43"/>
          <xdr:cNvSpPr txBox="1">
            <a:spLocks noChangeArrowheads="1"/>
          </xdr:cNvSpPr>
        </xdr:nvSpPr>
        <xdr:spPr bwMode="auto">
          <a:xfrm>
            <a:off x="2942894" y="15030926"/>
            <a:ext cx="1048648" cy="16113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Annual  growth rate</a:t>
            </a:r>
          </a:p>
        </xdr:txBody>
      </xdr:sp>
      <xdr:sp macro="" textlink="">
        <xdr:nvSpPr>
          <xdr:cNvPr id="67" name="AutoShape 42"/>
          <xdr:cNvSpPr>
            <a:spLocks/>
          </xdr:cNvSpPr>
        </xdr:nvSpPr>
        <xdr:spPr bwMode="auto">
          <a:xfrm rot="5400000">
            <a:off x="2550004" y="10665809"/>
            <a:ext cx="169593" cy="864727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/>
          </a:p>
        </xdr:txBody>
      </xdr:sp>
      <xdr:sp macro="" textlink="">
        <xdr:nvSpPr>
          <xdr:cNvPr id="68" name="Line 4"/>
          <xdr:cNvSpPr>
            <a:spLocks noChangeShapeType="1"/>
          </xdr:cNvSpPr>
        </xdr:nvSpPr>
        <xdr:spPr bwMode="auto">
          <a:xfrm>
            <a:off x="5687468" y="11106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19"/>
          <xdr:cNvSpPr>
            <a:spLocks noChangeShapeType="1"/>
          </xdr:cNvSpPr>
        </xdr:nvSpPr>
        <xdr:spPr bwMode="auto">
          <a:xfrm rot="6972767" flipV="1">
            <a:off x="11258586" y="13173837"/>
            <a:ext cx="582268" cy="295156"/>
          </a:xfrm>
          <a:prstGeom prst="line">
            <a:avLst/>
          </a:prstGeom>
          <a:noFill/>
          <a:ln w="25400">
            <a:solidFill>
              <a:srgbClr val="286EB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276225</xdr:colOff>
      <xdr:row>58</xdr:row>
      <xdr:rowOff>123825</xdr:rowOff>
    </xdr:from>
    <xdr:to>
      <xdr:col>6</xdr:col>
      <xdr:colOff>276225</xdr:colOff>
      <xdr:row>102</xdr:row>
      <xdr:rowOff>28575</xdr:rowOff>
    </xdr:to>
    <xdr:sp macro="" textlink="">
      <xdr:nvSpPr>
        <xdr:cNvPr id="70" name="Line 4"/>
        <xdr:cNvSpPr>
          <a:spLocks noChangeShapeType="1"/>
        </xdr:cNvSpPr>
      </xdr:nvSpPr>
      <xdr:spPr bwMode="auto">
        <a:xfrm>
          <a:off x="3943350" y="11296650"/>
          <a:ext cx="0" cy="5324475"/>
        </a:xfrm>
        <a:prstGeom prst="line">
          <a:avLst/>
        </a:prstGeom>
        <a:noFill/>
        <a:ln w="9525">
          <a:solidFill>
            <a:srgbClr val="C0C0C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7"/>
  <sheetViews>
    <sheetView showGridLines="0" workbookViewId="0" topLeftCell="A37">
      <selection activeCell="L54" sqref="L54"/>
    </sheetView>
  </sheetViews>
  <sheetFormatPr defaultColWidth="9.140625" defaultRowHeight="12.75"/>
  <cols>
    <col min="1" max="1" width="5.00390625" style="6" bestFit="1" customWidth="1"/>
    <col min="2" max="14" width="10.00390625" style="6" customWidth="1"/>
    <col min="15" max="18" width="9.140625" style="6" customWidth="1"/>
    <col min="19" max="19" width="4.57421875" style="6" customWidth="1"/>
    <col min="20" max="16384" width="9.140625" style="6" customWidth="1"/>
  </cols>
  <sheetData>
    <row r="1" spans="2:10" ht="30" customHeight="1">
      <c r="B1" s="7" t="s">
        <v>146</v>
      </c>
      <c r="C1" s="255" t="s">
        <v>71</v>
      </c>
      <c r="D1" s="255"/>
      <c r="E1" s="255"/>
      <c r="F1" s="255"/>
      <c r="G1" s="255"/>
      <c r="H1" s="255"/>
      <c r="I1" s="255"/>
      <c r="J1" s="215"/>
    </row>
    <row r="2" spans="2:10" ht="14.1" customHeight="1">
      <c r="B2" s="8"/>
      <c r="C2" s="255"/>
      <c r="D2" s="255"/>
      <c r="E2" s="255"/>
      <c r="F2" s="255"/>
      <c r="G2" s="255"/>
      <c r="H2" s="255"/>
      <c r="I2" s="255"/>
      <c r="J2" s="215"/>
    </row>
    <row r="3" spans="2:10" ht="13.7" customHeight="1">
      <c r="B3" s="8"/>
      <c r="C3" s="8"/>
      <c r="D3" s="8"/>
      <c r="E3" s="8"/>
      <c r="F3" s="8"/>
      <c r="G3" s="8"/>
      <c r="H3" s="8"/>
      <c r="I3" s="8"/>
      <c r="J3" s="8"/>
    </row>
    <row r="4" spans="2:8" ht="15" customHeight="1">
      <c r="B4" s="9" t="s">
        <v>72</v>
      </c>
      <c r="C4" s="9" t="s">
        <v>73</v>
      </c>
      <c r="D4" s="8"/>
      <c r="E4" s="8"/>
      <c r="F4" s="9" t="s">
        <v>72</v>
      </c>
      <c r="G4" s="10" t="s">
        <v>73</v>
      </c>
      <c r="H4" s="5"/>
    </row>
    <row r="5" spans="1:11" ht="15" customHeight="1">
      <c r="A5" s="11">
        <v>2005</v>
      </c>
      <c r="B5" s="12" t="s">
        <v>1</v>
      </c>
      <c r="C5" s="1">
        <v>879.162835</v>
      </c>
      <c r="D5" s="13"/>
      <c r="E5" s="11">
        <v>2004</v>
      </c>
      <c r="F5" s="12" t="s">
        <v>1</v>
      </c>
      <c r="G5" s="1"/>
      <c r="H5" s="5"/>
      <c r="I5" s="14"/>
      <c r="J5" s="12"/>
      <c r="K5" s="15"/>
    </row>
    <row r="6" spans="1:11" ht="15" customHeight="1">
      <c r="A6" s="14"/>
      <c r="B6" s="12" t="s">
        <v>2</v>
      </c>
      <c r="C6" s="1">
        <v>911.42763</v>
      </c>
      <c r="E6" s="16"/>
      <c r="F6" s="12" t="s">
        <v>2</v>
      </c>
      <c r="G6" s="1"/>
      <c r="H6" s="5"/>
      <c r="I6" s="14"/>
      <c r="J6" s="12"/>
      <c r="K6" s="15"/>
    </row>
    <row r="7" spans="1:11" ht="15" customHeight="1">
      <c r="A7" s="14"/>
      <c r="B7" s="12" t="s">
        <v>3</v>
      </c>
      <c r="C7" s="1">
        <v>905.511955</v>
      </c>
      <c r="E7" s="16"/>
      <c r="F7" s="12" t="s">
        <v>3</v>
      </c>
      <c r="G7" s="1"/>
      <c r="H7" s="5"/>
      <c r="I7" s="14"/>
      <c r="J7" s="12"/>
      <c r="K7" s="15"/>
    </row>
    <row r="8" spans="1:12" ht="15" customHeight="1">
      <c r="A8" s="14"/>
      <c r="B8" s="12" t="s">
        <v>4</v>
      </c>
      <c r="C8" s="1">
        <v>923.677666</v>
      </c>
      <c r="E8" s="16"/>
      <c r="F8" s="12" t="s">
        <v>4</v>
      </c>
      <c r="G8" s="1"/>
      <c r="H8" s="5"/>
      <c r="I8" s="14"/>
      <c r="J8" s="12"/>
      <c r="K8" s="15"/>
      <c r="L8" s="15"/>
    </row>
    <row r="9" spans="1:12" ht="15" customHeight="1">
      <c r="A9" s="11">
        <v>2006</v>
      </c>
      <c r="B9" s="12" t="s">
        <v>1</v>
      </c>
      <c r="C9" s="1">
        <v>905.65128</v>
      </c>
      <c r="E9" s="11">
        <v>2005</v>
      </c>
      <c r="F9" s="12" t="s">
        <v>1</v>
      </c>
      <c r="G9" s="1">
        <f>C5</f>
        <v>879.162835</v>
      </c>
      <c r="H9" s="17"/>
      <c r="I9" s="11">
        <v>2006</v>
      </c>
      <c r="J9" s="12" t="s">
        <v>1</v>
      </c>
      <c r="K9" s="15"/>
      <c r="L9" s="15"/>
    </row>
    <row r="10" spans="2:11" ht="15" customHeight="1">
      <c r="B10" s="12" t="s">
        <v>2</v>
      </c>
      <c r="C10" s="1">
        <v>938.793312</v>
      </c>
      <c r="E10" s="16"/>
      <c r="F10" s="12" t="s">
        <v>2</v>
      </c>
      <c r="G10" s="1">
        <f aca="true" t="shared" si="0" ref="G10:G52">C6</f>
        <v>911.42763</v>
      </c>
      <c r="H10" s="17"/>
      <c r="J10" s="12" t="s">
        <v>2</v>
      </c>
      <c r="K10" s="15"/>
    </row>
    <row r="11" spans="1:11" ht="15" customHeight="1">
      <c r="A11" s="14"/>
      <c r="B11" s="12" t="s">
        <v>3</v>
      </c>
      <c r="C11" s="1">
        <v>933.581802</v>
      </c>
      <c r="E11" s="16"/>
      <c r="F11" s="12" t="s">
        <v>3</v>
      </c>
      <c r="G11" s="1">
        <f t="shared" si="0"/>
        <v>905.511955</v>
      </c>
      <c r="H11" s="17"/>
      <c r="I11" s="14"/>
      <c r="J11" s="12" t="s">
        <v>3</v>
      </c>
      <c r="K11" s="15"/>
    </row>
    <row r="12" spans="1:11" ht="15" customHeight="1">
      <c r="A12" s="14"/>
      <c r="B12" s="12" t="s">
        <v>4</v>
      </c>
      <c r="C12" s="1">
        <v>951.373415</v>
      </c>
      <c r="E12" s="16"/>
      <c r="F12" s="12" t="s">
        <v>4</v>
      </c>
      <c r="G12" s="1">
        <f t="shared" si="0"/>
        <v>923.677666</v>
      </c>
      <c r="H12" s="18"/>
      <c r="I12" s="14"/>
      <c r="J12" s="12" t="s">
        <v>4</v>
      </c>
      <c r="K12" s="15"/>
    </row>
    <row r="13" spans="1:11" ht="15" customHeight="1">
      <c r="A13" s="11">
        <v>2007</v>
      </c>
      <c r="B13" s="12" t="s">
        <v>1</v>
      </c>
      <c r="C13" s="1">
        <v>938.8168718000001</v>
      </c>
      <c r="E13" s="11">
        <v>2006</v>
      </c>
      <c r="F13" s="12" t="s">
        <v>1</v>
      </c>
      <c r="G13" s="1">
        <f t="shared" si="0"/>
        <v>905.65128</v>
      </c>
      <c r="H13" s="17"/>
      <c r="I13" s="11">
        <v>2007</v>
      </c>
      <c r="J13" s="12" t="s">
        <v>1</v>
      </c>
      <c r="K13" s="15">
        <f aca="true" t="shared" si="1" ref="K13:K52">C13/G13-1</f>
        <v>0.03662070880085322</v>
      </c>
    </row>
    <row r="14" spans="2:11" ht="15" customHeight="1">
      <c r="B14" s="12" t="s">
        <v>2</v>
      </c>
      <c r="C14" s="1">
        <v>965.261575</v>
      </c>
      <c r="F14" s="12" t="s">
        <v>2</v>
      </c>
      <c r="G14" s="1">
        <f t="shared" si="0"/>
        <v>938.793312</v>
      </c>
      <c r="H14" s="17"/>
      <c r="J14" s="12" t="s">
        <v>2</v>
      </c>
      <c r="K14" s="15">
        <f t="shared" si="1"/>
        <v>0.028193919430052228</v>
      </c>
    </row>
    <row r="15" spans="1:11" ht="15" customHeight="1">
      <c r="A15" s="14"/>
      <c r="B15" s="12" t="s">
        <v>3</v>
      </c>
      <c r="C15" s="1">
        <v>962.724834</v>
      </c>
      <c r="E15" s="14"/>
      <c r="F15" s="12" t="s">
        <v>3</v>
      </c>
      <c r="G15" s="1">
        <f t="shared" si="0"/>
        <v>933.581802</v>
      </c>
      <c r="H15" s="17"/>
      <c r="I15" s="14"/>
      <c r="J15" s="12" t="s">
        <v>3</v>
      </c>
      <c r="K15" s="15">
        <f t="shared" si="1"/>
        <v>0.031216366833165754</v>
      </c>
    </row>
    <row r="16" spans="2:11" ht="15" customHeight="1">
      <c r="B16" s="12" t="s">
        <v>4</v>
      </c>
      <c r="C16" s="1">
        <v>971.413856</v>
      </c>
      <c r="D16" s="13">
        <f>SUM(C13:C16)</f>
        <v>3838.2171368000004</v>
      </c>
      <c r="E16" s="14"/>
      <c r="F16" s="12" t="s">
        <v>4</v>
      </c>
      <c r="G16" s="1">
        <f t="shared" si="0"/>
        <v>951.373415</v>
      </c>
      <c r="H16" s="18"/>
      <c r="J16" s="12" t="s">
        <v>4</v>
      </c>
      <c r="K16" s="15">
        <f t="shared" si="1"/>
        <v>0.021064747746813994</v>
      </c>
    </row>
    <row r="17" spans="1:11" ht="15" customHeight="1">
      <c r="A17" s="11">
        <v>2008</v>
      </c>
      <c r="B17" s="12" t="s">
        <v>1</v>
      </c>
      <c r="C17" s="1">
        <v>960.2137016059999</v>
      </c>
      <c r="E17" s="11">
        <v>2007</v>
      </c>
      <c r="F17" s="12" t="s">
        <v>1</v>
      </c>
      <c r="G17" s="1">
        <f t="shared" si="0"/>
        <v>938.8168718000001</v>
      </c>
      <c r="H17" s="17"/>
      <c r="I17" s="11">
        <v>2008</v>
      </c>
      <c r="J17" s="12" t="s">
        <v>1</v>
      </c>
      <c r="K17" s="15">
        <f t="shared" si="1"/>
        <v>0.022791271065437435</v>
      </c>
    </row>
    <row r="18" spans="2:11" ht="15" customHeight="1">
      <c r="B18" s="12" t="s">
        <v>2</v>
      </c>
      <c r="C18" s="1">
        <v>988.544037292</v>
      </c>
      <c r="E18" s="16"/>
      <c r="F18" s="12" t="s">
        <v>2</v>
      </c>
      <c r="G18" s="1">
        <f t="shared" si="0"/>
        <v>965.261575</v>
      </c>
      <c r="H18" s="17"/>
      <c r="J18" s="12" t="s">
        <v>2</v>
      </c>
      <c r="K18" s="15">
        <f t="shared" si="1"/>
        <v>0.024120365810687217</v>
      </c>
    </row>
    <row r="19" spans="1:11" ht="15" customHeight="1">
      <c r="A19" s="14"/>
      <c r="B19" s="12" t="s">
        <v>3</v>
      </c>
      <c r="C19" s="1">
        <v>963.069376076</v>
      </c>
      <c r="E19" s="16"/>
      <c r="F19" s="12" t="s">
        <v>3</v>
      </c>
      <c r="G19" s="1">
        <f t="shared" si="0"/>
        <v>962.724834</v>
      </c>
      <c r="H19" s="17"/>
      <c r="I19" s="14"/>
      <c r="J19" s="12" t="s">
        <v>3</v>
      </c>
      <c r="K19" s="15">
        <f t="shared" si="1"/>
        <v>0.0003578821941971899</v>
      </c>
    </row>
    <row r="20" spans="1:12" ht="15" customHeight="1">
      <c r="A20" s="19"/>
      <c r="B20" s="12" t="s">
        <v>4</v>
      </c>
      <c r="C20" s="1">
        <v>917.357782225</v>
      </c>
      <c r="D20" s="13">
        <f>SUM(C17:C20)</f>
        <v>3829.184897199</v>
      </c>
      <c r="E20" s="16"/>
      <c r="F20" s="12" t="s">
        <v>4</v>
      </c>
      <c r="G20" s="1">
        <f t="shared" si="0"/>
        <v>971.413856</v>
      </c>
      <c r="H20" s="17"/>
      <c r="I20" s="19"/>
      <c r="J20" s="12" t="s">
        <v>4</v>
      </c>
      <c r="K20" s="15">
        <f t="shared" si="1"/>
        <v>-0.05564680124863275</v>
      </c>
      <c r="L20" s="15">
        <f>D20/D16-1</f>
        <v>-0.0023532383080678843</v>
      </c>
    </row>
    <row r="21" spans="1:11" ht="15" customHeight="1">
      <c r="A21" s="6">
        <v>2009</v>
      </c>
      <c r="B21" s="12" t="s">
        <v>1</v>
      </c>
      <c r="C21" s="1">
        <v>839.855409986968</v>
      </c>
      <c r="E21" s="11">
        <v>2008</v>
      </c>
      <c r="F21" s="12" t="s">
        <v>1</v>
      </c>
      <c r="G21" s="1">
        <f t="shared" si="0"/>
        <v>960.2137016059999</v>
      </c>
      <c r="H21" s="17"/>
      <c r="I21" s="20">
        <v>2009</v>
      </c>
      <c r="J21" s="12" t="s">
        <v>1</v>
      </c>
      <c r="K21" s="15">
        <f t="shared" si="1"/>
        <v>-0.12534531783677672</v>
      </c>
    </row>
    <row r="22" spans="2:11" ht="15" customHeight="1">
      <c r="B22" s="12" t="s">
        <v>2</v>
      </c>
      <c r="C22" s="1">
        <v>833.4803702380605</v>
      </c>
      <c r="E22" s="19"/>
      <c r="F22" s="12" t="s">
        <v>2</v>
      </c>
      <c r="G22" s="1">
        <f t="shared" si="0"/>
        <v>988.544037292</v>
      </c>
      <c r="H22" s="17"/>
      <c r="I22" s="19"/>
      <c r="J22" s="12" t="s">
        <v>2</v>
      </c>
      <c r="K22" s="15">
        <f t="shared" si="1"/>
        <v>-0.15686065688961937</v>
      </c>
    </row>
    <row r="23" spans="2:11" ht="15" customHeight="1">
      <c r="B23" s="12" t="s">
        <v>3</v>
      </c>
      <c r="C23" s="1">
        <v>846.3527462477905</v>
      </c>
      <c r="E23" s="19"/>
      <c r="F23" s="12" t="s">
        <v>3</v>
      </c>
      <c r="G23" s="1">
        <f t="shared" si="0"/>
        <v>963.069376076</v>
      </c>
      <c r="H23" s="17"/>
      <c r="I23" s="19"/>
      <c r="J23" s="12" t="s">
        <v>3</v>
      </c>
      <c r="K23" s="15">
        <f t="shared" si="1"/>
        <v>-0.12119233850396971</v>
      </c>
    </row>
    <row r="24" spans="2:12" ht="15" customHeight="1">
      <c r="B24" s="12" t="s">
        <v>4</v>
      </c>
      <c r="C24" s="1">
        <v>850.3727550696693</v>
      </c>
      <c r="D24" s="13">
        <f>SUM(C21:C24)</f>
        <v>3370.0612815424884</v>
      </c>
      <c r="E24" s="19"/>
      <c r="F24" s="12" t="s">
        <v>4</v>
      </c>
      <c r="G24" s="1">
        <f t="shared" si="0"/>
        <v>917.357782225</v>
      </c>
      <c r="H24" s="17"/>
      <c r="I24" s="19"/>
      <c r="J24" s="12" t="s">
        <v>4</v>
      </c>
      <c r="K24" s="15">
        <f t="shared" si="1"/>
        <v>-0.07301952242980081</v>
      </c>
      <c r="L24" s="15">
        <f>D24/D20-1</f>
        <v>-0.11990113509336009</v>
      </c>
    </row>
    <row r="25" spans="1:11" ht="15" customHeight="1">
      <c r="A25" s="6">
        <v>2010</v>
      </c>
      <c r="B25" s="12" t="s">
        <v>1</v>
      </c>
      <c r="C25" s="1">
        <v>854.9126677372399</v>
      </c>
      <c r="E25" s="6">
        <v>2009</v>
      </c>
      <c r="F25" s="12" t="s">
        <v>1</v>
      </c>
      <c r="G25" s="1">
        <f t="shared" si="0"/>
        <v>839.855409986968</v>
      </c>
      <c r="H25" s="17"/>
      <c r="I25" s="11">
        <v>2010</v>
      </c>
      <c r="J25" s="12" t="s">
        <v>1</v>
      </c>
      <c r="K25" s="15">
        <f t="shared" si="1"/>
        <v>0.01792839287718051</v>
      </c>
    </row>
    <row r="26" spans="2:11" ht="15" customHeight="1">
      <c r="B26" s="12" t="s">
        <v>2</v>
      </c>
      <c r="C26" s="1">
        <v>899.2276465955266</v>
      </c>
      <c r="F26" s="12" t="s">
        <v>2</v>
      </c>
      <c r="G26" s="1">
        <f t="shared" si="0"/>
        <v>833.4803702380605</v>
      </c>
      <c r="H26" s="17"/>
      <c r="I26" s="14"/>
      <c r="J26" s="12" t="s">
        <v>2</v>
      </c>
      <c r="K26" s="15">
        <f t="shared" si="1"/>
        <v>0.07888281320733115</v>
      </c>
    </row>
    <row r="27" spans="2:11" ht="15" customHeight="1">
      <c r="B27" s="12" t="s">
        <v>3</v>
      </c>
      <c r="C27" s="1">
        <v>903.6799920722112</v>
      </c>
      <c r="F27" s="12" t="s">
        <v>3</v>
      </c>
      <c r="G27" s="1">
        <f t="shared" si="0"/>
        <v>846.3527462477905</v>
      </c>
      <c r="H27" s="17"/>
      <c r="I27" s="14"/>
      <c r="J27" s="12" t="s">
        <v>3</v>
      </c>
      <c r="K27" s="15">
        <f t="shared" si="1"/>
        <v>0.0677344595129803</v>
      </c>
    </row>
    <row r="28" spans="2:12" ht="15" customHeight="1">
      <c r="B28" s="12" t="s">
        <v>4</v>
      </c>
      <c r="C28" s="1">
        <v>908.5293033839868</v>
      </c>
      <c r="D28" s="13">
        <f>SUM(C25:C28)</f>
        <v>3566.3496097889642</v>
      </c>
      <c r="F28" s="12" t="s">
        <v>4</v>
      </c>
      <c r="G28" s="1">
        <f t="shared" si="0"/>
        <v>850.3727550696693</v>
      </c>
      <c r="H28" s="17"/>
      <c r="J28" s="12" t="s">
        <v>4</v>
      </c>
      <c r="K28" s="15">
        <f t="shared" si="1"/>
        <v>0.06838947739988765</v>
      </c>
      <c r="L28" s="15">
        <f>D28/D24-1</f>
        <v>0.0582447355843434</v>
      </c>
    </row>
    <row r="29" spans="1:11" ht="15" customHeight="1">
      <c r="A29" s="6">
        <v>2011</v>
      </c>
      <c r="B29" s="12" t="s">
        <v>1</v>
      </c>
      <c r="C29" s="1">
        <v>897.0521479809834</v>
      </c>
      <c r="E29" s="6">
        <v>2010</v>
      </c>
      <c r="F29" s="12" t="s">
        <v>1</v>
      </c>
      <c r="G29" s="1">
        <f t="shared" si="0"/>
        <v>854.9126677372399</v>
      </c>
      <c r="H29" s="17"/>
      <c r="I29" s="21">
        <v>2011</v>
      </c>
      <c r="J29" s="12" t="s">
        <v>1</v>
      </c>
      <c r="K29" s="15">
        <f t="shared" si="1"/>
        <v>0.0492909765336349</v>
      </c>
    </row>
    <row r="30" spans="2:11" ht="15" customHeight="1">
      <c r="B30" s="12" t="s">
        <v>2</v>
      </c>
      <c r="C30" s="1">
        <v>931.5140676319014</v>
      </c>
      <c r="F30" s="12" t="s">
        <v>2</v>
      </c>
      <c r="G30" s="1">
        <f t="shared" si="0"/>
        <v>899.2276465955266</v>
      </c>
      <c r="H30" s="17"/>
      <c r="J30" s="12" t="s">
        <v>2</v>
      </c>
      <c r="K30" s="15">
        <f t="shared" si="1"/>
        <v>0.03590461342977069</v>
      </c>
    </row>
    <row r="31" spans="2:11" ht="15" customHeight="1">
      <c r="B31" s="12" t="s">
        <v>3</v>
      </c>
      <c r="C31" s="1">
        <v>920.6305771018738</v>
      </c>
      <c r="F31" s="12" t="s">
        <v>3</v>
      </c>
      <c r="G31" s="1">
        <f t="shared" si="0"/>
        <v>903.6799920722112</v>
      </c>
      <c r="H31" s="17"/>
      <c r="J31" s="12" t="s">
        <v>3</v>
      </c>
      <c r="K31" s="15">
        <f t="shared" si="1"/>
        <v>0.018757287068836614</v>
      </c>
    </row>
    <row r="32" spans="2:12" ht="15" customHeight="1">
      <c r="B32" s="12" t="s">
        <v>4</v>
      </c>
      <c r="C32" s="1">
        <v>912.5697860839917</v>
      </c>
      <c r="D32" s="13">
        <f>SUM(C29:C32)</f>
        <v>3661.7665787987503</v>
      </c>
      <c r="F32" s="12" t="s">
        <v>4</v>
      </c>
      <c r="G32" s="1">
        <f t="shared" si="0"/>
        <v>908.5293033839868</v>
      </c>
      <c r="H32" s="17"/>
      <c r="J32" s="12" t="s">
        <v>4</v>
      </c>
      <c r="K32" s="15">
        <f t="shared" si="1"/>
        <v>0.004447278348596484</v>
      </c>
      <c r="L32" s="15">
        <f>D32/D28-1</f>
        <v>0.026754799570934962</v>
      </c>
    </row>
    <row r="33" spans="1:11" ht="15" customHeight="1">
      <c r="A33" s="6">
        <v>2012</v>
      </c>
      <c r="B33" s="12" t="s">
        <v>1</v>
      </c>
      <c r="C33" s="1">
        <v>910.0805288898198</v>
      </c>
      <c r="E33" s="6">
        <v>2011</v>
      </c>
      <c r="F33" s="12" t="s">
        <v>1</v>
      </c>
      <c r="G33" s="1">
        <f t="shared" si="0"/>
        <v>897.0521479809834</v>
      </c>
      <c r="H33" s="18"/>
      <c r="I33" s="21">
        <v>2012</v>
      </c>
      <c r="J33" s="12" t="s">
        <v>1</v>
      </c>
      <c r="K33" s="15">
        <f t="shared" si="1"/>
        <v>0.014523549091499</v>
      </c>
    </row>
    <row r="34" spans="2:11" ht="15" customHeight="1">
      <c r="B34" s="12" t="s">
        <v>2</v>
      </c>
      <c r="C34" s="1">
        <v>922.8912871224394</v>
      </c>
      <c r="F34" s="12" t="s">
        <v>2</v>
      </c>
      <c r="G34" s="1">
        <f t="shared" si="0"/>
        <v>931.5140676319014</v>
      </c>
      <c r="H34" s="18"/>
      <c r="J34" s="12" t="s">
        <v>2</v>
      </c>
      <c r="K34" s="15">
        <f t="shared" si="1"/>
        <v>-0.009256736756947603</v>
      </c>
    </row>
    <row r="35" spans="2:11" ht="15" customHeight="1">
      <c r="B35" s="12" t="s">
        <v>3</v>
      </c>
      <c r="C35" s="1">
        <v>912.9806979846187</v>
      </c>
      <c r="F35" s="12" t="s">
        <v>3</v>
      </c>
      <c r="G35" s="1">
        <f t="shared" si="0"/>
        <v>920.6305771018738</v>
      </c>
      <c r="H35" s="18"/>
      <c r="J35" s="12" t="s">
        <v>3</v>
      </c>
      <c r="K35" s="15">
        <f t="shared" si="1"/>
        <v>-0.008309390658451488</v>
      </c>
    </row>
    <row r="36" spans="2:12" ht="15" customHeight="1">
      <c r="B36" s="12" t="s">
        <v>4</v>
      </c>
      <c r="C36" s="1">
        <v>892.1237980656227</v>
      </c>
      <c r="D36" s="13">
        <f>SUM(C33:C36)</f>
        <v>3638.076312062501</v>
      </c>
      <c r="F36" s="12" t="s">
        <v>4</v>
      </c>
      <c r="G36" s="1">
        <f t="shared" si="0"/>
        <v>912.5697860839917</v>
      </c>
      <c r="H36" s="18"/>
      <c r="J36" s="12" t="s">
        <v>4</v>
      </c>
      <c r="K36" s="15">
        <f t="shared" si="1"/>
        <v>-0.02240484873612414</v>
      </c>
      <c r="L36" s="15">
        <f>D36/D32-1</f>
        <v>-0.0064696277674861635</v>
      </c>
    </row>
    <row r="37" spans="1:11" ht="15" customHeight="1">
      <c r="A37" s="6">
        <v>2013</v>
      </c>
      <c r="B37" s="12" t="s">
        <v>1</v>
      </c>
      <c r="C37" s="1">
        <v>899.6237495</v>
      </c>
      <c r="E37" s="6">
        <v>2012</v>
      </c>
      <c r="F37" s="12" t="s">
        <v>1</v>
      </c>
      <c r="G37" s="1">
        <f t="shared" si="0"/>
        <v>910.0805288898198</v>
      </c>
      <c r="H37" s="18"/>
      <c r="I37" s="21">
        <v>2013</v>
      </c>
      <c r="J37" s="12" t="s">
        <v>1</v>
      </c>
      <c r="K37" s="15">
        <f t="shared" si="1"/>
        <v>-0.011489949579050585</v>
      </c>
    </row>
    <row r="38" spans="2:11" ht="15" customHeight="1">
      <c r="B38" s="12" t="s">
        <v>2</v>
      </c>
      <c r="C38" s="1">
        <v>925.8370155</v>
      </c>
      <c r="F38" s="12" t="s">
        <v>2</v>
      </c>
      <c r="G38" s="1">
        <f t="shared" si="0"/>
        <v>922.8912871224394</v>
      </c>
      <c r="H38" s="18"/>
      <c r="J38" s="12" t="s">
        <v>2</v>
      </c>
      <c r="K38" s="15">
        <f t="shared" si="1"/>
        <v>0.003191847640847678</v>
      </c>
    </row>
    <row r="39" spans="2:11" ht="15" customHeight="1">
      <c r="B39" s="12" t="s">
        <v>3</v>
      </c>
      <c r="C39" s="1">
        <v>915.4002185</v>
      </c>
      <c r="F39" s="12" t="s">
        <v>3</v>
      </c>
      <c r="G39" s="1">
        <f t="shared" si="0"/>
        <v>912.9806979846187</v>
      </c>
      <c r="H39" s="18"/>
      <c r="J39" s="12" t="s">
        <v>3</v>
      </c>
      <c r="K39" s="15">
        <f t="shared" si="1"/>
        <v>0.002650133262096732</v>
      </c>
    </row>
    <row r="40" spans="2:12" ht="15" customHeight="1">
      <c r="B40" s="12" t="s">
        <v>4</v>
      </c>
      <c r="C40" s="1">
        <v>904.2538225</v>
      </c>
      <c r="D40" s="13">
        <f>SUM(C37:C40)</f>
        <v>3645.114806</v>
      </c>
      <c r="F40" s="12" t="s">
        <v>4</v>
      </c>
      <c r="G40" s="1">
        <f t="shared" si="0"/>
        <v>892.1237980656227</v>
      </c>
      <c r="H40" s="18"/>
      <c r="J40" s="12" t="s">
        <v>4</v>
      </c>
      <c r="K40" s="15">
        <f t="shared" si="1"/>
        <v>0.013596795041986853</v>
      </c>
      <c r="L40" s="15">
        <f>D40/D36-1</f>
        <v>0.0019346746285013872</v>
      </c>
    </row>
    <row r="41" spans="1:11" ht="15" customHeight="1">
      <c r="A41" s="6">
        <v>2014</v>
      </c>
      <c r="B41" s="12" t="s">
        <v>1</v>
      </c>
      <c r="C41" s="1">
        <v>908.770162</v>
      </c>
      <c r="E41" s="6">
        <v>2013</v>
      </c>
      <c r="F41" s="12" t="s">
        <v>1</v>
      </c>
      <c r="G41" s="1">
        <f t="shared" si="0"/>
        <v>899.6237495</v>
      </c>
      <c r="H41" s="18"/>
      <c r="I41" s="21">
        <v>2014</v>
      </c>
      <c r="J41" s="12" t="s">
        <v>1</v>
      </c>
      <c r="K41" s="15">
        <f t="shared" si="1"/>
        <v>0.010166930903150906</v>
      </c>
    </row>
    <row r="42" spans="2:11" ht="15" customHeight="1">
      <c r="B42" s="12" t="s">
        <v>2</v>
      </c>
      <c r="C42" s="1">
        <v>936.519529</v>
      </c>
      <c r="F42" s="12" t="s">
        <v>2</v>
      </c>
      <c r="G42" s="1">
        <f t="shared" si="0"/>
        <v>925.8370155</v>
      </c>
      <c r="H42" s="18"/>
      <c r="J42" s="12" t="s">
        <v>2</v>
      </c>
      <c r="K42" s="15">
        <f t="shared" si="1"/>
        <v>0.011538222517740726</v>
      </c>
    </row>
    <row r="43" spans="2:11" ht="15" customHeight="1">
      <c r="B43" s="12" t="s">
        <v>3</v>
      </c>
      <c r="C43" s="1">
        <v>929.69897</v>
      </c>
      <c r="F43" s="12" t="s">
        <v>3</v>
      </c>
      <c r="G43" s="1">
        <f t="shared" si="0"/>
        <v>915.4002185</v>
      </c>
      <c r="H43" s="18"/>
      <c r="J43" s="12" t="s">
        <v>3</v>
      </c>
      <c r="K43" s="15">
        <f t="shared" si="1"/>
        <v>0.01562021857874396</v>
      </c>
    </row>
    <row r="44" spans="2:12" ht="15" customHeight="1">
      <c r="B44" s="12" t="s">
        <v>4</v>
      </c>
      <c r="C44" s="1">
        <v>936.676207</v>
      </c>
      <c r="D44" s="13">
        <f>SUM(C41:C44)</f>
        <v>3711.664868</v>
      </c>
      <c r="F44" s="12" t="s">
        <v>4</v>
      </c>
      <c r="G44" s="1">
        <f t="shared" si="0"/>
        <v>904.2538225</v>
      </c>
      <c r="H44" s="18"/>
      <c r="J44" s="12" t="s">
        <v>4</v>
      </c>
      <c r="K44" s="15">
        <f t="shared" si="1"/>
        <v>0.03585540220373251</v>
      </c>
      <c r="L44" s="15">
        <f>D44/D40-1</f>
        <v>0.01825732947847225</v>
      </c>
    </row>
    <row r="45" spans="1:11" ht="15" customHeight="1">
      <c r="A45" s="6">
        <v>2015</v>
      </c>
      <c r="B45" s="12" t="s">
        <v>1</v>
      </c>
      <c r="C45" s="1">
        <v>939.338637</v>
      </c>
      <c r="E45" s="6">
        <v>2014</v>
      </c>
      <c r="F45" s="12" t="s">
        <v>1</v>
      </c>
      <c r="G45" s="1">
        <f t="shared" si="0"/>
        <v>908.770162</v>
      </c>
      <c r="H45" s="18"/>
      <c r="I45" s="21">
        <v>2015</v>
      </c>
      <c r="J45" s="12" t="s">
        <v>1</v>
      </c>
      <c r="K45" s="15">
        <f t="shared" si="1"/>
        <v>0.03363719043407576</v>
      </c>
    </row>
    <row r="46" spans="2:12" ht="15" customHeight="1">
      <c r="B46" s="12" t="s">
        <v>2</v>
      </c>
      <c r="C46" s="1">
        <v>952.133594</v>
      </c>
      <c r="F46" s="12" t="s">
        <v>2</v>
      </c>
      <c r="G46" s="1">
        <f t="shared" si="0"/>
        <v>936.519529</v>
      </c>
      <c r="H46" s="18"/>
      <c r="J46" s="12" t="s">
        <v>2</v>
      </c>
      <c r="K46" s="15">
        <f t="shared" si="1"/>
        <v>0.01667243929944795</v>
      </c>
      <c r="L46" s="15"/>
    </row>
    <row r="47" spans="2:11" ht="15" customHeight="1">
      <c r="B47" s="12" t="s">
        <v>3</v>
      </c>
      <c r="C47" s="1">
        <v>941.770842</v>
      </c>
      <c r="F47" s="12" t="s">
        <v>3</v>
      </c>
      <c r="G47" s="1">
        <f t="shared" si="0"/>
        <v>929.69897</v>
      </c>
      <c r="H47" s="18"/>
      <c r="J47" s="12" t="s">
        <v>3</v>
      </c>
      <c r="K47" s="15">
        <f t="shared" si="1"/>
        <v>0.012984710524095666</v>
      </c>
    </row>
    <row r="48" spans="2:12" ht="15" customHeight="1">
      <c r="B48" s="12" t="s">
        <v>4</v>
      </c>
      <c r="C48" s="1">
        <v>939.189312</v>
      </c>
      <c r="D48" s="13">
        <f>SUM(C45:C48)</f>
        <v>3772.432385</v>
      </c>
      <c r="F48" s="12" t="s">
        <v>4</v>
      </c>
      <c r="G48" s="1">
        <f t="shared" si="0"/>
        <v>936.676207</v>
      </c>
      <c r="H48" s="18"/>
      <c r="J48" s="12" t="s">
        <v>4</v>
      </c>
      <c r="K48" s="15">
        <f t="shared" si="1"/>
        <v>0.0026830029216275975</v>
      </c>
      <c r="L48" s="15">
        <f>D48/D44-1</f>
        <v>0.016372037659947436</v>
      </c>
    </row>
    <row r="49" spans="1:15" ht="15" customHeight="1">
      <c r="A49" s="6">
        <v>2016</v>
      </c>
      <c r="B49" s="12" t="s">
        <v>1</v>
      </c>
      <c r="C49" s="1">
        <v>932.409746</v>
      </c>
      <c r="E49" s="6">
        <v>2015</v>
      </c>
      <c r="F49" s="12" t="s">
        <v>1</v>
      </c>
      <c r="G49" s="1">
        <f t="shared" si="0"/>
        <v>939.338637</v>
      </c>
      <c r="H49" s="18"/>
      <c r="I49" s="6">
        <v>2016</v>
      </c>
      <c r="J49" s="12" t="s">
        <v>1</v>
      </c>
      <c r="K49" s="15">
        <f t="shared" si="1"/>
        <v>-0.007376350473700222</v>
      </c>
      <c r="L49" s="15"/>
      <c r="O49" s="6" t="s">
        <v>236</v>
      </c>
    </row>
    <row r="50" spans="2:15" ht="15" customHeight="1">
      <c r="B50" s="12" t="s">
        <v>2</v>
      </c>
      <c r="C50" s="1">
        <v>944.796251</v>
      </c>
      <c r="F50" s="12" t="s">
        <v>2</v>
      </c>
      <c r="G50" s="1">
        <f t="shared" si="0"/>
        <v>952.133594</v>
      </c>
      <c r="H50" s="18"/>
      <c r="J50" s="12" t="s">
        <v>2</v>
      </c>
      <c r="K50" s="15">
        <f t="shared" si="1"/>
        <v>-0.0077062116558404</v>
      </c>
      <c r="L50" s="15"/>
      <c r="O50" s="195"/>
    </row>
    <row r="51" spans="2:15" ht="15" customHeight="1">
      <c r="B51" s="12" t="s">
        <v>3</v>
      </c>
      <c r="C51" s="1">
        <v>960.584424</v>
      </c>
      <c r="F51" s="12" t="s">
        <v>3</v>
      </c>
      <c r="G51" s="1">
        <f t="shared" si="0"/>
        <v>941.770842</v>
      </c>
      <c r="H51" s="18"/>
      <c r="J51" s="12" t="s">
        <v>3</v>
      </c>
      <c r="K51" s="15">
        <f t="shared" si="1"/>
        <v>0.019976815124204128</v>
      </c>
      <c r="L51" s="15"/>
      <c r="O51" s="195"/>
    </row>
    <row r="52" spans="2:12" ht="15" customHeight="1">
      <c r="B52" s="12" t="s">
        <v>4</v>
      </c>
      <c r="C52" s="1">
        <v>952.030313</v>
      </c>
      <c r="D52" s="22">
        <f>SUM(C49:C52)</f>
        <v>3789.820734</v>
      </c>
      <c r="F52" s="12" t="s">
        <v>4</v>
      </c>
      <c r="G52" s="1">
        <f t="shared" si="0"/>
        <v>939.189312</v>
      </c>
      <c r="H52" s="18"/>
      <c r="J52" s="12" t="s">
        <v>4</v>
      </c>
      <c r="K52" s="15">
        <f t="shared" si="1"/>
        <v>0.01367243093158188</v>
      </c>
      <c r="L52" s="15">
        <f>D52/D48-1</f>
        <v>0.004609320254258087</v>
      </c>
    </row>
    <row r="53" spans="2:25" ht="15" customHeight="1">
      <c r="B53" s="23"/>
      <c r="C53" s="24">
        <f>C52/C51-1</f>
        <v>-0.008905111082667339</v>
      </c>
      <c r="D53" s="13"/>
      <c r="E53" s="25"/>
      <c r="F53" s="23"/>
      <c r="G53" s="5"/>
      <c r="H53" s="18"/>
      <c r="I53" s="25"/>
      <c r="J53" s="23"/>
      <c r="K53" s="15"/>
      <c r="L53" s="15"/>
      <c r="Q53" s="8"/>
      <c r="S53" s="8"/>
      <c r="T53" s="8"/>
      <c r="U53" s="8"/>
      <c r="V53" s="8"/>
      <c r="W53" s="8"/>
      <c r="X53" s="8"/>
      <c r="Y53" s="8"/>
    </row>
    <row r="54" spans="2:25" ht="15" customHeight="1">
      <c r="B54" s="23"/>
      <c r="C54" s="16"/>
      <c r="D54" s="13"/>
      <c r="E54" s="25"/>
      <c r="F54" s="23"/>
      <c r="G54" s="5"/>
      <c r="H54" s="18"/>
      <c r="I54" s="25"/>
      <c r="J54" s="23"/>
      <c r="K54" s="15"/>
      <c r="L54" s="15"/>
      <c r="Q54" s="8"/>
      <c r="S54" s="8"/>
      <c r="T54" s="8"/>
      <c r="U54" s="8"/>
      <c r="V54" s="8"/>
      <c r="W54" s="8"/>
      <c r="X54" s="8"/>
      <c r="Y54" s="8"/>
    </row>
    <row r="55" spans="2:25" ht="15" customHeight="1">
      <c r="B55" s="23"/>
      <c r="D55" s="13"/>
      <c r="E55" s="25"/>
      <c r="F55" s="23"/>
      <c r="G55" s="5"/>
      <c r="H55" s="18"/>
      <c r="I55" s="25"/>
      <c r="J55" s="23"/>
      <c r="K55" s="15"/>
      <c r="L55" s="15"/>
      <c r="Q55" s="5"/>
      <c r="R55" s="8"/>
      <c r="S55" s="8"/>
      <c r="T55" s="8"/>
      <c r="U55" s="8"/>
      <c r="V55" s="8"/>
      <c r="W55" s="8"/>
      <c r="X55" s="8"/>
      <c r="Y55" s="8"/>
    </row>
    <row r="56" spans="2:25" ht="15" customHeight="1">
      <c r="B56" s="23"/>
      <c r="C56" s="5"/>
      <c r="D56" s="13"/>
      <c r="E56" s="25"/>
      <c r="F56" s="23"/>
      <c r="G56" s="5"/>
      <c r="H56" s="18"/>
      <c r="I56" s="25"/>
      <c r="J56" s="23"/>
      <c r="K56" s="15"/>
      <c r="L56" s="15"/>
      <c r="Q56" s="8"/>
      <c r="R56" s="8"/>
      <c r="S56" s="8"/>
      <c r="T56" s="8"/>
      <c r="U56" s="8"/>
      <c r="V56" s="8"/>
      <c r="W56" s="8"/>
      <c r="X56" s="8"/>
      <c r="Y56" s="8"/>
    </row>
    <row r="57" spans="2:12" ht="15" customHeight="1">
      <c r="B57" s="23"/>
      <c r="C57" s="5"/>
      <c r="D57" s="13"/>
      <c r="E57" s="25"/>
      <c r="F57" s="23"/>
      <c r="G57" s="5"/>
      <c r="H57" s="18"/>
      <c r="I57" s="25"/>
      <c r="J57" s="23"/>
      <c r="K57" s="15"/>
      <c r="L57" s="15"/>
    </row>
    <row r="58" spans="2:10" ht="12.75">
      <c r="B58" s="8"/>
      <c r="D58" s="8"/>
      <c r="E58" s="8"/>
      <c r="F58" s="8"/>
      <c r="G58" s="8"/>
      <c r="H58" s="8"/>
      <c r="I58" s="8"/>
      <c r="J58" s="8"/>
    </row>
    <row r="59" spans="2:10" ht="12.75">
      <c r="B59" s="5"/>
      <c r="C59" s="8"/>
      <c r="D59" s="8"/>
      <c r="E59" s="8"/>
      <c r="F59" s="8"/>
      <c r="G59" s="8"/>
      <c r="H59" s="8"/>
      <c r="I59" s="8"/>
      <c r="J59" s="8"/>
    </row>
    <row r="60" spans="2:10" ht="8.25" customHeight="1">
      <c r="B60" s="8"/>
      <c r="C60" s="8"/>
      <c r="D60" s="8"/>
      <c r="E60" s="8"/>
      <c r="F60" s="8"/>
      <c r="G60" s="8"/>
      <c r="H60" s="8"/>
      <c r="I60" s="8"/>
      <c r="J60" s="8"/>
    </row>
    <row r="61" ht="8.25" customHeight="1"/>
    <row r="62" ht="8.25" customHeight="1"/>
    <row r="63" spans="17:31" ht="8.25" customHeight="1"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ht="8.25" customHeight="1"/>
    <row r="65" ht="8.25" customHeight="1"/>
    <row r="66" ht="8.25" customHeight="1"/>
    <row r="67" spans="17:31" s="26" customFormat="1" ht="8.25" customHeight="1"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7.5" customHeight="1"/>
    <row r="85" ht="7.5" customHeight="1"/>
    <row r="86" ht="7.5" customHeight="1"/>
    <row r="87" ht="7.5" customHeight="1"/>
    <row r="88" ht="7.5" customHeight="1"/>
  </sheetData>
  <mergeCells count="1">
    <mergeCell ref="C1:I2"/>
  </mergeCells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X21"/>
  <sheetViews>
    <sheetView showGridLines="0" tabSelected="1" workbookViewId="0" topLeftCell="A1">
      <selection activeCell="Q5" sqref="Q5"/>
    </sheetView>
  </sheetViews>
  <sheetFormatPr defaultColWidth="9.140625" defaultRowHeight="12.75"/>
  <cols>
    <col min="1" max="1" width="1.28515625" style="6" customWidth="1"/>
    <col min="2" max="2" width="43.57421875" style="6" customWidth="1"/>
    <col min="3" max="11" width="6.7109375" style="6" bestFit="1" customWidth="1"/>
    <col min="12" max="12" width="7.00390625" style="6" customWidth="1"/>
    <col min="13" max="15" width="8.00390625" style="6" customWidth="1"/>
    <col min="16" max="26" width="6.7109375" style="6" bestFit="1" customWidth="1"/>
    <col min="27" max="27" width="6.8515625" style="6" bestFit="1" customWidth="1"/>
    <col min="28" max="28" width="6.57421875" style="6" customWidth="1"/>
    <col min="29" max="29" width="9.140625" style="6" customWidth="1"/>
    <col min="30" max="16384" width="9.140625" style="6" customWidth="1"/>
  </cols>
  <sheetData>
    <row r="1" spans="2:27" ht="12.75">
      <c r="B1" s="167" t="s">
        <v>70</v>
      </c>
      <c r="C1" s="256"/>
      <c r="D1" s="256"/>
      <c r="E1" s="256"/>
      <c r="F1" s="256"/>
      <c r="G1" s="256"/>
      <c r="H1" s="256"/>
      <c r="I1" s="256"/>
      <c r="J1" s="200"/>
      <c r="K1" s="200"/>
      <c r="L1" s="2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2:27" ht="12.75">
      <c r="B2" s="182" t="s">
        <v>219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7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11" ht="12.75" customHeight="1">
      <c r="B4" s="28" t="s">
        <v>0</v>
      </c>
      <c r="C4" s="218">
        <v>2014</v>
      </c>
      <c r="D4" s="265">
        <v>2015</v>
      </c>
      <c r="E4" s="266"/>
      <c r="F4" s="266"/>
      <c r="G4" s="267"/>
      <c r="H4" s="265">
        <v>2016</v>
      </c>
      <c r="I4" s="266"/>
      <c r="J4" s="266"/>
      <c r="K4" s="266"/>
    </row>
    <row r="5" spans="2:11" ht="12.75">
      <c r="B5" s="29" t="s">
        <v>0</v>
      </c>
      <c r="C5" s="212" t="str">
        <f aca="true" t="shared" si="0" ref="C5:K5">C13</f>
        <v>Q4</v>
      </c>
      <c r="D5" s="212" t="str">
        <f t="shared" si="0"/>
        <v>Q1</v>
      </c>
      <c r="E5" s="219" t="str">
        <f t="shared" si="0"/>
        <v>Q2</v>
      </c>
      <c r="F5" s="219" t="str">
        <f t="shared" si="0"/>
        <v>Q3</v>
      </c>
      <c r="G5" s="213" t="str">
        <f t="shared" si="0"/>
        <v>Q4</v>
      </c>
      <c r="H5" s="212" t="str">
        <f t="shared" si="0"/>
        <v>Q1</v>
      </c>
      <c r="I5" s="219" t="str">
        <f t="shared" si="0"/>
        <v>Q2</v>
      </c>
      <c r="J5" s="219" t="str">
        <f t="shared" si="0"/>
        <v>Q3</v>
      </c>
      <c r="K5" s="213" t="str">
        <f t="shared" si="0"/>
        <v>Q4</v>
      </c>
    </row>
    <row r="6" spans="2:12" ht="15.75" customHeight="1">
      <c r="B6" s="30" t="s">
        <v>10</v>
      </c>
      <c r="C6" s="220">
        <f aca="true" t="shared" si="1" ref="C6:J6">G14</f>
        <v>936.676207</v>
      </c>
      <c r="D6" s="220">
        <f t="shared" si="1"/>
        <v>939.338637</v>
      </c>
      <c r="E6" s="221">
        <f t="shared" si="1"/>
        <v>952.133594</v>
      </c>
      <c r="F6" s="221">
        <f t="shared" si="1"/>
        <v>941.770842</v>
      </c>
      <c r="G6" s="222">
        <f t="shared" si="1"/>
        <v>939.189312</v>
      </c>
      <c r="H6" s="220">
        <f t="shared" si="1"/>
        <v>932.409746</v>
      </c>
      <c r="I6" s="221">
        <f t="shared" si="1"/>
        <v>944.796251</v>
      </c>
      <c r="J6" s="221">
        <f t="shared" si="1"/>
        <v>960.584424</v>
      </c>
      <c r="K6" s="223">
        <f>O14</f>
        <v>952.030313</v>
      </c>
      <c r="L6" s="31"/>
    </row>
    <row r="7" spans="2:12" ht="15.75" customHeight="1">
      <c r="B7" s="32" t="s">
        <v>129</v>
      </c>
      <c r="C7" s="224">
        <f>100*(C6/F14-1)</f>
        <v>0.7504834602537924</v>
      </c>
      <c r="D7" s="224">
        <f>100*(D6/C6-1)</f>
        <v>0.28424230060537514</v>
      </c>
      <c r="E7" s="225">
        <f aca="true" t="shared" si="2" ref="E7:K7">100*(E6/D6-1)</f>
        <v>1.3621239983126587</v>
      </c>
      <c r="F7" s="225">
        <f t="shared" si="2"/>
        <v>-1.0883716387387499</v>
      </c>
      <c r="G7" s="225">
        <f t="shared" si="2"/>
        <v>-0.2741144538429108</v>
      </c>
      <c r="H7" s="224">
        <f t="shared" si="2"/>
        <v>-0.721852976112225</v>
      </c>
      <c r="I7" s="225">
        <f t="shared" si="2"/>
        <v>1.3284401040569938</v>
      </c>
      <c r="J7" s="225">
        <f t="shared" si="2"/>
        <v>1.6710664318671187</v>
      </c>
      <c r="K7" s="226">
        <f t="shared" si="2"/>
        <v>-0.8905111082667339</v>
      </c>
      <c r="L7" s="33"/>
    </row>
    <row r="8" spans="2:11" ht="15.75" customHeight="1">
      <c r="B8" s="34" t="s">
        <v>130</v>
      </c>
      <c r="C8" s="300">
        <f>100*(C6/C14-1)</f>
        <v>3.585540220373251</v>
      </c>
      <c r="D8" s="227">
        <f>100*(D6/D14-1)</f>
        <v>3.363719043407576</v>
      </c>
      <c r="E8" s="228">
        <f>100*(E6/E14-1)</f>
        <v>1.667243929944795</v>
      </c>
      <c r="F8" s="228">
        <f>100*(F6/F14-1)</f>
        <v>1.2984710524095666</v>
      </c>
      <c r="G8" s="229">
        <f>100*(G6/C6-1)</f>
        <v>0.26830029216275975</v>
      </c>
      <c r="H8" s="227">
        <f>100*(H6/D6-1)</f>
        <v>-0.7376350473700222</v>
      </c>
      <c r="I8" s="228">
        <f>100*(I6/E6-1)</f>
        <v>-0.77062116558404</v>
      </c>
      <c r="J8" s="228">
        <f>100*(J6/F6-1)</f>
        <v>1.9976815124204128</v>
      </c>
      <c r="K8" s="230">
        <f>100*(K6/G6-1)</f>
        <v>1.367243093158188</v>
      </c>
    </row>
    <row r="9" spans="2:11" ht="15.75" customHeight="1">
      <c r="B9" s="35" t="s">
        <v>245</v>
      </c>
      <c r="C9" s="301"/>
      <c r="D9" s="298">
        <f>SUM(D6:G6)</f>
        <v>3772.432385</v>
      </c>
      <c r="E9" s="263"/>
      <c r="F9" s="263"/>
      <c r="G9" s="263"/>
      <c r="H9" s="257">
        <f>SUM(H6:K6)</f>
        <v>3789.820734</v>
      </c>
      <c r="I9" s="258"/>
      <c r="J9" s="258"/>
      <c r="K9" s="259"/>
    </row>
    <row r="10" spans="2:11" ht="15.75" customHeight="1">
      <c r="B10" s="36" t="s">
        <v>220</v>
      </c>
      <c r="C10" s="302"/>
      <c r="D10" s="299">
        <f>100*(D9/D15-1)</f>
        <v>1.6372037659947436</v>
      </c>
      <c r="E10" s="264"/>
      <c r="F10" s="264"/>
      <c r="G10" s="264"/>
      <c r="H10" s="260">
        <f>100*(H9/D9-1)</f>
        <v>0.4609320254258087</v>
      </c>
      <c r="I10" s="261"/>
      <c r="J10" s="261"/>
      <c r="K10" s="262"/>
    </row>
    <row r="11" spans="2:29" ht="12.75">
      <c r="B11" s="8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38"/>
      <c r="O11" s="37"/>
      <c r="P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2:27" ht="12.75">
      <c r="B12" s="8"/>
      <c r="C12" s="6">
        <v>2013</v>
      </c>
      <c r="D12" s="6">
        <v>2014</v>
      </c>
      <c r="H12" s="6">
        <v>2015</v>
      </c>
      <c r="L12" s="6">
        <v>2016</v>
      </c>
      <c r="P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2:27" ht="12.75">
      <c r="B13" s="39" t="s">
        <v>106</v>
      </c>
      <c r="C13" s="40" t="s">
        <v>4</v>
      </c>
      <c r="D13" s="40" t="s">
        <v>1</v>
      </c>
      <c r="E13" s="40" t="s">
        <v>2</v>
      </c>
      <c r="F13" s="40" t="s">
        <v>3</v>
      </c>
      <c r="G13" s="40" t="s">
        <v>4</v>
      </c>
      <c r="H13" s="40" t="s">
        <v>1</v>
      </c>
      <c r="I13" s="40" t="s">
        <v>2</v>
      </c>
      <c r="J13" s="40" t="s">
        <v>3</v>
      </c>
      <c r="K13" s="40" t="s">
        <v>4</v>
      </c>
      <c r="L13" s="40" t="s">
        <v>1</v>
      </c>
      <c r="M13" s="40" t="s">
        <v>2</v>
      </c>
      <c r="N13" s="40" t="s">
        <v>3</v>
      </c>
      <c r="O13" s="40" t="s">
        <v>4</v>
      </c>
      <c r="P13" s="214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2:27" ht="12.75">
      <c r="B14" s="8"/>
      <c r="C14" s="1">
        <v>904.2538225</v>
      </c>
      <c r="D14" s="1">
        <v>908.770162</v>
      </c>
      <c r="E14" s="1">
        <v>936.519529</v>
      </c>
      <c r="F14" s="1">
        <v>929.69897</v>
      </c>
      <c r="G14" s="1">
        <v>936.676207</v>
      </c>
      <c r="H14" s="1">
        <v>939.338637</v>
      </c>
      <c r="I14" s="1">
        <v>952.133594</v>
      </c>
      <c r="J14" s="1">
        <v>941.770842</v>
      </c>
      <c r="K14" s="1">
        <v>939.189312</v>
      </c>
      <c r="L14" s="1">
        <v>932.409746</v>
      </c>
      <c r="M14" s="1">
        <v>944.796251</v>
      </c>
      <c r="N14" s="1">
        <v>960.584424</v>
      </c>
      <c r="O14" s="1">
        <v>952.030313</v>
      </c>
      <c r="P14" s="1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2:26" ht="12.75">
      <c r="B15" s="8"/>
      <c r="D15" s="41">
        <f>SUM(D14:G14)</f>
        <v>3711.664868</v>
      </c>
      <c r="E15" s="41"/>
      <c r="F15" s="41"/>
      <c r="G15" s="41"/>
      <c r="H15" s="37"/>
      <c r="I15" s="37"/>
      <c r="J15" s="37"/>
      <c r="K15" s="38"/>
      <c r="L15" s="5"/>
      <c r="M15" s="5"/>
      <c r="N15" s="5"/>
      <c r="P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2:43" ht="12.75">
      <c r="B16" s="8"/>
      <c r="C16" s="37"/>
      <c r="D16" s="37"/>
      <c r="E16" s="37"/>
      <c r="F16" s="37"/>
      <c r="G16" s="37"/>
      <c r="H16" s="37"/>
      <c r="I16" s="37"/>
      <c r="J16" s="37"/>
      <c r="K16" s="37"/>
      <c r="L16" s="38"/>
      <c r="O16" s="37"/>
      <c r="P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E16" s="26"/>
      <c r="AI16" s="26"/>
      <c r="AM16" s="26"/>
      <c r="AQ16" s="26"/>
    </row>
    <row r="17" spans="2:50" ht="12.75">
      <c r="B17" s="8"/>
      <c r="C17" s="42">
        <v>2005</v>
      </c>
      <c r="D17" s="42"/>
      <c r="E17" s="42"/>
      <c r="F17" s="42"/>
      <c r="G17" s="42">
        <v>2006</v>
      </c>
      <c r="H17" s="42"/>
      <c r="I17" s="42"/>
      <c r="J17" s="42"/>
      <c r="K17" s="42">
        <v>2007</v>
      </c>
      <c r="L17" s="42"/>
      <c r="M17" s="42"/>
      <c r="N17" s="42"/>
      <c r="O17" s="43">
        <v>2008</v>
      </c>
      <c r="P17" s="43"/>
      <c r="Q17" s="43"/>
      <c r="R17" s="43"/>
      <c r="S17" s="171">
        <v>2009</v>
      </c>
      <c r="T17" s="44"/>
      <c r="U17" s="44"/>
      <c r="V17" s="44"/>
      <c r="W17" s="171">
        <v>2010</v>
      </c>
      <c r="X17" s="44"/>
      <c r="Y17" s="44"/>
      <c r="Z17" s="44"/>
      <c r="AA17" s="171">
        <v>2011</v>
      </c>
      <c r="AB17" s="44"/>
      <c r="AC17" s="44"/>
      <c r="AD17" s="44"/>
      <c r="AE17" s="171">
        <v>2012</v>
      </c>
      <c r="AF17" s="44"/>
      <c r="AG17" s="44"/>
      <c r="AH17" s="44"/>
      <c r="AI17" s="171">
        <v>2013</v>
      </c>
      <c r="AJ17" s="44"/>
      <c r="AK17" s="44"/>
      <c r="AL17" s="44"/>
      <c r="AM17" s="171">
        <v>2014</v>
      </c>
      <c r="AN17" s="44"/>
      <c r="AO17" s="44"/>
      <c r="AP17" s="44"/>
      <c r="AQ17" s="171">
        <v>2015</v>
      </c>
      <c r="AR17" s="44"/>
      <c r="AS17" s="44"/>
      <c r="AT17" s="44"/>
      <c r="AU17" s="44">
        <v>2016</v>
      </c>
      <c r="AV17" s="44"/>
      <c r="AW17" s="44"/>
      <c r="AX17" s="44"/>
    </row>
    <row r="18" spans="2:50" ht="12.75">
      <c r="B18" s="8"/>
      <c r="C18" s="45" t="s">
        <v>1</v>
      </c>
      <c r="D18" s="46" t="s">
        <v>2</v>
      </c>
      <c r="E18" s="46" t="s">
        <v>3</v>
      </c>
      <c r="F18" s="46" t="s">
        <v>4</v>
      </c>
      <c r="G18" s="45" t="s">
        <v>1</v>
      </c>
      <c r="H18" s="46" t="s">
        <v>2</v>
      </c>
      <c r="I18" s="46" t="s">
        <v>3</v>
      </c>
      <c r="J18" s="46" t="s">
        <v>4</v>
      </c>
      <c r="K18" s="45" t="s">
        <v>1</v>
      </c>
      <c r="L18" s="46" t="s">
        <v>2</v>
      </c>
      <c r="M18" s="46" t="s">
        <v>3</v>
      </c>
      <c r="N18" s="46" t="s">
        <v>4</v>
      </c>
      <c r="O18" s="45" t="s">
        <v>1</v>
      </c>
      <c r="P18" s="46" t="s">
        <v>2</v>
      </c>
      <c r="Q18" s="46" t="s">
        <v>3</v>
      </c>
      <c r="R18" s="46" t="s">
        <v>4</v>
      </c>
      <c r="S18" s="45" t="s">
        <v>1</v>
      </c>
      <c r="T18" s="46" t="s">
        <v>2</v>
      </c>
      <c r="U18" s="46" t="s">
        <v>3</v>
      </c>
      <c r="V18" s="46" t="s">
        <v>4</v>
      </c>
      <c r="W18" s="45" t="s">
        <v>1</v>
      </c>
      <c r="X18" s="45" t="s">
        <v>2</v>
      </c>
      <c r="Y18" s="45" t="s">
        <v>3</v>
      </c>
      <c r="Z18" s="45" t="s">
        <v>4</v>
      </c>
      <c r="AA18" s="45" t="s">
        <v>1</v>
      </c>
      <c r="AB18" s="45" t="s">
        <v>2</v>
      </c>
      <c r="AC18" s="45" t="s">
        <v>3</v>
      </c>
      <c r="AD18" s="40" t="s">
        <v>4</v>
      </c>
      <c r="AE18" s="40" t="s">
        <v>1</v>
      </c>
      <c r="AF18" s="40" t="s">
        <v>2</v>
      </c>
      <c r="AG18" s="40" t="s">
        <v>3</v>
      </c>
      <c r="AH18" s="40" t="s">
        <v>4</v>
      </c>
      <c r="AI18" s="40" t="s">
        <v>1</v>
      </c>
      <c r="AJ18" s="40" t="s">
        <v>2</v>
      </c>
      <c r="AK18" s="40" t="s">
        <v>3</v>
      </c>
      <c r="AL18" s="40" t="s">
        <v>4</v>
      </c>
      <c r="AM18" s="40" t="s">
        <v>1</v>
      </c>
      <c r="AN18" s="40" t="s">
        <v>2</v>
      </c>
      <c r="AO18" s="40" t="s">
        <v>3</v>
      </c>
      <c r="AP18" s="40" t="s">
        <v>4</v>
      </c>
      <c r="AQ18" s="40" t="s">
        <v>1</v>
      </c>
      <c r="AR18" s="40" t="s">
        <v>2</v>
      </c>
      <c r="AS18" s="40" t="s">
        <v>3</v>
      </c>
      <c r="AT18" s="40" t="s">
        <v>4</v>
      </c>
      <c r="AU18" s="40" t="s">
        <v>1</v>
      </c>
      <c r="AV18" s="40" t="s">
        <v>2</v>
      </c>
      <c r="AW18" s="40" t="s">
        <v>3</v>
      </c>
      <c r="AX18" s="40" t="s">
        <v>4</v>
      </c>
    </row>
    <row r="19" spans="2:50" ht="12.75">
      <c r="B19" s="8"/>
      <c r="C19" s="1">
        <v>879.162835</v>
      </c>
      <c r="D19" s="1">
        <v>911.42763</v>
      </c>
      <c r="E19" s="1">
        <v>905.511955</v>
      </c>
      <c r="F19" s="1">
        <v>923.677666</v>
      </c>
      <c r="G19" s="1">
        <v>905.65128</v>
      </c>
      <c r="H19" s="1">
        <v>938.793312</v>
      </c>
      <c r="I19" s="1">
        <v>933.581802</v>
      </c>
      <c r="J19" s="1">
        <v>951.373415</v>
      </c>
      <c r="K19" s="1">
        <v>938.8168718000001</v>
      </c>
      <c r="L19" s="1">
        <v>965.261575</v>
      </c>
      <c r="M19" s="1">
        <v>962.724834</v>
      </c>
      <c r="N19" s="1">
        <v>971.413856</v>
      </c>
      <c r="O19" s="1">
        <v>960.2137016059999</v>
      </c>
      <c r="P19" s="1">
        <v>988.544037292</v>
      </c>
      <c r="Q19" s="1">
        <v>963.069376076</v>
      </c>
      <c r="R19" s="1">
        <v>917.357782225</v>
      </c>
      <c r="S19" s="1">
        <v>839.855409986968</v>
      </c>
      <c r="T19" s="1">
        <v>833.4803702380605</v>
      </c>
      <c r="U19" s="1">
        <v>846.3527462477905</v>
      </c>
      <c r="V19" s="1">
        <v>850.3727550696693</v>
      </c>
      <c r="W19" s="1">
        <v>854.9126677372399</v>
      </c>
      <c r="X19" s="1">
        <v>899.2276465955266</v>
      </c>
      <c r="Y19" s="1">
        <v>903.6799920722112</v>
      </c>
      <c r="Z19" s="1">
        <v>908.5293033839868</v>
      </c>
      <c r="AA19" s="1">
        <v>897.0521479809834</v>
      </c>
      <c r="AB19" s="1">
        <v>931.5140676319014</v>
      </c>
      <c r="AC19" s="1">
        <v>920.6305771018738</v>
      </c>
      <c r="AD19" s="1">
        <v>912.5697860839917</v>
      </c>
      <c r="AE19" s="1">
        <v>910.0805288898198</v>
      </c>
      <c r="AF19" s="1">
        <v>922.8912871224394</v>
      </c>
      <c r="AG19" s="1">
        <v>912.9806979846187</v>
      </c>
      <c r="AH19" s="1">
        <v>892.1237980656227</v>
      </c>
      <c r="AI19" s="1">
        <v>899.6237495</v>
      </c>
      <c r="AJ19" s="1">
        <v>925.8370155</v>
      </c>
      <c r="AK19" s="1">
        <v>915.4002185</v>
      </c>
      <c r="AL19" s="1">
        <v>904.2538225</v>
      </c>
      <c r="AM19" s="1">
        <v>908.770162</v>
      </c>
      <c r="AN19" s="1">
        <v>936.519529</v>
      </c>
      <c r="AO19" s="1">
        <v>929.69897</v>
      </c>
      <c r="AP19" s="1">
        <v>936.676207</v>
      </c>
      <c r="AQ19" s="1">
        <v>939.338637</v>
      </c>
      <c r="AR19" s="1">
        <v>952.133594</v>
      </c>
      <c r="AS19" s="1">
        <v>941.770842</v>
      </c>
      <c r="AT19" s="1">
        <v>939.189312</v>
      </c>
      <c r="AU19" s="1">
        <v>932.409746</v>
      </c>
      <c r="AV19" s="1">
        <v>944.796251</v>
      </c>
      <c r="AW19" s="1">
        <v>960.584424</v>
      </c>
      <c r="AX19" s="1">
        <v>952.030313</v>
      </c>
    </row>
    <row r="20" spans="2:39" ht="12.75"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5"/>
      <c r="AC20" s="5"/>
      <c r="AD20" s="37"/>
      <c r="AE20" s="5"/>
      <c r="AF20" s="5"/>
      <c r="AG20" s="37"/>
      <c r="AH20" s="8"/>
      <c r="AM20" s="5"/>
    </row>
    <row r="21" ht="12.75">
      <c r="B21" s="8"/>
    </row>
  </sheetData>
  <mergeCells count="7">
    <mergeCell ref="C1:I1"/>
    <mergeCell ref="H9:K9"/>
    <mergeCell ref="H10:K10"/>
    <mergeCell ref="D9:G9"/>
    <mergeCell ref="D10:G10"/>
    <mergeCell ref="D4:G4"/>
    <mergeCell ref="H4:K4"/>
  </mergeCells>
  <conditionalFormatting sqref="W11:AC11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printOptions/>
  <pageMargins left="0.11811023622047245" right="0.07874015748031496" top="0.15748031496062992" bottom="0.1574803149606299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74"/>
  <sheetViews>
    <sheetView showGridLines="0" workbookViewId="0" topLeftCell="A1">
      <selection activeCell="L20" sqref="L20"/>
    </sheetView>
  </sheetViews>
  <sheetFormatPr defaultColWidth="9.140625" defaultRowHeight="12.75"/>
  <cols>
    <col min="1" max="1" width="9.140625" style="6" customWidth="1"/>
    <col min="2" max="2" width="23.8515625" style="6" customWidth="1"/>
    <col min="3" max="8" width="8.7109375" style="6" customWidth="1"/>
    <col min="9" max="12" width="11.7109375" style="6" customWidth="1"/>
    <col min="13" max="13" width="6.28125" style="6" customWidth="1"/>
    <col min="14" max="15" width="9.140625" style="6" customWidth="1"/>
    <col min="16" max="16" width="3.00390625" style="6" bestFit="1" customWidth="1"/>
    <col min="17" max="17" width="17.421875" style="6" bestFit="1" customWidth="1"/>
    <col min="18" max="16384" width="9.140625" style="6" customWidth="1"/>
  </cols>
  <sheetData>
    <row r="1" spans="1:11" ht="28.9" customHeight="1">
      <c r="A1" s="8"/>
      <c r="B1" s="167" t="s">
        <v>158</v>
      </c>
      <c r="C1" s="256"/>
      <c r="D1" s="256"/>
      <c r="E1" s="256"/>
      <c r="F1" s="256"/>
      <c r="G1" s="256"/>
      <c r="H1" s="256"/>
      <c r="I1" s="256"/>
      <c r="J1" s="256"/>
      <c r="K1" s="256"/>
    </row>
    <row r="2" spans="1:13" ht="20.25" customHeight="1">
      <c r="A2" s="8"/>
      <c r="B2" s="47" t="s">
        <v>105</v>
      </c>
      <c r="C2" s="256"/>
      <c r="D2" s="256"/>
      <c r="E2" s="256"/>
      <c r="F2" s="256"/>
      <c r="G2" s="256"/>
      <c r="H2" s="256"/>
      <c r="I2" s="256"/>
      <c r="J2" s="256"/>
      <c r="K2" s="256"/>
      <c r="M2" s="194">
        <f>I8/I7</f>
        <v>0.5929275079710619</v>
      </c>
    </row>
    <row r="3" spans="1:11" ht="12.75">
      <c r="A3" s="8" t="s">
        <v>192</v>
      </c>
      <c r="B3" s="8" t="s">
        <v>223</v>
      </c>
      <c r="C3" s="8"/>
      <c r="D3" s="8"/>
      <c r="E3" s="8"/>
      <c r="F3" s="8"/>
      <c r="G3" s="8"/>
      <c r="H3" s="8"/>
      <c r="I3" s="8"/>
      <c r="J3" s="8"/>
      <c r="K3" s="8"/>
    </row>
    <row r="4" spans="1:22" ht="12.75" customHeight="1">
      <c r="A4" s="8"/>
      <c r="B4" s="48" t="s">
        <v>0</v>
      </c>
      <c r="C4" s="49">
        <v>2013</v>
      </c>
      <c r="D4" s="49">
        <v>2014</v>
      </c>
      <c r="E4" s="216">
        <v>2015</v>
      </c>
      <c r="F4" s="284">
        <v>2016</v>
      </c>
      <c r="G4" s="285"/>
      <c r="H4" s="285"/>
      <c r="I4" s="272">
        <v>2016</v>
      </c>
      <c r="J4" s="273"/>
      <c r="K4" s="273"/>
      <c r="L4" s="273"/>
      <c r="T4" s="50"/>
      <c r="U4" s="50"/>
      <c r="V4" s="50"/>
    </row>
    <row r="5" spans="1:23" ht="12.75">
      <c r="A5" s="8"/>
      <c r="B5" s="51" t="s">
        <v>0</v>
      </c>
      <c r="C5" s="52" t="s">
        <v>4</v>
      </c>
      <c r="D5" s="52" t="s">
        <v>4</v>
      </c>
      <c r="E5" s="209" t="s">
        <v>4</v>
      </c>
      <c r="F5" s="209" t="s">
        <v>1</v>
      </c>
      <c r="G5" s="53" t="s">
        <v>2</v>
      </c>
      <c r="H5" s="53" t="s">
        <v>3</v>
      </c>
      <c r="I5" s="274" t="s">
        <v>4</v>
      </c>
      <c r="J5" s="275"/>
      <c r="K5" s="275"/>
      <c r="L5" s="275"/>
      <c r="N5" s="54" t="s">
        <v>12</v>
      </c>
      <c r="O5" s="54" t="s">
        <v>13</v>
      </c>
      <c r="T5" s="55"/>
      <c r="U5" s="55"/>
      <c r="V5" s="56"/>
      <c r="W5" s="56"/>
    </row>
    <row r="6" spans="1:28" ht="63" customHeight="1">
      <c r="A6" s="8"/>
      <c r="B6" s="204" t="s">
        <v>110</v>
      </c>
      <c r="C6" s="278" t="s">
        <v>10</v>
      </c>
      <c r="D6" s="279"/>
      <c r="E6" s="279"/>
      <c r="F6" s="279"/>
      <c r="G6" s="280"/>
      <c r="H6" s="281"/>
      <c r="I6" s="231" t="s">
        <v>11</v>
      </c>
      <c r="J6" s="210" t="s">
        <v>131</v>
      </c>
      <c r="K6" s="210" t="s">
        <v>130</v>
      </c>
      <c r="L6" s="211" t="s">
        <v>220</v>
      </c>
      <c r="N6" s="57">
        <f>SUM(N8:N9)</f>
        <v>3789.820734</v>
      </c>
      <c r="O6" s="57">
        <f>SUM(O8:O9)</f>
        <v>3772.432385</v>
      </c>
      <c r="P6" s="31"/>
      <c r="Q6" s="31"/>
      <c r="R6" s="58">
        <f>SUM(R8:R9)</f>
        <v>904.2538225000001</v>
      </c>
      <c r="S6" s="58">
        <f>SUM(S8:S9)</f>
        <v>936.676207</v>
      </c>
      <c r="T6" s="58">
        <f>SUM(T8:T9)</f>
        <v>939.3386370000001</v>
      </c>
      <c r="U6" s="58">
        <f aca="true" t="shared" si="0" ref="U6:AA6">SUM(U8:U9)</f>
        <v>952.133594</v>
      </c>
      <c r="V6" s="58">
        <f t="shared" si="0"/>
        <v>941.770842</v>
      </c>
      <c r="W6" s="58">
        <f t="shared" si="0"/>
        <v>939.189312</v>
      </c>
      <c r="X6" s="58">
        <f t="shared" si="0"/>
        <v>932.409746</v>
      </c>
      <c r="Y6" s="58">
        <f t="shared" si="0"/>
        <v>944.796251</v>
      </c>
      <c r="Z6" s="58">
        <f t="shared" si="0"/>
        <v>960.5844240000001</v>
      </c>
      <c r="AA6" s="58">
        <f t="shared" si="0"/>
        <v>952.030313</v>
      </c>
      <c r="AB6" s="59"/>
    </row>
    <row r="7" spans="1:28" ht="12.75" customHeight="1">
      <c r="A7" s="60"/>
      <c r="B7" s="61" t="s">
        <v>128</v>
      </c>
      <c r="C7" s="78">
        <f aca="true" t="shared" si="1" ref="C7:I7">SUM(C8:C9)</f>
        <v>904.2538225000001</v>
      </c>
      <c r="D7" s="79">
        <f t="shared" si="1"/>
        <v>936.676207</v>
      </c>
      <c r="E7" s="80">
        <f t="shared" si="1"/>
        <v>939.189312</v>
      </c>
      <c r="F7" s="80">
        <f t="shared" si="1"/>
        <v>932.409746</v>
      </c>
      <c r="G7" s="81">
        <f t="shared" si="1"/>
        <v>944.796251</v>
      </c>
      <c r="H7" s="81">
        <f t="shared" si="1"/>
        <v>960.5844240000001</v>
      </c>
      <c r="I7" s="175">
        <f t="shared" si="1"/>
        <v>952.030313</v>
      </c>
      <c r="J7" s="240">
        <f>100*(I7/H7-1)</f>
        <v>-0.890511108266745</v>
      </c>
      <c r="K7" s="187">
        <f>100*(I7/E7-1)</f>
        <v>1.367243093158188</v>
      </c>
      <c r="L7" s="188">
        <f>100*(N6/O6-1)</f>
        <v>0.4609320254258087</v>
      </c>
      <c r="P7" s="270" t="s">
        <v>0</v>
      </c>
      <c r="Q7" s="271"/>
      <c r="R7" s="62" t="s">
        <v>221</v>
      </c>
      <c r="S7" s="62" t="s">
        <v>147</v>
      </c>
      <c r="T7" s="62" t="s">
        <v>148</v>
      </c>
      <c r="U7" s="62" t="s">
        <v>153</v>
      </c>
      <c r="V7" s="62" t="s">
        <v>197</v>
      </c>
      <c r="W7" s="62" t="s">
        <v>201</v>
      </c>
      <c r="X7" s="62" t="s">
        <v>205</v>
      </c>
      <c r="Y7" s="62" t="s">
        <v>207</v>
      </c>
      <c r="Z7" s="62" t="s">
        <v>216</v>
      </c>
      <c r="AA7" s="62" t="s">
        <v>222</v>
      </c>
      <c r="AB7" s="62"/>
    </row>
    <row r="8" spans="1:28" ht="14.25" customHeight="1">
      <c r="A8" s="60"/>
      <c r="B8" s="161" t="s">
        <v>14</v>
      </c>
      <c r="C8" s="82">
        <f>R8</f>
        <v>545.10918475</v>
      </c>
      <c r="D8" s="83">
        <f>S8</f>
        <v>559.727846</v>
      </c>
      <c r="E8" s="84">
        <f aca="true" t="shared" si="2" ref="E8:H9">W8</f>
        <v>556.453235</v>
      </c>
      <c r="F8" s="84">
        <f t="shared" si="2"/>
        <v>552.814361</v>
      </c>
      <c r="G8" s="85">
        <f t="shared" si="2"/>
        <v>555.666362</v>
      </c>
      <c r="H8" s="85">
        <f>Z8</f>
        <v>571.997098</v>
      </c>
      <c r="I8" s="176">
        <f>AA8</f>
        <v>564.484961</v>
      </c>
      <c r="J8" s="233">
        <f>100*(I8/H8-1)</f>
        <v>-1.3133173273547016</v>
      </c>
      <c r="K8" s="189">
        <f>100*(I8/E8-1)</f>
        <v>1.4433784359255464</v>
      </c>
      <c r="L8" s="190">
        <f>100*(N8/O8-1)</f>
        <v>0.2665500231293416</v>
      </c>
      <c r="N8" s="57">
        <f>SUM(X8:AB8)</f>
        <v>2244.962782</v>
      </c>
      <c r="O8" s="57">
        <f>SUM(T8:W8)</f>
        <v>2238.994741</v>
      </c>
      <c r="P8" s="276" t="s">
        <v>138</v>
      </c>
      <c r="Q8" s="277"/>
      <c r="R8" s="1">
        <v>545.10918475</v>
      </c>
      <c r="S8" s="1">
        <v>559.727846</v>
      </c>
      <c r="T8" s="1">
        <v>558.905898</v>
      </c>
      <c r="U8" s="1">
        <v>558.59226</v>
      </c>
      <c r="V8" s="1">
        <v>565.043348</v>
      </c>
      <c r="W8" s="1">
        <v>556.453235</v>
      </c>
      <c r="X8" s="1">
        <v>552.814361</v>
      </c>
      <c r="Y8" s="1">
        <v>555.666362</v>
      </c>
      <c r="Z8" s="1">
        <v>571.997098</v>
      </c>
      <c r="AA8" s="1">
        <v>564.484961</v>
      </c>
      <c r="AB8" s="63"/>
    </row>
    <row r="9" spans="1:28" ht="12.75" customHeight="1">
      <c r="A9" s="60"/>
      <c r="B9" s="164" t="s">
        <v>15</v>
      </c>
      <c r="C9" s="87">
        <f>R9</f>
        <v>359.14463775</v>
      </c>
      <c r="D9" s="88">
        <f>S9</f>
        <v>376.948361</v>
      </c>
      <c r="E9" s="89">
        <f t="shared" si="2"/>
        <v>382.736077</v>
      </c>
      <c r="F9" s="89">
        <f t="shared" si="2"/>
        <v>379.595385</v>
      </c>
      <c r="G9" s="90">
        <f t="shared" si="2"/>
        <v>389.129889</v>
      </c>
      <c r="H9" s="90">
        <f t="shared" si="2"/>
        <v>388.587326</v>
      </c>
      <c r="I9" s="174">
        <f>AA9</f>
        <v>387.545352</v>
      </c>
      <c r="J9" s="239">
        <f>100*(I9/H9-1)</f>
        <v>-0.26814410308380054</v>
      </c>
      <c r="K9" s="191">
        <f>100*(I9/E9-1)</f>
        <v>1.2565512605178242</v>
      </c>
      <c r="L9" s="192">
        <f>100*(N9/O9-1)</f>
        <v>0.7447520311429034</v>
      </c>
      <c r="N9" s="57">
        <f>SUM(X9:AB9)</f>
        <v>1544.8579519999998</v>
      </c>
      <c r="O9" s="57">
        <f>SUM(T9:W9)</f>
        <v>1533.437644</v>
      </c>
      <c r="P9" s="276" t="s">
        <v>139</v>
      </c>
      <c r="Q9" s="277"/>
      <c r="R9" s="1">
        <v>359.14463775</v>
      </c>
      <c r="S9" s="1">
        <v>376.948361</v>
      </c>
      <c r="T9" s="1">
        <v>380.432739</v>
      </c>
      <c r="U9" s="1">
        <v>393.541334</v>
      </c>
      <c r="V9" s="1">
        <v>376.727494</v>
      </c>
      <c r="W9" s="1">
        <v>382.736077</v>
      </c>
      <c r="X9" s="1">
        <v>379.595385</v>
      </c>
      <c r="Y9" s="1">
        <v>389.129889</v>
      </c>
      <c r="Z9" s="1">
        <v>388.587326</v>
      </c>
      <c r="AA9" s="1">
        <v>387.545352</v>
      </c>
      <c r="AB9" s="63"/>
    </row>
    <row r="10" spans="1:28" ht="12.75" customHeight="1">
      <c r="A10" s="60" t="s">
        <v>193</v>
      </c>
      <c r="B10" s="183" t="s">
        <v>224</v>
      </c>
      <c r="C10" s="17"/>
      <c r="D10" s="17"/>
      <c r="E10" s="17"/>
      <c r="F10" s="17"/>
      <c r="G10" s="17"/>
      <c r="H10" s="17"/>
      <c r="I10" s="59"/>
      <c r="J10" s="66"/>
      <c r="K10" s="66"/>
      <c r="L10" s="6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4.25" customHeight="1">
      <c r="A11" s="60"/>
      <c r="B11" s="203"/>
      <c r="C11" s="49">
        <v>2013</v>
      </c>
      <c r="D11" s="49">
        <v>2014</v>
      </c>
      <c r="E11" s="216">
        <v>2015</v>
      </c>
      <c r="F11" s="284">
        <v>2016</v>
      </c>
      <c r="G11" s="285"/>
      <c r="H11" s="285"/>
      <c r="I11" s="272">
        <v>2016</v>
      </c>
      <c r="J11" s="273"/>
      <c r="K11" s="273"/>
      <c r="L11" s="273"/>
      <c r="P11" s="270" t="s">
        <v>0</v>
      </c>
      <c r="Q11" s="271"/>
      <c r="R11" s="62" t="s">
        <v>221</v>
      </c>
      <c r="S11" s="62" t="s">
        <v>147</v>
      </c>
      <c r="T11" s="62" t="s">
        <v>148</v>
      </c>
      <c r="U11" s="62" t="s">
        <v>153</v>
      </c>
      <c r="V11" s="62" t="s">
        <v>197</v>
      </c>
      <c r="W11" s="62" t="s">
        <v>201</v>
      </c>
      <c r="X11" s="62" t="s">
        <v>205</v>
      </c>
      <c r="Y11" s="62" t="s">
        <v>207</v>
      </c>
      <c r="Z11" s="62" t="s">
        <v>216</v>
      </c>
      <c r="AA11" s="62" t="s">
        <v>222</v>
      </c>
      <c r="AB11" s="62"/>
    </row>
    <row r="12" spans="1:28" ht="12.75" customHeight="1">
      <c r="A12" s="60"/>
      <c r="B12" s="204"/>
      <c r="C12" s="52" t="s">
        <v>4</v>
      </c>
      <c r="D12" s="52" t="s">
        <v>4</v>
      </c>
      <c r="E12" s="209" t="s">
        <v>4</v>
      </c>
      <c r="F12" s="209" t="s">
        <v>1</v>
      </c>
      <c r="G12" s="53" t="s">
        <v>2</v>
      </c>
      <c r="H12" s="53" t="s">
        <v>3</v>
      </c>
      <c r="I12" s="274" t="s">
        <v>4</v>
      </c>
      <c r="J12" s="275"/>
      <c r="K12" s="275"/>
      <c r="L12" s="275"/>
      <c r="N12" s="57">
        <f>SUM(X12:AA12)</f>
        <v>1436.462824</v>
      </c>
      <c r="O12" s="57">
        <f aca="true" t="shared" si="3" ref="O12:O17">SUM(T12:W12)</f>
        <v>1432.658911</v>
      </c>
      <c r="P12" s="276" t="s">
        <v>16</v>
      </c>
      <c r="Q12" s="277"/>
      <c r="R12" s="1">
        <v>333.741636</v>
      </c>
      <c r="S12" s="1">
        <v>350.424417</v>
      </c>
      <c r="T12" s="1">
        <v>356.958669</v>
      </c>
      <c r="U12" s="1">
        <v>353.493492</v>
      </c>
      <c r="V12" s="1">
        <v>362.435579</v>
      </c>
      <c r="W12" s="1">
        <v>359.771171</v>
      </c>
      <c r="X12" s="1">
        <v>357.023192</v>
      </c>
      <c r="Y12" s="1">
        <v>352.499192</v>
      </c>
      <c r="Z12" s="1">
        <v>368.334237</v>
      </c>
      <c r="AA12" s="1">
        <v>358.606203</v>
      </c>
      <c r="AB12" s="5"/>
    </row>
    <row r="13" spans="1:27" ht="63" customHeight="1">
      <c r="A13" s="60"/>
      <c r="B13" s="204" t="s">
        <v>109</v>
      </c>
      <c r="C13" s="278" t="s">
        <v>10</v>
      </c>
      <c r="D13" s="279"/>
      <c r="E13" s="279"/>
      <c r="F13" s="279"/>
      <c r="G13" s="280"/>
      <c r="H13" s="281"/>
      <c r="I13" s="231" t="s">
        <v>11</v>
      </c>
      <c r="J13" s="210" t="s">
        <v>131</v>
      </c>
      <c r="K13" s="210" t="s">
        <v>130</v>
      </c>
      <c r="L13" s="211" t="s">
        <v>220</v>
      </c>
      <c r="N13" s="57">
        <f>SUM(X13:AA13)</f>
        <v>840.3765729999999</v>
      </c>
      <c r="O13" s="57">
        <f t="shared" si="3"/>
        <v>862.931692</v>
      </c>
      <c r="P13" s="276" t="s">
        <v>17</v>
      </c>
      <c r="Q13" s="277"/>
      <c r="R13" s="1">
        <v>222.754058</v>
      </c>
      <c r="S13" s="1">
        <v>225.345323</v>
      </c>
      <c r="T13" s="1">
        <v>217.030211</v>
      </c>
      <c r="U13" s="1">
        <v>217.8153</v>
      </c>
      <c r="V13" s="1">
        <v>213.957895</v>
      </c>
      <c r="W13" s="1">
        <v>214.128286</v>
      </c>
      <c r="X13" s="1">
        <v>204.229149</v>
      </c>
      <c r="Y13" s="1">
        <v>202.857995</v>
      </c>
      <c r="Z13" s="1">
        <v>215.053192</v>
      </c>
      <c r="AA13" s="1">
        <v>218.236237</v>
      </c>
    </row>
    <row r="14" spans="1:28" ht="12.75" customHeight="1">
      <c r="A14" s="60"/>
      <c r="B14" s="61" t="s">
        <v>128</v>
      </c>
      <c r="C14" s="78">
        <f>C$7</f>
        <v>904.2538225000001</v>
      </c>
      <c r="D14" s="79">
        <f aca="true" t="shared" si="4" ref="D14:L14">D$7</f>
        <v>936.676207</v>
      </c>
      <c r="E14" s="80">
        <f t="shared" si="4"/>
        <v>939.189312</v>
      </c>
      <c r="F14" s="80">
        <f t="shared" si="4"/>
        <v>932.409746</v>
      </c>
      <c r="G14" s="81">
        <f t="shared" si="4"/>
        <v>944.796251</v>
      </c>
      <c r="H14" s="81">
        <f t="shared" si="4"/>
        <v>960.5844240000001</v>
      </c>
      <c r="I14" s="175">
        <f t="shared" si="4"/>
        <v>952.030313</v>
      </c>
      <c r="J14" s="187">
        <f t="shared" si="4"/>
        <v>-0.890511108266745</v>
      </c>
      <c r="K14" s="187">
        <f t="shared" si="4"/>
        <v>1.367243093158188</v>
      </c>
      <c r="L14" s="188">
        <f t="shared" si="4"/>
        <v>0.4609320254258087</v>
      </c>
      <c r="N14" s="57">
        <f>SUM(X14:AB14)</f>
        <v>820.918671</v>
      </c>
      <c r="O14" s="57">
        <f t="shared" si="3"/>
        <v>799.5641159999999</v>
      </c>
      <c r="P14" s="276" t="s">
        <v>18</v>
      </c>
      <c r="Q14" s="277"/>
      <c r="R14" s="1">
        <v>182.894332</v>
      </c>
      <c r="S14" s="1">
        <v>197.47057</v>
      </c>
      <c r="T14" s="1">
        <v>198.550654</v>
      </c>
      <c r="U14" s="1">
        <v>205.789095</v>
      </c>
      <c r="V14" s="1">
        <v>198.050002</v>
      </c>
      <c r="W14" s="1">
        <v>197.174365</v>
      </c>
      <c r="X14" s="1">
        <v>199.507654</v>
      </c>
      <c r="Y14" s="1">
        <v>211.837227</v>
      </c>
      <c r="Z14" s="1">
        <v>206.255172</v>
      </c>
      <c r="AA14" s="1">
        <v>203.318618</v>
      </c>
      <c r="AB14" s="63"/>
    </row>
    <row r="15" spans="1:28" ht="12.75" customHeight="1">
      <c r="A15" s="60"/>
      <c r="B15" s="161" t="s">
        <v>16</v>
      </c>
      <c r="C15" s="82">
        <f aca="true" t="shared" si="5" ref="C15:D18">R12</f>
        <v>333.741636</v>
      </c>
      <c r="D15" s="83">
        <f t="shared" si="5"/>
        <v>350.424417</v>
      </c>
      <c r="E15" s="84">
        <f aca="true" t="shared" si="6" ref="E15:I20">W12</f>
        <v>359.771171</v>
      </c>
      <c r="F15" s="84">
        <f t="shared" si="6"/>
        <v>357.023192</v>
      </c>
      <c r="G15" s="85">
        <f t="shared" si="6"/>
        <v>352.499192</v>
      </c>
      <c r="H15" s="85">
        <f t="shared" si="6"/>
        <v>368.334237</v>
      </c>
      <c r="I15" s="176">
        <f t="shared" si="6"/>
        <v>358.606203</v>
      </c>
      <c r="J15" s="189">
        <f aca="true" t="shared" si="7" ref="J15:J19">100*(I15/H15-1)</f>
        <v>-2.6410887239895597</v>
      </c>
      <c r="K15" s="189">
        <f aca="true" t="shared" si="8" ref="K15:K19">100*(I15/E15-1)</f>
        <v>-0.3238080463095261</v>
      </c>
      <c r="L15" s="190">
        <f aca="true" t="shared" si="9" ref="L15:L19">100*(N12/O12-1)</f>
        <v>0.2655142107303776</v>
      </c>
      <c r="N15" s="57">
        <f>SUM(X15:AA15)</f>
        <v>474.20142</v>
      </c>
      <c r="O15" s="57">
        <f t="shared" si="3"/>
        <v>464.39943800000003</v>
      </c>
      <c r="P15" s="276" t="s">
        <v>19</v>
      </c>
      <c r="Q15" s="277"/>
      <c r="R15" s="1">
        <v>107.133147</v>
      </c>
      <c r="S15" s="1">
        <v>107.674082</v>
      </c>
      <c r="T15" s="1">
        <v>112.594123</v>
      </c>
      <c r="U15" s="1">
        <v>121.188745</v>
      </c>
      <c r="V15" s="1">
        <v>115.501821</v>
      </c>
      <c r="W15" s="1">
        <v>115.114749</v>
      </c>
      <c r="X15" s="1">
        <v>113.944257</v>
      </c>
      <c r="Y15" s="1">
        <v>126.329206</v>
      </c>
      <c r="Z15" s="1">
        <v>117.404893</v>
      </c>
      <c r="AA15" s="1">
        <v>116.523064</v>
      </c>
      <c r="AB15" s="5"/>
    </row>
    <row r="16" spans="1:28" ht="12.75">
      <c r="A16" s="60"/>
      <c r="B16" s="162" t="s">
        <v>17</v>
      </c>
      <c r="C16" s="93">
        <f t="shared" si="5"/>
        <v>222.754058</v>
      </c>
      <c r="D16" s="94">
        <f t="shared" si="5"/>
        <v>225.345323</v>
      </c>
      <c r="E16" s="95">
        <f t="shared" si="6"/>
        <v>214.128286</v>
      </c>
      <c r="F16" s="95">
        <f t="shared" si="6"/>
        <v>204.229149</v>
      </c>
      <c r="G16" s="96">
        <f t="shared" si="6"/>
        <v>202.857995</v>
      </c>
      <c r="H16" s="96">
        <f>Z13</f>
        <v>215.053192</v>
      </c>
      <c r="I16" s="173">
        <f t="shared" si="6"/>
        <v>218.236237</v>
      </c>
      <c r="J16" s="235">
        <f t="shared" si="7"/>
        <v>1.4801198579744934</v>
      </c>
      <c r="K16" s="235">
        <f t="shared" si="8"/>
        <v>1.9184532210751337</v>
      </c>
      <c r="L16" s="236">
        <f t="shared" si="9"/>
        <v>-2.6137780323868487</v>
      </c>
      <c r="N16" s="57">
        <f>SUM(X16:AA16)</f>
        <v>217.86124600000002</v>
      </c>
      <c r="O16" s="57">
        <f t="shared" si="3"/>
        <v>212.763025</v>
      </c>
      <c r="P16" s="276" t="s">
        <v>74</v>
      </c>
      <c r="Q16" s="277"/>
      <c r="R16" s="1">
        <v>54.671326</v>
      </c>
      <c r="S16" s="1">
        <v>55.683393</v>
      </c>
      <c r="T16" s="1">
        <v>54.141454</v>
      </c>
      <c r="U16" s="1">
        <v>53.846962</v>
      </c>
      <c r="V16" s="1">
        <v>51.825545</v>
      </c>
      <c r="W16" s="1">
        <v>52.949064</v>
      </c>
      <c r="X16" s="1">
        <v>57.705494</v>
      </c>
      <c r="Y16" s="1">
        <v>51.272631</v>
      </c>
      <c r="Z16" s="1">
        <v>53.53693</v>
      </c>
      <c r="AA16" s="1">
        <v>55.346191</v>
      </c>
      <c r="AB16" s="5"/>
    </row>
    <row r="17" spans="1:28" ht="12.75" customHeight="1">
      <c r="A17" s="60"/>
      <c r="B17" s="162" t="s">
        <v>18</v>
      </c>
      <c r="C17" s="93">
        <f t="shared" si="5"/>
        <v>182.894332</v>
      </c>
      <c r="D17" s="94">
        <f t="shared" si="5"/>
        <v>197.47057</v>
      </c>
      <c r="E17" s="95">
        <f t="shared" si="6"/>
        <v>197.174365</v>
      </c>
      <c r="F17" s="95">
        <f t="shared" si="6"/>
        <v>199.507654</v>
      </c>
      <c r="G17" s="96">
        <f t="shared" si="6"/>
        <v>211.837227</v>
      </c>
      <c r="H17" s="96">
        <f t="shared" si="6"/>
        <v>206.255172</v>
      </c>
      <c r="I17" s="173">
        <f t="shared" si="6"/>
        <v>203.318618</v>
      </c>
      <c r="J17" s="235">
        <f t="shared" si="7"/>
        <v>-1.4237480551517967</v>
      </c>
      <c r="K17" s="235">
        <f t="shared" si="8"/>
        <v>3.1161520413670374</v>
      </c>
      <c r="L17" s="236">
        <f t="shared" si="9"/>
        <v>2.670774559872835</v>
      </c>
      <c r="N17" s="57">
        <f>SUM(X17:AA17)</f>
        <v>0</v>
      </c>
      <c r="O17" s="57">
        <f t="shared" si="3"/>
        <v>0.115203</v>
      </c>
      <c r="P17" s="276" t="s">
        <v>7</v>
      </c>
      <c r="Q17" s="277"/>
      <c r="R17" s="1">
        <v>3.0593235</v>
      </c>
      <c r="S17" s="1">
        <v>0.078422</v>
      </c>
      <c r="T17" s="1">
        <v>0.063526</v>
      </c>
      <c r="U17" s="1">
        <v>0</v>
      </c>
      <c r="V17" s="1">
        <v>0</v>
      </c>
      <c r="W17" s="1">
        <v>0.051677</v>
      </c>
      <c r="X17" s="1">
        <v>0</v>
      </c>
      <c r="Y17" s="1">
        <v>0</v>
      </c>
      <c r="Z17" s="1">
        <v>0</v>
      </c>
      <c r="AA17" s="1">
        <v>0</v>
      </c>
      <c r="AB17" s="8">
        <v>0</v>
      </c>
    </row>
    <row r="18" spans="1:28" ht="14.25" customHeight="1">
      <c r="A18" s="68"/>
      <c r="B18" s="162" t="s">
        <v>19</v>
      </c>
      <c r="C18" s="93">
        <f t="shared" si="5"/>
        <v>107.133147</v>
      </c>
      <c r="D18" s="94">
        <f t="shared" si="5"/>
        <v>107.674082</v>
      </c>
      <c r="E18" s="95">
        <f t="shared" si="6"/>
        <v>115.114749</v>
      </c>
      <c r="F18" s="95">
        <f t="shared" si="6"/>
        <v>113.944257</v>
      </c>
      <c r="G18" s="96">
        <f t="shared" si="6"/>
        <v>126.329206</v>
      </c>
      <c r="H18" s="96">
        <f t="shared" si="6"/>
        <v>117.404893</v>
      </c>
      <c r="I18" s="173">
        <f t="shared" si="6"/>
        <v>116.523064</v>
      </c>
      <c r="J18" s="235">
        <f t="shared" si="7"/>
        <v>-0.7511007228633959</v>
      </c>
      <c r="K18" s="235">
        <f t="shared" si="8"/>
        <v>1.2234010083277846</v>
      </c>
      <c r="L18" s="236">
        <f t="shared" si="9"/>
        <v>2.1106791261878977</v>
      </c>
      <c r="N18" s="57"/>
      <c r="O18" s="5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5"/>
    </row>
    <row r="19" spans="1:28" ht="12.75" customHeight="1">
      <c r="A19" s="69"/>
      <c r="B19" s="162" t="s">
        <v>20</v>
      </c>
      <c r="C19" s="93">
        <f>R16</f>
        <v>54.671326</v>
      </c>
      <c r="D19" s="94">
        <f>S16</f>
        <v>55.683393</v>
      </c>
      <c r="E19" s="95">
        <f t="shared" si="6"/>
        <v>52.949064</v>
      </c>
      <c r="F19" s="95">
        <f t="shared" si="6"/>
        <v>57.705494</v>
      </c>
      <c r="G19" s="96">
        <f t="shared" si="6"/>
        <v>51.272631</v>
      </c>
      <c r="H19" s="96">
        <f t="shared" si="6"/>
        <v>53.53693</v>
      </c>
      <c r="I19" s="173">
        <f t="shared" si="6"/>
        <v>55.346191</v>
      </c>
      <c r="J19" s="235">
        <f t="shared" si="7"/>
        <v>3.3794634843649085</v>
      </c>
      <c r="K19" s="235">
        <f t="shared" si="8"/>
        <v>4.527232058341957</v>
      </c>
      <c r="L19" s="236">
        <f t="shared" si="9"/>
        <v>2.3961968955837243</v>
      </c>
      <c r="P19" s="202" t="s">
        <v>0</v>
      </c>
      <c r="Q19" s="202" t="s">
        <v>0</v>
      </c>
      <c r="R19" s="62" t="s">
        <v>221</v>
      </c>
      <c r="S19" s="62" t="s">
        <v>147</v>
      </c>
      <c r="T19" s="62" t="s">
        <v>148</v>
      </c>
      <c r="U19" s="62" t="s">
        <v>153</v>
      </c>
      <c r="V19" s="62" t="s">
        <v>197</v>
      </c>
      <c r="W19" s="62" t="s">
        <v>201</v>
      </c>
      <c r="X19" s="62" t="s">
        <v>205</v>
      </c>
      <c r="Y19" s="62" t="s">
        <v>207</v>
      </c>
      <c r="Z19" s="62" t="s">
        <v>216</v>
      </c>
      <c r="AA19" s="62" t="s">
        <v>222</v>
      </c>
      <c r="AB19" s="62"/>
    </row>
    <row r="20" spans="1:28" ht="12.75" customHeight="1">
      <c r="A20" s="69"/>
      <c r="B20" s="164" t="s">
        <v>7</v>
      </c>
      <c r="C20" s="87">
        <f>R17</f>
        <v>3.0593235</v>
      </c>
      <c r="D20" s="88">
        <f>S17</f>
        <v>0.078422</v>
      </c>
      <c r="E20" s="89">
        <f t="shared" si="6"/>
        <v>0.051677</v>
      </c>
      <c r="F20" s="89">
        <f t="shared" si="6"/>
        <v>0</v>
      </c>
      <c r="G20" s="90">
        <f t="shared" si="6"/>
        <v>0</v>
      </c>
      <c r="H20" s="90">
        <f t="shared" si="6"/>
        <v>0</v>
      </c>
      <c r="I20" s="174">
        <f t="shared" si="6"/>
        <v>0</v>
      </c>
      <c r="J20" s="191" t="s">
        <v>213</v>
      </c>
      <c r="K20" s="191" t="s">
        <v>213</v>
      </c>
      <c r="L20" s="192" t="s">
        <v>213</v>
      </c>
      <c r="N20" s="57">
        <f aca="true" t="shared" si="10" ref="N20:N42">SUM(X20:AA20)</f>
        <v>252.66428399999998</v>
      </c>
      <c r="O20" s="57">
        <f aca="true" t="shared" si="11" ref="O20:O42">SUM(T20:W20)</f>
        <v>241.18099400000003</v>
      </c>
      <c r="P20" s="70">
        <v>1</v>
      </c>
      <c r="Q20" s="201" t="s">
        <v>75</v>
      </c>
      <c r="R20" s="1">
        <v>57.094093</v>
      </c>
      <c r="S20" s="1">
        <v>60.654082</v>
      </c>
      <c r="T20" s="1">
        <v>59.794127</v>
      </c>
      <c r="U20" s="1">
        <v>61.427275</v>
      </c>
      <c r="V20" s="1">
        <v>59.252193</v>
      </c>
      <c r="W20" s="1">
        <v>60.707399</v>
      </c>
      <c r="X20" s="1">
        <v>61.8026</v>
      </c>
      <c r="Y20" s="1">
        <v>65.309817</v>
      </c>
      <c r="Z20" s="1">
        <v>63.36011</v>
      </c>
      <c r="AA20" s="1">
        <v>62.191757</v>
      </c>
      <c r="AB20" s="5"/>
    </row>
    <row r="21" spans="1:28" ht="12.75" customHeight="1">
      <c r="A21" s="69" t="s">
        <v>194</v>
      </c>
      <c r="B21" s="183" t="s">
        <v>225</v>
      </c>
      <c r="C21" s="17"/>
      <c r="D21" s="17"/>
      <c r="E21" s="17"/>
      <c r="F21" s="17"/>
      <c r="G21" s="17"/>
      <c r="H21" s="17"/>
      <c r="I21" s="59"/>
      <c r="J21" s="66"/>
      <c r="K21" s="66"/>
      <c r="L21" s="66"/>
      <c r="N21" s="57">
        <f t="shared" si="10"/>
        <v>28.684677999999998</v>
      </c>
      <c r="O21" s="57">
        <f t="shared" si="11"/>
        <v>27.16572</v>
      </c>
      <c r="P21" s="70">
        <v>2</v>
      </c>
      <c r="Q21" s="201" t="s">
        <v>76</v>
      </c>
      <c r="R21" s="1">
        <v>7.602818</v>
      </c>
      <c r="S21" s="1">
        <v>8.081414</v>
      </c>
      <c r="T21" s="1">
        <v>6.426237</v>
      </c>
      <c r="U21" s="1">
        <v>6.456728</v>
      </c>
      <c r="V21" s="1">
        <v>7.481566</v>
      </c>
      <c r="W21" s="1">
        <v>6.801189</v>
      </c>
      <c r="X21" s="1">
        <v>5.745177</v>
      </c>
      <c r="Y21" s="1">
        <v>6.600002</v>
      </c>
      <c r="Z21" s="1">
        <v>8.738932</v>
      </c>
      <c r="AA21" s="1">
        <v>7.600567</v>
      </c>
      <c r="AB21" s="5"/>
    </row>
    <row r="22" spans="1:28" ht="12.75" customHeight="1">
      <c r="A22" s="69"/>
      <c r="B22" s="268"/>
      <c r="C22" s="49">
        <v>2013</v>
      </c>
      <c r="D22" s="49">
        <v>2014</v>
      </c>
      <c r="E22" s="216">
        <v>2015</v>
      </c>
      <c r="F22" s="284">
        <v>2016</v>
      </c>
      <c r="G22" s="285"/>
      <c r="H22" s="285"/>
      <c r="I22" s="272">
        <v>2016</v>
      </c>
      <c r="J22" s="273"/>
      <c r="K22" s="273"/>
      <c r="L22" s="273"/>
      <c r="N22" s="57">
        <f t="shared" si="10"/>
        <v>85.198293</v>
      </c>
      <c r="O22" s="57">
        <f t="shared" si="11"/>
        <v>84.63556200000001</v>
      </c>
      <c r="P22" s="70">
        <v>4</v>
      </c>
      <c r="Q22" s="201" t="s">
        <v>77</v>
      </c>
      <c r="R22" s="1">
        <v>19.262123</v>
      </c>
      <c r="S22" s="1">
        <v>19.325738</v>
      </c>
      <c r="T22" s="1">
        <v>21.552359</v>
      </c>
      <c r="U22" s="1">
        <v>21.261935</v>
      </c>
      <c r="V22" s="1">
        <v>21.254164</v>
      </c>
      <c r="W22" s="1">
        <v>20.567104</v>
      </c>
      <c r="X22" s="1">
        <v>21.178153</v>
      </c>
      <c r="Y22" s="1">
        <v>20.786498</v>
      </c>
      <c r="Z22" s="1">
        <v>21.744736</v>
      </c>
      <c r="AA22" s="1">
        <v>21.488906</v>
      </c>
      <c r="AB22" s="5"/>
    </row>
    <row r="23" spans="1:28" ht="12.75" customHeight="1">
      <c r="A23" s="69"/>
      <c r="B23" s="269"/>
      <c r="C23" s="52" t="s">
        <v>4</v>
      </c>
      <c r="D23" s="52" t="s">
        <v>4</v>
      </c>
      <c r="E23" s="209" t="s">
        <v>4</v>
      </c>
      <c r="F23" s="209" t="s">
        <v>1</v>
      </c>
      <c r="G23" s="53" t="s">
        <v>2</v>
      </c>
      <c r="H23" s="53" t="s">
        <v>3</v>
      </c>
      <c r="I23" s="274" t="s">
        <v>4</v>
      </c>
      <c r="J23" s="275"/>
      <c r="K23" s="275"/>
      <c r="L23" s="275"/>
      <c r="N23" s="57">
        <f t="shared" si="10"/>
        <v>297.137155</v>
      </c>
      <c r="O23" s="57">
        <f t="shared" si="11"/>
        <v>296.24008100000003</v>
      </c>
      <c r="P23" s="70">
        <v>5</v>
      </c>
      <c r="Q23" s="201" t="s">
        <v>78</v>
      </c>
      <c r="R23" s="1">
        <v>74.704977</v>
      </c>
      <c r="S23" s="1">
        <v>74.979263</v>
      </c>
      <c r="T23" s="1">
        <v>75.727478</v>
      </c>
      <c r="U23" s="1">
        <v>76.285757</v>
      </c>
      <c r="V23" s="1">
        <v>73.476291</v>
      </c>
      <c r="W23" s="1">
        <v>70.750555</v>
      </c>
      <c r="X23" s="1">
        <v>72.509444</v>
      </c>
      <c r="Y23" s="1">
        <v>76.732948</v>
      </c>
      <c r="Z23" s="1">
        <v>75.487064</v>
      </c>
      <c r="AA23" s="1">
        <v>72.407699</v>
      </c>
      <c r="AB23" s="5"/>
    </row>
    <row r="24" spans="1:28" ht="63" customHeight="1">
      <c r="A24" s="69"/>
      <c r="B24" s="204" t="s">
        <v>108</v>
      </c>
      <c r="C24" s="278" t="s">
        <v>10</v>
      </c>
      <c r="D24" s="279"/>
      <c r="E24" s="279"/>
      <c r="F24" s="279"/>
      <c r="G24" s="280"/>
      <c r="H24" s="281"/>
      <c r="I24" s="231" t="s">
        <v>11</v>
      </c>
      <c r="J24" s="210" t="s">
        <v>131</v>
      </c>
      <c r="K24" s="210" t="s">
        <v>130</v>
      </c>
      <c r="L24" s="211" t="s">
        <v>220</v>
      </c>
      <c r="N24" s="57">
        <f t="shared" si="10"/>
        <v>30.225531999999998</v>
      </c>
      <c r="O24" s="57">
        <f t="shared" si="11"/>
        <v>31.455436</v>
      </c>
      <c r="P24" s="70">
        <v>6</v>
      </c>
      <c r="Q24" s="201" t="s">
        <v>79</v>
      </c>
      <c r="R24" s="1">
        <v>9.749128</v>
      </c>
      <c r="S24" s="1">
        <v>10.216728</v>
      </c>
      <c r="T24" s="1">
        <v>8.801015</v>
      </c>
      <c r="U24" s="1">
        <v>7.992504</v>
      </c>
      <c r="V24" s="1">
        <v>6.882708</v>
      </c>
      <c r="W24" s="1">
        <v>7.779209</v>
      </c>
      <c r="X24" s="1">
        <v>7.977211</v>
      </c>
      <c r="Y24" s="1">
        <v>7.63519</v>
      </c>
      <c r="Z24" s="1">
        <v>7.709303</v>
      </c>
      <c r="AA24" s="1">
        <v>6.903828</v>
      </c>
      <c r="AB24" s="5"/>
    </row>
    <row r="25" spans="1:28" ht="12.75">
      <c r="A25" s="69"/>
      <c r="B25" s="61" t="s">
        <v>128</v>
      </c>
      <c r="C25" s="78">
        <f>C$7</f>
        <v>904.2538225000001</v>
      </c>
      <c r="D25" s="79">
        <f aca="true" t="shared" si="12" ref="D25:L25">D$7</f>
        <v>936.676207</v>
      </c>
      <c r="E25" s="80">
        <f t="shared" si="12"/>
        <v>939.189312</v>
      </c>
      <c r="F25" s="80">
        <f t="shared" si="12"/>
        <v>932.409746</v>
      </c>
      <c r="G25" s="81">
        <f t="shared" si="12"/>
        <v>944.796251</v>
      </c>
      <c r="H25" s="81">
        <f t="shared" si="12"/>
        <v>960.5844240000001</v>
      </c>
      <c r="I25" s="175">
        <f t="shared" si="12"/>
        <v>952.030313</v>
      </c>
      <c r="J25" s="187">
        <f t="shared" si="12"/>
        <v>-0.890511108266745</v>
      </c>
      <c r="K25" s="187">
        <f t="shared" si="12"/>
        <v>1.367243093158188</v>
      </c>
      <c r="L25" s="188">
        <f t="shared" si="12"/>
        <v>0.4609320254258087</v>
      </c>
      <c r="N25" s="57">
        <f t="shared" si="10"/>
        <v>49.527660000000004</v>
      </c>
      <c r="O25" s="57">
        <f t="shared" si="11"/>
        <v>49.298595999999996</v>
      </c>
      <c r="P25" s="70">
        <v>7</v>
      </c>
      <c r="Q25" s="201" t="s">
        <v>80</v>
      </c>
      <c r="R25" s="1">
        <v>11.271207</v>
      </c>
      <c r="S25" s="1">
        <v>12.378813</v>
      </c>
      <c r="T25" s="1">
        <v>12.338859</v>
      </c>
      <c r="U25" s="1">
        <v>12.255613</v>
      </c>
      <c r="V25" s="1">
        <v>11.972858</v>
      </c>
      <c r="W25" s="1">
        <v>12.731266</v>
      </c>
      <c r="X25" s="1">
        <v>12.273568</v>
      </c>
      <c r="Y25" s="1">
        <v>12.755431</v>
      </c>
      <c r="Z25" s="1">
        <v>12.149652</v>
      </c>
      <c r="AA25" s="1">
        <v>12.349009</v>
      </c>
      <c r="AB25" s="5"/>
    </row>
    <row r="26" spans="1:28" ht="12.75" customHeight="1">
      <c r="A26" s="69"/>
      <c r="B26" s="161" t="s">
        <v>165</v>
      </c>
      <c r="C26" s="82">
        <f>R20</f>
        <v>57.094093</v>
      </c>
      <c r="D26" s="83">
        <f>S20</f>
        <v>60.654082</v>
      </c>
      <c r="E26" s="84">
        <f aca="true" t="shared" si="13" ref="E26:I27">W20</f>
        <v>60.707399</v>
      </c>
      <c r="F26" s="84">
        <f t="shared" si="13"/>
        <v>61.8026</v>
      </c>
      <c r="G26" s="85">
        <f t="shared" si="13"/>
        <v>65.309817</v>
      </c>
      <c r="H26" s="85">
        <f t="shared" si="13"/>
        <v>63.36011</v>
      </c>
      <c r="I26" s="176">
        <f t="shared" si="13"/>
        <v>62.191757</v>
      </c>
      <c r="J26" s="189">
        <f aca="true" t="shared" si="14" ref="J26:J51">100*(I26/H26-1)</f>
        <v>-1.8439882759041848</v>
      </c>
      <c r="K26" s="189">
        <f aca="true" t="shared" si="15" ref="K26:K51">100*(I26/E26-1)</f>
        <v>2.4451022848137605</v>
      </c>
      <c r="L26" s="190">
        <f>100*(N20/O20-1)</f>
        <v>4.761274845728503</v>
      </c>
      <c r="N26" s="57">
        <f t="shared" si="10"/>
        <v>156.477529</v>
      </c>
      <c r="O26" s="57">
        <f t="shared" si="11"/>
        <v>148.63622800000002</v>
      </c>
      <c r="P26" s="70">
        <v>8</v>
      </c>
      <c r="Q26" s="201" t="s">
        <v>81</v>
      </c>
      <c r="R26" s="1">
        <v>36.28418</v>
      </c>
      <c r="S26" s="1">
        <v>37.465756</v>
      </c>
      <c r="T26" s="1">
        <v>35.510782</v>
      </c>
      <c r="U26" s="1">
        <v>36.149596</v>
      </c>
      <c r="V26" s="1">
        <v>37.41809</v>
      </c>
      <c r="W26" s="1">
        <v>39.55776</v>
      </c>
      <c r="X26" s="1">
        <v>36.084576</v>
      </c>
      <c r="Y26" s="1">
        <v>38.302919</v>
      </c>
      <c r="Z26" s="1">
        <v>42.266705</v>
      </c>
      <c r="AA26" s="1">
        <v>39.823329</v>
      </c>
      <c r="AB26" s="5"/>
    </row>
    <row r="27" spans="1:28" ht="12.75" customHeight="1">
      <c r="A27" s="69"/>
      <c r="B27" s="162" t="s">
        <v>166</v>
      </c>
      <c r="C27" s="93">
        <f>R21</f>
        <v>7.602818</v>
      </c>
      <c r="D27" s="94">
        <f>S21</f>
        <v>8.081414</v>
      </c>
      <c r="E27" s="95">
        <f t="shared" si="13"/>
        <v>6.801189</v>
      </c>
      <c r="F27" s="95">
        <f t="shared" si="13"/>
        <v>5.745177</v>
      </c>
      <c r="G27" s="96">
        <f t="shared" si="13"/>
        <v>6.600002</v>
      </c>
      <c r="H27" s="96">
        <f t="shared" si="13"/>
        <v>8.738932</v>
      </c>
      <c r="I27" s="173">
        <f t="shared" si="13"/>
        <v>7.600567</v>
      </c>
      <c r="J27" s="235">
        <f t="shared" si="14"/>
        <v>-13.026362946868108</v>
      </c>
      <c r="K27" s="235">
        <f t="shared" si="15"/>
        <v>11.753503688840294</v>
      </c>
      <c r="L27" s="236">
        <f>100*(N21/O21-1)</f>
        <v>5.591451284928195</v>
      </c>
      <c r="N27" s="57">
        <f t="shared" si="10"/>
        <v>451.042914</v>
      </c>
      <c r="O27" s="57">
        <f t="shared" si="11"/>
        <v>447.0164070000001</v>
      </c>
      <c r="P27" s="70">
        <v>9</v>
      </c>
      <c r="Q27" s="201" t="s">
        <v>82</v>
      </c>
      <c r="R27" s="1">
        <v>96.419697</v>
      </c>
      <c r="S27" s="1">
        <v>109.772784</v>
      </c>
      <c r="T27" s="1">
        <v>104.642757</v>
      </c>
      <c r="U27" s="1">
        <v>112.911758</v>
      </c>
      <c r="V27" s="1">
        <v>114.313849</v>
      </c>
      <c r="W27" s="1">
        <v>115.148043</v>
      </c>
      <c r="X27" s="1">
        <v>110.031232</v>
      </c>
      <c r="Y27" s="1">
        <v>112.461167</v>
      </c>
      <c r="Z27" s="1">
        <v>112.270382</v>
      </c>
      <c r="AA27" s="1">
        <v>116.280133</v>
      </c>
      <c r="AB27" s="5"/>
    </row>
    <row r="28" spans="1:28" ht="12.75" customHeight="1">
      <c r="A28" s="69"/>
      <c r="B28" s="162" t="s">
        <v>167</v>
      </c>
      <c r="C28" s="93">
        <f aca="true" t="shared" si="16" ref="C28:D34">R22</f>
        <v>19.262123</v>
      </c>
      <c r="D28" s="94">
        <f t="shared" si="16"/>
        <v>19.325738</v>
      </c>
      <c r="E28" s="95">
        <f aca="true" t="shared" si="17" ref="E28:E34">W22</f>
        <v>20.567104</v>
      </c>
      <c r="F28" s="95">
        <f aca="true" t="shared" si="18" ref="F28:I34">X22</f>
        <v>21.178153</v>
      </c>
      <c r="G28" s="96">
        <f t="shared" si="18"/>
        <v>20.786498</v>
      </c>
      <c r="H28" s="96">
        <f t="shared" si="18"/>
        <v>21.744736</v>
      </c>
      <c r="I28" s="173">
        <f t="shared" si="18"/>
        <v>21.488906</v>
      </c>
      <c r="J28" s="235">
        <f t="shared" si="14"/>
        <v>-1.1765146286439099</v>
      </c>
      <c r="K28" s="235">
        <f t="shared" si="15"/>
        <v>4.4819241444979285</v>
      </c>
      <c r="L28" s="236">
        <f aca="true" t="shared" si="19" ref="L28:L48">100*(N22/O22-1)</f>
        <v>0.6648871782761967</v>
      </c>
      <c r="N28" s="57">
        <f t="shared" si="10"/>
        <v>291.87417899999997</v>
      </c>
      <c r="O28" s="57">
        <f t="shared" si="11"/>
        <v>296.340213</v>
      </c>
      <c r="P28" s="70">
        <v>10</v>
      </c>
      <c r="Q28" s="201" t="s">
        <v>83</v>
      </c>
      <c r="R28" s="1">
        <v>75.9743295</v>
      </c>
      <c r="S28" s="1">
        <v>75.039515</v>
      </c>
      <c r="T28" s="1">
        <v>74.116131</v>
      </c>
      <c r="U28" s="1">
        <v>73.23396</v>
      </c>
      <c r="V28" s="1">
        <v>74.545019</v>
      </c>
      <c r="W28" s="1">
        <v>74.445103</v>
      </c>
      <c r="X28" s="1">
        <v>74.024317</v>
      </c>
      <c r="Y28" s="1">
        <v>71.85327</v>
      </c>
      <c r="Z28" s="1">
        <v>73.758068</v>
      </c>
      <c r="AA28" s="1">
        <v>72.238524</v>
      </c>
      <c r="AB28" s="5"/>
    </row>
    <row r="29" spans="1:28" ht="12.75" customHeight="1">
      <c r="A29" s="69"/>
      <c r="B29" s="162" t="s">
        <v>168</v>
      </c>
      <c r="C29" s="93">
        <f t="shared" si="16"/>
        <v>74.704977</v>
      </c>
      <c r="D29" s="94">
        <f t="shared" si="16"/>
        <v>74.979263</v>
      </c>
      <c r="E29" s="95">
        <f t="shared" si="17"/>
        <v>70.750555</v>
      </c>
      <c r="F29" s="95">
        <f t="shared" si="18"/>
        <v>72.509444</v>
      </c>
      <c r="G29" s="96">
        <f t="shared" si="18"/>
        <v>76.732948</v>
      </c>
      <c r="H29" s="96">
        <f t="shared" si="18"/>
        <v>75.487064</v>
      </c>
      <c r="I29" s="173">
        <f t="shared" si="18"/>
        <v>72.407699</v>
      </c>
      <c r="J29" s="235">
        <f t="shared" si="14"/>
        <v>-4.079328081961187</v>
      </c>
      <c r="K29" s="235">
        <f t="shared" si="15"/>
        <v>2.3422346298201946</v>
      </c>
      <c r="L29" s="236">
        <f t="shared" si="19"/>
        <v>0.30281992800291757</v>
      </c>
      <c r="N29" s="57">
        <f>SUM(X29:AA29)</f>
        <v>16.46314</v>
      </c>
      <c r="O29" s="57">
        <f>SUM(T29:W29)</f>
        <v>15.917192</v>
      </c>
      <c r="P29" s="70">
        <v>11</v>
      </c>
      <c r="Q29" s="201" t="s">
        <v>121</v>
      </c>
      <c r="R29" s="1">
        <v>4.389779</v>
      </c>
      <c r="S29" s="1">
        <v>3.644372</v>
      </c>
      <c r="T29" s="1">
        <v>3.166103</v>
      </c>
      <c r="U29" s="1">
        <v>4.442284</v>
      </c>
      <c r="V29" s="1">
        <v>4.619802</v>
      </c>
      <c r="W29" s="1">
        <v>3.689003</v>
      </c>
      <c r="X29" s="1">
        <v>2.883144</v>
      </c>
      <c r="Y29" s="1">
        <v>4.782848</v>
      </c>
      <c r="Z29" s="1">
        <v>4.043043</v>
      </c>
      <c r="AA29" s="1">
        <v>4.754105</v>
      </c>
      <c r="AB29" s="5"/>
    </row>
    <row r="30" spans="1:28" ht="12.75" customHeight="1">
      <c r="A30" s="69"/>
      <c r="B30" s="162" t="s">
        <v>169</v>
      </c>
      <c r="C30" s="93">
        <f t="shared" si="16"/>
        <v>9.749128</v>
      </c>
      <c r="D30" s="94">
        <f t="shared" si="16"/>
        <v>10.216728</v>
      </c>
      <c r="E30" s="95">
        <f t="shared" si="17"/>
        <v>7.779209</v>
      </c>
      <c r="F30" s="95">
        <f t="shared" si="18"/>
        <v>7.977211</v>
      </c>
      <c r="G30" s="96">
        <f t="shared" si="18"/>
        <v>7.63519</v>
      </c>
      <c r="H30" s="96">
        <f t="shared" si="18"/>
        <v>7.709303</v>
      </c>
      <c r="I30" s="173">
        <f t="shared" si="18"/>
        <v>6.903828</v>
      </c>
      <c r="J30" s="235">
        <f t="shared" si="14"/>
        <v>-10.448091092022205</v>
      </c>
      <c r="K30" s="235">
        <f t="shared" si="15"/>
        <v>-11.252827890342065</v>
      </c>
      <c r="L30" s="236">
        <f t="shared" si="19"/>
        <v>-3.9099887218221996</v>
      </c>
      <c r="N30" s="57">
        <f t="shared" si="10"/>
        <v>448.927236</v>
      </c>
      <c r="O30" s="57">
        <f t="shared" si="11"/>
        <v>449.536332</v>
      </c>
      <c r="P30" s="70">
        <v>12</v>
      </c>
      <c r="Q30" s="201" t="s">
        <v>84</v>
      </c>
      <c r="R30" s="1">
        <v>104.513762</v>
      </c>
      <c r="S30" s="1">
        <v>101.779983</v>
      </c>
      <c r="T30" s="1">
        <v>112.869645</v>
      </c>
      <c r="U30" s="1">
        <v>116.060522</v>
      </c>
      <c r="V30" s="1">
        <v>113.465524</v>
      </c>
      <c r="W30" s="1">
        <v>107.140641</v>
      </c>
      <c r="X30" s="1">
        <v>112.890463</v>
      </c>
      <c r="Y30" s="1">
        <v>110.402606</v>
      </c>
      <c r="Z30" s="1">
        <v>115.370846</v>
      </c>
      <c r="AA30" s="1">
        <v>110.263321</v>
      </c>
      <c r="AB30" s="5"/>
    </row>
    <row r="31" spans="1:28" ht="12.75" customHeight="1">
      <c r="A31" s="69"/>
      <c r="B31" s="162" t="s">
        <v>170</v>
      </c>
      <c r="C31" s="93">
        <f t="shared" si="16"/>
        <v>11.271207</v>
      </c>
      <c r="D31" s="94">
        <f t="shared" si="16"/>
        <v>12.378813</v>
      </c>
      <c r="E31" s="95">
        <f t="shared" si="17"/>
        <v>12.731266</v>
      </c>
      <c r="F31" s="95">
        <f t="shared" si="18"/>
        <v>12.273568</v>
      </c>
      <c r="G31" s="96">
        <f t="shared" si="18"/>
        <v>12.755431</v>
      </c>
      <c r="H31" s="96">
        <f t="shared" si="18"/>
        <v>12.149652</v>
      </c>
      <c r="I31" s="173">
        <f t="shared" si="18"/>
        <v>12.349009</v>
      </c>
      <c r="J31" s="235">
        <f t="shared" si="14"/>
        <v>1.640845350961495</v>
      </c>
      <c r="K31" s="235">
        <f t="shared" si="15"/>
        <v>-3.0025057995017868</v>
      </c>
      <c r="L31" s="236">
        <f t="shared" si="19"/>
        <v>0.4646460925581186</v>
      </c>
      <c r="N31" s="57">
        <f t="shared" si="10"/>
        <v>9.750181</v>
      </c>
      <c r="O31" s="57">
        <f t="shared" si="11"/>
        <v>7.421714</v>
      </c>
      <c r="P31" s="70">
        <v>13</v>
      </c>
      <c r="Q31" s="201" t="s">
        <v>85</v>
      </c>
      <c r="R31" s="1">
        <v>1.698338</v>
      </c>
      <c r="S31" s="1">
        <v>1.680621</v>
      </c>
      <c r="T31" s="1">
        <v>1.800465</v>
      </c>
      <c r="U31" s="1">
        <v>1.7117</v>
      </c>
      <c r="V31" s="1">
        <v>1.905569</v>
      </c>
      <c r="W31" s="1">
        <v>2.00398</v>
      </c>
      <c r="X31" s="1">
        <v>2.428237</v>
      </c>
      <c r="Y31" s="1">
        <v>2.870217</v>
      </c>
      <c r="Z31" s="1">
        <v>2.65917</v>
      </c>
      <c r="AA31" s="1">
        <v>1.792557</v>
      </c>
      <c r="AB31" s="5"/>
    </row>
    <row r="32" spans="1:28" ht="12.75" customHeight="1">
      <c r="A32" s="69"/>
      <c r="B32" s="162" t="s">
        <v>171</v>
      </c>
      <c r="C32" s="93">
        <f t="shared" si="16"/>
        <v>36.28418</v>
      </c>
      <c r="D32" s="94">
        <f t="shared" si="16"/>
        <v>37.465756</v>
      </c>
      <c r="E32" s="95">
        <f t="shared" si="17"/>
        <v>39.55776</v>
      </c>
      <c r="F32" s="95">
        <f t="shared" si="18"/>
        <v>36.084576</v>
      </c>
      <c r="G32" s="96">
        <f t="shared" si="18"/>
        <v>38.302919</v>
      </c>
      <c r="H32" s="96">
        <f t="shared" si="18"/>
        <v>42.266705</v>
      </c>
      <c r="I32" s="173">
        <f t="shared" si="18"/>
        <v>39.823329</v>
      </c>
      <c r="J32" s="235">
        <f t="shared" si="14"/>
        <v>-5.780852801277037</v>
      </c>
      <c r="K32" s="235">
        <f t="shared" si="15"/>
        <v>0.6713448890938167</v>
      </c>
      <c r="L32" s="236">
        <f t="shared" si="19"/>
        <v>5.275497841616361</v>
      </c>
      <c r="N32" s="57">
        <f t="shared" si="10"/>
        <v>59.426634</v>
      </c>
      <c r="O32" s="57">
        <f t="shared" si="11"/>
        <v>66.461799</v>
      </c>
      <c r="P32" s="70">
        <v>14</v>
      </c>
      <c r="Q32" s="201" t="s">
        <v>86</v>
      </c>
      <c r="R32" s="1">
        <v>15.920805</v>
      </c>
      <c r="S32" s="1">
        <v>17.647468</v>
      </c>
      <c r="T32" s="1">
        <v>19.028024</v>
      </c>
      <c r="U32" s="1">
        <v>16.858957</v>
      </c>
      <c r="V32" s="1">
        <v>14.430758</v>
      </c>
      <c r="W32" s="1">
        <v>16.14406</v>
      </c>
      <c r="X32" s="1">
        <v>16.366182</v>
      </c>
      <c r="Y32" s="1">
        <v>13.568051</v>
      </c>
      <c r="Z32" s="1">
        <v>13.246367</v>
      </c>
      <c r="AA32" s="1">
        <v>16.246034</v>
      </c>
      <c r="AB32" s="5"/>
    </row>
    <row r="33" spans="1:28" ht="12.75" customHeight="1">
      <c r="A33" s="69"/>
      <c r="B33" s="162" t="s">
        <v>172</v>
      </c>
      <c r="C33" s="93">
        <f t="shared" si="16"/>
        <v>96.419697</v>
      </c>
      <c r="D33" s="94">
        <f t="shared" si="16"/>
        <v>109.772784</v>
      </c>
      <c r="E33" s="95">
        <f t="shared" si="17"/>
        <v>115.148043</v>
      </c>
      <c r="F33" s="95">
        <f t="shared" si="18"/>
        <v>110.031232</v>
      </c>
      <c r="G33" s="96">
        <f t="shared" si="18"/>
        <v>112.461167</v>
      </c>
      <c r="H33" s="96">
        <f t="shared" si="18"/>
        <v>112.270382</v>
      </c>
      <c r="I33" s="173">
        <f t="shared" si="18"/>
        <v>116.280133</v>
      </c>
      <c r="J33" s="235">
        <f t="shared" si="14"/>
        <v>3.571512743227334</v>
      </c>
      <c r="K33" s="235">
        <f t="shared" si="15"/>
        <v>0.9831604346067779</v>
      </c>
      <c r="L33" s="236">
        <f t="shared" si="19"/>
        <v>0.9007515019465284</v>
      </c>
      <c r="N33" s="57">
        <f t="shared" si="10"/>
        <v>46.235621</v>
      </c>
      <c r="O33" s="57">
        <f t="shared" si="11"/>
        <v>43.1281</v>
      </c>
      <c r="P33" s="70">
        <v>15</v>
      </c>
      <c r="Q33" s="201" t="s">
        <v>87</v>
      </c>
      <c r="R33" s="1">
        <v>9.715345</v>
      </c>
      <c r="S33" s="1">
        <v>11.396153</v>
      </c>
      <c r="T33" s="1">
        <v>10.092257</v>
      </c>
      <c r="U33" s="1">
        <v>10.807596</v>
      </c>
      <c r="V33" s="1">
        <v>11.029601</v>
      </c>
      <c r="W33" s="1">
        <v>11.198646</v>
      </c>
      <c r="X33" s="1">
        <v>11.700941</v>
      </c>
      <c r="Y33" s="1">
        <v>11.188682</v>
      </c>
      <c r="Z33" s="1">
        <v>11.231979</v>
      </c>
      <c r="AA33" s="1">
        <v>12.114019</v>
      </c>
      <c r="AB33" s="5"/>
    </row>
    <row r="34" spans="1:28" ht="12.75" customHeight="1">
      <c r="A34" s="69"/>
      <c r="B34" s="162" t="s">
        <v>173</v>
      </c>
      <c r="C34" s="93">
        <f t="shared" si="16"/>
        <v>75.9743295</v>
      </c>
      <c r="D34" s="94">
        <f t="shared" si="16"/>
        <v>75.039515</v>
      </c>
      <c r="E34" s="95">
        <f t="shared" si="17"/>
        <v>74.445103</v>
      </c>
      <c r="F34" s="95">
        <f t="shared" si="18"/>
        <v>74.024317</v>
      </c>
      <c r="G34" s="96">
        <f t="shared" si="18"/>
        <v>71.85327</v>
      </c>
      <c r="H34" s="96">
        <f t="shared" si="18"/>
        <v>73.758068</v>
      </c>
      <c r="I34" s="173">
        <f t="shared" si="18"/>
        <v>72.238524</v>
      </c>
      <c r="J34" s="235">
        <f t="shared" si="14"/>
        <v>-2.0601732680958995</v>
      </c>
      <c r="K34" s="235">
        <f t="shared" si="15"/>
        <v>-2.964035122632591</v>
      </c>
      <c r="L34" s="236">
        <f t="shared" si="19"/>
        <v>-1.5070630998028078</v>
      </c>
      <c r="N34" s="57">
        <f t="shared" si="10"/>
        <v>3.7805340000000003</v>
      </c>
      <c r="O34" s="57">
        <f t="shared" si="11"/>
        <v>3.682916</v>
      </c>
      <c r="P34" s="70">
        <v>18</v>
      </c>
      <c r="Q34" s="201" t="s">
        <v>88</v>
      </c>
      <c r="R34" s="1">
        <v>0.708898</v>
      </c>
      <c r="S34" s="1">
        <v>0.808722</v>
      </c>
      <c r="T34" s="1">
        <v>0.903002</v>
      </c>
      <c r="U34" s="1">
        <v>0.860765</v>
      </c>
      <c r="V34" s="1">
        <v>1.002618</v>
      </c>
      <c r="W34" s="1">
        <v>0.916531</v>
      </c>
      <c r="X34" s="1">
        <v>1.243464</v>
      </c>
      <c r="Y34" s="1">
        <v>0.812301</v>
      </c>
      <c r="Z34" s="1">
        <v>0.97608</v>
      </c>
      <c r="AA34" s="1">
        <v>0.748689</v>
      </c>
      <c r="AB34" s="5"/>
    </row>
    <row r="35" spans="1:28" ht="12.75" customHeight="1">
      <c r="A35" s="69"/>
      <c r="B35" s="163" t="s">
        <v>174</v>
      </c>
      <c r="C35" s="97">
        <f aca="true" t="shared" si="20" ref="C35:C48">R29</f>
        <v>4.389779</v>
      </c>
      <c r="D35" s="241">
        <f aca="true" t="shared" si="21" ref="D35:D48">S29</f>
        <v>3.644372</v>
      </c>
      <c r="E35" s="98">
        <f aca="true" t="shared" si="22" ref="E35:I42">W29</f>
        <v>3.689003</v>
      </c>
      <c r="F35" s="98">
        <f t="shared" si="22"/>
        <v>2.883144</v>
      </c>
      <c r="G35" s="17">
        <f t="shared" si="22"/>
        <v>4.782848</v>
      </c>
      <c r="H35" s="17">
        <f t="shared" si="22"/>
        <v>4.043043</v>
      </c>
      <c r="I35" s="177">
        <f t="shared" si="22"/>
        <v>4.754105</v>
      </c>
      <c r="J35" s="242">
        <f t="shared" si="14"/>
        <v>17.587297488550078</v>
      </c>
      <c r="K35" s="242">
        <f t="shared" si="15"/>
        <v>28.872353858210474</v>
      </c>
      <c r="L35" s="243">
        <f t="shared" si="19"/>
        <v>3.4299265850408656</v>
      </c>
      <c r="N35" s="57">
        <f t="shared" si="10"/>
        <v>588.771948</v>
      </c>
      <c r="O35" s="57">
        <f t="shared" si="11"/>
        <v>594.272059</v>
      </c>
      <c r="P35" s="70">
        <v>19</v>
      </c>
      <c r="Q35" s="201" t="s">
        <v>89</v>
      </c>
      <c r="R35" s="1">
        <v>136.997104</v>
      </c>
      <c r="S35" s="1">
        <v>142.462738</v>
      </c>
      <c r="T35" s="1">
        <v>150.497313</v>
      </c>
      <c r="U35" s="1">
        <v>153.231466</v>
      </c>
      <c r="V35" s="1">
        <v>143.473425</v>
      </c>
      <c r="W35" s="1">
        <v>147.069855</v>
      </c>
      <c r="X35" s="1">
        <v>148.092984</v>
      </c>
      <c r="Y35" s="1">
        <v>143.791565</v>
      </c>
      <c r="Z35" s="1">
        <v>146.744354</v>
      </c>
      <c r="AA35" s="1">
        <v>150.143045</v>
      </c>
      <c r="AB35" s="5"/>
    </row>
    <row r="36" spans="1:28" ht="12.75" customHeight="1">
      <c r="A36" s="69"/>
      <c r="B36" s="162" t="s">
        <v>175</v>
      </c>
      <c r="C36" s="93">
        <f t="shared" si="20"/>
        <v>104.513762</v>
      </c>
      <c r="D36" s="94">
        <f t="shared" si="21"/>
        <v>101.779983</v>
      </c>
      <c r="E36" s="95">
        <f t="shared" si="22"/>
        <v>107.140641</v>
      </c>
      <c r="F36" s="95">
        <f t="shared" si="22"/>
        <v>112.890463</v>
      </c>
      <c r="G36" s="96">
        <f t="shared" si="22"/>
        <v>110.402606</v>
      </c>
      <c r="H36" s="96">
        <f t="shared" si="22"/>
        <v>115.370846</v>
      </c>
      <c r="I36" s="173">
        <f t="shared" si="22"/>
        <v>110.263321</v>
      </c>
      <c r="J36" s="235">
        <f t="shared" si="14"/>
        <v>-4.4270499671988155</v>
      </c>
      <c r="K36" s="235">
        <f t="shared" si="15"/>
        <v>2.914561618125844</v>
      </c>
      <c r="L36" s="236">
        <f t="shared" si="19"/>
        <v>-0.13549427635585198</v>
      </c>
      <c r="N36" s="57">
        <f t="shared" si="10"/>
        <v>72.543357</v>
      </c>
      <c r="O36" s="57">
        <f t="shared" si="11"/>
        <v>68.835815</v>
      </c>
      <c r="P36" s="70">
        <v>21</v>
      </c>
      <c r="Q36" s="201" t="s">
        <v>90</v>
      </c>
      <c r="R36" s="1">
        <v>16.59157</v>
      </c>
      <c r="S36" s="1">
        <v>18.508278</v>
      </c>
      <c r="T36" s="1">
        <v>17.153484</v>
      </c>
      <c r="U36" s="1">
        <v>17.469509</v>
      </c>
      <c r="V36" s="1">
        <v>17.835268</v>
      </c>
      <c r="W36" s="1">
        <v>16.377554</v>
      </c>
      <c r="X36" s="1">
        <v>17.491491</v>
      </c>
      <c r="Y36" s="1">
        <v>17.903207</v>
      </c>
      <c r="Z36" s="1">
        <v>18.405211</v>
      </c>
      <c r="AA36" s="1">
        <v>18.743448</v>
      </c>
      <c r="AB36" s="5"/>
    </row>
    <row r="37" spans="1:28" ht="12.75" customHeight="1">
      <c r="A37" s="69"/>
      <c r="B37" s="162" t="s">
        <v>176</v>
      </c>
      <c r="C37" s="93">
        <f t="shared" si="20"/>
        <v>1.698338</v>
      </c>
      <c r="D37" s="94">
        <f t="shared" si="21"/>
        <v>1.680621</v>
      </c>
      <c r="E37" s="95">
        <f t="shared" si="22"/>
        <v>2.00398</v>
      </c>
      <c r="F37" s="95">
        <f t="shared" si="22"/>
        <v>2.428237</v>
      </c>
      <c r="G37" s="96">
        <f t="shared" si="22"/>
        <v>2.870217</v>
      </c>
      <c r="H37" s="96">
        <f t="shared" si="22"/>
        <v>2.65917</v>
      </c>
      <c r="I37" s="173">
        <f t="shared" si="22"/>
        <v>1.792557</v>
      </c>
      <c r="J37" s="235">
        <f t="shared" si="14"/>
        <v>-32.58960502713253</v>
      </c>
      <c r="K37" s="235">
        <f t="shared" si="15"/>
        <v>-10.550155191169575</v>
      </c>
      <c r="L37" s="236">
        <f t="shared" si="19"/>
        <v>31.373709630955872</v>
      </c>
      <c r="N37" s="57">
        <f>SUM(X37:AB37)</f>
        <v>87.06068900000001</v>
      </c>
      <c r="O37" s="57">
        <f t="shared" si="11"/>
        <v>85.280082</v>
      </c>
      <c r="P37" s="70">
        <v>22</v>
      </c>
      <c r="Q37" s="201" t="s">
        <v>91</v>
      </c>
      <c r="R37" s="1">
        <v>18.733691</v>
      </c>
      <c r="S37" s="1">
        <v>20.683781</v>
      </c>
      <c r="T37" s="1">
        <v>20.077903</v>
      </c>
      <c r="U37" s="1">
        <v>22.417242</v>
      </c>
      <c r="V37" s="1">
        <v>21.512307</v>
      </c>
      <c r="W37" s="1">
        <v>21.27263</v>
      </c>
      <c r="X37" s="1">
        <v>20.825513</v>
      </c>
      <c r="Y37" s="1">
        <v>22.256539</v>
      </c>
      <c r="Z37" s="1">
        <v>23.681335</v>
      </c>
      <c r="AA37" s="1">
        <v>20.297302</v>
      </c>
      <c r="AB37" s="63"/>
    </row>
    <row r="38" spans="1:28" ht="12.75" customHeight="1">
      <c r="A38" s="69"/>
      <c r="B38" s="162" t="s">
        <v>177</v>
      </c>
      <c r="C38" s="93">
        <f t="shared" si="20"/>
        <v>15.920805</v>
      </c>
      <c r="D38" s="94">
        <f t="shared" si="21"/>
        <v>17.647468</v>
      </c>
      <c r="E38" s="95">
        <f t="shared" si="22"/>
        <v>16.14406</v>
      </c>
      <c r="F38" s="95">
        <f t="shared" si="22"/>
        <v>16.366182</v>
      </c>
      <c r="G38" s="96">
        <f t="shared" si="22"/>
        <v>13.568051</v>
      </c>
      <c r="H38" s="96">
        <f t="shared" si="22"/>
        <v>13.246367</v>
      </c>
      <c r="I38" s="173">
        <f t="shared" si="22"/>
        <v>16.246034</v>
      </c>
      <c r="J38" s="235">
        <f t="shared" si="14"/>
        <v>22.64520528534355</v>
      </c>
      <c r="K38" s="235">
        <f t="shared" si="15"/>
        <v>0.6316502788022538</v>
      </c>
      <c r="L38" s="236">
        <f t="shared" si="19"/>
        <v>-10.585276212580396</v>
      </c>
      <c r="N38" s="57">
        <f t="shared" si="10"/>
        <v>45.477380000000004</v>
      </c>
      <c r="O38" s="57">
        <f t="shared" si="11"/>
        <v>43.649729</v>
      </c>
      <c r="P38" s="70">
        <v>23</v>
      </c>
      <c r="Q38" s="201" t="s">
        <v>92</v>
      </c>
      <c r="R38" s="1">
        <v>12.52458</v>
      </c>
      <c r="S38" s="1">
        <v>11.827648</v>
      </c>
      <c r="T38" s="1">
        <v>10.611446</v>
      </c>
      <c r="U38" s="1">
        <v>10.141596</v>
      </c>
      <c r="V38" s="1">
        <v>12.870165</v>
      </c>
      <c r="W38" s="1">
        <v>10.026522</v>
      </c>
      <c r="X38" s="1">
        <v>9.983941</v>
      </c>
      <c r="Y38" s="1">
        <v>10.753638</v>
      </c>
      <c r="Z38" s="1">
        <v>13.017148</v>
      </c>
      <c r="AA38" s="1">
        <v>11.722653</v>
      </c>
      <c r="AB38" s="5"/>
    </row>
    <row r="39" spans="1:28" ht="12.75" customHeight="1">
      <c r="A39" s="69"/>
      <c r="B39" s="162" t="s">
        <v>178</v>
      </c>
      <c r="C39" s="93">
        <f t="shared" si="20"/>
        <v>9.715345</v>
      </c>
      <c r="D39" s="94">
        <f t="shared" si="21"/>
        <v>11.396153</v>
      </c>
      <c r="E39" s="95">
        <f t="shared" si="22"/>
        <v>11.198646</v>
      </c>
      <c r="F39" s="95">
        <f t="shared" si="22"/>
        <v>11.700941</v>
      </c>
      <c r="G39" s="96">
        <f t="shared" si="22"/>
        <v>11.188682</v>
      </c>
      <c r="H39" s="96">
        <f t="shared" si="22"/>
        <v>11.231979</v>
      </c>
      <c r="I39" s="173">
        <f t="shared" si="22"/>
        <v>12.114019</v>
      </c>
      <c r="J39" s="235">
        <f t="shared" si="14"/>
        <v>7.852934910223741</v>
      </c>
      <c r="K39" s="235">
        <f t="shared" si="15"/>
        <v>8.173961387832062</v>
      </c>
      <c r="L39" s="236">
        <f t="shared" si="19"/>
        <v>7.205327848896648</v>
      </c>
      <c r="N39" s="57">
        <f t="shared" si="10"/>
        <v>21.170986000000003</v>
      </c>
      <c r="O39" s="57">
        <f t="shared" si="11"/>
        <v>19.931132</v>
      </c>
      <c r="P39" s="70">
        <v>24</v>
      </c>
      <c r="Q39" s="201" t="s">
        <v>93</v>
      </c>
      <c r="R39" s="1">
        <v>4.412463</v>
      </c>
      <c r="S39" s="1">
        <v>4.868057</v>
      </c>
      <c r="T39" s="1">
        <v>4.856958</v>
      </c>
      <c r="U39" s="1">
        <v>5.480347</v>
      </c>
      <c r="V39" s="1">
        <v>4.722657</v>
      </c>
      <c r="W39" s="1">
        <v>4.87117</v>
      </c>
      <c r="X39" s="1">
        <v>5.462956</v>
      </c>
      <c r="Y39" s="1">
        <v>5.456843</v>
      </c>
      <c r="Z39" s="1">
        <v>4.88808</v>
      </c>
      <c r="AA39" s="1">
        <v>5.363107</v>
      </c>
      <c r="AB39" s="5"/>
    </row>
    <row r="40" spans="1:28" ht="12.75" customHeight="1">
      <c r="A40" s="69"/>
      <c r="B40" s="162" t="s">
        <v>179</v>
      </c>
      <c r="C40" s="93">
        <f t="shared" si="20"/>
        <v>0.708898</v>
      </c>
      <c r="D40" s="94">
        <f t="shared" si="21"/>
        <v>0.808722</v>
      </c>
      <c r="E40" s="95">
        <f t="shared" si="22"/>
        <v>0.916531</v>
      </c>
      <c r="F40" s="95">
        <f t="shared" si="22"/>
        <v>1.243464</v>
      </c>
      <c r="G40" s="96">
        <f t="shared" si="22"/>
        <v>0.812301</v>
      </c>
      <c r="H40" s="96">
        <f t="shared" si="22"/>
        <v>0.97608</v>
      </c>
      <c r="I40" s="173">
        <f t="shared" si="22"/>
        <v>0.748689</v>
      </c>
      <c r="J40" s="235">
        <f t="shared" si="14"/>
        <v>-23.2963486599459</v>
      </c>
      <c r="K40" s="235">
        <f t="shared" si="15"/>
        <v>-18.312746650140575</v>
      </c>
      <c r="L40" s="236">
        <f t="shared" si="19"/>
        <v>2.650562760595143</v>
      </c>
      <c r="N40" s="57">
        <f t="shared" si="10"/>
        <v>102.650395</v>
      </c>
      <c r="O40" s="57">
        <f t="shared" si="11"/>
        <v>96.931883</v>
      </c>
      <c r="P40" s="70">
        <v>26</v>
      </c>
      <c r="Q40" s="201" t="s">
        <v>94</v>
      </c>
      <c r="R40" s="1">
        <v>27.223308</v>
      </c>
      <c r="S40" s="1">
        <v>27.29326</v>
      </c>
      <c r="T40" s="1">
        <v>24.597796</v>
      </c>
      <c r="U40" s="1">
        <v>22.312652</v>
      </c>
      <c r="V40" s="1">
        <v>24.57419</v>
      </c>
      <c r="W40" s="1">
        <v>25.447245</v>
      </c>
      <c r="X40" s="1">
        <v>23.747539</v>
      </c>
      <c r="Y40" s="1">
        <v>25.898996</v>
      </c>
      <c r="Z40" s="1">
        <v>26.060752</v>
      </c>
      <c r="AA40" s="1">
        <v>26.943108</v>
      </c>
      <c r="AB40" s="5"/>
    </row>
    <row r="41" spans="1:28" ht="12.75" customHeight="1">
      <c r="A41" s="65"/>
      <c r="B41" s="162" t="s">
        <v>180</v>
      </c>
      <c r="C41" s="93">
        <f t="shared" si="20"/>
        <v>136.997104</v>
      </c>
      <c r="D41" s="94">
        <f t="shared" si="21"/>
        <v>142.462738</v>
      </c>
      <c r="E41" s="95">
        <f t="shared" si="22"/>
        <v>147.069855</v>
      </c>
      <c r="F41" s="95">
        <f t="shared" si="22"/>
        <v>148.092984</v>
      </c>
      <c r="G41" s="96">
        <f t="shared" si="22"/>
        <v>143.791565</v>
      </c>
      <c r="H41" s="96">
        <f t="shared" si="22"/>
        <v>146.744354</v>
      </c>
      <c r="I41" s="173">
        <f t="shared" si="22"/>
        <v>150.143045</v>
      </c>
      <c r="J41" s="235">
        <f t="shared" si="14"/>
        <v>2.3160625314415872</v>
      </c>
      <c r="K41" s="235">
        <f t="shared" si="15"/>
        <v>2.0896124498116952</v>
      </c>
      <c r="L41" s="236">
        <f t="shared" si="19"/>
        <v>-0.9255207134010734</v>
      </c>
      <c r="N41" s="57">
        <f t="shared" si="10"/>
        <v>171.324027</v>
      </c>
      <c r="O41" s="57">
        <f t="shared" si="11"/>
        <v>169.68494</v>
      </c>
      <c r="P41" s="70">
        <v>27</v>
      </c>
      <c r="Q41" s="201" t="s">
        <v>95</v>
      </c>
      <c r="R41" s="1">
        <v>39.787346</v>
      </c>
      <c r="S41" s="1">
        <v>42.913063</v>
      </c>
      <c r="T41" s="1">
        <v>41.97751</v>
      </c>
      <c r="U41" s="1">
        <v>42.191161</v>
      </c>
      <c r="V41" s="1">
        <v>42.955537</v>
      </c>
      <c r="W41" s="1">
        <v>42.560732</v>
      </c>
      <c r="X41" s="1">
        <v>41.141557</v>
      </c>
      <c r="Y41" s="1">
        <v>42.31152</v>
      </c>
      <c r="Z41" s="1">
        <v>43.325692</v>
      </c>
      <c r="AA41" s="1">
        <v>44.545258</v>
      </c>
      <c r="AB41" s="5"/>
    </row>
    <row r="42" spans="1:28" ht="14.25" customHeight="1">
      <c r="A42" s="71"/>
      <c r="B42" s="162" t="s">
        <v>181</v>
      </c>
      <c r="C42" s="93">
        <f t="shared" si="20"/>
        <v>16.59157</v>
      </c>
      <c r="D42" s="94">
        <f t="shared" si="21"/>
        <v>18.508278</v>
      </c>
      <c r="E42" s="95">
        <f t="shared" si="22"/>
        <v>16.377554</v>
      </c>
      <c r="F42" s="95">
        <f t="shared" si="22"/>
        <v>17.491491</v>
      </c>
      <c r="G42" s="96">
        <f t="shared" si="22"/>
        <v>17.903207</v>
      </c>
      <c r="H42" s="96">
        <f t="shared" si="22"/>
        <v>18.405211</v>
      </c>
      <c r="I42" s="173">
        <f t="shared" si="22"/>
        <v>18.743448</v>
      </c>
      <c r="J42" s="235">
        <f t="shared" si="14"/>
        <v>1.8377241097643493</v>
      </c>
      <c r="K42" s="235">
        <f t="shared" si="15"/>
        <v>14.445954505782744</v>
      </c>
      <c r="L42" s="236">
        <f t="shared" si="19"/>
        <v>5.386065378901961</v>
      </c>
      <c r="N42" s="57">
        <f t="shared" si="10"/>
        <v>473.406382</v>
      </c>
      <c r="O42" s="57">
        <f t="shared" si="11"/>
        <v>485.729455</v>
      </c>
      <c r="P42" s="70">
        <v>28</v>
      </c>
      <c r="Q42" s="201" t="s">
        <v>96</v>
      </c>
      <c r="R42" s="1">
        <v>122.674281</v>
      </c>
      <c r="S42" s="1">
        <v>123.24797</v>
      </c>
      <c r="T42" s="1">
        <v>122.796986</v>
      </c>
      <c r="U42" s="1">
        <v>120.172671</v>
      </c>
      <c r="V42" s="1">
        <v>120.776683</v>
      </c>
      <c r="W42" s="1">
        <v>121.983115</v>
      </c>
      <c r="X42" s="1">
        <v>116.525056</v>
      </c>
      <c r="Y42" s="1">
        <v>120.361996</v>
      </c>
      <c r="Z42" s="1">
        <v>119.449415</v>
      </c>
      <c r="AA42" s="1">
        <v>117.069915</v>
      </c>
      <c r="AB42" s="5"/>
    </row>
    <row r="43" spans="1:28" ht="12.75">
      <c r="A43" s="71"/>
      <c r="B43" s="162" t="s">
        <v>182</v>
      </c>
      <c r="C43" s="93">
        <f t="shared" si="20"/>
        <v>18.733691</v>
      </c>
      <c r="D43" s="94">
        <f t="shared" si="21"/>
        <v>20.683781</v>
      </c>
      <c r="E43" s="95">
        <f aca="true" t="shared" si="23" ref="E43:E48">W37</f>
        <v>21.27263</v>
      </c>
      <c r="F43" s="95">
        <f aca="true" t="shared" si="24" ref="F43:I48">X37</f>
        <v>20.825513</v>
      </c>
      <c r="G43" s="96">
        <f t="shared" si="24"/>
        <v>22.256539</v>
      </c>
      <c r="H43" s="96">
        <f t="shared" si="24"/>
        <v>23.681335</v>
      </c>
      <c r="I43" s="173">
        <f>AA37</f>
        <v>20.297302</v>
      </c>
      <c r="J43" s="235">
        <f t="shared" si="14"/>
        <v>-14.28987428284766</v>
      </c>
      <c r="K43" s="235">
        <f t="shared" si="15"/>
        <v>-4.58489617879877</v>
      </c>
      <c r="L43" s="236">
        <f t="shared" si="19"/>
        <v>2.087951791603593</v>
      </c>
      <c r="M43" s="5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3.5" customHeight="1">
      <c r="A44" s="71"/>
      <c r="B44" s="162" t="s">
        <v>183</v>
      </c>
      <c r="C44" s="93">
        <f t="shared" si="20"/>
        <v>12.52458</v>
      </c>
      <c r="D44" s="94">
        <f t="shared" si="21"/>
        <v>11.827648</v>
      </c>
      <c r="E44" s="95">
        <f t="shared" si="23"/>
        <v>10.026522</v>
      </c>
      <c r="F44" s="95">
        <f t="shared" si="24"/>
        <v>9.983941</v>
      </c>
      <c r="G44" s="96">
        <f t="shared" si="24"/>
        <v>10.753638</v>
      </c>
      <c r="H44" s="96">
        <f t="shared" si="24"/>
        <v>13.017148</v>
      </c>
      <c r="I44" s="173">
        <f t="shared" si="24"/>
        <v>11.722653</v>
      </c>
      <c r="J44" s="235">
        <f t="shared" si="14"/>
        <v>-9.944536237891754</v>
      </c>
      <c r="K44" s="235">
        <f t="shared" si="15"/>
        <v>16.916444206675042</v>
      </c>
      <c r="L44" s="236">
        <f t="shared" si="19"/>
        <v>4.18708441465927</v>
      </c>
      <c r="P44" s="270" t="s">
        <v>0</v>
      </c>
      <c r="Q44" s="271"/>
      <c r="R44" s="62" t="s">
        <v>221</v>
      </c>
      <c r="S44" s="62" t="s">
        <v>147</v>
      </c>
      <c r="T44" s="62" t="s">
        <v>148</v>
      </c>
      <c r="U44" s="62" t="s">
        <v>153</v>
      </c>
      <c r="V44" s="62" t="s">
        <v>197</v>
      </c>
      <c r="W44" s="62" t="s">
        <v>201</v>
      </c>
      <c r="X44" s="62" t="s">
        <v>205</v>
      </c>
      <c r="Y44" s="62" t="s">
        <v>207</v>
      </c>
      <c r="Z44" s="62" t="s">
        <v>216</v>
      </c>
      <c r="AA44" s="62" t="s">
        <v>222</v>
      </c>
      <c r="AB44" s="62"/>
    </row>
    <row r="45" spans="1:28" ht="12.75">
      <c r="A45" s="71"/>
      <c r="B45" s="162" t="s">
        <v>184</v>
      </c>
      <c r="C45" s="93">
        <f t="shared" si="20"/>
        <v>4.412463</v>
      </c>
      <c r="D45" s="94">
        <f t="shared" si="21"/>
        <v>4.868057</v>
      </c>
      <c r="E45" s="95">
        <f t="shared" si="23"/>
        <v>4.87117</v>
      </c>
      <c r="F45" s="95">
        <f t="shared" si="24"/>
        <v>5.462956</v>
      </c>
      <c r="G45" s="96">
        <f t="shared" si="24"/>
        <v>5.456843</v>
      </c>
      <c r="H45" s="96">
        <f t="shared" si="24"/>
        <v>4.88808</v>
      </c>
      <c r="I45" s="173">
        <f t="shared" si="24"/>
        <v>5.363107</v>
      </c>
      <c r="J45" s="235">
        <f t="shared" si="14"/>
        <v>9.718069262368868</v>
      </c>
      <c r="K45" s="235">
        <f t="shared" si="15"/>
        <v>10.09894953368493</v>
      </c>
      <c r="L45" s="236">
        <f t="shared" si="19"/>
        <v>6.220690325065337</v>
      </c>
      <c r="N45" s="57">
        <f>SUM(X45:AB45)</f>
        <v>2534.2772379999997</v>
      </c>
      <c r="O45" s="57">
        <f>SUM(T45:W45)</f>
        <v>2487.117568</v>
      </c>
      <c r="P45" s="276" t="s">
        <v>97</v>
      </c>
      <c r="Q45" s="277"/>
      <c r="R45" s="1">
        <v>594.108767</v>
      </c>
      <c r="S45" s="1">
        <v>617.803382</v>
      </c>
      <c r="T45" s="1">
        <v>621.264391</v>
      </c>
      <c r="U45" s="1">
        <v>626.040548</v>
      </c>
      <c r="V45" s="1">
        <v>622.332226</v>
      </c>
      <c r="W45" s="1">
        <v>617.480403</v>
      </c>
      <c r="X45" s="1">
        <v>623.260541</v>
      </c>
      <c r="Y45" s="1">
        <v>631.057805</v>
      </c>
      <c r="Z45" s="1">
        <v>638.481402</v>
      </c>
      <c r="AA45" s="1">
        <v>641.47749</v>
      </c>
      <c r="AB45" s="63"/>
    </row>
    <row r="46" spans="1:28" ht="14.25" customHeight="1">
      <c r="A46" s="60"/>
      <c r="B46" s="162" t="s">
        <v>185</v>
      </c>
      <c r="C46" s="93">
        <f t="shared" si="20"/>
        <v>27.223308</v>
      </c>
      <c r="D46" s="94">
        <f t="shared" si="21"/>
        <v>27.29326</v>
      </c>
      <c r="E46" s="95">
        <f t="shared" si="23"/>
        <v>25.447245</v>
      </c>
      <c r="F46" s="95">
        <f t="shared" si="24"/>
        <v>23.747539</v>
      </c>
      <c r="G46" s="96">
        <f t="shared" si="24"/>
        <v>25.898996</v>
      </c>
      <c r="H46" s="96">
        <f t="shared" si="24"/>
        <v>26.060752</v>
      </c>
      <c r="I46" s="173">
        <f t="shared" si="24"/>
        <v>26.943108</v>
      </c>
      <c r="J46" s="235">
        <f t="shared" si="14"/>
        <v>3.38576569087492</v>
      </c>
      <c r="K46" s="235">
        <f t="shared" si="15"/>
        <v>5.878290557582955</v>
      </c>
      <c r="L46" s="236">
        <f t="shared" si="19"/>
        <v>5.89951605500123</v>
      </c>
      <c r="N46" s="57">
        <f>SUM(X46:AB46)</f>
        <v>1151.3637959999999</v>
      </c>
      <c r="O46" s="57">
        <f>SUM(T46:W46)</f>
        <v>1188.574912</v>
      </c>
      <c r="P46" s="276" t="s">
        <v>98</v>
      </c>
      <c r="Q46" s="277"/>
      <c r="R46" s="1">
        <v>294.739528</v>
      </c>
      <c r="S46" s="1">
        <v>306.206453</v>
      </c>
      <c r="T46" s="1">
        <v>294.61184</v>
      </c>
      <c r="U46" s="1">
        <v>304.164635</v>
      </c>
      <c r="V46" s="1">
        <v>295.211532</v>
      </c>
      <c r="W46" s="1">
        <v>294.586905</v>
      </c>
      <c r="X46" s="1">
        <v>283.759173</v>
      </c>
      <c r="Y46" s="1">
        <v>283.536046</v>
      </c>
      <c r="Z46" s="1">
        <v>298.046978</v>
      </c>
      <c r="AA46" s="1">
        <v>286.021599</v>
      </c>
      <c r="AB46" s="63"/>
    </row>
    <row r="47" spans="1:28" ht="12.75" customHeight="1">
      <c r="A47" s="60"/>
      <c r="B47" s="162" t="s">
        <v>186</v>
      </c>
      <c r="C47" s="93">
        <f t="shared" si="20"/>
        <v>39.787346</v>
      </c>
      <c r="D47" s="94">
        <f t="shared" si="21"/>
        <v>42.913063</v>
      </c>
      <c r="E47" s="95">
        <f t="shared" si="23"/>
        <v>42.560732</v>
      </c>
      <c r="F47" s="95">
        <f t="shared" si="24"/>
        <v>41.141557</v>
      </c>
      <c r="G47" s="96">
        <f t="shared" si="24"/>
        <v>42.31152</v>
      </c>
      <c r="H47" s="96">
        <f t="shared" si="24"/>
        <v>43.325692</v>
      </c>
      <c r="I47" s="173">
        <f t="shared" si="24"/>
        <v>44.545258</v>
      </c>
      <c r="J47" s="235">
        <f t="shared" si="14"/>
        <v>2.8148794484344375</v>
      </c>
      <c r="K47" s="235">
        <f t="shared" si="15"/>
        <v>4.662809840770588</v>
      </c>
      <c r="L47" s="236">
        <f t="shared" si="19"/>
        <v>0.9659590297170784</v>
      </c>
      <c r="N47" s="57">
        <f>SUM(X47:AB47)</f>
        <v>104.1797</v>
      </c>
      <c r="O47" s="57">
        <f>SUM(T47:W47)</f>
        <v>96.73990500000001</v>
      </c>
      <c r="P47" s="276" t="s">
        <v>7</v>
      </c>
      <c r="Q47" s="277"/>
      <c r="R47" s="1">
        <v>15.4055275</v>
      </c>
      <c r="S47" s="1">
        <v>12.666372</v>
      </c>
      <c r="T47" s="1">
        <v>23.462406</v>
      </c>
      <c r="U47" s="1">
        <v>21.928411</v>
      </c>
      <c r="V47" s="1">
        <v>24.227084</v>
      </c>
      <c r="W47" s="1">
        <v>27.122004</v>
      </c>
      <c r="X47" s="1">
        <v>25.390032</v>
      </c>
      <c r="Y47" s="1">
        <v>30.2024</v>
      </c>
      <c r="Z47" s="1">
        <v>24.056044</v>
      </c>
      <c r="AA47" s="1">
        <v>24.531224</v>
      </c>
      <c r="AB47" s="63"/>
    </row>
    <row r="48" spans="1:28" ht="12.75" customHeight="1">
      <c r="A48" s="60"/>
      <c r="B48" s="164" t="s">
        <v>187</v>
      </c>
      <c r="C48" s="87">
        <f t="shared" si="20"/>
        <v>122.674281</v>
      </c>
      <c r="D48" s="88">
        <f t="shared" si="21"/>
        <v>123.24797</v>
      </c>
      <c r="E48" s="89">
        <f t="shared" si="23"/>
        <v>121.983115</v>
      </c>
      <c r="F48" s="89">
        <f t="shared" si="24"/>
        <v>116.525056</v>
      </c>
      <c r="G48" s="90">
        <f t="shared" si="24"/>
        <v>120.361996</v>
      </c>
      <c r="H48" s="90">
        <f t="shared" si="24"/>
        <v>119.449415</v>
      </c>
      <c r="I48" s="174">
        <f t="shared" si="24"/>
        <v>117.069915</v>
      </c>
      <c r="J48" s="191">
        <f t="shared" si="14"/>
        <v>-1.9920566375314697</v>
      </c>
      <c r="K48" s="191">
        <f t="shared" si="15"/>
        <v>-4.027770564803168</v>
      </c>
      <c r="L48" s="192">
        <f t="shared" si="19"/>
        <v>-2.537024031206825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2.75" customHeight="1">
      <c r="A49" s="60"/>
      <c r="B49" s="161" t="s">
        <v>188</v>
      </c>
      <c r="C49" s="82" t="str">
        <f aca="true" t="shared" si="25" ref="C49:D51">R64</f>
        <v>:</v>
      </c>
      <c r="D49" s="83" t="str">
        <f t="shared" si="25"/>
        <v>:</v>
      </c>
      <c r="E49" s="84" t="str">
        <f>W64</f>
        <v>:</v>
      </c>
      <c r="F49" s="84" t="str">
        <f>X64</f>
        <v>:</v>
      </c>
      <c r="G49" s="85" t="str">
        <f>Y64</f>
        <v>:</v>
      </c>
      <c r="H49" s="85" t="str">
        <f>Z64</f>
        <v>:</v>
      </c>
      <c r="I49" s="176" t="str">
        <f>AA64</f>
        <v>:</v>
      </c>
      <c r="J49" s="189" t="s">
        <v>137</v>
      </c>
      <c r="K49" s="189" t="s">
        <v>137</v>
      </c>
      <c r="L49" s="190" t="s">
        <v>137</v>
      </c>
      <c r="P49" s="270" t="s">
        <v>0</v>
      </c>
      <c r="Q49" s="271"/>
      <c r="R49" s="62" t="s">
        <v>221</v>
      </c>
      <c r="S49" s="62" t="s">
        <v>147</v>
      </c>
      <c r="T49" s="62" t="s">
        <v>148</v>
      </c>
      <c r="U49" s="62" t="s">
        <v>153</v>
      </c>
      <c r="V49" s="62" t="s">
        <v>197</v>
      </c>
      <c r="W49" s="62" t="s">
        <v>201</v>
      </c>
      <c r="X49" s="62" t="s">
        <v>205</v>
      </c>
      <c r="Y49" s="62" t="s">
        <v>207</v>
      </c>
      <c r="Z49" s="62" t="s">
        <v>216</v>
      </c>
      <c r="AA49" s="62" t="s">
        <v>222</v>
      </c>
      <c r="AB49" s="62"/>
    </row>
    <row r="50" spans="1:28" ht="12.75" customHeight="1">
      <c r="A50" s="60"/>
      <c r="B50" s="164" t="s">
        <v>8</v>
      </c>
      <c r="C50" s="87">
        <f t="shared" si="25"/>
        <v>47.405645</v>
      </c>
      <c r="D50" s="88">
        <f t="shared" si="25"/>
        <v>49.026067</v>
      </c>
      <c r="E50" s="89">
        <f aca="true" t="shared" si="26" ref="E50:I51">W65</f>
        <v>45.19517</v>
      </c>
      <c r="F50" s="89">
        <f t="shared" si="26"/>
        <v>45.685628</v>
      </c>
      <c r="G50" s="90">
        <f t="shared" si="26"/>
        <v>46.033664</v>
      </c>
      <c r="H50" s="90">
        <f t="shared" si="26"/>
        <v>45.011539</v>
      </c>
      <c r="I50" s="174">
        <f t="shared" si="26"/>
        <v>44.475425</v>
      </c>
      <c r="J50" s="191">
        <f t="shared" si="14"/>
        <v>-1.191059030441055</v>
      </c>
      <c r="K50" s="191">
        <f t="shared" si="15"/>
        <v>-1.592526369521341</v>
      </c>
      <c r="L50" s="192">
        <f>100*(N65/O65-1)</f>
        <v>-1.7253456101834264</v>
      </c>
      <c r="N50" s="57">
        <f>SUM(X50:AA50)</f>
        <v>506.947423</v>
      </c>
      <c r="O50" s="57">
        <f>SUM(T50:W50)</f>
        <v>491.306249</v>
      </c>
      <c r="P50" s="276" t="s">
        <v>5</v>
      </c>
      <c r="Q50" s="277"/>
      <c r="R50" s="1">
        <v>109.189851</v>
      </c>
      <c r="S50" s="1">
        <v>114.199894</v>
      </c>
      <c r="T50" s="1">
        <v>116.931575</v>
      </c>
      <c r="U50" s="1">
        <v>127.140379</v>
      </c>
      <c r="V50" s="1">
        <v>129.045535</v>
      </c>
      <c r="W50" s="1">
        <v>118.18876</v>
      </c>
      <c r="X50" s="1">
        <v>120.204149</v>
      </c>
      <c r="Y50" s="1">
        <v>125.932171</v>
      </c>
      <c r="Z50" s="1">
        <v>134.381458</v>
      </c>
      <c r="AA50" s="1">
        <v>126.429645</v>
      </c>
      <c r="AB50" s="63"/>
    </row>
    <row r="51" spans="1:28" ht="12.75">
      <c r="A51" s="72"/>
      <c r="B51" s="165" t="s">
        <v>151</v>
      </c>
      <c r="C51" s="100">
        <f t="shared" si="25"/>
        <v>93.43122</v>
      </c>
      <c r="D51" s="244">
        <f t="shared" si="25"/>
        <v>99.690844</v>
      </c>
      <c r="E51" s="101">
        <f t="shared" si="26"/>
        <v>109.518379</v>
      </c>
      <c r="F51" s="101">
        <f t="shared" si="26"/>
        <v>104.545152</v>
      </c>
      <c r="G51" s="75">
        <f t="shared" si="26"/>
        <v>108.471199</v>
      </c>
      <c r="H51" s="75">
        <f t="shared" si="26"/>
        <v>104.652684</v>
      </c>
      <c r="I51" s="178">
        <f t="shared" si="26"/>
        <v>108.184381</v>
      </c>
      <c r="J51" s="245">
        <f t="shared" si="14"/>
        <v>3.3746836344875852</v>
      </c>
      <c r="K51" s="245">
        <f t="shared" si="15"/>
        <v>-1.21805856896402</v>
      </c>
      <c r="L51" s="246">
        <f aca="true" t="shared" si="27" ref="L51">100*(N45/O45-1)</f>
        <v>1.8961576487886989</v>
      </c>
      <c r="N51" s="57">
        <f>SUM(X51:AA51)</f>
        <v>1271.244415</v>
      </c>
      <c r="O51" s="57">
        <f>SUM(T51:W51)</f>
        <v>1244.085103</v>
      </c>
      <c r="P51" s="276" t="s">
        <v>99</v>
      </c>
      <c r="Q51" s="277"/>
      <c r="R51" s="1">
        <v>302.09629</v>
      </c>
      <c r="S51" s="1">
        <v>315.481054</v>
      </c>
      <c r="T51" s="1">
        <v>314.207713</v>
      </c>
      <c r="U51" s="1">
        <v>309.61107</v>
      </c>
      <c r="V51" s="1">
        <v>309.585853</v>
      </c>
      <c r="W51" s="1">
        <v>310.680467</v>
      </c>
      <c r="X51" s="1">
        <v>316.717871</v>
      </c>
      <c r="Y51" s="1">
        <v>315.396648</v>
      </c>
      <c r="Z51" s="1">
        <v>316.046934</v>
      </c>
      <c r="AA51" s="1">
        <v>323.082962</v>
      </c>
      <c r="AB51" s="63"/>
    </row>
    <row r="52" spans="1:28" ht="12.75">
      <c r="A52" s="72"/>
      <c r="B52" s="65" t="s">
        <v>196</v>
      </c>
      <c r="C52" s="17"/>
      <c r="D52" s="17"/>
      <c r="E52" s="17"/>
      <c r="F52" s="17"/>
      <c r="G52" s="17"/>
      <c r="H52" s="17"/>
      <c r="I52" s="59"/>
      <c r="J52" s="99"/>
      <c r="K52" s="99"/>
      <c r="L52" s="99"/>
      <c r="N52" s="57">
        <f>SUM(X52:AA52)</f>
        <v>1907.449196</v>
      </c>
      <c r="O52" s="57">
        <f>SUM(T52:W52)</f>
        <v>1940.301128</v>
      </c>
      <c r="P52" s="276" t="s">
        <v>100</v>
      </c>
      <c r="Q52" s="277"/>
      <c r="R52" s="1">
        <v>477.562154</v>
      </c>
      <c r="S52" s="1">
        <v>494.328887</v>
      </c>
      <c r="T52" s="1">
        <v>484.736943</v>
      </c>
      <c r="U52" s="1">
        <v>493.453734</v>
      </c>
      <c r="V52" s="1">
        <v>478.91237</v>
      </c>
      <c r="W52" s="1">
        <v>483.198081</v>
      </c>
      <c r="X52" s="1">
        <v>470.097694</v>
      </c>
      <c r="Y52" s="1">
        <v>473.265032</v>
      </c>
      <c r="Z52" s="1">
        <v>486.099988</v>
      </c>
      <c r="AA52" s="1">
        <v>477.986482</v>
      </c>
      <c r="AB52" s="63"/>
    </row>
    <row r="53" spans="1:28" ht="12.75">
      <c r="A53" s="72" t="s">
        <v>195</v>
      </c>
      <c r="B53" s="183" t="s">
        <v>226</v>
      </c>
      <c r="C53" s="17"/>
      <c r="D53" s="17"/>
      <c r="E53" s="17"/>
      <c r="F53" s="17"/>
      <c r="G53" s="17"/>
      <c r="H53" s="17"/>
      <c r="I53" s="17"/>
      <c r="J53" s="66"/>
      <c r="K53" s="66"/>
      <c r="L53" s="66"/>
      <c r="N53" s="57">
        <f>SUM(X53:AA53)</f>
        <v>104.1797</v>
      </c>
      <c r="O53" s="57">
        <f>SUM(T53:W53)</f>
        <v>96.73990500000001</v>
      </c>
      <c r="P53" s="276" t="s">
        <v>7</v>
      </c>
      <c r="Q53" s="277"/>
      <c r="R53" s="1">
        <v>15.4055275</v>
      </c>
      <c r="S53" s="1">
        <v>12.666372</v>
      </c>
      <c r="T53" s="1">
        <v>23.462406</v>
      </c>
      <c r="U53" s="1">
        <v>21.928411</v>
      </c>
      <c r="V53" s="1">
        <v>24.227084</v>
      </c>
      <c r="W53" s="1">
        <v>27.122004</v>
      </c>
      <c r="X53" s="1">
        <v>25.390032</v>
      </c>
      <c r="Y53" s="1">
        <v>30.2024</v>
      </c>
      <c r="Z53" s="1">
        <v>24.056044</v>
      </c>
      <c r="AA53" s="1">
        <v>24.531224</v>
      </c>
      <c r="AB53" s="63"/>
    </row>
    <row r="54" spans="1:28" ht="12.75" customHeight="1">
      <c r="A54" s="72"/>
      <c r="B54" s="268"/>
      <c r="C54" s="49">
        <v>2013</v>
      </c>
      <c r="D54" s="49">
        <v>2014</v>
      </c>
      <c r="E54" s="216">
        <v>2015</v>
      </c>
      <c r="F54" s="284">
        <v>2016</v>
      </c>
      <c r="G54" s="285"/>
      <c r="H54" s="285"/>
      <c r="I54" s="272">
        <v>2016</v>
      </c>
      <c r="J54" s="273"/>
      <c r="K54" s="273"/>
      <c r="L54" s="273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2.75">
      <c r="A55" s="72"/>
      <c r="B55" s="269"/>
      <c r="C55" s="52" t="s">
        <v>4</v>
      </c>
      <c r="D55" s="52" t="s">
        <v>4</v>
      </c>
      <c r="E55" s="209" t="s">
        <v>4</v>
      </c>
      <c r="F55" s="209" t="s">
        <v>1</v>
      </c>
      <c r="G55" s="53" t="s">
        <v>2</v>
      </c>
      <c r="H55" s="53" t="s">
        <v>3</v>
      </c>
      <c r="I55" s="274" t="s">
        <v>4</v>
      </c>
      <c r="J55" s="275"/>
      <c r="K55" s="275"/>
      <c r="L55" s="275"/>
      <c r="P55" s="270" t="s">
        <v>0</v>
      </c>
      <c r="Q55" s="271"/>
      <c r="R55" s="62" t="s">
        <v>221</v>
      </c>
      <c r="S55" s="62" t="s">
        <v>147</v>
      </c>
      <c r="T55" s="62" t="s">
        <v>148</v>
      </c>
      <c r="U55" s="62" t="s">
        <v>153</v>
      </c>
      <c r="V55" s="62" t="s">
        <v>197</v>
      </c>
      <c r="W55" s="62" t="s">
        <v>201</v>
      </c>
      <c r="X55" s="62" t="s">
        <v>205</v>
      </c>
      <c r="Y55" s="62" t="s">
        <v>207</v>
      </c>
      <c r="Z55" s="62" t="s">
        <v>216</v>
      </c>
      <c r="AA55" s="62" t="s">
        <v>222</v>
      </c>
      <c r="AB55" s="62"/>
    </row>
    <row r="56" spans="1:28" ht="63" customHeight="1">
      <c r="A56" s="72"/>
      <c r="B56" s="73"/>
      <c r="C56" s="278" t="s">
        <v>10</v>
      </c>
      <c r="D56" s="279"/>
      <c r="E56" s="279"/>
      <c r="F56" s="279"/>
      <c r="G56" s="280"/>
      <c r="H56" s="281"/>
      <c r="I56" s="231" t="s">
        <v>11</v>
      </c>
      <c r="J56" s="210" t="s">
        <v>131</v>
      </c>
      <c r="K56" s="210" t="s">
        <v>130</v>
      </c>
      <c r="L56" s="211" t="s">
        <v>220</v>
      </c>
      <c r="N56" s="57">
        <f aca="true" t="shared" si="28" ref="N56:N61">SUM(X56:AB56)</f>
        <v>1778.1918380000002</v>
      </c>
      <c r="O56" s="57">
        <f aca="true" t="shared" si="29" ref="O56:O61">SUM(T56:W56)</f>
        <v>1735.391352</v>
      </c>
      <c r="P56" s="276" t="s">
        <v>133</v>
      </c>
      <c r="Q56" s="277"/>
      <c r="R56" s="1">
        <v>411.286141</v>
      </c>
      <c r="S56" s="1">
        <v>429.680948</v>
      </c>
      <c r="T56" s="1">
        <v>431.139288</v>
      </c>
      <c r="U56" s="1">
        <v>436.751449</v>
      </c>
      <c r="V56" s="1">
        <v>438.631388</v>
      </c>
      <c r="W56" s="1">
        <v>428.869227</v>
      </c>
      <c r="X56" s="1">
        <v>436.92202</v>
      </c>
      <c r="Y56" s="1">
        <v>441.328819</v>
      </c>
      <c r="Z56" s="1">
        <v>450.428392</v>
      </c>
      <c r="AA56" s="1">
        <v>449.512607</v>
      </c>
      <c r="AB56" s="63"/>
    </row>
    <row r="57" spans="1:28" ht="12.75" customHeight="1">
      <c r="A57" s="72"/>
      <c r="B57" s="61" t="s">
        <v>128</v>
      </c>
      <c r="C57" s="78">
        <f>C$7</f>
        <v>904.2538225000001</v>
      </c>
      <c r="D57" s="79">
        <f aca="true" t="shared" si="30" ref="D57:L57">D$7</f>
        <v>936.676207</v>
      </c>
      <c r="E57" s="80">
        <f t="shared" si="30"/>
        <v>939.189312</v>
      </c>
      <c r="F57" s="80">
        <f t="shared" si="30"/>
        <v>932.409746</v>
      </c>
      <c r="G57" s="103">
        <f t="shared" si="30"/>
        <v>944.796251</v>
      </c>
      <c r="H57" s="103">
        <f t="shared" si="30"/>
        <v>960.5844240000001</v>
      </c>
      <c r="I57" s="179">
        <f t="shared" si="30"/>
        <v>952.030313</v>
      </c>
      <c r="J57" s="247">
        <f t="shared" si="30"/>
        <v>-0.890511108266745</v>
      </c>
      <c r="K57" s="247">
        <f t="shared" si="30"/>
        <v>1.367243093158188</v>
      </c>
      <c r="L57" s="248">
        <f t="shared" si="30"/>
        <v>0.4609320254258087</v>
      </c>
      <c r="N57" s="57">
        <f t="shared" si="28"/>
        <v>557.057675</v>
      </c>
      <c r="O57" s="57">
        <f t="shared" si="29"/>
        <v>542.33489</v>
      </c>
      <c r="P57" s="276" t="s">
        <v>211</v>
      </c>
      <c r="Q57" s="277"/>
      <c r="R57" s="1">
        <v>136.125068</v>
      </c>
      <c r="S57" s="1">
        <v>133.275855</v>
      </c>
      <c r="T57" s="1">
        <v>138.218969</v>
      </c>
      <c r="U57" s="1">
        <v>135.422247</v>
      </c>
      <c r="V57" s="1">
        <v>133.245919</v>
      </c>
      <c r="W57" s="1">
        <v>135.447755</v>
      </c>
      <c r="X57" s="1">
        <v>135.342191</v>
      </c>
      <c r="Y57" s="1">
        <v>139.324551</v>
      </c>
      <c r="Z57" s="1">
        <v>138.751877</v>
      </c>
      <c r="AA57" s="1">
        <v>143.639056</v>
      </c>
      <c r="AB57" s="63"/>
    </row>
    <row r="58" spans="1:28" ht="12.75" customHeight="1">
      <c r="A58" s="72"/>
      <c r="B58" s="74" t="s">
        <v>111</v>
      </c>
      <c r="C58" s="75"/>
      <c r="D58" s="75"/>
      <c r="E58" s="75"/>
      <c r="F58" s="75"/>
      <c r="G58" s="76"/>
      <c r="H58" s="76"/>
      <c r="I58" s="59"/>
      <c r="J58" s="249"/>
      <c r="K58" s="249"/>
      <c r="L58" s="249"/>
      <c r="N58" s="57">
        <f t="shared" si="28"/>
        <v>475.775407</v>
      </c>
      <c r="O58" s="57">
        <f t="shared" si="29"/>
        <v>494.970218</v>
      </c>
      <c r="P58" s="276" t="s">
        <v>210</v>
      </c>
      <c r="Q58" s="277"/>
      <c r="R58" s="1">
        <v>127.480642</v>
      </c>
      <c r="S58" s="1">
        <v>127.373743</v>
      </c>
      <c r="T58" s="1">
        <v>117.785429</v>
      </c>
      <c r="U58" s="1">
        <v>131.183647</v>
      </c>
      <c r="V58" s="1">
        <v>126.259757</v>
      </c>
      <c r="W58" s="1">
        <v>119.741385</v>
      </c>
      <c r="X58" s="1">
        <v>113.182533</v>
      </c>
      <c r="Y58" s="1">
        <v>119.128772</v>
      </c>
      <c r="Z58" s="1">
        <v>125.507797</v>
      </c>
      <c r="AA58" s="1">
        <v>117.956305</v>
      </c>
      <c r="AB58" s="63"/>
    </row>
    <row r="59" spans="1:28" ht="14.25" customHeight="1">
      <c r="A59" s="72"/>
      <c r="B59" s="77" t="s">
        <v>21</v>
      </c>
      <c r="C59" s="104">
        <f aca="true" t="shared" si="31" ref="C59:D61">R45</f>
        <v>594.108767</v>
      </c>
      <c r="D59" s="105">
        <f t="shared" si="31"/>
        <v>617.803382</v>
      </c>
      <c r="E59" s="106">
        <f aca="true" t="shared" si="32" ref="E59:I61">W45</f>
        <v>617.480403</v>
      </c>
      <c r="F59" s="106">
        <f t="shared" si="32"/>
        <v>623.260541</v>
      </c>
      <c r="G59" s="86">
        <f t="shared" si="32"/>
        <v>631.057805</v>
      </c>
      <c r="H59" s="86">
        <f t="shared" si="32"/>
        <v>638.481402</v>
      </c>
      <c r="I59" s="172">
        <f t="shared" si="32"/>
        <v>641.47749</v>
      </c>
      <c r="J59" s="250">
        <f>100*(I59/H59-1)</f>
        <v>0.4692521960099283</v>
      </c>
      <c r="K59" s="250">
        <f>100*(I59/E59-1)</f>
        <v>3.8862912706883135</v>
      </c>
      <c r="L59" s="251">
        <f>100*(N45/O45-1)</f>
        <v>1.8961576487886989</v>
      </c>
      <c r="N59" s="57">
        <f t="shared" si="28"/>
        <v>384.368657</v>
      </c>
      <c r="O59" s="57">
        <f t="shared" si="29"/>
        <v>425.01659600000005</v>
      </c>
      <c r="P59" s="276" t="s">
        <v>209</v>
      </c>
      <c r="Q59" s="277"/>
      <c r="R59" s="1">
        <v>100.881312</v>
      </c>
      <c r="S59" s="1">
        <v>112.995032</v>
      </c>
      <c r="T59" s="1">
        <v>109.918825</v>
      </c>
      <c r="U59" s="1">
        <v>106.868949</v>
      </c>
      <c r="V59" s="1">
        <v>99.972705</v>
      </c>
      <c r="W59" s="1">
        <v>108.256117</v>
      </c>
      <c r="X59" s="1">
        <v>97.868979</v>
      </c>
      <c r="Y59" s="1">
        <v>96.045322</v>
      </c>
      <c r="Z59" s="1">
        <v>97.414201</v>
      </c>
      <c r="AA59" s="1">
        <v>93.040155</v>
      </c>
      <c r="AB59" s="63"/>
    </row>
    <row r="60" spans="1:28" ht="12.75">
      <c r="A60" s="8"/>
      <c r="B60" s="67" t="s">
        <v>22</v>
      </c>
      <c r="C60" s="93">
        <f t="shared" si="31"/>
        <v>294.739528</v>
      </c>
      <c r="D60" s="94">
        <f t="shared" si="31"/>
        <v>306.206453</v>
      </c>
      <c r="E60" s="95">
        <f t="shared" si="32"/>
        <v>294.586905</v>
      </c>
      <c r="F60" s="95">
        <f t="shared" si="32"/>
        <v>283.759173</v>
      </c>
      <c r="G60" s="96">
        <f t="shared" si="32"/>
        <v>283.536046</v>
      </c>
      <c r="H60" s="96">
        <f t="shared" si="32"/>
        <v>298.046978</v>
      </c>
      <c r="I60" s="173">
        <f t="shared" si="32"/>
        <v>286.021599</v>
      </c>
      <c r="J60" s="235">
        <f>100*(I60/H60-1)</f>
        <v>-4.03472602899535</v>
      </c>
      <c r="K60" s="235">
        <f>100*(I60/E60-1)</f>
        <v>-2.9075650867780523</v>
      </c>
      <c r="L60" s="236">
        <f>100*(N46/O46-1)</f>
        <v>-3.130733757234161</v>
      </c>
      <c r="N60" s="57">
        <f t="shared" si="28"/>
        <v>490.24745699999994</v>
      </c>
      <c r="O60" s="57">
        <f t="shared" si="29"/>
        <v>477.979424</v>
      </c>
      <c r="P60" s="276" t="s">
        <v>208</v>
      </c>
      <c r="Q60" s="277"/>
      <c r="R60" s="1">
        <v>113.075132</v>
      </c>
      <c r="S60" s="1">
        <v>120.684257</v>
      </c>
      <c r="T60" s="1">
        <v>118.81372</v>
      </c>
      <c r="U60" s="1">
        <v>119.978891</v>
      </c>
      <c r="V60" s="1">
        <v>119.433989</v>
      </c>
      <c r="W60" s="1">
        <v>119.752824</v>
      </c>
      <c r="X60" s="1">
        <v>123.703991</v>
      </c>
      <c r="Y60" s="1">
        <v>118.766387</v>
      </c>
      <c r="Z60" s="1">
        <v>124.426113</v>
      </c>
      <c r="AA60" s="1">
        <v>123.350966</v>
      </c>
      <c r="AB60" s="63"/>
    </row>
    <row r="61" spans="1:28" ht="12.75">
      <c r="A61" s="8"/>
      <c r="B61" s="64" t="s">
        <v>7</v>
      </c>
      <c r="C61" s="87">
        <f t="shared" si="31"/>
        <v>15.4055275</v>
      </c>
      <c r="D61" s="88">
        <f t="shared" si="31"/>
        <v>12.666372</v>
      </c>
      <c r="E61" s="89">
        <f t="shared" si="32"/>
        <v>27.122004</v>
      </c>
      <c r="F61" s="89">
        <f t="shared" si="32"/>
        <v>25.390032</v>
      </c>
      <c r="G61" s="90">
        <f t="shared" si="32"/>
        <v>30.2024</v>
      </c>
      <c r="H61" s="90">
        <f t="shared" si="32"/>
        <v>24.056044</v>
      </c>
      <c r="I61" s="174">
        <f t="shared" si="32"/>
        <v>24.531224</v>
      </c>
      <c r="J61" s="191">
        <f>100*(I61/H61-1)</f>
        <v>1.975304002603262</v>
      </c>
      <c r="K61" s="191">
        <f>100*(I61/E61-1)</f>
        <v>-9.55231774171259</v>
      </c>
      <c r="L61" s="192">
        <f>100*(N47/O47-1)</f>
        <v>7.690513030791157</v>
      </c>
      <c r="N61" s="57">
        <f t="shared" si="28"/>
        <v>104.1797</v>
      </c>
      <c r="O61" s="57">
        <f t="shared" si="29"/>
        <v>96.73990500000001</v>
      </c>
      <c r="P61" s="276" t="s">
        <v>212</v>
      </c>
      <c r="Q61" s="277"/>
      <c r="R61" s="1">
        <v>15.4055275</v>
      </c>
      <c r="S61" s="1">
        <v>12.666372</v>
      </c>
      <c r="T61" s="1">
        <v>23.462406</v>
      </c>
      <c r="U61" s="1">
        <v>21.928411</v>
      </c>
      <c r="V61" s="1">
        <v>24.227084</v>
      </c>
      <c r="W61" s="1">
        <v>27.122004</v>
      </c>
      <c r="X61" s="1">
        <v>25.390032</v>
      </c>
      <c r="Y61" s="1">
        <v>30.2024</v>
      </c>
      <c r="Z61" s="1">
        <v>24.056044</v>
      </c>
      <c r="AA61" s="1">
        <v>24.531224</v>
      </c>
      <c r="AB61" s="63"/>
    </row>
    <row r="62" spans="1:28" ht="13.5" customHeight="1">
      <c r="A62" s="8"/>
      <c r="B62" s="74" t="s">
        <v>23</v>
      </c>
      <c r="C62" s="75"/>
      <c r="D62" s="75"/>
      <c r="E62" s="75"/>
      <c r="F62" s="75"/>
      <c r="G62" s="76"/>
      <c r="H62" s="76"/>
      <c r="I62" s="17"/>
      <c r="J62" s="243"/>
      <c r="K62" s="243"/>
      <c r="L62" s="243"/>
      <c r="X62" s="5"/>
      <c r="Y62" s="5"/>
      <c r="Z62" s="5"/>
      <c r="AA62" s="5"/>
      <c r="AB62" s="5"/>
    </row>
    <row r="63" spans="2:28" ht="12.75">
      <c r="B63" s="77" t="s">
        <v>5</v>
      </c>
      <c r="C63" s="104">
        <f aca="true" t="shared" si="33" ref="C63:D66">R50</f>
        <v>109.189851</v>
      </c>
      <c r="D63" s="105">
        <f t="shared" si="33"/>
        <v>114.199894</v>
      </c>
      <c r="E63" s="106">
        <f aca="true" t="shared" si="34" ref="E63:I66">W50</f>
        <v>118.18876</v>
      </c>
      <c r="F63" s="106">
        <f t="shared" si="34"/>
        <v>120.204149</v>
      </c>
      <c r="G63" s="86">
        <f t="shared" si="34"/>
        <v>125.932171</v>
      </c>
      <c r="H63" s="86">
        <f t="shared" si="34"/>
        <v>134.381458</v>
      </c>
      <c r="I63" s="172">
        <f t="shared" si="34"/>
        <v>126.429645</v>
      </c>
      <c r="J63" s="250">
        <f>100*(I63/H63-1)</f>
        <v>-5.917343894274474</v>
      </c>
      <c r="K63" s="250">
        <f>100*(I63/E63-1)</f>
        <v>6.972646975905317</v>
      </c>
      <c r="L63" s="251">
        <f>100*(N50/O50-1)</f>
        <v>3.1835894682463284</v>
      </c>
      <c r="R63" s="62" t="s">
        <v>221</v>
      </c>
      <c r="S63" s="62" t="s">
        <v>147</v>
      </c>
      <c r="T63" s="62" t="s">
        <v>148</v>
      </c>
      <c r="U63" s="62" t="s">
        <v>153</v>
      </c>
      <c r="V63" s="62" t="s">
        <v>197</v>
      </c>
      <c r="W63" s="62" t="s">
        <v>201</v>
      </c>
      <c r="X63" s="62" t="s">
        <v>205</v>
      </c>
      <c r="Y63" s="62" t="s">
        <v>207</v>
      </c>
      <c r="Z63" s="62" t="s">
        <v>216</v>
      </c>
      <c r="AA63" s="62" t="s">
        <v>222</v>
      </c>
      <c r="AB63" s="5"/>
    </row>
    <row r="64" spans="2:28" ht="14.25" customHeight="1">
      <c r="B64" s="67" t="s">
        <v>125</v>
      </c>
      <c r="C64" s="93">
        <f t="shared" si="33"/>
        <v>302.09629</v>
      </c>
      <c r="D64" s="94">
        <f t="shared" si="33"/>
        <v>315.481054</v>
      </c>
      <c r="E64" s="95">
        <f t="shared" si="34"/>
        <v>310.680467</v>
      </c>
      <c r="F64" s="95">
        <f t="shared" si="34"/>
        <v>316.717871</v>
      </c>
      <c r="G64" s="96">
        <f t="shared" si="34"/>
        <v>315.396648</v>
      </c>
      <c r="H64" s="96">
        <f t="shared" si="34"/>
        <v>316.046934</v>
      </c>
      <c r="I64" s="173">
        <f t="shared" si="34"/>
        <v>323.082962</v>
      </c>
      <c r="J64" s="235">
        <f>100*(I64/H64-1)</f>
        <v>2.2262604831977173</v>
      </c>
      <c r="K64" s="235">
        <f>100*(I64/E64-1)</f>
        <v>3.9920420874093754</v>
      </c>
      <c r="L64" s="236">
        <f>100*(N51/O51-1)</f>
        <v>2.1830750914473507</v>
      </c>
      <c r="N64" s="57">
        <f>SUM(X64:AA64)</f>
        <v>0</v>
      </c>
      <c r="O64" s="57">
        <f>SUM(T64:W64)</f>
        <v>0</v>
      </c>
      <c r="P64" s="282" t="s">
        <v>132</v>
      </c>
      <c r="Q64" s="283"/>
      <c r="R64" s="1" t="s">
        <v>137</v>
      </c>
      <c r="S64" s="1" t="s">
        <v>137</v>
      </c>
      <c r="T64" s="1" t="s">
        <v>137</v>
      </c>
      <c r="U64" s="1" t="s">
        <v>137</v>
      </c>
      <c r="V64" s="1" t="s">
        <v>137</v>
      </c>
      <c r="W64" s="1" t="s">
        <v>137</v>
      </c>
      <c r="X64" s="1" t="s">
        <v>137</v>
      </c>
      <c r="Y64" s="1" t="s">
        <v>137</v>
      </c>
      <c r="Z64" s="1" t="s">
        <v>137</v>
      </c>
      <c r="AA64" s="1" t="s">
        <v>137</v>
      </c>
      <c r="AB64" s="5"/>
    </row>
    <row r="65" spans="1:28" ht="12.75">
      <c r="A65" s="72"/>
      <c r="B65" s="67" t="s">
        <v>126</v>
      </c>
      <c r="C65" s="93">
        <f t="shared" si="33"/>
        <v>477.562154</v>
      </c>
      <c r="D65" s="94">
        <f t="shared" si="33"/>
        <v>494.328887</v>
      </c>
      <c r="E65" s="95">
        <f t="shared" si="34"/>
        <v>483.198081</v>
      </c>
      <c r="F65" s="95">
        <f t="shared" si="34"/>
        <v>470.097694</v>
      </c>
      <c r="G65" s="96">
        <f t="shared" si="34"/>
        <v>473.265032</v>
      </c>
      <c r="H65" s="96">
        <f t="shared" si="34"/>
        <v>486.099988</v>
      </c>
      <c r="I65" s="173">
        <f t="shared" si="34"/>
        <v>477.986482</v>
      </c>
      <c r="J65" s="235">
        <f>100*(I65/H65-1)</f>
        <v>-1.6691022835408909</v>
      </c>
      <c r="K65" s="235">
        <f>100*(I65/E65-1)</f>
        <v>-1.0785636791467268</v>
      </c>
      <c r="L65" s="236">
        <f>100*(N52/O52-1)</f>
        <v>-1.6931357471230646</v>
      </c>
      <c r="N65" s="57">
        <f>SUM(X65:AA65)</f>
        <v>181.206256</v>
      </c>
      <c r="O65" s="57">
        <f>SUM(T65:W65)</f>
        <v>184.387579</v>
      </c>
      <c r="P65" s="282" t="s">
        <v>29</v>
      </c>
      <c r="Q65" s="283"/>
      <c r="R65" s="1">
        <v>47.405645</v>
      </c>
      <c r="S65" s="1">
        <v>49.026067</v>
      </c>
      <c r="T65" s="1">
        <v>43.624317</v>
      </c>
      <c r="U65" s="1">
        <v>46.78508</v>
      </c>
      <c r="V65" s="1">
        <v>48.783012</v>
      </c>
      <c r="W65" s="1">
        <v>45.19517</v>
      </c>
      <c r="X65" s="1">
        <v>45.685628</v>
      </c>
      <c r="Y65" s="1">
        <v>46.033664</v>
      </c>
      <c r="Z65" s="1">
        <v>45.011539</v>
      </c>
      <c r="AA65" s="1">
        <v>44.475425</v>
      </c>
      <c r="AB65" s="5"/>
    </row>
    <row r="66" spans="1:28" ht="12.75" customHeight="1">
      <c r="A66" s="72"/>
      <c r="B66" s="64" t="s">
        <v>7</v>
      </c>
      <c r="C66" s="87">
        <f t="shared" si="33"/>
        <v>15.4055275</v>
      </c>
      <c r="D66" s="88">
        <f t="shared" si="33"/>
        <v>12.666372</v>
      </c>
      <c r="E66" s="89">
        <f t="shared" si="34"/>
        <v>27.122004</v>
      </c>
      <c r="F66" s="89">
        <f t="shared" si="34"/>
        <v>25.390032</v>
      </c>
      <c r="G66" s="90">
        <f t="shared" si="34"/>
        <v>30.2024</v>
      </c>
      <c r="H66" s="90">
        <f t="shared" si="34"/>
        <v>24.056044</v>
      </c>
      <c r="I66" s="174">
        <f t="shared" si="34"/>
        <v>24.531224</v>
      </c>
      <c r="J66" s="191">
        <f>100*(I66/H66-1)</f>
        <v>1.975304002603262</v>
      </c>
      <c r="K66" s="191">
        <f>100*(I66/E66-1)</f>
        <v>-9.55231774171259</v>
      </c>
      <c r="L66" s="192">
        <f>100*(N53/O53-1)</f>
        <v>7.690513030791157</v>
      </c>
      <c r="N66" s="57">
        <f>SUM(X66:AA66)</f>
        <v>425.85341600000004</v>
      </c>
      <c r="O66" s="57">
        <f>SUM(T66:W66)</f>
        <v>411.599967</v>
      </c>
      <c r="P66" s="282" t="s">
        <v>31</v>
      </c>
      <c r="Q66" s="283"/>
      <c r="R66" s="1">
        <v>93.43122</v>
      </c>
      <c r="S66" s="1">
        <v>99.690844</v>
      </c>
      <c r="T66" s="1">
        <v>96.923761</v>
      </c>
      <c r="U66" s="1">
        <v>102.502672</v>
      </c>
      <c r="V66" s="1">
        <v>102.655155</v>
      </c>
      <c r="W66" s="1">
        <v>109.518379</v>
      </c>
      <c r="X66" s="1">
        <v>104.545152</v>
      </c>
      <c r="Y66" s="1">
        <v>108.471199</v>
      </c>
      <c r="Z66" s="1">
        <v>104.652684</v>
      </c>
      <c r="AA66" s="1">
        <v>108.184381</v>
      </c>
      <c r="AB66" s="5"/>
    </row>
    <row r="67" spans="2:12" ht="12.75">
      <c r="B67" s="74" t="s">
        <v>24</v>
      </c>
      <c r="C67" s="75"/>
      <c r="D67" s="75"/>
      <c r="E67" s="75"/>
      <c r="F67" s="75"/>
      <c r="G67" s="76"/>
      <c r="H67" s="76"/>
      <c r="I67" s="59"/>
      <c r="J67" s="243"/>
      <c r="K67" s="243"/>
      <c r="L67" s="243"/>
    </row>
    <row r="68" spans="2:12" ht="12.75">
      <c r="B68" s="77" t="s">
        <v>128</v>
      </c>
      <c r="C68" s="104">
        <f aca="true" t="shared" si="35" ref="C68:D73">R56</f>
        <v>411.286141</v>
      </c>
      <c r="D68" s="105">
        <f t="shared" si="35"/>
        <v>429.680948</v>
      </c>
      <c r="E68" s="106">
        <f aca="true" t="shared" si="36" ref="E68:H73">W56</f>
        <v>428.869227</v>
      </c>
      <c r="F68" s="106">
        <f t="shared" si="36"/>
        <v>436.92202</v>
      </c>
      <c r="G68" s="86">
        <f t="shared" si="36"/>
        <v>441.328819</v>
      </c>
      <c r="H68" s="86">
        <f>Z56</f>
        <v>450.428392</v>
      </c>
      <c r="I68" s="172">
        <f>AA56</f>
        <v>449.512607</v>
      </c>
      <c r="J68" s="250">
        <f aca="true" t="shared" si="37" ref="J68:J73">100*(I68/H68-1)</f>
        <v>-0.20331422624886297</v>
      </c>
      <c r="K68" s="250">
        <f aca="true" t="shared" si="38" ref="K68:K73">100*(I68/E68-1)</f>
        <v>4.813443982540622</v>
      </c>
      <c r="L68" s="251">
        <f aca="true" t="shared" si="39" ref="L68:L73">100*(N56/O56-1)</f>
        <v>2.4663304879716907</v>
      </c>
    </row>
    <row r="69" spans="2:12" ht="12.75">
      <c r="B69" s="67" t="s">
        <v>127</v>
      </c>
      <c r="C69" s="93">
        <f t="shared" si="35"/>
        <v>136.125068</v>
      </c>
      <c r="D69" s="94">
        <f t="shared" si="35"/>
        <v>133.275855</v>
      </c>
      <c r="E69" s="95">
        <f t="shared" si="36"/>
        <v>135.447755</v>
      </c>
      <c r="F69" s="95">
        <f t="shared" si="36"/>
        <v>135.342191</v>
      </c>
      <c r="G69" s="96">
        <f t="shared" si="36"/>
        <v>139.324551</v>
      </c>
      <c r="H69" s="96">
        <f t="shared" si="36"/>
        <v>138.751877</v>
      </c>
      <c r="I69" s="173">
        <f>AA57</f>
        <v>143.639056</v>
      </c>
      <c r="J69" s="235">
        <f t="shared" si="37"/>
        <v>3.5222435225146453</v>
      </c>
      <c r="K69" s="235">
        <f t="shared" si="38"/>
        <v>6.047572364709919</v>
      </c>
      <c r="L69" s="236">
        <f t="shared" si="39"/>
        <v>2.714703640033189</v>
      </c>
    </row>
    <row r="70" spans="2:12" ht="12.75">
      <c r="B70" s="67" t="s">
        <v>25</v>
      </c>
      <c r="C70" s="93">
        <f t="shared" si="35"/>
        <v>127.480642</v>
      </c>
      <c r="D70" s="94">
        <f t="shared" si="35"/>
        <v>127.373743</v>
      </c>
      <c r="E70" s="95">
        <f t="shared" si="36"/>
        <v>119.741385</v>
      </c>
      <c r="F70" s="95">
        <f t="shared" si="36"/>
        <v>113.182533</v>
      </c>
      <c r="G70" s="96">
        <f t="shared" si="36"/>
        <v>119.128772</v>
      </c>
      <c r="H70" s="96">
        <f t="shared" si="36"/>
        <v>125.507797</v>
      </c>
      <c r="I70" s="173">
        <f>AA58</f>
        <v>117.956305</v>
      </c>
      <c r="J70" s="235">
        <f t="shared" si="37"/>
        <v>-6.016751293945499</v>
      </c>
      <c r="K70" s="235">
        <f t="shared" si="38"/>
        <v>-1.4907794827995313</v>
      </c>
      <c r="L70" s="236">
        <f t="shared" si="39"/>
        <v>-3.877972916746275</v>
      </c>
    </row>
    <row r="71" spans="2:12" ht="12.75">
      <c r="B71" s="67" t="s">
        <v>26</v>
      </c>
      <c r="C71" s="93">
        <f t="shared" si="35"/>
        <v>100.881312</v>
      </c>
      <c r="D71" s="94">
        <f t="shared" si="35"/>
        <v>112.995032</v>
      </c>
      <c r="E71" s="95">
        <f t="shared" si="36"/>
        <v>108.256117</v>
      </c>
      <c r="F71" s="95">
        <f t="shared" si="36"/>
        <v>97.868979</v>
      </c>
      <c r="G71" s="96">
        <f t="shared" si="36"/>
        <v>96.045322</v>
      </c>
      <c r="H71" s="96">
        <f t="shared" si="36"/>
        <v>97.414201</v>
      </c>
      <c r="I71" s="173">
        <f>AA59</f>
        <v>93.040155</v>
      </c>
      <c r="J71" s="235">
        <f t="shared" si="37"/>
        <v>-4.490152313624174</v>
      </c>
      <c r="K71" s="235">
        <f t="shared" si="38"/>
        <v>-14.05552168474693</v>
      </c>
      <c r="L71" s="236">
        <f t="shared" si="39"/>
        <v>-9.563847478558241</v>
      </c>
    </row>
    <row r="72" spans="2:12" ht="12.75">
      <c r="B72" s="67" t="s">
        <v>107</v>
      </c>
      <c r="C72" s="93">
        <f t="shared" si="35"/>
        <v>113.075132</v>
      </c>
      <c r="D72" s="94">
        <f t="shared" si="35"/>
        <v>120.684257</v>
      </c>
      <c r="E72" s="95">
        <f t="shared" si="36"/>
        <v>119.752824</v>
      </c>
      <c r="F72" s="95">
        <f t="shared" si="36"/>
        <v>123.703991</v>
      </c>
      <c r="G72" s="96">
        <f t="shared" si="36"/>
        <v>118.766387</v>
      </c>
      <c r="H72" s="96">
        <f t="shared" si="36"/>
        <v>124.426113</v>
      </c>
      <c r="I72" s="173">
        <f>AA60</f>
        <v>123.350966</v>
      </c>
      <c r="J72" s="235">
        <f t="shared" si="37"/>
        <v>-0.8640846957905013</v>
      </c>
      <c r="K72" s="235">
        <f t="shared" si="38"/>
        <v>3.004640625426913</v>
      </c>
      <c r="L72" s="236">
        <f t="shared" si="39"/>
        <v>2.5666445842656094</v>
      </c>
    </row>
    <row r="73" spans="2:12" ht="12.75">
      <c r="B73" s="64" t="s">
        <v>7</v>
      </c>
      <c r="C73" s="87">
        <f t="shared" si="35"/>
        <v>15.4055275</v>
      </c>
      <c r="D73" s="88">
        <f t="shared" si="35"/>
        <v>12.666372</v>
      </c>
      <c r="E73" s="89">
        <f t="shared" si="36"/>
        <v>27.122004</v>
      </c>
      <c r="F73" s="89">
        <f t="shared" si="36"/>
        <v>25.390032</v>
      </c>
      <c r="G73" s="90">
        <f t="shared" si="36"/>
        <v>30.2024</v>
      </c>
      <c r="H73" s="90">
        <f t="shared" si="36"/>
        <v>24.056044</v>
      </c>
      <c r="I73" s="174">
        <f>AA61</f>
        <v>24.531224</v>
      </c>
      <c r="J73" s="191">
        <f t="shared" si="37"/>
        <v>1.975304002603262</v>
      </c>
      <c r="K73" s="191">
        <f t="shared" si="38"/>
        <v>-9.55231774171259</v>
      </c>
      <c r="L73" s="192">
        <f t="shared" si="39"/>
        <v>7.690513030791157</v>
      </c>
    </row>
    <row r="74" spans="2:11" ht="12.75">
      <c r="B74" s="8"/>
      <c r="C74" s="8"/>
      <c r="D74" s="8"/>
      <c r="E74" s="8"/>
      <c r="F74" s="8"/>
      <c r="G74" s="8"/>
      <c r="H74" s="8"/>
      <c r="I74" s="8"/>
      <c r="J74" s="8"/>
      <c r="K74" s="8"/>
    </row>
    <row r="76" ht="56.25" customHeight="1"/>
  </sheetData>
  <mergeCells count="48">
    <mergeCell ref="I22:L22"/>
    <mergeCell ref="F22:H22"/>
    <mergeCell ref="C1:K2"/>
    <mergeCell ref="C6:H6"/>
    <mergeCell ref="I4:L4"/>
    <mergeCell ref="I5:L5"/>
    <mergeCell ref="I11:L11"/>
    <mergeCell ref="F4:H4"/>
    <mergeCell ref="F11:H11"/>
    <mergeCell ref="P12:Q12"/>
    <mergeCell ref="P13:Q13"/>
    <mergeCell ref="P53:Q53"/>
    <mergeCell ref="P49:Q49"/>
    <mergeCell ref="P16:Q16"/>
    <mergeCell ref="P47:Q47"/>
    <mergeCell ref="P46:Q46"/>
    <mergeCell ref="P50:Q50"/>
    <mergeCell ref="P66:Q66"/>
    <mergeCell ref="C24:H24"/>
    <mergeCell ref="C56:H56"/>
    <mergeCell ref="P65:Q65"/>
    <mergeCell ref="P61:Q61"/>
    <mergeCell ref="P57:Q57"/>
    <mergeCell ref="P58:Q58"/>
    <mergeCell ref="P60:Q60"/>
    <mergeCell ref="P59:Q59"/>
    <mergeCell ref="P64:Q64"/>
    <mergeCell ref="P45:Q45"/>
    <mergeCell ref="P56:Q56"/>
    <mergeCell ref="P52:Q52"/>
    <mergeCell ref="P55:Q55"/>
    <mergeCell ref="F54:H54"/>
    <mergeCell ref="B54:B55"/>
    <mergeCell ref="P7:Q7"/>
    <mergeCell ref="B22:B23"/>
    <mergeCell ref="I54:L54"/>
    <mergeCell ref="I55:L55"/>
    <mergeCell ref="I23:L23"/>
    <mergeCell ref="P44:Q44"/>
    <mergeCell ref="P14:Q14"/>
    <mergeCell ref="P15:Q15"/>
    <mergeCell ref="P51:Q51"/>
    <mergeCell ref="P9:Q9"/>
    <mergeCell ref="P11:Q11"/>
    <mergeCell ref="P8:Q8"/>
    <mergeCell ref="P17:Q17"/>
    <mergeCell ref="I12:L12"/>
    <mergeCell ref="C13:H13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27"/>
  <sheetViews>
    <sheetView showGridLines="0" workbookViewId="0" topLeftCell="A1">
      <selection activeCell="D2" sqref="D2"/>
    </sheetView>
  </sheetViews>
  <sheetFormatPr defaultColWidth="9.140625" defaultRowHeight="12.75"/>
  <cols>
    <col min="1" max="1" width="3.140625" style="6" customWidth="1"/>
    <col min="2" max="2" width="23.8515625" style="6" customWidth="1"/>
    <col min="3" max="8" width="8.7109375" style="6" customWidth="1"/>
    <col min="9" max="12" width="11.7109375" style="6" customWidth="1"/>
    <col min="13" max="15" width="9.140625" style="6" customWidth="1"/>
    <col min="16" max="16" width="11.421875" style="6" customWidth="1"/>
    <col min="17" max="16384" width="9.140625" style="6" customWidth="1"/>
  </cols>
  <sheetData>
    <row r="1" spans="1:11" ht="28.9" customHeight="1">
      <c r="A1" s="8"/>
      <c r="B1" s="167" t="s">
        <v>161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0.25" customHeight="1">
      <c r="A2" s="8"/>
      <c r="B2" s="47" t="s">
        <v>135</v>
      </c>
      <c r="C2" s="107"/>
      <c r="D2" s="186" t="s">
        <v>227</v>
      </c>
      <c r="E2" s="107"/>
      <c r="F2" s="107"/>
      <c r="G2" s="107"/>
      <c r="H2" s="107"/>
      <c r="I2" s="107"/>
      <c r="J2" s="107"/>
      <c r="K2" s="107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20" ht="12.75">
      <c r="A4" s="8"/>
      <c r="B4" s="28" t="s">
        <v>0</v>
      </c>
      <c r="C4" s="49">
        <v>2013</v>
      </c>
      <c r="D4" s="216">
        <v>2014</v>
      </c>
      <c r="E4" s="216">
        <v>2015</v>
      </c>
      <c r="F4" s="284">
        <v>2016</v>
      </c>
      <c r="G4" s="285"/>
      <c r="H4" s="285"/>
      <c r="I4" s="272">
        <v>2016</v>
      </c>
      <c r="J4" s="273"/>
      <c r="K4" s="273"/>
      <c r="L4" s="273"/>
      <c r="R4" s="26"/>
      <c r="S4" s="26"/>
      <c r="T4" s="26"/>
    </row>
    <row r="5" spans="1:20" ht="12.75">
      <c r="A5" s="8"/>
      <c r="B5" s="108" t="s">
        <v>0</v>
      </c>
      <c r="C5" s="52" t="s">
        <v>4</v>
      </c>
      <c r="D5" s="52" t="s">
        <v>4</v>
      </c>
      <c r="E5" s="209" t="s">
        <v>4</v>
      </c>
      <c r="F5" s="209" t="s">
        <v>1</v>
      </c>
      <c r="G5" s="53" t="s">
        <v>2</v>
      </c>
      <c r="H5" s="53" t="s">
        <v>3</v>
      </c>
      <c r="I5" s="274" t="s">
        <v>4</v>
      </c>
      <c r="J5" s="275"/>
      <c r="K5" s="275"/>
      <c r="L5" s="275"/>
      <c r="R5" s="19"/>
      <c r="S5" s="19"/>
      <c r="T5" s="19"/>
    </row>
    <row r="6" spans="1:27" ht="63" customHeight="1">
      <c r="A6" s="8"/>
      <c r="B6" s="29" t="s">
        <v>0</v>
      </c>
      <c r="C6" s="286" t="s">
        <v>10</v>
      </c>
      <c r="D6" s="287"/>
      <c r="E6" s="287"/>
      <c r="F6" s="287"/>
      <c r="G6" s="287"/>
      <c r="H6" s="288"/>
      <c r="I6" s="232" t="s">
        <v>11</v>
      </c>
      <c r="J6" s="210" t="s">
        <v>131</v>
      </c>
      <c r="K6" s="210" t="s">
        <v>130</v>
      </c>
      <c r="L6" s="211" t="s">
        <v>220</v>
      </c>
      <c r="N6" s="31" t="s">
        <v>12</v>
      </c>
      <c r="O6" s="31" t="s">
        <v>13</v>
      </c>
      <c r="P6" s="202" t="s">
        <v>0</v>
      </c>
      <c r="Q6" s="202" t="s">
        <v>0</v>
      </c>
      <c r="R6" s="62" t="s">
        <v>221</v>
      </c>
      <c r="S6" s="62" t="s">
        <v>147</v>
      </c>
      <c r="T6" s="62" t="s">
        <v>148</v>
      </c>
      <c r="U6" s="62" t="s">
        <v>153</v>
      </c>
      <c r="V6" s="62" t="s">
        <v>197</v>
      </c>
      <c r="W6" s="62" t="s">
        <v>201</v>
      </c>
      <c r="X6" s="62" t="s">
        <v>205</v>
      </c>
      <c r="Y6" s="62" t="s">
        <v>207</v>
      </c>
      <c r="Z6" s="62" t="s">
        <v>216</v>
      </c>
      <c r="AA6" s="62" t="s">
        <v>222</v>
      </c>
    </row>
    <row r="7" spans="1:27" ht="12.75" customHeight="1">
      <c r="A7" s="69"/>
      <c r="B7" s="30" t="s">
        <v>189</v>
      </c>
      <c r="C7" s="82">
        <f>R7</f>
        <v>66.432551</v>
      </c>
      <c r="D7" s="83">
        <f aca="true" t="shared" si="0" ref="D7:D12">S7</f>
        <v>63.419072</v>
      </c>
      <c r="E7" s="84">
        <f>W7</f>
        <v>68.047429</v>
      </c>
      <c r="F7" s="84">
        <f aca="true" t="shared" si="1" ref="F7:G12">X7</f>
        <v>68.295915</v>
      </c>
      <c r="G7" s="85">
        <f t="shared" si="1"/>
        <v>69.416074</v>
      </c>
      <c r="H7" s="85">
        <f>Z7</f>
        <v>68.567249</v>
      </c>
      <c r="I7" s="172">
        <f>AA7</f>
        <v>73.539748</v>
      </c>
      <c r="J7" s="233">
        <f>100*(I7/H7-1)</f>
        <v>7.2520030663618895</v>
      </c>
      <c r="K7" s="189">
        <f>100*(I7/E7-1)</f>
        <v>8.071310085793272</v>
      </c>
      <c r="L7" s="190">
        <f>100*(N7/O7-1)</f>
        <v>3.571336737815667</v>
      </c>
      <c r="N7" s="57">
        <f>SUM(X7:AA7)</f>
        <v>279.818986</v>
      </c>
      <c r="O7" s="57">
        <f>SUM(T7:W7)</f>
        <v>270.170295</v>
      </c>
      <c r="P7" s="201" t="s">
        <v>27</v>
      </c>
      <c r="Q7" s="205">
        <v>73539748</v>
      </c>
      <c r="R7" s="1">
        <v>66.432551</v>
      </c>
      <c r="S7" s="1">
        <v>63.419072</v>
      </c>
      <c r="T7" s="1">
        <v>68.949264</v>
      </c>
      <c r="U7" s="1">
        <v>66.22238</v>
      </c>
      <c r="V7" s="1">
        <v>66.951222</v>
      </c>
      <c r="W7" s="1">
        <v>68.047429</v>
      </c>
      <c r="X7" s="1">
        <v>68.295915</v>
      </c>
      <c r="Y7" s="1">
        <v>69.416074</v>
      </c>
      <c r="Z7" s="1">
        <v>68.567249</v>
      </c>
      <c r="AA7" s="1">
        <v>73.539748</v>
      </c>
    </row>
    <row r="8" spans="1:27" ht="12.75">
      <c r="A8" s="69"/>
      <c r="B8" s="32" t="s">
        <v>190</v>
      </c>
      <c r="C8" s="93">
        <f aca="true" t="shared" si="2" ref="C8:C12">R8</f>
        <v>48.353388</v>
      </c>
      <c r="D8" s="94">
        <f t="shared" si="0"/>
        <v>47.852214</v>
      </c>
      <c r="E8" s="95">
        <f aca="true" t="shared" si="3" ref="E8:E12">W8</f>
        <v>43.817154</v>
      </c>
      <c r="F8" s="95">
        <f t="shared" si="1"/>
        <v>41.269181</v>
      </c>
      <c r="G8" s="96">
        <f t="shared" si="1"/>
        <v>42.333805</v>
      </c>
      <c r="H8" s="96">
        <f aca="true" t="shared" si="4" ref="H8:H12">Z8</f>
        <v>41.998608</v>
      </c>
      <c r="I8" s="173">
        <f aca="true" t="shared" si="5" ref="I8:I12">AA8</f>
        <v>40.969968</v>
      </c>
      <c r="J8" s="234">
        <f aca="true" t="shared" si="6" ref="J8:J12">100*(I8/H8-1)</f>
        <v>-2.4492240314250346</v>
      </c>
      <c r="K8" s="235">
        <f aca="true" t="shared" si="7" ref="K8:K12">100*(I8/E8-1)</f>
        <v>-6.497879802964846</v>
      </c>
      <c r="L8" s="236">
        <f aca="true" t="shared" si="8" ref="L8:L12">100*(N8/O8-1)</f>
        <v>-4.313291968899824</v>
      </c>
      <c r="N8" s="57">
        <f aca="true" t="shared" si="9" ref="N8:N12">SUM(X8:AA8)</f>
        <v>166.571562</v>
      </c>
      <c r="O8" s="57">
        <f aca="true" t="shared" si="10" ref="O8:O12">SUM(T8:W8)</f>
        <v>174.080147</v>
      </c>
      <c r="P8" s="201" t="s">
        <v>28</v>
      </c>
      <c r="Q8" s="205">
        <v>40969968</v>
      </c>
      <c r="R8" s="1">
        <v>48.353388</v>
      </c>
      <c r="S8" s="1">
        <v>47.852214</v>
      </c>
      <c r="T8" s="1">
        <v>43.159394</v>
      </c>
      <c r="U8" s="1">
        <v>44.428033</v>
      </c>
      <c r="V8" s="1">
        <v>42.675566</v>
      </c>
      <c r="W8" s="1">
        <v>43.817154</v>
      </c>
      <c r="X8" s="1">
        <v>41.269181</v>
      </c>
      <c r="Y8" s="1">
        <v>42.333805</v>
      </c>
      <c r="Z8" s="1">
        <v>41.998608</v>
      </c>
      <c r="AA8" s="1">
        <v>40.969968</v>
      </c>
    </row>
    <row r="9" spans="1:27" ht="12.75" customHeight="1">
      <c r="A9" s="69"/>
      <c r="B9" s="32" t="s">
        <v>8</v>
      </c>
      <c r="C9" s="93">
        <f t="shared" si="2"/>
        <v>27.504346</v>
      </c>
      <c r="D9" s="94">
        <f t="shared" si="0"/>
        <v>34.654738</v>
      </c>
      <c r="E9" s="95">
        <f t="shared" si="3"/>
        <v>28.643069</v>
      </c>
      <c r="F9" s="95">
        <f t="shared" si="1"/>
        <v>29.38026</v>
      </c>
      <c r="G9" s="96">
        <f t="shared" si="1"/>
        <v>29.237678</v>
      </c>
      <c r="H9" s="96">
        <f t="shared" si="4"/>
        <v>32.699148</v>
      </c>
      <c r="I9" s="173">
        <f t="shared" si="5"/>
        <v>30.408819</v>
      </c>
      <c r="J9" s="234">
        <f t="shared" si="6"/>
        <v>-7.004246716152974</v>
      </c>
      <c r="K9" s="235">
        <f t="shared" si="7"/>
        <v>6.164667619939745</v>
      </c>
      <c r="L9" s="236">
        <f t="shared" si="8"/>
        <v>0.9747087298446644</v>
      </c>
      <c r="N9" s="57">
        <f t="shared" si="9"/>
        <v>121.72590499999998</v>
      </c>
      <c r="O9" s="57">
        <f t="shared" si="10"/>
        <v>120.550885</v>
      </c>
      <c r="P9" s="201" t="s">
        <v>29</v>
      </c>
      <c r="Q9" s="205">
        <v>30408819</v>
      </c>
      <c r="R9" s="1">
        <v>27.504346</v>
      </c>
      <c r="S9" s="1">
        <v>34.654738</v>
      </c>
      <c r="T9" s="1">
        <v>30.155511</v>
      </c>
      <c r="U9" s="1">
        <v>30.457767</v>
      </c>
      <c r="V9" s="1">
        <v>31.294538</v>
      </c>
      <c r="W9" s="1">
        <v>28.643069</v>
      </c>
      <c r="X9" s="1">
        <v>29.38026</v>
      </c>
      <c r="Y9" s="1">
        <v>29.237678</v>
      </c>
      <c r="Z9" s="1">
        <v>32.699148</v>
      </c>
      <c r="AA9" s="1">
        <v>30.408819</v>
      </c>
    </row>
    <row r="10" spans="1:27" ht="12.75" customHeight="1">
      <c r="A10" s="69"/>
      <c r="B10" s="32" t="s">
        <v>47</v>
      </c>
      <c r="C10" s="93">
        <f t="shared" si="2"/>
        <v>27.410979</v>
      </c>
      <c r="D10" s="94">
        <f t="shared" si="0"/>
        <v>28.833686</v>
      </c>
      <c r="E10" s="95">
        <f t="shared" si="3"/>
        <v>28.278641</v>
      </c>
      <c r="F10" s="95">
        <f t="shared" si="1"/>
        <v>30.456085</v>
      </c>
      <c r="G10" s="96">
        <f t="shared" si="1"/>
        <v>29.987481</v>
      </c>
      <c r="H10" s="96">
        <f t="shared" si="4"/>
        <v>30.329665</v>
      </c>
      <c r="I10" s="173">
        <f t="shared" si="5"/>
        <v>29.550567</v>
      </c>
      <c r="J10" s="234">
        <f t="shared" si="6"/>
        <v>-2.5687655963229306</v>
      </c>
      <c r="K10" s="235">
        <f t="shared" si="7"/>
        <v>4.497832834328919</v>
      </c>
      <c r="L10" s="236">
        <f t="shared" si="8"/>
        <v>4.0307028212440255</v>
      </c>
      <c r="N10" s="57">
        <f t="shared" si="9"/>
        <v>120.32379800000001</v>
      </c>
      <c r="O10" s="57">
        <f t="shared" si="10"/>
        <v>115.66181399999999</v>
      </c>
      <c r="P10" s="201" t="s">
        <v>32</v>
      </c>
      <c r="Q10" s="205">
        <v>29550567</v>
      </c>
      <c r="R10" s="1">
        <v>27.410979</v>
      </c>
      <c r="S10" s="1">
        <v>28.833686</v>
      </c>
      <c r="T10" s="1">
        <v>28.770551</v>
      </c>
      <c r="U10" s="1">
        <v>28.498559</v>
      </c>
      <c r="V10" s="1">
        <v>30.114063</v>
      </c>
      <c r="W10" s="1">
        <v>28.278641</v>
      </c>
      <c r="X10" s="1">
        <v>30.456085</v>
      </c>
      <c r="Y10" s="1">
        <v>29.987481</v>
      </c>
      <c r="Z10" s="1">
        <v>30.329665</v>
      </c>
      <c r="AA10" s="1">
        <v>29.550567</v>
      </c>
    </row>
    <row r="11" spans="1:27" ht="12.75" customHeight="1">
      <c r="A11" s="69"/>
      <c r="B11" s="32" t="s">
        <v>151</v>
      </c>
      <c r="C11" s="93">
        <f t="shared" si="2"/>
        <v>26.469831</v>
      </c>
      <c r="D11" s="94">
        <f t="shared" si="0"/>
        <v>24.665246</v>
      </c>
      <c r="E11" s="95">
        <f t="shared" si="3"/>
        <v>26.00833</v>
      </c>
      <c r="F11" s="95">
        <f t="shared" si="1"/>
        <v>26.208844</v>
      </c>
      <c r="G11" s="96">
        <f t="shared" si="1"/>
        <v>29.626647</v>
      </c>
      <c r="H11" s="96">
        <f t="shared" si="4"/>
        <v>28.124684</v>
      </c>
      <c r="I11" s="173">
        <f t="shared" si="5"/>
        <v>28.64615</v>
      </c>
      <c r="J11" s="234">
        <f t="shared" si="6"/>
        <v>1.854122165425931</v>
      </c>
      <c r="K11" s="235">
        <f t="shared" si="7"/>
        <v>10.142212129729188</v>
      </c>
      <c r="L11" s="236">
        <f t="shared" si="8"/>
        <v>5.995216777976098</v>
      </c>
      <c r="N11" s="57">
        <f t="shared" si="9"/>
        <v>112.606325</v>
      </c>
      <c r="O11" s="57">
        <f t="shared" si="10"/>
        <v>106.237176</v>
      </c>
      <c r="P11" s="201" t="s">
        <v>31</v>
      </c>
      <c r="Q11" s="205">
        <v>28646150</v>
      </c>
      <c r="R11" s="1">
        <v>26.469831</v>
      </c>
      <c r="S11" s="1">
        <v>24.665246</v>
      </c>
      <c r="T11" s="1">
        <v>27.044512</v>
      </c>
      <c r="U11" s="1">
        <v>27.982725</v>
      </c>
      <c r="V11" s="1">
        <v>25.201609</v>
      </c>
      <c r="W11" s="1">
        <v>26.00833</v>
      </c>
      <c r="X11" s="1">
        <v>26.208844</v>
      </c>
      <c r="Y11" s="1">
        <v>29.626647</v>
      </c>
      <c r="Z11" s="1">
        <v>28.124684</v>
      </c>
      <c r="AA11" s="1">
        <v>28.64615</v>
      </c>
    </row>
    <row r="12" spans="1:27" ht="12.75" customHeight="1">
      <c r="A12" s="69"/>
      <c r="B12" s="32" t="s">
        <v>44</v>
      </c>
      <c r="C12" s="93">
        <f t="shared" si="2"/>
        <v>28.942619</v>
      </c>
      <c r="D12" s="94">
        <f t="shared" si="0"/>
        <v>28.156538</v>
      </c>
      <c r="E12" s="95">
        <f t="shared" si="3"/>
        <v>25.982439</v>
      </c>
      <c r="F12" s="95">
        <f t="shared" si="1"/>
        <v>24.346048</v>
      </c>
      <c r="G12" s="96">
        <f t="shared" si="1"/>
        <v>28.507217</v>
      </c>
      <c r="H12" s="96">
        <f t="shared" si="4"/>
        <v>30.00982</v>
      </c>
      <c r="I12" s="173">
        <f t="shared" si="5"/>
        <v>25.386202</v>
      </c>
      <c r="J12" s="234">
        <f t="shared" si="6"/>
        <v>-15.407016769844006</v>
      </c>
      <c r="K12" s="235">
        <f t="shared" si="7"/>
        <v>-2.2947691708234075</v>
      </c>
      <c r="L12" s="236">
        <f t="shared" si="8"/>
        <v>-4.844597810275619</v>
      </c>
      <c r="N12" s="57">
        <f t="shared" si="9"/>
        <v>108.249287</v>
      </c>
      <c r="O12" s="57">
        <f t="shared" si="10"/>
        <v>113.760527</v>
      </c>
      <c r="P12" s="201" t="s">
        <v>30</v>
      </c>
      <c r="Q12" s="205">
        <v>25386202</v>
      </c>
      <c r="R12" s="1">
        <v>28.942619</v>
      </c>
      <c r="S12" s="1">
        <v>28.156538</v>
      </c>
      <c r="T12" s="1">
        <v>26.123058</v>
      </c>
      <c r="U12" s="1">
        <v>30.754094</v>
      </c>
      <c r="V12" s="1">
        <v>30.900936</v>
      </c>
      <c r="W12" s="1">
        <v>25.982439</v>
      </c>
      <c r="X12" s="1">
        <v>24.346048</v>
      </c>
      <c r="Y12" s="1">
        <v>28.507217</v>
      </c>
      <c r="Z12" s="1">
        <v>30.00982</v>
      </c>
      <c r="AA12" s="1">
        <v>25.386202</v>
      </c>
    </row>
    <row r="13" spans="1:27" ht="12.75" customHeight="1">
      <c r="A13" s="69"/>
      <c r="B13" s="32" t="s">
        <v>49</v>
      </c>
      <c r="C13" s="93">
        <f aca="true" t="shared" si="11" ref="C13">R13</f>
        <v>19.38943</v>
      </c>
      <c r="D13" s="94">
        <f aca="true" t="shared" si="12" ref="D13">S13</f>
        <v>22.753259</v>
      </c>
      <c r="E13" s="95">
        <f aca="true" t="shared" si="13" ref="E13">W13</f>
        <v>22.777718</v>
      </c>
      <c r="F13" s="95">
        <f aca="true" t="shared" si="14" ref="F13">X13</f>
        <v>23.989038</v>
      </c>
      <c r="G13" s="96">
        <f aca="true" t="shared" si="15" ref="G13">Y13</f>
        <v>23.854512</v>
      </c>
      <c r="H13" s="96">
        <f aca="true" t="shared" si="16" ref="H13">Z13</f>
        <v>25.783747</v>
      </c>
      <c r="I13" s="173">
        <f aca="true" t="shared" si="17" ref="I13">AA13</f>
        <v>23.741901</v>
      </c>
      <c r="J13" s="234">
        <f aca="true" t="shared" si="18" ref="J13">100*(I13/H13-1)</f>
        <v>-7.9191205219319105</v>
      </c>
      <c r="K13" s="235">
        <f aca="true" t="shared" si="19" ref="K13">100*(I13/E13-1)</f>
        <v>4.233009645654584</v>
      </c>
      <c r="L13" s="236">
        <f aca="true" t="shared" si="20" ref="L13">100*(N13/O13-1)</f>
        <v>4.3867418161626315</v>
      </c>
      <c r="N13" s="57">
        <f aca="true" t="shared" si="21" ref="N13">SUM(X13:AA13)</f>
        <v>97.369198</v>
      </c>
      <c r="O13" s="57">
        <f aca="true" t="shared" si="22" ref="O13">SUM(T13:W13)</f>
        <v>93.27736100000001</v>
      </c>
      <c r="P13" s="201" t="s">
        <v>33</v>
      </c>
      <c r="Q13" s="205">
        <v>23741901</v>
      </c>
      <c r="R13" s="1">
        <v>19.38943</v>
      </c>
      <c r="S13" s="1">
        <v>22.753259</v>
      </c>
      <c r="T13" s="1">
        <v>23.513645</v>
      </c>
      <c r="U13" s="1">
        <v>23.09964</v>
      </c>
      <c r="V13" s="1">
        <v>23.886358</v>
      </c>
      <c r="W13" s="1">
        <v>22.777718</v>
      </c>
      <c r="X13" s="1">
        <v>23.989038</v>
      </c>
      <c r="Y13" s="1">
        <v>23.854512</v>
      </c>
      <c r="Z13" s="1">
        <v>25.783747</v>
      </c>
      <c r="AA13" s="1">
        <v>23.741901</v>
      </c>
    </row>
    <row r="14" spans="1:27" ht="12.75" customHeight="1">
      <c r="A14" s="69"/>
      <c r="B14" s="32" t="s">
        <v>191</v>
      </c>
      <c r="C14" s="93">
        <f aca="true" t="shared" si="23" ref="C14:C16">R14</f>
        <v>12.153625</v>
      </c>
      <c r="D14" s="94">
        <f aca="true" t="shared" si="24" ref="D14:D16">S14</f>
        <v>12.114368</v>
      </c>
      <c r="E14" s="95">
        <f aca="true" t="shared" si="25" ref="E14:E16">W14</f>
        <v>13.593536</v>
      </c>
      <c r="F14" s="95">
        <f aca="true" t="shared" si="26" ref="F14:F16">X14</f>
        <v>11.943304</v>
      </c>
      <c r="G14" s="96">
        <f aca="true" t="shared" si="27" ref="G14:G16">Y14</f>
        <v>15.493093</v>
      </c>
      <c r="H14" s="96">
        <f aca="true" t="shared" si="28" ref="H14:H16">Z14</f>
        <v>16.220118</v>
      </c>
      <c r="I14" s="173">
        <f aca="true" t="shared" si="29" ref="I14:I16">AA14</f>
        <v>15.807701</v>
      </c>
      <c r="J14" s="234">
        <f aca="true" t="shared" si="30" ref="J14:J16">100*(I14/H14-1)</f>
        <v>-2.542626385332092</v>
      </c>
      <c r="K14" s="235">
        <f aca="true" t="shared" si="31" ref="K14:K16">100*(I14/E14-1)</f>
        <v>16.288366764909433</v>
      </c>
      <c r="L14" s="236">
        <f aca="true" t="shared" si="32" ref="L14:L16">100*(N14/O14-1)</f>
        <v>4.3867418161626315</v>
      </c>
      <c r="N14" s="57">
        <f>SUM(X13:AA13)</f>
        <v>97.369198</v>
      </c>
      <c r="O14" s="57">
        <f>SUM(T13:W13)</f>
        <v>93.27736100000001</v>
      </c>
      <c r="P14" s="201" t="s">
        <v>143</v>
      </c>
      <c r="Q14" s="205">
        <v>15807701</v>
      </c>
      <c r="R14" s="1">
        <v>12.153625</v>
      </c>
      <c r="S14" s="1">
        <v>12.114368</v>
      </c>
      <c r="T14" s="1">
        <v>10.893097</v>
      </c>
      <c r="U14" s="1">
        <v>13.849513</v>
      </c>
      <c r="V14" s="1">
        <v>13.998857</v>
      </c>
      <c r="W14" s="1">
        <v>13.593536</v>
      </c>
      <c r="X14" s="1">
        <v>11.943304</v>
      </c>
      <c r="Y14" s="1">
        <v>15.493093</v>
      </c>
      <c r="Z14" s="1">
        <v>16.220118</v>
      </c>
      <c r="AA14" s="1">
        <v>15.807701</v>
      </c>
    </row>
    <row r="15" spans="1:27" ht="12.75" customHeight="1">
      <c r="A15" s="69"/>
      <c r="B15" s="32" t="s">
        <v>144</v>
      </c>
      <c r="C15" s="93">
        <f t="shared" si="23"/>
        <v>15.603301</v>
      </c>
      <c r="D15" s="94">
        <f t="shared" si="24"/>
        <v>16.354817</v>
      </c>
      <c r="E15" s="95">
        <f t="shared" si="25"/>
        <v>17.316911</v>
      </c>
      <c r="F15" s="95">
        <f t="shared" si="26"/>
        <v>14.024546</v>
      </c>
      <c r="G15" s="96">
        <f t="shared" si="27"/>
        <v>13.026116</v>
      </c>
      <c r="H15" s="96">
        <f t="shared" si="28"/>
        <v>14.666528</v>
      </c>
      <c r="I15" s="173">
        <f t="shared" si="29"/>
        <v>13.17514</v>
      </c>
      <c r="J15" s="234">
        <f t="shared" si="30"/>
        <v>-10.168650685424652</v>
      </c>
      <c r="K15" s="235">
        <f t="shared" si="31"/>
        <v>-23.91749313719982</v>
      </c>
      <c r="L15" s="236">
        <f t="shared" si="32"/>
        <v>13.622265388997867</v>
      </c>
      <c r="N15" s="57">
        <f>SUM(X14:AA14)</f>
        <v>59.464216</v>
      </c>
      <c r="O15" s="57">
        <f>SUM(T14:W14)</f>
        <v>52.335003</v>
      </c>
      <c r="P15" s="201" t="s">
        <v>37</v>
      </c>
      <c r="Q15" s="205">
        <v>13175140</v>
      </c>
      <c r="R15" s="1">
        <v>15.603301</v>
      </c>
      <c r="S15" s="1">
        <v>16.354817</v>
      </c>
      <c r="T15" s="1">
        <v>15.569053</v>
      </c>
      <c r="U15" s="1">
        <v>17.491209</v>
      </c>
      <c r="V15" s="1">
        <v>14.741625</v>
      </c>
      <c r="W15" s="1">
        <v>17.316911</v>
      </c>
      <c r="X15" s="1">
        <v>14.024546</v>
      </c>
      <c r="Y15" s="1">
        <v>13.026116</v>
      </c>
      <c r="Z15" s="1">
        <v>14.666528</v>
      </c>
      <c r="AA15" s="1">
        <v>13.17514</v>
      </c>
    </row>
    <row r="16" spans="1:27" ht="12.75" customHeight="1">
      <c r="A16" s="69"/>
      <c r="B16" s="166" t="s">
        <v>152</v>
      </c>
      <c r="C16" s="87">
        <f t="shared" si="23"/>
        <v>8.547916</v>
      </c>
      <c r="D16" s="88">
        <f t="shared" si="24"/>
        <v>11.484894</v>
      </c>
      <c r="E16" s="89">
        <f t="shared" si="25"/>
        <v>11.495957</v>
      </c>
      <c r="F16" s="89">
        <f t="shared" si="26"/>
        <v>13.793574</v>
      </c>
      <c r="G16" s="90">
        <f t="shared" si="27"/>
        <v>11.914353</v>
      </c>
      <c r="H16" s="90">
        <f t="shared" si="28"/>
        <v>11.956978</v>
      </c>
      <c r="I16" s="174">
        <f t="shared" si="29"/>
        <v>11.910221</v>
      </c>
      <c r="J16" s="239">
        <f t="shared" si="30"/>
        <v>-0.39104362322988084</v>
      </c>
      <c r="K16" s="191">
        <f t="shared" si="31"/>
        <v>3.6035625394214676</v>
      </c>
      <c r="L16" s="192">
        <f t="shared" si="32"/>
        <v>-15.704325500602756</v>
      </c>
      <c r="N16" s="57">
        <f>SUM(X15:AA15)</f>
        <v>54.89233</v>
      </c>
      <c r="O16" s="57">
        <f>SUM(T15:W15)</f>
        <v>65.118798</v>
      </c>
      <c r="P16" s="201" t="s">
        <v>149</v>
      </c>
      <c r="Q16" s="205">
        <v>11910221</v>
      </c>
      <c r="R16" s="1">
        <v>8.547916</v>
      </c>
      <c r="S16" s="1">
        <v>11.484894</v>
      </c>
      <c r="T16" s="1">
        <v>13.595798</v>
      </c>
      <c r="U16" s="1">
        <v>11.986186</v>
      </c>
      <c r="V16" s="1">
        <v>10.109969</v>
      </c>
      <c r="W16" s="1">
        <v>11.495957</v>
      </c>
      <c r="X16" s="1">
        <v>13.793574</v>
      </c>
      <c r="Y16" s="1">
        <v>11.914353</v>
      </c>
      <c r="Z16" s="1">
        <v>11.956978</v>
      </c>
      <c r="AA16" s="1">
        <v>11.910221</v>
      </c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27" ht="12.75">
      <c r="A19" s="109">
        <v>8</v>
      </c>
      <c r="B19" s="201" t="s">
        <v>34</v>
      </c>
      <c r="C19" s="1" t="str">
        <f>R19</f>
        <v>:</v>
      </c>
      <c r="D19" s="1" t="str">
        <f>S19</f>
        <v>:</v>
      </c>
      <c r="E19" s="1" t="str">
        <f>W19</f>
        <v>:</v>
      </c>
      <c r="F19" s="1">
        <f>X19</f>
        <v>21.742442</v>
      </c>
      <c r="G19" s="1">
        <f>Y19</f>
        <v>26.728352</v>
      </c>
      <c r="H19" s="1">
        <f>Z19</f>
        <v>20.951049</v>
      </c>
      <c r="I19" s="1">
        <f>AA19</f>
        <v>21.214459</v>
      </c>
      <c r="J19" s="110">
        <f>I19/H19-1</f>
        <v>0.01257264015754056</v>
      </c>
      <c r="K19" s="110" t="s">
        <v>213</v>
      </c>
      <c r="L19" s="111" t="s">
        <v>213</v>
      </c>
      <c r="N19" s="57">
        <f>SUM(X19:AA19)</f>
        <v>90.636302</v>
      </c>
      <c r="O19" s="57">
        <f>SUM(T19:W19)</f>
        <v>0</v>
      </c>
      <c r="P19" s="201" t="s">
        <v>34</v>
      </c>
      <c r="Q19" s="205">
        <v>21214459</v>
      </c>
      <c r="R19" s="1" t="s">
        <v>137</v>
      </c>
      <c r="S19" s="1" t="s">
        <v>137</v>
      </c>
      <c r="T19" s="1">
        <v>0</v>
      </c>
      <c r="U19" s="1">
        <v>0</v>
      </c>
      <c r="V19" s="1">
        <v>0</v>
      </c>
      <c r="W19" s="1" t="s">
        <v>137</v>
      </c>
      <c r="X19" s="1">
        <v>21.742442</v>
      </c>
      <c r="Y19" s="1">
        <v>26.728352</v>
      </c>
      <c r="Z19" s="1">
        <v>20.951049</v>
      </c>
      <c r="AA19" s="1">
        <v>21.214459</v>
      </c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2" ht="12.75">
      <c r="B21" s="196" t="s">
        <v>35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ht="9" customHeight="1"/>
    <row r="23" spans="2:27" ht="12.75">
      <c r="B23" s="198" t="s">
        <v>119</v>
      </c>
      <c r="C23" s="197">
        <f>R23</f>
        <v>13.157214</v>
      </c>
      <c r="D23" s="1">
        <f>S23</f>
        <v>14.126578</v>
      </c>
      <c r="E23" s="1">
        <f>W23</f>
        <v>12.463365</v>
      </c>
      <c r="F23" s="1">
        <f aca="true" t="shared" si="33" ref="F23:I23">X23</f>
        <v>13.062155</v>
      </c>
      <c r="G23" s="1">
        <f t="shared" si="33"/>
        <v>7.924358</v>
      </c>
      <c r="H23" s="1">
        <f t="shared" si="33"/>
        <v>12.25492</v>
      </c>
      <c r="I23" s="1">
        <f t="shared" si="33"/>
        <v>11.415315</v>
      </c>
      <c r="J23" s="110">
        <f>I23/H23-1</f>
        <v>-0.06851166715082602</v>
      </c>
      <c r="K23" s="110">
        <f>I23/E23-1</f>
        <v>-0.08409045229759382</v>
      </c>
      <c r="L23" s="111">
        <f>N23/O23-1</f>
        <v>-0.10802512468333925</v>
      </c>
      <c r="N23" s="57">
        <f>SUM(X23:AA23)</f>
        <v>44.656748</v>
      </c>
      <c r="O23" s="57">
        <f>SUM(T23:W23)</f>
        <v>50.065028999999996</v>
      </c>
      <c r="P23" s="201" t="s">
        <v>119</v>
      </c>
      <c r="Q23" s="205">
        <v>11415315</v>
      </c>
      <c r="R23" s="1">
        <v>13.157214</v>
      </c>
      <c r="S23" s="1">
        <v>14.126578</v>
      </c>
      <c r="T23" s="1">
        <v>12.645682</v>
      </c>
      <c r="U23" s="1">
        <v>13.532804</v>
      </c>
      <c r="V23" s="1">
        <v>11.423178</v>
      </c>
      <c r="W23" s="1">
        <v>12.463365</v>
      </c>
      <c r="X23" s="1">
        <v>13.062155</v>
      </c>
      <c r="Y23" s="1">
        <v>7.924358</v>
      </c>
      <c r="Z23" s="1">
        <v>12.25492</v>
      </c>
      <c r="AA23" s="1">
        <v>11.415315</v>
      </c>
    </row>
    <row r="24" spans="2:27" ht="12.75">
      <c r="B24" s="199" t="s">
        <v>134</v>
      </c>
      <c r="C24" s="197">
        <f aca="true" t="shared" si="34" ref="C24:C27">R24</f>
        <v>10.562575</v>
      </c>
      <c r="D24" s="1">
        <f aca="true" t="shared" si="35" ref="D24:D27">S24</f>
        <v>9.984365</v>
      </c>
      <c r="E24" s="1">
        <f aca="true" t="shared" si="36" ref="E24:E27">W24</f>
        <v>10.60186</v>
      </c>
      <c r="F24" s="1">
        <f aca="true" t="shared" si="37" ref="F24:F27">X24</f>
        <v>10.576745</v>
      </c>
      <c r="G24" s="1">
        <f aca="true" t="shared" si="38" ref="G24:G27">Y24</f>
        <v>9.8486</v>
      </c>
      <c r="H24" s="1">
        <f aca="true" t="shared" si="39" ref="H24:H27">Z24</f>
        <v>10.683003</v>
      </c>
      <c r="I24" s="1">
        <f aca="true" t="shared" si="40" ref="I24:I27">AA24</f>
        <v>9.400938</v>
      </c>
      <c r="J24" s="110">
        <f>I24/H24-1</f>
        <v>-0.12000979499865339</v>
      </c>
      <c r="K24" s="110">
        <f>I24/E24-1</f>
        <v>-0.11327465180638119</v>
      </c>
      <c r="L24" s="111">
        <f>N24/O24-1</f>
        <v>0.005492653171795814</v>
      </c>
      <c r="N24" s="57">
        <f>SUM(X24:AA24)</f>
        <v>40.509286</v>
      </c>
      <c r="O24" s="57">
        <f>SUM(T24:W24)</f>
        <v>40.287998</v>
      </c>
      <c r="P24" s="201" t="s">
        <v>134</v>
      </c>
      <c r="Q24" s="205">
        <v>9400938</v>
      </c>
      <c r="R24" s="1">
        <v>10.562575</v>
      </c>
      <c r="S24" s="1">
        <v>9.984365</v>
      </c>
      <c r="T24" s="1">
        <v>9.560775</v>
      </c>
      <c r="U24" s="1">
        <v>9.681775</v>
      </c>
      <c r="V24" s="1">
        <v>10.443588</v>
      </c>
      <c r="W24" s="1">
        <v>10.60186</v>
      </c>
      <c r="X24" s="1">
        <v>10.576745</v>
      </c>
      <c r="Y24" s="1">
        <v>9.8486</v>
      </c>
      <c r="Z24" s="1">
        <v>10.683003</v>
      </c>
      <c r="AA24" s="1">
        <v>9.400938</v>
      </c>
    </row>
    <row r="25" spans="2:27" ht="12.75">
      <c r="B25" s="199" t="s">
        <v>238</v>
      </c>
      <c r="C25" s="197">
        <f t="shared" si="34"/>
        <v>7.121554</v>
      </c>
      <c r="D25" s="1">
        <f t="shared" si="35"/>
        <v>8.198083</v>
      </c>
      <c r="E25" s="1">
        <f t="shared" si="36"/>
        <v>9.295208</v>
      </c>
      <c r="F25" s="1">
        <f t="shared" si="37"/>
        <v>9.865866</v>
      </c>
      <c r="G25" s="1">
        <f t="shared" si="38"/>
        <v>10.26836</v>
      </c>
      <c r="H25" s="1">
        <f t="shared" si="39"/>
        <v>8.469687</v>
      </c>
      <c r="I25" s="1">
        <f t="shared" si="40"/>
        <v>9.485941</v>
      </c>
      <c r="J25" s="110">
        <f>I25/H25-1</f>
        <v>0.11998719669333702</v>
      </c>
      <c r="K25" s="110">
        <f>I25/E25-1</f>
        <v>0.0205194977885379</v>
      </c>
      <c r="L25" s="111">
        <f>N25/O25-1</f>
        <v>0.13912543003346056</v>
      </c>
      <c r="N25" s="57">
        <f>SUM(X25:AA25)</f>
        <v>38.089854</v>
      </c>
      <c r="O25" s="57">
        <f>SUM(T25:W25)</f>
        <v>33.437805000000004</v>
      </c>
      <c r="P25" s="201" t="s">
        <v>238</v>
      </c>
      <c r="Q25" s="205">
        <v>9485941</v>
      </c>
      <c r="R25" s="1">
        <v>7.121554</v>
      </c>
      <c r="S25" s="1">
        <v>8.198083</v>
      </c>
      <c r="T25" s="1">
        <v>7.875614</v>
      </c>
      <c r="U25" s="1">
        <v>8.497316</v>
      </c>
      <c r="V25" s="1">
        <v>7.769667</v>
      </c>
      <c r="W25" s="1">
        <v>9.295208</v>
      </c>
      <c r="X25" s="1">
        <v>9.865866</v>
      </c>
      <c r="Y25" s="1">
        <v>10.26836</v>
      </c>
      <c r="Z25" s="1">
        <v>8.469687</v>
      </c>
      <c r="AA25" s="1">
        <v>9.485941</v>
      </c>
    </row>
    <row r="26" spans="2:27" ht="12.75">
      <c r="B26" s="199" t="s">
        <v>140</v>
      </c>
      <c r="C26" s="197">
        <f t="shared" si="34"/>
        <v>10.43675</v>
      </c>
      <c r="D26" s="1">
        <f t="shared" si="35"/>
        <v>11.271</v>
      </c>
      <c r="E26" s="1">
        <f t="shared" si="36"/>
        <v>8.117977</v>
      </c>
      <c r="F26" s="1">
        <f t="shared" si="37"/>
        <v>7.25328</v>
      </c>
      <c r="G26" s="1">
        <f t="shared" si="38"/>
        <v>7.087281</v>
      </c>
      <c r="H26" s="1">
        <f t="shared" si="39"/>
        <v>8.40136</v>
      </c>
      <c r="I26" s="1">
        <f t="shared" si="40"/>
        <v>7.985322</v>
      </c>
      <c r="J26" s="110">
        <f>I26/H26-1</f>
        <v>-0.0495203157584011</v>
      </c>
      <c r="K26" s="110">
        <f>I26/E26-1</f>
        <v>-0.01634089379657022</v>
      </c>
      <c r="L26" s="111">
        <f>N26/O26-1</f>
        <v>-0.11267659118032869</v>
      </c>
      <c r="N26" s="57">
        <f>SUM(X26:AA26)</f>
        <v>30.727243</v>
      </c>
      <c r="O26" s="57">
        <f>SUM(T26:W26)</f>
        <v>34.629136</v>
      </c>
      <c r="P26" s="201" t="s">
        <v>140</v>
      </c>
      <c r="Q26" s="205">
        <v>7985322</v>
      </c>
      <c r="R26" s="1">
        <v>10.43675</v>
      </c>
      <c r="S26" s="1">
        <v>11.271</v>
      </c>
      <c r="T26" s="1">
        <v>10.662976</v>
      </c>
      <c r="U26" s="1">
        <v>7.57091</v>
      </c>
      <c r="V26" s="1">
        <v>8.277273</v>
      </c>
      <c r="W26" s="1">
        <v>8.117977</v>
      </c>
      <c r="X26" s="1">
        <v>7.25328</v>
      </c>
      <c r="Y26" s="1">
        <v>7.087281</v>
      </c>
      <c r="Z26" s="1">
        <v>8.40136</v>
      </c>
      <c r="AA26" s="1">
        <v>7.985322</v>
      </c>
    </row>
    <row r="27" spans="2:27" ht="12.75">
      <c r="B27" s="199" t="s">
        <v>36</v>
      </c>
      <c r="C27" s="197">
        <f t="shared" si="34"/>
        <v>13.614368</v>
      </c>
      <c r="D27" s="1">
        <f t="shared" si="35"/>
        <v>12.364748</v>
      </c>
      <c r="E27" s="1">
        <f t="shared" si="36"/>
        <v>14.048732</v>
      </c>
      <c r="F27" s="1">
        <f t="shared" si="37"/>
        <v>10.558957</v>
      </c>
      <c r="G27" s="1">
        <f t="shared" si="38"/>
        <v>10.328375</v>
      </c>
      <c r="H27" s="1">
        <f t="shared" si="39"/>
        <v>9.527756</v>
      </c>
      <c r="I27" s="1">
        <f t="shared" si="40"/>
        <v>10.330119</v>
      </c>
      <c r="J27" s="91">
        <f>100*(I27/H27-1)</f>
        <v>8.421321872642418</v>
      </c>
      <c r="K27" s="91">
        <f>100*(I27/E27-1)</f>
        <v>-26.469385279753354</v>
      </c>
      <c r="L27" s="92">
        <f>100*(N27/O27-1)</f>
        <v>-25.305430856966282</v>
      </c>
      <c r="N27" s="57">
        <f>SUM(X27:AA27)</f>
        <v>40.745207</v>
      </c>
      <c r="O27" s="57">
        <f>SUM(T27:W27)</f>
        <v>54.549089</v>
      </c>
      <c r="P27" s="201" t="s">
        <v>36</v>
      </c>
      <c r="Q27" s="205">
        <v>10330119</v>
      </c>
      <c r="R27" s="1">
        <v>13.614368</v>
      </c>
      <c r="S27" s="1">
        <v>12.364748</v>
      </c>
      <c r="T27" s="1">
        <v>15.311113</v>
      </c>
      <c r="U27" s="1">
        <v>13.290307</v>
      </c>
      <c r="V27" s="1">
        <v>11.898937</v>
      </c>
      <c r="W27" s="1">
        <v>14.048732</v>
      </c>
      <c r="X27" s="1">
        <v>10.558957</v>
      </c>
      <c r="Y27" s="1">
        <v>10.328375</v>
      </c>
      <c r="Z27" s="1">
        <v>9.527756</v>
      </c>
      <c r="AA27" s="1">
        <v>10.330119</v>
      </c>
    </row>
  </sheetData>
  <mergeCells count="4">
    <mergeCell ref="C6:H6"/>
    <mergeCell ref="I4:L4"/>
    <mergeCell ref="I5:L5"/>
    <mergeCell ref="F4:H4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28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3.00390625" style="6" customWidth="1"/>
    <col min="2" max="2" width="20.421875" style="6" customWidth="1"/>
    <col min="3" max="3" width="17.7109375" style="6" customWidth="1"/>
    <col min="4" max="9" width="8.00390625" style="6" customWidth="1"/>
    <col min="10" max="13" width="11.7109375" style="6" customWidth="1"/>
    <col min="14" max="14" width="5.57421875" style="6" customWidth="1"/>
    <col min="15" max="16" width="4.8515625" style="6" bestFit="1" customWidth="1"/>
    <col min="17" max="17" width="7.00390625" style="6" customWidth="1"/>
    <col min="18" max="18" width="11.8515625" style="6" bestFit="1" customWidth="1"/>
    <col min="19" max="19" width="8.140625" style="6" bestFit="1" customWidth="1"/>
    <col min="20" max="20" width="24.7109375" style="6" bestFit="1" customWidth="1"/>
    <col min="21" max="21" width="20.57421875" style="6" bestFit="1" customWidth="1"/>
    <col min="22" max="22" width="26.8515625" style="6" bestFit="1" customWidth="1"/>
    <col min="23" max="23" width="11.00390625" style="6" bestFit="1" customWidth="1"/>
    <col min="24" max="25" width="10.8515625" style="6" customWidth="1"/>
    <col min="26" max="33" width="8.140625" style="6" customWidth="1"/>
    <col min="34" max="16384" width="9.140625" style="6" customWidth="1"/>
  </cols>
  <sheetData>
    <row r="1" spans="1:14" ht="28.9" customHeight="1">
      <c r="A1" s="8"/>
      <c r="B1" s="167" t="s">
        <v>162</v>
      </c>
      <c r="C1" s="7"/>
      <c r="D1" s="292" t="s">
        <v>105</v>
      </c>
      <c r="E1" s="292"/>
      <c r="F1" s="292"/>
      <c r="G1" s="292"/>
      <c r="H1" s="292"/>
      <c r="I1" s="292"/>
      <c r="J1" s="292"/>
      <c r="K1" s="292"/>
      <c r="L1" s="292"/>
      <c r="N1" s="6" t="s">
        <v>228</v>
      </c>
    </row>
    <row r="2" spans="1:12" ht="20.25" customHeight="1">
      <c r="A2" s="8"/>
      <c r="B2" s="8"/>
      <c r="C2" s="8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2.75">
      <c r="A4" s="8"/>
      <c r="B4" s="28" t="s">
        <v>0</v>
      </c>
      <c r="C4" s="28"/>
      <c r="D4" s="49">
        <v>2013</v>
      </c>
      <c r="E4" s="49">
        <v>2014</v>
      </c>
      <c r="F4" s="216">
        <v>2015</v>
      </c>
      <c r="G4" s="284">
        <v>2016</v>
      </c>
      <c r="H4" s="285"/>
      <c r="I4" s="285"/>
      <c r="J4" s="272">
        <v>2016</v>
      </c>
      <c r="K4" s="273"/>
      <c r="L4" s="273"/>
      <c r="M4" s="273"/>
    </row>
    <row r="5" spans="1:17" ht="12.75">
      <c r="A5" s="8"/>
      <c r="B5" s="108" t="s">
        <v>0</v>
      </c>
      <c r="C5" s="108"/>
      <c r="D5" s="52" t="s">
        <v>4</v>
      </c>
      <c r="E5" s="52" t="s">
        <v>4</v>
      </c>
      <c r="F5" s="209" t="s">
        <v>4</v>
      </c>
      <c r="G5" s="209" t="s">
        <v>1</v>
      </c>
      <c r="H5" s="53" t="s">
        <v>2</v>
      </c>
      <c r="I5" s="53" t="s">
        <v>3</v>
      </c>
      <c r="J5" s="274" t="s">
        <v>4</v>
      </c>
      <c r="K5" s="275"/>
      <c r="L5" s="275"/>
      <c r="M5" s="275"/>
      <c r="Q5" s="19"/>
    </row>
    <row r="6" spans="1:33" ht="63" customHeight="1">
      <c r="A6" s="8"/>
      <c r="B6" s="269" t="s">
        <v>38</v>
      </c>
      <c r="C6" s="269"/>
      <c r="D6" s="286" t="s">
        <v>10</v>
      </c>
      <c r="E6" s="287"/>
      <c r="F6" s="287"/>
      <c r="G6" s="287"/>
      <c r="H6" s="287"/>
      <c r="I6" s="288"/>
      <c r="J6" s="231" t="s">
        <v>11</v>
      </c>
      <c r="K6" s="210" t="s">
        <v>131</v>
      </c>
      <c r="L6" s="210" t="s">
        <v>130</v>
      </c>
      <c r="M6" s="211" t="s">
        <v>220</v>
      </c>
      <c r="O6" s="31" t="s">
        <v>12</v>
      </c>
      <c r="P6" s="31" t="s">
        <v>13</v>
      </c>
      <c r="Q6" s="112" t="s">
        <v>142</v>
      </c>
      <c r="Z6" s="289"/>
      <c r="AA6" s="290"/>
      <c r="AB6" s="291"/>
      <c r="AC6" s="289"/>
      <c r="AD6" s="290"/>
      <c r="AE6" s="290"/>
      <c r="AF6" s="291"/>
      <c r="AG6" s="113"/>
    </row>
    <row r="7" spans="1:33" ht="15" customHeight="1">
      <c r="A7" s="68"/>
      <c r="B7" s="114" t="s">
        <v>163</v>
      </c>
      <c r="C7" s="114"/>
      <c r="D7" s="115"/>
      <c r="E7" s="115"/>
      <c r="F7" s="115"/>
      <c r="G7" s="115"/>
      <c r="H7" s="115"/>
      <c r="I7" s="115"/>
      <c r="J7" s="116" t="s">
        <v>0</v>
      </c>
      <c r="K7" s="117" t="s">
        <v>0</v>
      </c>
      <c r="L7" s="117" t="s">
        <v>0</v>
      </c>
      <c r="M7" s="118"/>
      <c r="R7" s="202" t="s">
        <v>0</v>
      </c>
      <c r="S7" s="202" t="s">
        <v>0</v>
      </c>
      <c r="T7" s="202" t="s">
        <v>0</v>
      </c>
      <c r="U7" s="202" t="s">
        <v>0</v>
      </c>
      <c r="V7" s="202" t="s">
        <v>0</v>
      </c>
      <c r="W7" s="202" t="s">
        <v>0</v>
      </c>
      <c r="X7" s="62" t="s">
        <v>221</v>
      </c>
      <c r="Y7" s="62" t="s">
        <v>147</v>
      </c>
      <c r="Z7" s="62" t="s">
        <v>148</v>
      </c>
      <c r="AA7" s="62" t="s">
        <v>153</v>
      </c>
      <c r="AB7" s="62" t="s">
        <v>197</v>
      </c>
      <c r="AC7" s="62" t="s">
        <v>201</v>
      </c>
      <c r="AD7" s="62" t="s">
        <v>205</v>
      </c>
      <c r="AE7" s="62" t="s">
        <v>207</v>
      </c>
      <c r="AF7" s="62" t="s">
        <v>216</v>
      </c>
      <c r="AG7" s="62" t="s">
        <v>222</v>
      </c>
    </row>
    <row r="8" spans="1:33" ht="12.75" customHeight="1">
      <c r="A8" s="69"/>
      <c r="B8" s="120" t="s">
        <v>40</v>
      </c>
      <c r="C8" s="121" t="s">
        <v>157</v>
      </c>
      <c r="D8" s="104">
        <f>X8</f>
        <v>14.685547</v>
      </c>
      <c r="E8" s="123">
        <f aca="true" t="shared" si="0" ref="E8:E21">Y8</f>
        <v>12.428898</v>
      </c>
      <c r="F8" s="123">
        <f>AC8</f>
        <v>16.29598</v>
      </c>
      <c r="G8" s="123">
        <f aca="true" t="shared" si="1" ref="G8:H21">AD8</f>
        <v>14.890138</v>
      </c>
      <c r="H8" s="86">
        <f t="shared" si="1"/>
        <v>17.010845</v>
      </c>
      <c r="I8" s="86">
        <f>AF8</f>
        <v>16.209696</v>
      </c>
      <c r="J8" s="180">
        <f>AG8</f>
        <v>17.962408</v>
      </c>
      <c r="K8" s="233">
        <f aca="true" t="shared" si="2" ref="K8:K21">100*(J8/I8-1)</f>
        <v>10.812738252463205</v>
      </c>
      <c r="L8" s="189">
        <f aca="true" t="shared" si="3" ref="L8:L20">100*(J8/F8-1)</f>
        <v>10.22600665931106</v>
      </c>
      <c r="M8" s="190">
        <f aca="true" t="shared" si="4" ref="M8:M20">100*(O8/P8-1)</f>
        <v>7.874603876904307</v>
      </c>
      <c r="O8" s="57">
        <f>SUM(AD8:AG8)</f>
        <v>66.073087</v>
      </c>
      <c r="P8" s="57">
        <f>SUM(Z8:AC8)</f>
        <v>61.2499</v>
      </c>
      <c r="Q8" s="6">
        <v>1</v>
      </c>
      <c r="R8" s="201" t="s">
        <v>138</v>
      </c>
      <c r="S8" s="201" t="s">
        <v>39</v>
      </c>
      <c r="T8" s="201" t="s">
        <v>40</v>
      </c>
      <c r="U8" s="201" t="s">
        <v>16</v>
      </c>
      <c r="V8" s="201" t="s">
        <v>41</v>
      </c>
      <c r="W8" s="2">
        <v>17962408</v>
      </c>
      <c r="X8" s="3">
        <v>14.685547</v>
      </c>
      <c r="Y8" s="3">
        <v>12.428898</v>
      </c>
      <c r="Z8" s="3">
        <v>15.244645</v>
      </c>
      <c r="AA8" s="3">
        <v>14.959767</v>
      </c>
      <c r="AB8" s="3">
        <v>14.749508</v>
      </c>
      <c r="AC8" s="3">
        <v>16.29598</v>
      </c>
      <c r="AD8" s="3">
        <v>14.890138</v>
      </c>
      <c r="AE8" s="3">
        <v>17.010845</v>
      </c>
      <c r="AF8" s="3">
        <v>16.209696</v>
      </c>
      <c r="AG8" s="3">
        <v>17.962408</v>
      </c>
    </row>
    <row r="9" spans="1:33" ht="12.75" customHeight="1">
      <c r="A9" s="69"/>
      <c r="B9" s="120" t="s">
        <v>156</v>
      </c>
      <c r="C9" s="121" t="s">
        <v>157</v>
      </c>
      <c r="D9" s="93">
        <f aca="true" t="shared" si="5" ref="D9:D21">X9</f>
        <v>13.15886</v>
      </c>
      <c r="E9" s="124">
        <f t="shared" si="0"/>
        <v>12.847009</v>
      </c>
      <c r="F9" s="124">
        <f aca="true" t="shared" si="6" ref="F9:F21">AC9</f>
        <v>13.057233</v>
      </c>
      <c r="G9" s="124">
        <f t="shared" si="1"/>
        <v>14.451319</v>
      </c>
      <c r="H9" s="96">
        <f t="shared" si="1"/>
        <v>11.981626</v>
      </c>
      <c r="I9" s="96">
        <f aca="true" t="shared" si="7" ref="I9:I19">AF9</f>
        <v>13.279856</v>
      </c>
      <c r="J9" s="173">
        <f aca="true" t="shared" si="8" ref="J9:J19">AG9</f>
        <v>14.636059</v>
      </c>
      <c r="K9" s="234">
        <f t="shared" si="2"/>
        <v>10.212482725716288</v>
      </c>
      <c r="L9" s="235">
        <f t="shared" si="3"/>
        <v>12.09158173098388</v>
      </c>
      <c r="M9" s="236">
        <f t="shared" si="4"/>
        <v>1.1199130383997336</v>
      </c>
      <c r="O9" s="57">
        <f aca="true" t="shared" si="9" ref="O9:O21">SUM(AD9:AG9)</f>
        <v>54.34886</v>
      </c>
      <c r="P9" s="57">
        <f aca="true" t="shared" si="10" ref="P9:P21">SUM(Z9:AC9)</f>
        <v>53.74694099999999</v>
      </c>
      <c r="Q9" s="6">
        <v>2</v>
      </c>
      <c r="R9" s="201" t="s">
        <v>138</v>
      </c>
      <c r="S9" s="201" t="s">
        <v>42</v>
      </c>
      <c r="T9" s="201" t="s">
        <v>43</v>
      </c>
      <c r="U9" s="201" t="s">
        <v>16</v>
      </c>
      <c r="V9" s="201" t="s">
        <v>41</v>
      </c>
      <c r="W9" s="2">
        <v>14636059</v>
      </c>
      <c r="X9" s="3">
        <v>13.15886</v>
      </c>
      <c r="Y9" s="3">
        <v>12.847009</v>
      </c>
      <c r="Z9" s="3">
        <v>14.53204</v>
      </c>
      <c r="AA9" s="3">
        <v>13.222982</v>
      </c>
      <c r="AB9" s="3">
        <v>12.934686</v>
      </c>
      <c r="AC9" s="3">
        <v>13.057233</v>
      </c>
      <c r="AD9" s="3">
        <v>14.451319</v>
      </c>
      <c r="AE9" s="3">
        <v>11.981626</v>
      </c>
      <c r="AF9" s="3">
        <v>13.279856</v>
      </c>
      <c r="AG9" s="3">
        <v>14.636059</v>
      </c>
    </row>
    <row r="10" spans="1:33" ht="12.75" customHeight="1">
      <c r="A10" s="69"/>
      <c r="B10" s="120" t="s">
        <v>47</v>
      </c>
      <c r="C10" s="121" t="s">
        <v>18</v>
      </c>
      <c r="D10" s="93">
        <f t="shared" si="5"/>
        <v>12.988578</v>
      </c>
      <c r="E10" s="124">
        <f t="shared" si="0"/>
        <v>14.048322</v>
      </c>
      <c r="F10" s="124">
        <f t="shared" si="6"/>
        <v>13.180564</v>
      </c>
      <c r="G10" s="124">
        <f t="shared" si="1"/>
        <v>14.25593</v>
      </c>
      <c r="H10" s="96">
        <f t="shared" si="1"/>
        <v>14.555747</v>
      </c>
      <c r="I10" s="96">
        <f t="shared" si="7"/>
        <v>16.05681</v>
      </c>
      <c r="J10" s="173">
        <f t="shared" si="8"/>
        <v>13.719053</v>
      </c>
      <c r="K10" s="234">
        <f t="shared" si="2"/>
        <v>-14.55928668272215</v>
      </c>
      <c r="L10" s="235">
        <f t="shared" si="3"/>
        <v>4.085477677586491</v>
      </c>
      <c r="M10" s="236">
        <f t="shared" si="4"/>
        <v>3.6421090361828945</v>
      </c>
      <c r="O10" s="57">
        <f t="shared" si="9"/>
        <v>58.587540000000004</v>
      </c>
      <c r="P10" s="57">
        <f t="shared" si="10"/>
        <v>56.52870300000001</v>
      </c>
      <c r="Q10" s="6">
        <v>3</v>
      </c>
      <c r="R10" s="201" t="s">
        <v>138</v>
      </c>
      <c r="S10" s="201" t="s">
        <v>48</v>
      </c>
      <c r="T10" s="201" t="s">
        <v>32</v>
      </c>
      <c r="U10" s="201" t="s">
        <v>18</v>
      </c>
      <c r="V10" s="201" t="s">
        <v>0</v>
      </c>
      <c r="W10" s="2">
        <v>13719053</v>
      </c>
      <c r="X10" s="3">
        <v>12.988578</v>
      </c>
      <c r="Y10" s="3">
        <v>14.048322</v>
      </c>
      <c r="Z10" s="3">
        <v>15.174767</v>
      </c>
      <c r="AA10" s="3">
        <v>13.255115</v>
      </c>
      <c r="AB10" s="3">
        <v>14.918257</v>
      </c>
      <c r="AC10" s="3">
        <v>13.180564</v>
      </c>
      <c r="AD10" s="3">
        <v>14.25593</v>
      </c>
      <c r="AE10" s="3">
        <v>14.555747</v>
      </c>
      <c r="AF10" s="3">
        <v>16.05681</v>
      </c>
      <c r="AG10" s="3">
        <v>13.719053</v>
      </c>
    </row>
    <row r="11" spans="1:33" ht="12.75" customHeight="1">
      <c r="A11" s="69"/>
      <c r="B11" s="120" t="s">
        <v>49</v>
      </c>
      <c r="C11" s="121" t="s">
        <v>41</v>
      </c>
      <c r="D11" s="93">
        <f t="shared" si="5"/>
        <v>8.106389</v>
      </c>
      <c r="E11" s="124">
        <f t="shared" si="0"/>
        <v>11.265006</v>
      </c>
      <c r="F11" s="124">
        <f t="shared" si="6"/>
        <v>12.74396</v>
      </c>
      <c r="G11" s="124">
        <f t="shared" si="1"/>
        <v>10.955545</v>
      </c>
      <c r="H11" s="96">
        <f t="shared" si="1"/>
        <v>11.630681</v>
      </c>
      <c r="I11" s="96">
        <f t="shared" si="7"/>
        <v>14.867853</v>
      </c>
      <c r="J11" s="173">
        <f t="shared" si="8"/>
        <v>12.419212</v>
      </c>
      <c r="K11" s="234">
        <f t="shared" si="2"/>
        <v>-16.469365146400094</v>
      </c>
      <c r="L11" s="235">
        <f t="shared" si="3"/>
        <v>-2.5482503083813834</v>
      </c>
      <c r="M11" s="236">
        <f t="shared" si="4"/>
        <v>-3.0690696047401156</v>
      </c>
      <c r="O11" s="57">
        <f t="shared" si="9"/>
        <v>49.873291</v>
      </c>
      <c r="P11" s="57">
        <f t="shared" si="10"/>
        <v>51.452401</v>
      </c>
      <c r="Q11" s="157">
        <v>4</v>
      </c>
      <c r="R11" s="201" t="s">
        <v>138</v>
      </c>
      <c r="S11" s="201" t="s">
        <v>50</v>
      </c>
      <c r="T11" s="201" t="s">
        <v>33</v>
      </c>
      <c r="U11" s="201" t="s">
        <v>16</v>
      </c>
      <c r="V11" s="201" t="s">
        <v>41</v>
      </c>
      <c r="W11" s="2">
        <v>12419212</v>
      </c>
      <c r="X11" s="3">
        <v>8.106389</v>
      </c>
      <c r="Y11" s="3">
        <v>11.265006</v>
      </c>
      <c r="Z11" s="3">
        <v>13.124445</v>
      </c>
      <c r="AA11" s="3">
        <v>12.185423</v>
      </c>
      <c r="AB11" s="3">
        <v>13.398573</v>
      </c>
      <c r="AC11" s="3">
        <v>12.74396</v>
      </c>
      <c r="AD11" s="3">
        <v>10.955545</v>
      </c>
      <c r="AE11" s="3">
        <v>11.630681</v>
      </c>
      <c r="AF11" s="3">
        <v>14.867853</v>
      </c>
      <c r="AG11" s="3">
        <v>12.419212</v>
      </c>
    </row>
    <row r="12" spans="1:33" ht="12.75" customHeight="1">
      <c r="A12" s="69"/>
      <c r="B12" s="120" t="s">
        <v>40</v>
      </c>
      <c r="C12" s="121" t="s">
        <v>55</v>
      </c>
      <c r="D12" s="93">
        <f t="shared" si="5"/>
        <v>8.518315</v>
      </c>
      <c r="E12" s="124">
        <f t="shared" si="0"/>
        <v>11.264364</v>
      </c>
      <c r="F12" s="124">
        <f t="shared" si="6"/>
        <v>10.755532</v>
      </c>
      <c r="G12" s="124">
        <f t="shared" si="1"/>
        <v>12.326274</v>
      </c>
      <c r="H12" s="96">
        <f t="shared" si="1"/>
        <v>12.191326</v>
      </c>
      <c r="I12" s="96">
        <f t="shared" si="7"/>
        <v>10.631433</v>
      </c>
      <c r="J12" s="173">
        <f t="shared" si="8"/>
        <v>10.890104</v>
      </c>
      <c r="K12" s="234">
        <f t="shared" si="2"/>
        <v>2.4330774600187954</v>
      </c>
      <c r="L12" s="235">
        <f t="shared" si="3"/>
        <v>1.2511886906198422</v>
      </c>
      <c r="M12" s="236">
        <f t="shared" si="4"/>
        <v>0.12295956228831617</v>
      </c>
      <c r="O12" s="57">
        <f t="shared" si="9"/>
        <v>46.039137000000004</v>
      </c>
      <c r="P12" s="57">
        <f t="shared" si="10"/>
        <v>45.982597000000005</v>
      </c>
      <c r="Q12" s="157">
        <v>5</v>
      </c>
      <c r="R12" s="201" t="s">
        <v>138</v>
      </c>
      <c r="S12" s="201" t="s">
        <v>39</v>
      </c>
      <c r="T12" s="201" t="s">
        <v>40</v>
      </c>
      <c r="U12" s="201" t="s">
        <v>16</v>
      </c>
      <c r="V12" s="201" t="s">
        <v>55</v>
      </c>
      <c r="W12" s="2">
        <v>10890104</v>
      </c>
      <c r="X12" s="3">
        <v>8.518315</v>
      </c>
      <c r="Y12" s="3">
        <v>11.264364</v>
      </c>
      <c r="Z12" s="3">
        <v>12.483756</v>
      </c>
      <c r="AA12" s="3">
        <v>11.252051</v>
      </c>
      <c r="AB12" s="3">
        <v>11.491258</v>
      </c>
      <c r="AC12" s="3">
        <v>10.755532</v>
      </c>
      <c r="AD12" s="3">
        <v>12.326274</v>
      </c>
      <c r="AE12" s="3">
        <v>12.191326</v>
      </c>
      <c r="AF12" s="3">
        <v>10.631433</v>
      </c>
      <c r="AG12" s="3">
        <v>10.890104</v>
      </c>
    </row>
    <row r="13" spans="1:33" ht="12.75" customHeight="1">
      <c r="A13" s="69"/>
      <c r="B13" s="120" t="s">
        <v>44</v>
      </c>
      <c r="C13" s="121" t="s">
        <v>46</v>
      </c>
      <c r="D13" s="93">
        <f t="shared" si="5"/>
        <v>13.774538</v>
      </c>
      <c r="E13" s="124">
        <f t="shared" si="0"/>
        <v>11.131797</v>
      </c>
      <c r="F13" s="124">
        <f t="shared" si="6"/>
        <v>10.432889</v>
      </c>
      <c r="G13" s="124">
        <f t="shared" si="1"/>
        <v>8.318877</v>
      </c>
      <c r="H13" s="96">
        <f t="shared" si="1"/>
        <v>9.204903</v>
      </c>
      <c r="I13" s="96">
        <f t="shared" si="7"/>
        <v>10.653868</v>
      </c>
      <c r="J13" s="173">
        <f t="shared" si="8"/>
        <v>10.002846</v>
      </c>
      <c r="K13" s="234">
        <f t="shared" si="2"/>
        <v>-6.110663282105611</v>
      </c>
      <c r="L13" s="235">
        <f t="shared" si="3"/>
        <v>-4.121993438250893</v>
      </c>
      <c r="M13" s="236">
        <f t="shared" si="4"/>
        <v>-22.779067338532666</v>
      </c>
      <c r="O13" s="57">
        <f t="shared" si="9"/>
        <v>38.180494</v>
      </c>
      <c r="P13" s="57">
        <f t="shared" si="10"/>
        <v>49.443191999999996</v>
      </c>
      <c r="Q13" s="157">
        <v>6</v>
      </c>
      <c r="R13" s="201" t="s">
        <v>138</v>
      </c>
      <c r="S13" s="201" t="s">
        <v>45</v>
      </c>
      <c r="T13" s="201" t="s">
        <v>30</v>
      </c>
      <c r="U13" s="201" t="s">
        <v>17</v>
      </c>
      <c r="V13" s="201" t="s">
        <v>46</v>
      </c>
      <c r="W13" s="2">
        <v>10002846</v>
      </c>
      <c r="X13" s="3">
        <v>13.774538</v>
      </c>
      <c r="Y13" s="3">
        <v>11.131797</v>
      </c>
      <c r="Z13" s="3">
        <v>11.886755</v>
      </c>
      <c r="AA13" s="3">
        <v>14.086221</v>
      </c>
      <c r="AB13" s="3">
        <v>13.037327</v>
      </c>
      <c r="AC13" s="3">
        <v>10.432889</v>
      </c>
      <c r="AD13" s="3">
        <v>8.318877</v>
      </c>
      <c r="AE13" s="3">
        <v>9.204903</v>
      </c>
      <c r="AF13" s="3">
        <v>10.653868</v>
      </c>
      <c r="AG13" s="3">
        <v>10.002846</v>
      </c>
    </row>
    <row r="14" spans="1:33" ht="12.75" customHeight="1">
      <c r="A14" s="69"/>
      <c r="B14" s="120" t="s">
        <v>8</v>
      </c>
      <c r="C14" s="121" t="s">
        <v>157</v>
      </c>
      <c r="D14" s="93">
        <f t="shared" si="5"/>
        <v>7.465146</v>
      </c>
      <c r="E14" s="124">
        <f t="shared" si="0"/>
        <v>11.893764</v>
      </c>
      <c r="F14" s="124">
        <f t="shared" si="6"/>
        <v>9.134156</v>
      </c>
      <c r="G14" s="124">
        <f t="shared" si="1"/>
        <v>9.574209</v>
      </c>
      <c r="H14" s="96">
        <f t="shared" si="1"/>
        <v>8.835531</v>
      </c>
      <c r="I14" s="96">
        <f t="shared" si="7"/>
        <v>11.060619</v>
      </c>
      <c r="J14" s="173">
        <f t="shared" si="8"/>
        <v>9.575363</v>
      </c>
      <c r="K14" s="234">
        <f t="shared" si="2"/>
        <v>-13.42832620850607</v>
      </c>
      <c r="L14" s="235">
        <f t="shared" si="3"/>
        <v>4.8302984972010465</v>
      </c>
      <c r="M14" s="236">
        <f t="shared" si="4"/>
        <v>-0.11602136508087613</v>
      </c>
      <c r="O14" s="57">
        <f t="shared" si="9"/>
        <v>39.045722</v>
      </c>
      <c r="P14" s="57">
        <f t="shared" si="10"/>
        <v>39.091076</v>
      </c>
      <c r="Q14" s="157">
        <v>7</v>
      </c>
      <c r="R14" s="201" t="s">
        <v>138</v>
      </c>
      <c r="S14" s="201" t="s">
        <v>9</v>
      </c>
      <c r="T14" s="201" t="s">
        <v>29</v>
      </c>
      <c r="U14" s="201" t="s">
        <v>16</v>
      </c>
      <c r="V14" s="201" t="s">
        <v>41</v>
      </c>
      <c r="W14" s="2">
        <v>9575363</v>
      </c>
      <c r="X14" s="3">
        <v>7.465146</v>
      </c>
      <c r="Y14" s="3">
        <v>11.893764</v>
      </c>
      <c r="Z14" s="3">
        <v>10.282201</v>
      </c>
      <c r="AA14" s="3">
        <v>9.172514</v>
      </c>
      <c r="AB14" s="3">
        <v>10.502205</v>
      </c>
      <c r="AC14" s="3">
        <v>9.134156</v>
      </c>
      <c r="AD14" s="3">
        <v>9.574209</v>
      </c>
      <c r="AE14" s="3">
        <v>8.835531</v>
      </c>
      <c r="AF14" s="3">
        <v>11.060619</v>
      </c>
      <c r="AG14" s="3">
        <v>9.575363</v>
      </c>
    </row>
    <row r="15" spans="1:33" ht="12.75" customHeight="1">
      <c r="A15" s="69"/>
      <c r="B15" s="120" t="s">
        <v>164</v>
      </c>
      <c r="C15" s="121" t="s">
        <v>53</v>
      </c>
      <c r="D15" s="93">
        <f t="shared" si="5"/>
        <v>9.388812</v>
      </c>
      <c r="E15" s="124">
        <f t="shared" si="0"/>
        <v>9.230486</v>
      </c>
      <c r="F15" s="124">
        <f t="shared" si="6"/>
        <v>8.176073</v>
      </c>
      <c r="G15" s="124">
        <f t="shared" si="1"/>
        <v>8.604914</v>
      </c>
      <c r="H15" s="96">
        <f t="shared" si="1"/>
        <v>4.625755</v>
      </c>
      <c r="I15" s="96">
        <f t="shared" si="7"/>
        <v>7.453957</v>
      </c>
      <c r="J15" s="173">
        <f t="shared" si="8"/>
        <v>7.709044</v>
      </c>
      <c r="K15" s="234">
        <f t="shared" si="2"/>
        <v>3.422168923163893</v>
      </c>
      <c r="L15" s="235">
        <f t="shared" si="3"/>
        <v>-5.712143225727084</v>
      </c>
      <c r="M15" s="236">
        <f t="shared" si="4"/>
        <v>-13.306075246462578</v>
      </c>
      <c r="O15" s="57">
        <f t="shared" si="9"/>
        <v>28.39367</v>
      </c>
      <c r="P15" s="57">
        <f t="shared" si="10"/>
        <v>32.751626</v>
      </c>
      <c r="Q15" s="157">
        <v>9</v>
      </c>
      <c r="R15" s="201" t="s">
        <v>138</v>
      </c>
      <c r="S15" s="201" t="s">
        <v>54</v>
      </c>
      <c r="T15" s="201" t="s">
        <v>200</v>
      </c>
      <c r="U15" s="201" t="s">
        <v>17</v>
      </c>
      <c r="V15" s="201" t="s">
        <v>53</v>
      </c>
      <c r="W15" s="2">
        <v>7709044</v>
      </c>
      <c r="X15" s="3">
        <v>9.388812</v>
      </c>
      <c r="Y15" s="3">
        <v>9.230486</v>
      </c>
      <c r="Z15" s="3">
        <v>8.362264</v>
      </c>
      <c r="AA15" s="3">
        <v>8.963314</v>
      </c>
      <c r="AB15" s="3">
        <v>7.249975</v>
      </c>
      <c r="AC15" s="3">
        <v>8.176073</v>
      </c>
      <c r="AD15" s="3">
        <v>8.604914</v>
      </c>
      <c r="AE15" s="3">
        <v>4.625755</v>
      </c>
      <c r="AF15" s="3">
        <v>7.453957</v>
      </c>
      <c r="AG15" s="3">
        <v>7.709044</v>
      </c>
    </row>
    <row r="16" spans="1:33" ht="12.75" customHeight="1">
      <c r="A16" s="69"/>
      <c r="B16" s="120" t="s">
        <v>243</v>
      </c>
      <c r="C16" s="121" t="s">
        <v>53</v>
      </c>
      <c r="D16" s="93">
        <f t="shared" si="5"/>
        <v>4.432897</v>
      </c>
      <c r="E16" s="124">
        <f t="shared" si="0"/>
        <v>4.209059</v>
      </c>
      <c r="F16" s="124">
        <f t="shared" si="6"/>
        <v>4.832626</v>
      </c>
      <c r="G16" s="124">
        <f t="shared" si="1"/>
        <v>4.195245</v>
      </c>
      <c r="H16" s="96">
        <f t="shared" si="1"/>
        <v>3.658175</v>
      </c>
      <c r="I16" s="96">
        <f t="shared" si="7"/>
        <v>4.280083</v>
      </c>
      <c r="J16" s="173">
        <f t="shared" si="8"/>
        <v>6.023261</v>
      </c>
      <c r="K16" s="234">
        <f t="shared" si="2"/>
        <v>40.72766813166939</v>
      </c>
      <c r="L16" s="235">
        <f t="shared" si="3"/>
        <v>24.637433147112976</v>
      </c>
      <c r="M16" s="236">
        <f t="shared" si="4"/>
        <v>10.623638587137997</v>
      </c>
      <c r="O16" s="57">
        <f t="shared" si="9"/>
        <v>18.156764000000003</v>
      </c>
      <c r="P16" s="57">
        <f t="shared" si="10"/>
        <v>16.413096</v>
      </c>
      <c r="Q16" s="157">
        <v>10</v>
      </c>
      <c r="R16" s="201" t="s">
        <v>138</v>
      </c>
      <c r="S16" s="201" t="s">
        <v>239</v>
      </c>
      <c r="T16" s="201" t="s">
        <v>240</v>
      </c>
      <c r="U16" s="201" t="s">
        <v>17</v>
      </c>
      <c r="V16" s="201" t="s">
        <v>53</v>
      </c>
      <c r="W16" s="2">
        <v>6023261</v>
      </c>
      <c r="X16" s="3">
        <v>4.432897</v>
      </c>
      <c r="Y16" s="3">
        <v>4.209059</v>
      </c>
      <c r="Z16" s="3">
        <v>2.947333</v>
      </c>
      <c r="AA16" s="3">
        <v>4.388952</v>
      </c>
      <c r="AB16" s="3">
        <v>4.244185</v>
      </c>
      <c r="AC16" s="3">
        <v>4.832626</v>
      </c>
      <c r="AD16" s="3">
        <v>4.195245</v>
      </c>
      <c r="AE16" s="3">
        <v>3.658175</v>
      </c>
      <c r="AF16" s="3">
        <v>4.280083</v>
      </c>
      <c r="AG16" s="3">
        <v>6.023261</v>
      </c>
    </row>
    <row r="17" spans="1:33" ht="12.75" customHeight="1">
      <c r="A17" s="69"/>
      <c r="B17" s="120" t="s">
        <v>151</v>
      </c>
      <c r="C17" s="121" t="s">
        <v>157</v>
      </c>
      <c r="D17" s="93">
        <f t="shared" si="5"/>
        <v>5.107086</v>
      </c>
      <c r="E17" s="124">
        <f t="shared" si="0"/>
        <v>3.811749</v>
      </c>
      <c r="F17" s="124">
        <f t="shared" si="6"/>
        <v>5.869338</v>
      </c>
      <c r="G17" s="124">
        <f t="shared" si="1"/>
        <v>5.853417</v>
      </c>
      <c r="H17" s="96">
        <f t="shared" si="1"/>
        <v>7.056836</v>
      </c>
      <c r="I17" s="96">
        <f t="shared" si="7"/>
        <v>6.624887</v>
      </c>
      <c r="J17" s="173">
        <f t="shared" si="8"/>
        <v>5.957723</v>
      </c>
      <c r="K17" s="234">
        <f t="shared" si="2"/>
        <v>-10.070571769752457</v>
      </c>
      <c r="L17" s="235">
        <f t="shared" si="3"/>
        <v>1.5058768126831268</v>
      </c>
      <c r="M17" s="236">
        <f t="shared" si="4"/>
        <v>-0.1476896186685117</v>
      </c>
      <c r="O17" s="57">
        <f t="shared" si="9"/>
        <v>25.492863</v>
      </c>
      <c r="P17" s="57">
        <f t="shared" si="10"/>
        <v>25.530569</v>
      </c>
      <c r="Q17" s="157">
        <v>11</v>
      </c>
      <c r="R17" s="201" t="s">
        <v>138</v>
      </c>
      <c r="S17" s="201" t="s">
        <v>150</v>
      </c>
      <c r="T17" s="201" t="s">
        <v>31</v>
      </c>
      <c r="U17" s="201" t="s">
        <v>16</v>
      </c>
      <c r="V17" s="201" t="s">
        <v>41</v>
      </c>
      <c r="W17" s="2">
        <v>5957723</v>
      </c>
      <c r="X17" s="3">
        <v>5.107086</v>
      </c>
      <c r="Y17" s="3">
        <v>3.811749</v>
      </c>
      <c r="Z17" s="3">
        <v>6.852597</v>
      </c>
      <c r="AA17" s="3">
        <v>7.080103</v>
      </c>
      <c r="AB17" s="3">
        <v>5.728531</v>
      </c>
      <c r="AC17" s="3">
        <v>5.869338</v>
      </c>
      <c r="AD17" s="3">
        <v>5.853417</v>
      </c>
      <c r="AE17" s="3">
        <v>7.056836</v>
      </c>
      <c r="AF17" s="3">
        <v>6.624887</v>
      </c>
      <c r="AG17" s="3">
        <v>5.957723</v>
      </c>
    </row>
    <row r="18" spans="1:33" ht="12.75" customHeight="1">
      <c r="A18" s="69"/>
      <c r="B18" s="120" t="s">
        <v>56</v>
      </c>
      <c r="C18" s="121" t="s">
        <v>157</v>
      </c>
      <c r="D18" s="93">
        <f t="shared" si="5"/>
        <v>8.815367</v>
      </c>
      <c r="E18" s="124">
        <f t="shared" si="0"/>
        <v>8.475401</v>
      </c>
      <c r="F18" s="124">
        <f t="shared" si="6"/>
        <v>9.212807</v>
      </c>
      <c r="G18" s="124">
        <f t="shared" si="1"/>
        <v>6.104335</v>
      </c>
      <c r="H18" s="96">
        <f t="shared" si="1"/>
        <v>5.533062</v>
      </c>
      <c r="I18" s="96">
        <f t="shared" si="7"/>
        <v>5.625807</v>
      </c>
      <c r="J18" s="173">
        <f t="shared" si="8"/>
        <v>5.258055</v>
      </c>
      <c r="K18" s="234">
        <f t="shared" si="2"/>
        <v>-6.536875509593565</v>
      </c>
      <c r="L18" s="235">
        <f t="shared" si="3"/>
        <v>-42.92667804720104</v>
      </c>
      <c r="M18" s="236">
        <f t="shared" si="4"/>
        <v>-36.70411632391088</v>
      </c>
      <c r="O18" s="57">
        <f t="shared" si="9"/>
        <v>22.521259</v>
      </c>
      <c r="P18" s="57">
        <f t="shared" si="10"/>
        <v>35.580922</v>
      </c>
      <c r="Q18" s="157">
        <v>12</v>
      </c>
      <c r="R18" s="201" t="s">
        <v>138</v>
      </c>
      <c r="S18" s="201" t="s">
        <v>57</v>
      </c>
      <c r="T18" s="201" t="s">
        <v>36</v>
      </c>
      <c r="U18" s="201" t="s">
        <v>16</v>
      </c>
      <c r="V18" s="201" t="s">
        <v>41</v>
      </c>
      <c r="W18" s="2">
        <v>5258055</v>
      </c>
      <c r="X18" s="3">
        <v>8.815367</v>
      </c>
      <c r="Y18" s="3">
        <v>8.475401</v>
      </c>
      <c r="Z18" s="3">
        <v>9.459001</v>
      </c>
      <c r="AA18" s="3">
        <v>9.047651</v>
      </c>
      <c r="AB18" s="3">
        <v>7.861463</v>
      </c>
      <c r="AC18" s="3">
        <v>9.212807</v>
      </c>
      <c r="AD18" s="3">
        <v>6.104335</v>
      </c>
      <c r="AE18" s="3">
        <v>5.533062</v>
      </c>
      <c r="AF18" s="3">
        <v>5.625807</v>
      </c>
      <c r="AG18" s="3">
        <v>5.258055</v>
      </c>
    </row>
    <row r="19" spans="1:33" ht="12.75" customHeight="1">
      <c r="A19" s="69"/>
      <c r="B19" s="120" t="s">
        <v>155</v>
      </c>
      <c r="C19" s="121" t="s">
        <v>46</v>
      </c>
      <c r="D19" s="93">
        <f t="shared" si="5"/>
        <v>2.503839</v>
      </c>
      <c r="E19" s="124">
        <f t="shared" si="0"/>
        <v>2.156663</v>
      </c>
      <c r="F19" s="124">
        <f t="shared" si="6"/>
        <v>4.18985</v>
      </c>
      <c r="G19" s="124">
        <f t="shared" si="1"/>
        <v>4.126374</v>
      </c>
      <c r="H19" s="96">
        <f t="shared" si="1"/>
        <v>5.369377</v>
      </c>
      <c r="I19" s="96">
        <f t="shared" si="7"/>
        <v>5.635971</v>
      </c>
      <c r="J19" s="173">
        <f t="shared" si="8"/>
        <v>5.174914</v>
      </c>
      <c r="K19" s="234">
        <f t="shared" si="2"/>
        <v>-8.18061342047358</v>
      </c>
      <c r="L19" s="235">
        <f t="shared" si="3"/>
        <v>23.510722340895263</v>
      </c>
      <c r="M19" s="236">
        <f t="shared" si="4"/>
        <v>10.85394606616199</v>
      </c>
      <c r="O19" s="57">
        <f t="shared" si="9"/>
        <v>20.306636</v>
      </c>
      <c r="P19" s="57">
        <f t="shared" si="10"/>
        <v>18.31837</v>
      </c>
      <c r="Q19" s="157">
        <v>13</v>
      </c>
      <c r="R19" s="201" t="s">
        <v>138</v>
      </c>
      <c r="S19" s="201" t="s">
        <v>154</v>
      </c>
      <c r="T19" s="201" t="s">
        <v>155</v>
      </c>
      <c r="U19" s="201" t="s">
        <v>17</v>
      </c>
      <c r="V19" s="201" t="s">
        <v>46</v>
      </c>
      <c r="W19" s="2">
        <v>5174914</v>
      </c>
      <c r="X19" s="3">
        <v>2.503839</v>
      </c>
      <c r="Y19" s="3">
        <v>2.156663</v>
      </c>
      <c r="Z19" s="3">
        <v>3.81026</v>
      </c>
      <c r="AA19" s="3">
        <v>4.905134</v>
      </c>
      <c r="AB19" s="3">
        <v>5.413126</v>
      </c>
      <c r="AC19" s="3">
        <v>4.18985</v>
      </c>
      <c r="AD19" s="3">
        <v>4.126374</v>
      </c>
      <c r="AE19" s="3">
        <v>5.369377</v>
      </c>
      <c r="AF19" s="3">
        <v>5.635971</v>
      </c>
      <c r="AG19" s="3">
        <v>5.174914</v>
      </c>
    </row>
    <row r="20" spans="1:33" ht="12.75" customHeight="1">
      <c r="A20" s="69"/>
      <c r="B20" s="120" t="s">
        <v>51</v>
      </c>
      <c r="C20" s="121" t="s">
        <v>53</v>
      </c>
      <c r="D20" s="93">
        <f t="shared" si="5"/>
        <v>9.080372</v>
      </c>
      <c r="E20" s="124">
        <f t="shared" si="0"/>
        <v>9.122986</v>
      </c>
      <c r="F20" s="124">
        <f t="shared" si="6"/>
        <v>5.999254</v>
      </c>
      <c r="G20" s="124">
        <f t="shared" si="1"/>
        <v>5.711043</v>
      </c>
      <c r="H20" s="96">
        <f t="shared" si="1"/>
        <v>4.453271</v>
      </c>
      <c r="I20" s="96">
        <f aca="true" t="shared" si="11" ref="I20:J22">AF20</f>
        <v>4.820653</v>
      </c>
      <c r="J20" s="173">
        <f t="shared" si="11"/>
        <v>5.028231</v>
      </c>
      <c r="K20" s="234">
        <f t="shared" si="2"/>
        <v>4.306014143726999</v>
      </c>
      <c r="L20" s="235">
        <f t="shared" si="3"/>
        <v>-16.185729092317136</v>
      </c>
      <c r="M20" s="236">
        <f t="shared" si="4"/>
        <v>-26.060245248642822</v>
      </c>
      <c r="O20" s="57">
        <f t="shared" si="9"/>
        <v>20.013198000000003</v>
      </c>
      <c r="P20" s="57">
        <f t="shared" si="10"/>
        <v>27.066898000000002</v>
      </c>
      <c r="Q20" s="206">
        <v>14</v>
      </c>
      <c r="R20" s="201" t="s">
        <v>138</v>
      </c>
      <c r="S20" s="201" t="s">
        <v>52</v>
      </c>
      <c r="T20" s="201" t="s">
        <v>51</v>
      </c>
      <c r="U20" s="201" t="s">
        <v>17</v>
      </c>
      <c r="V20" s="201" t="s">
        <v>53</v>
      </c>
      <c r="W20" s="2">
        <v>5028231</v>
      </c>
      <c r="X20" s="3">
        <v>9.080372</v>
      </c>
      <c r="Y20" s="3">
        <v>9.122986</v>
      </c>
      <c r="Z20" s="3">
        <v>7.760576</v>
      </c>
      <c r="AA20" s="3">
        <v>6.697984</v>
      </c>
      <c r="AB20" s="3">
        <v>6.609084</v>
      </c>
      <c r="AC20" s="3">
        <v>5.999254</v>
      </c>
      <c r="AD20" s="3">
        <v>5.711043</v>
      </c>
      <c r="AE20" s="3">
        <v>4.453271</v>
      </c>
      <c r="AF20" s="3">
        <v>4.820653</v>
      </c>
      <c r="AG20" s="3">
        <v>5.028231</v>
      </c>
    </row>
    <row r="21" spans="1:33" ht="12.75" customHeight="1">
      <c r="A21" s="69"/>
      <c r="B21" s="120" t="s">
        <v>151</v>
      </c>
      <c r="C21" s="121" t="s">
        <v>18</v>
      </c>
      <c r="D21" s="93">
        <f t="shared" si="5"/>
        <v>3.954217</v>
      </c>
      <c r="E21" s="124">
        <f t="shared" si="0"/>
        <v>4.381878</v>
      </c>
      <c r="F21" s="124">
        <f t="shared" si="6"/>
        <v>4.168361</v>
      </c>
      <c r="G21" s="124">
        <f t="shared" si="1"/>
        <v>4.276991</v>
      </c>
      <c r="H21" s="96">
        <f t="shared" si="1"/>
        <v>4.690682</v>
      </c>
      <c r="I21" s="96">
        <f t="shared" si="11"/>
        <v>4.727947</v>
      </c>
      <c r="J21" s="173">
        <f t="shared" si="11"/>
        <v>4.906432</v>
      </c>
      <c r="K21" s="234">
        <f t="shared" si="2"/>
        <v>3.775105770009679</v>
      </c>
      <c r="L21" s="235">
        <f aca="true" t="shared" si="12" ref="L21:L25">100*(J21/F21-1)</f>
        <v>17.70650382728367</v>
      </c>
      <c r="M21" s="236">
        <f aca="true" t="shared" si="13" ref="M21:M25">100*(O21/P21-1)</f>
        <v>8.187450023347864</v>
      </c>
      <c r="O21" s="57">
        <f t="shared" si="9"/>
        <v>18.602052</v>
      </c>
      <c r="P21" s="57">
        <f t="shared" si="10"/>
        <v>17.194279</v>
      </c>
      <c r="Q21" s="206">
        <v>15</v>
      </c>
      <c r="R21" s="201" t="s">
        <v>138</v>
      </c>
      <c r="S21" s="201" t="s">
        <v>150</v>
      </c>
      <c r="T21" s="201" t="s">
        <v>31</v>
      </c>
      <c r="U21" s="201" t="s">
        <v>18</v>
      </c>
      <c r="V21" s="201" t="s">
        <v>0</v>
      </c>
      <c r="W21" s="2">
        <v>4906432</v>
      </c>
      <c r="X21" s="3">
        <v>3.954217</v>
      </c>
      <c r="Y21" s="3">
        <v>4.381878</v>
      </c>
      <c r="Z21" s="3">
        <v>4.105679</v>
      </c>
      <c r="AA21" s="3">
        <v>4.431277</v>
      </c>
      <c r="AB21" s="3">
        <v>4.488962</v>
      </c>
      <c r="AC21" s="3">
        <v>4.168361</v>
      </c>
      <c r="AD21" s="3">
        <v>4.276991</v>
      </c>
      <c r="AE21" s="3">
        <v>4.690682</v>
      </c>
      <c r="AF21" s="3">
        <v>4.727947</v>
      </c>
      <c r="AG21" s="3">
        <v>4.906432</v>
      </c>
    </row>
    <row r="22" spans="1:33" ht="12.75" customHeight="1">
      <c r="A22" s="69"/>
      <c r="B22" s="120" t="s">
        <v>40</v>
      </c>
      <c r="C22" s="121" t="s">
        <v>53</v>
      </c>
      <c r="D22" s="93">
        <f aca="true" t="shared" si="14" ref="D22">X22</f>
        <v>4.418493</v>
      </c>
      <c r="E22" s="124">
        <f aca="true" t="shared" si="15" ref="E22">Y22</f>
        <v>4.880886</v>
      </c>
      <c r="F22" s="124">
        <f aca="true" t="shared" si="16" ref="F22">AC22</f>
        <v>5.344266</v>
      </c>
      <c r="G22" s="124">
        <f aca="true" t="shared" si="17" ref="G22">AD22</f>
        <v>5.005789</v>
      </c>
      <c r="H22" s="96">
        <f aca="true" t="shared" si="18" ref="H22">AE22</f>
        <v>5.11996</v>
      </c>
      <c r="I22" s="96">
        <f t="shared" si="11"/>
        <v>4.702868</v>
      </c>
      <c r="J22" s="173">
        <f t="shared" si="11"/>
        <v>4.625928</v>
      </c>
      <c r="K22" s="234">
        <f>100*(J22/I22-1)</f>
        <v>-1.636022954503502</v>
      </c>
      <c r="L22" s="235">
        <f t="shared" si="12"/>
        <v>-13.44128454683955</v>
      </c>
      <c r="M22" s="236">
        <f t="shared" si="13"/>
        <v>-3.8158011962815763</v>
      </c>
      <c r="O22" s="57">
        <f>SUM(AD22:AG22)</f>
        <v>19.454544999999996</v>
      </c>
      <c r="P22" s="57">
        <f aca="true" t="shared" si="19" ref="P22">SUM(Z22:AC22)</f>
        <v>20.226342</v>
      </c>
      <c r="Q22" s="206">
        <v>17</v>
      </c>
      <c r="R22" s="201" t="s">
        <v>138</v>
      </c>
      <c r="S22" s="201" t="s">
        <v>39</v>
      </c>
      <c r="T22" s="201" t="s">
        <v>40</v>
      </c>
      <c r="U22" s="201" t="s">
        <v>17</v>
      </c>
      <c r="V22" s="201" t="s">
        <v>53</v>
      </c>
      <c r="W22" s="2">
        <v>4625928</v>
      </c>
      <c r="X22" s="3">
        <v>4.418493</v>
      </c>
      <c r="Y22" s="3">
        <v>4.880886</v>
      </c>
      <c r="Z22" s="3">
        <v>5.326429</v>
      </c>
      <c r="AA22" s="3">
        <v>4.688885</v>
      </c>
      <c r="AB22" s="3">
        <v>4.866762</v>
      </c>
      <c r="AC22" s="3">
        <v>5.344266</v>
      </c>
      <c r="AD22" s="3">
        <v>5.005789</v>
      </c>
      <c r="AE22" s="3">
        <v>5.11996</v>
      </c>
      <c r="AF22" s="3">
        <v>4.702868</v>
      </c>
      <c r="AG22" s="3">
        <v>4.625928</v>
      </c>
    </row>
    <row r="23" spans="1:33" ht="12.75" customHeight="1">
      <c r="A23" s="69"/>
      <c r="B23" s="120" t="s">
        <v>244</v>
      </c>
      <c r="C23" s="121" t="s">
        <v>157</v>
      </c>
      <c r="D23" s="93">
        <f>X23</f>
        <v>1.465067</v>
      </c>
      <c r="E23" s="124">
        <f>Y23</f>
        <v>4.654186</v>
      </c>
      <c r="F23" s="124">
        <f>AC23</f>
        <v>4.580006</v>
      </c>
      <c r="G23" s="124">
        <f>AD23</f>
        <v>4.128932</v>
      </c>
      <c r="H23" s="96">
        <f>AE23</f>
        <v>2.520182</v>
      </c>
      <c r="I23" s="96">
        <f>AF23</f>
        <v>4.03832</v>
      </c>
      <c r="J23" s="173">
        <f>AG23</f>
        <v>4.583969</v>
      </c>
      <c r="K23" s="234">
        <f>100*(J23/I23-1)</f>
        <v>13.511782127221217</v>
      </c>
      <c r="L23" s="235">
        <f t="shared" si="12"/>
        <v>0.08652827092365811</v>
      </c>
      <c r="M23" s="236">
        <f t="shared" si="13"/>
        <v>0.6444607959276594</v>
      </c>
      <c r="O23" s="57">
        <f aca="true" t="shared" si="20" ref="O23:O25">SUM(AD23:AG23)</f>
        <v>15.271403</v>
      </c>
      <c r="P23" s="57">
        <f aca="true" t="shared" si="21" ref="P23:P25">SUM(Z23:AC23)</f>
        <v>15.173615000000002</v>
      </c>
      <c r="Q23" s="206">
        <v>18</v>
      </c>
      <c r="R23" s="201" t="s">
        <v>138</v>
      </c>
      <c r="S23" s="201" t="s">
        <v>241</v>
      </c>
      <c r="T23" s="201" t="s">
        <v>242</v>
      </c>
      <c r="U23" s="201" t="s">
        <v>16</v>
      </c>
      <c r="V23" s="201" t="s">
        <v>41</v>
      </c>
      <c r="W23" s="2">
        <v>4583969</v>
      </c>
      <c r="X23" s="3">
        <v>1.465067</v>
      </c>
      <c r="Y23" s="3">
        <v>4.654186</v>
      </c>
      <c r="Z23" s="3">
        <v>2.514663</v>
      </c>
      <c r="AA23" s="3">
        <v>2.90629</v>
      </c>
      <c r="AB23" s="3">
        <v>5.172656</v>
      </c>
      <c r="AC23" s="3">
        <v>4.580006</v>
      </c>
      <c r="AD23" s="3">
        <v>4.128932</v>
      </c>
      <c r="AE23" s="3">
        <v>2.520182</v>
      </c>
      <c r="AF23" s="3">
        <v>4.03832</v>
      </c>
      <c r="AG23" s="3">
        <v>4.583969</v>
      </c>
    </row>
    <row r="24" spans="1:33" ht="12.75" customHeight="1">
      <c r="A24" s="69"/>
      <c r="B24" s="120" t="s">
        <v>8</v>
      </c>
      <c r="C24" s="121" t="s">
        <v>218</v>
      </c>
      <c r="D24" s="93">
        <f aca="true" t="shared" si="22" ref="D24:D25">X24</f>
        <v>2.901766</v>
      </c>
      <c r="E24" s="124">
        <f aca="true" t="shared" si="23" ref="E24:E25">Y24</f>
        <v>3.38624</v>
      </c>
      <c r="F24" s="124">
        <f aca="true" t="shared" si="24" ref="F24:F25">AC24</f>
        <v>3.353125</v>
      </c>
      <c r="G24" s="124">
        <f aca="true" t="shared" si="25" ref="G24:G25">AD24</f>
        <v>3.19957</v>
      </c>
      <c r="H24" s="96">
        <f aca="true" t="shared" si="26" ref="H24:H25">AE24</f>
        <v>4.239847</v>
      </c>
      <c r="I24" s="96">
        <f aca="true" t="shared" si="27" ref="I24:I25">AF24</f>
        <v>4.354462</v>
      </c>
      <c r="J24" s="173">
        <f aca="true" t="shared" si="28" ref="J24:J25">AG24</f>
        <v>4.298777</v>
      </c>
      <c r="K24" s="234">
        <f aca="true" t="shared" si="29" ref="K24:K25">100*(J24/I24-1)</f>
        <v>-1.2788032138068894</v>
      </c>
      <c r="L24" s="235">
        <f t="shared" si="12"/>
        <v>28.202109972041022</v>
      </c>
      <c r="M24" s="236">
        <f t="shared" si="13"/>
        <v>25.430583019548834</v>
      </c>
      <c r="O24" s="57">
        <f t="shared" si="20"/>
        <v>16.092656</v>
      </c>
      <c r="P24" s="57">
        <f t="shared" si="21"/>
        <v>12.82993</v>
      </c>
      <c r="Q24" s="206">
        <v>19</v>
      </c>
      <c r="R24" s="217" t="s">
        <v>138</v>
      </c>
      <c r="S24" s="217" t="s">
        <v>9</v>
      </c>
      <c r="T24" s="217" t="s">
        <v>29</v>
      </c>
      <c r="U24" s="217" t="s">
        <v>17</v>
      </c>
      <c r="V24" s="217" t="s">
        <v>218</v>
      </c>
      <c r="W24" s="2">
        <v>4298777</v>
      </c>
      <c r="X24" s="3">
        <v>2.901766</v>
      </c>
      <c r="Y24" s="3">
        <v>3.38624</v>
      </c>
      <c r="Z24" s="3">
        <v>2.595329</v>
      </c>
      <c r="AA24" s="3">
        <v>3.524958</v>
      </c>
      <c r="AB24" s="3">
        <v>3.356518</v>
      </c>
      <c r="AC24" s="3">
        <v>3.353125</v>
      </c>
      <c r="AD24" s="3">
        <v>3.19957</v>
      </c>
      <c r="AE24" s="3">
        <v>4.239847</v>
      </c>
      <c r="AF24" s="3">
        <v>4.354462</v>
      </c>
      <c r="AG24" s="3">
        <v>4.298777</v>
      </c>
    </row>
    <row r="25" spans="1:33" ht="12.75" customHeight="1">
      <c r="A25" s="69"/>
      <c r="B25" s="252" t="s">
        <v>51</v>
      </c>
      <c r="C25" s="253" t="s">
        <v>18</v>
      </c>
      <c r="D25" s="93">
        <f t="shared" si="22"/>
        <v>4.103445</v>
      </c>
      <c r="E25" s="124">
        <f t="shared" si="23"/>
        <v>3.962802</v>
      </c>
      <c r="F25" s="124">
        <f t="shared" si="24"/>
        <v>4.077226</v>
      </c>
      <c r="G25" s="124">
        <f t="shared" si="25"/>
        <v>4.066219</v>
      </c>
      <c r="H25" s="96">
        <f t="shared" si="26"/>
        <v>4.828794</v>
      </c>
      <c r="I25" s="96">
        <f t="shared" si="27"/>
        <v>3.705873</v>
      </c>
      <c r="J25" s="174">
        <f t="shared" si="28"/>
        <v>4.036187</v>
      </c>
      <c r="K25" s="234">
        <f t="shared" si="29"/>
        <v>8.913257415998865</v>
      </c>
      <c r="L25" s="235">
        <f t="shared" si="12"/>
        <v>-1.0065421931479746</v>
      </c>
      <c r="M25" s="236">
        <f t="shared" si="13"/>
        <v>-4.7034978365491975</v>
      </c>
      <c r="O25" s="57">
        <f t="shared" si="20"/>
        <v>16.637073</v>
      </c>
      <c r="P25" s="57">
        <f t="shared" si="21"/>
        <v>17.45822</v>
      </c>
      <c r="Q25" s="206">
        <v>20</v>
      </c>
      <c r="R25" s="217" t="s">
        <v>138</v>
      </c>
      <c r="S25" s="217" t="s">
        <v>52</v>
      </c>
      <c r="T25" s="217" t="s">
        <v>51</v>
      </c>
      <c r="U25" s="217" t="s">
        <v>18</v>
      </c>
      <c r="V25" s="217" t="s">
        <v>0</v>
      </c>
      <c r="W25" s="2">
        <v>4036187</v>
      </c>
      <c r="X25" s="3">
        <v>4.103445</v>
      </c>
      <c r="Y25" s="3">
        <v>3.962802</v>
      </c>
      <c r="Z25" s="3">
        <v>4.261518</v>
      </c>
      <c r="AA25" s="3">
        <v>4.865045</v>
      </c>
      <c r="AB25" s="3">
        <v>4.254431</v>
      </c>
      <c r="AC25" s="3">
        <v>4.077226</v>
      </c>
      <c r="AD25" s="3">
        <v>4.066219</v>
      </c>
      <c r="AE25" s="3">
        <v>4.828794</v>
      </c>
      <c r="AF25" s="3">
        <v>3.705873</v>
      </c>
      <c r="AG25" s="3">
        <v>4.036187</v>
      </c>
    </row>
    <row r="26" spans="1:33" ht="15" customHeight="1">
      <c r="A26" s="71"/>
      <c r="B26" s="122" t="s">
        <v>124</v>
      </c>
      <c r="C26" s="122"/>
      <c r="D26" s="125"/>
      <c r="E26" s="126"/>
      <c r="F26" s="126"/>
      <c r="G26" s="126"/>
      <c r="H26" s="126"/>
      <c r="I26" s="126"/>
      <c r="J26" s="102"/>
      <c r="K26" s="237"/>
      <c r="L26" s="237"/>
      <c r="M26" s="238"/>
      <c r="O26" s="57"/>
      <c r="P26" s="57"/>
      <c r="Q26" s="119"/>
      <c r="R26" s="201"/>
      <c r="S26" s="201"/>
      <c r="T26" s="201"/>
      <c r="U26" s="201"/>
      <c r="V26" s="201"/>
      <c r="W26" s="2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75">
      <c r="A27" s="71"/>
      <c r="B27" s="120" t="s">
        <v>47</v>
      </c>
      <c r="C27" s="121" t="s">
        <v>18</v>
      </c>
      <c r="D27" s="93">
        <f aca="true" t="shared" si="30" ref="D27:E28">X27</f>
        <v>9.250225</v>
      </c>
      <c r="E27" s="123">
        <f t="shared" si="30"/>
        <v>9.772129</v>
      </c>
      <c r="F27" s="123">
        <f aca="true" t="shared" si="31" ref="F27:J28">AC27</f>
        <v>8.571454</v>
      </c>
      <c r="G27" s="123">
        <f t="shared" si="31"/>
        <v>8.894013</v>
      </c>
      <c r="H27" s="86">
        <f t="shared" si="31"/>
        <v>9.894842</v>
      </c>
      <c r="I27" s="86">
        <f t="shared" si="31"/>
        <v>9.455042</v>
      </c>
      <c r="J27" s="180">
        <f t="shared" si="31"/>
        <v>9.535452</v>
      </c>
      <c r="K27" s="234">
        <f>100*(J27/I27-1)</f>
        <v>0.8504457198603488</v>
      </c>
      <c r="L27" s="235">
        <f>100*(J27/F27-1)</f>
        <v>11.24660996839042</v>
      </c>
      <c r="M27" s="236">
        <f>100*(O27/P27-1)</f>
        <v>3.590410060847682</v>
      </c>
      <c r="O27" s="57">
        <f>SUM(AD27:AG27)</f>
        <v>37.779348999999996</v>
      </c>
      <c r="P27" s="57">
        <f>SUM(Z27:AC27)</f>
        <v>36.46992899999999</v>
      </c>
      <c r="Q27" s="6">
        <v>8</v>
      </c>
      <c r="R27" s="201" t="s">
        <v>139</v>
      </c>
      <c r="S27" s="201" t="s">
        <v>48</v>
      </c>
      <c r="T27" s="201" t="s">
        <v>32</v>
      </c>
      <c r="U27" s="201" t="s">
        <v>18</v>
      </c>
      <c r="V27" s="201" t="s">
        <v>0</v>
      </c>
      <c r="W27" s="2">
        <v>9535452</v>
      </c>
      <c r="X27" s="3">
        <v>9.250225</v>
      </c>
      <c r="Y27" s="3">
        <v>9.772129</v>
      </c>
      <c r="Z27" s="3">
        <v>9.086748</v>
      </c>
      <c r="AA27" s="3">
        <v>9.865534</v>
      </c>
      <c r="AB27" s="3">
        <v>8.946193</v>
      </c>
      <c r="AC27" s="3">
        <v>8.571454</v>
      </c>
      <c r="AD27" s="3">
        <v>8.894013</v>
      </c>
      <c r="AE27" s="3">
        <v>9.894842</v>
      </c>
      <c r="AF27" s="3">
        <v>9.455042</v>
      </c>
      <c r="AG27" s="3">
        <v>9.535452</v>
      </c>
    </row>
    <row r="28" spans="1:33" ht="12.75">
      <c r="A28" s="69"/>
      <c r="B28" s="252" t="s">
        <v>51</v>
      </c>
      <c r="C28" s="253" t="s">
        <v>18</v>
      </c>
      <c r="D28" s="87">
        <f t="shared" si="30"/>
        <v>4.63398</v>
      </c>
      <c r="E28" s="254">
        <f t="shared" si="30"/>
        <v>4.644834</v>
      </c>
      <c r="F28" s="254">
        <f t="shared" si="31"/>
        <v>5.949508</v>
      </c>
      <c r="G28" s="254">
        <f t="shared" si="31"/>
        <v>4.506793</v>
      </c>
      <c r="H28" s="90">
        <f t="shared" si="31"/>
        <v>4.770831</v>
      </c>
      <c r="I28" s="90">
        <f t="shared" si="31"/>
        <v>4.490736</v>
      </c>
      <c r="J28" s="174">
        <f t="shared" si="31"/>
        <v>4.798302</v>
      </c>
      <c r="K28" s="239">
        <f>100*(J28/I28-1)</f>
        <v>6.848899601312564</v>
      </c>
      <c r="L28" s="191">
        <f>100*(J28/F28-1)</f>
        <v>-19.34960000053786</v>
      </c>
      <c r="M28" s="192">
        <f>100*(O28/P28-1)</f>
        <v>-11.124574863818316</v>
      </c>
      <c r="O28" s="57">
        <f>SUM(AD28:AG28)</f>
        <v>18.566662</v>
      </c>
      <c r="P28" s="57">
        <f>SUM(Z28:AC28)</f>
        <v>20.890659</v>
      </c>
      <c r="Q28" s="119">
        <v>16</v>
      </c>
      <c r="R28" s="201" t="s">
        <v>139</v>
      </c>
      <c r="S28" s="201" t="s">
        <v>52</v>
      </c>
      <c r="T28" s="201" t="s">
        <v>51</v>
      </c>
      <c r="U28" s="201" t="s">
        <v>18</v>
      </c>
      <c r="V28" s="201" t="s">
        <v>0</v>
      </c>
      <c r="W28" s="2">
        <v>4798302</v>
      </c>
      <c r="X28" s="3">
        <v>4.63398</v>
      </c>
      <c r="Y28" s="3">
        <v>4.644834</v>
      </c>
      <c r="Z28" s="3">
        <v>4.921883</v>
      </c>
      <c r="AA28" s="3">
        <v>5.074799</v>
      </c>
      <c r="AB28" s="3">
        <v>4.944469</v>
      </c>
      <c r="AC28" s="3">
        <v>5.949508</v>
      </c>
      <c r="AD28" s="3">
        <v>4.506793</v>
      </c>
      <c r="AE28" s="3">
        <v>4.770831</v>
      </c>
      <c r="AF28" s="3">
        <v>4.490736</v>
      </c>
      <c r="AG28" s="3">
        <v>4.798302</v>
      </c>
    </row>
  </sheetData>
  <mergeCells count="8">
    <mergeCell ref="B6:C6"/>
    <mergeCell ref="AC6:AF6"/>
    <mergeCell ref="Z6:AB6"/>
    <mergeCell ref="D1:L2"/>
    <mergeCell ref="J4:M4"/>
    <mergeCell ref="J5:M5"/>
    <mergeCell ref="D6:I6"/>
    <mergeCell ref="G4:I4"/>
  </mergeCells>
  <printOptions/>
  <pageMargins left="0.17" right="0.17" top="0.81" bottom="0.17490196078431375" header="0.43" footer="0.509803921568627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9"/>
  <sheetViews>
    <sheetView showGridLines="0" workbookViewId="0" topLeftCell="A37">
      <selection activeCell="L55" sqref="L55"/>
    </sheetView>
  </sheetViews>
  <sheetFormatPr defaultColWidth="9.140625" defaultRowHeight="12.75"/>
  <cols>
    <col min="1" max="1" width="9.140625" style="6" customWidth="1"/>
    <col min="2" max="2" width="22.28125" style="6" customWidth="1"/>
    <col min="3" max="8" width="8.7109375" style="6" customWidth="1"/>
    <col min="9" max="12" width="11.7109375" style="6" customWidth="1"/>
    <col min="13" max="13" width="9.140625" style="6" customWidth="1"/>
    <col min="14" max="14" width="11.28125" style="6" bestFit="1" customWidth="1"/>
    <col min="15" max="15" width="9.421875" style="6" bestFit="1" customWidth="1"/>
    <col min="16" max="16" width="14.140625" style="6" customWidth="1"/>
    <col min="17" max="17" width="10.140625" style="6" bestFit="1" customWidth="1"/>
    <col min="18" max="27" width="9.421875" style="6" bestFit="1" customWidth="1"/>
    <col min="28" max="16384" width="9.140625" style="6" customWidth="1"/>
  </cols>
  <sheetData>
    <row r="1" ht="12.75">
      <c r="B1" s="131"/>
    </row>
    <row r="2" spans="2:11" ht="12.75">
      <c r="B2" s="167" t="s">
        <v>160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2:11" ht="12.75">
      <c r="B3" s="8"/>
      <c r="C3" s="8"/>
      <c r="D3" s="8"/>
      <c r="E3" s="8"/>
      <c r="F3" s="8"/>
      <c r="G3" s="8"/>
      <c r="H3" s="8"/>
      <c r="I3" s="8"/>
      <c r="J3" s="8"/>
      <c r="K3" s="8"/>
    </row>
    <row r="4" spans="1:27" ht="12.75">
      <c r="A4" s="132" t="s">
        <v>122</v>
      </c>
      <c r="B4" s="185" t="s">
        <v>229</v>
      </c>
      <c r="C4" s="133"/>
      <c r="D4" s="133"/>
      <c r="E4" s="133"/>
      <c r="F4" s="133"/>
      <c r="G4" s="133"/>
      <c r="H4" s="133"/>
      <c r="I4" s="134"/>
      <c r="J4" s="135"/>
      <c r="K4" s="135"/>
      <c r="L4" s="136"/>
      <c r="N4" s="31" t="s">
        <v>12</v>
      </c>
      <c r="O4" s="31" t="s">
        <v>13</v>
      </c>
      <c r="P4" s="202" t="s">
        <v>0</v>
      </c>
      <c r="Q4" s="20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2:12" ht="12.75">
      <c r="B5" s="28" t="s">
        <v>0</v>
      </c>
      <c r="C5" s="49">
        <v>2013</v>
      </c>
      <c r="D5" s="49">
        <v>2014</v>
      </c>
      <c r="E5" s="216">
        <v>2015</v>
      </c>
      <c r="F5" s="284">
        <v>2016</v>
      </c>
      <c r="G5" s="285"/>
      <c r="H5" s="285"/>
      <c r="I5" s="272">
        <v>2016</v>
      </c>
      <c r="J5" s="273"/>
      <c r="K5" s="273"/>
      <c r="L5" s="273"/>
    </row>
    <row r="6" spans="2:12" ht="12.75" customHeight="1">
      <c r="B6" s="108" t="s">
        <v>0</v>
      </c>
      <c r="C6" s="52" t="s">
        <v>4</v>
      </c>
      <c r="D6" s="52" t="s">
        <v>4</v>
      </c>
      <c r="E6" s="209" t="s">
        <v>4</v>
      </c>
      <c r="F6" s="209" t="s">
        <v>1</v>
      </c>
      <c r="G6" s="53" t="s">
        <v>2</v>
      </c>
      <c r="H6" s="53" t="s">
        <v>3</v>
      </c>
      <c r="I6" s="274" t="s">
        <v>4</v>
      </c>
      <c r="J6" s="275"/>
      <c r="K6" s="275"/>
      <c r="L6" s="275"/>
    </row>
    <row r="7" spans="2:27" ht="63" customHeight="1">
      <c r="B7" s="137"/>
      <c r="C7" s="286" t="s">
        <v>10</v>
      </c>
      <c r="D7" s="287"/>
      <c r="E7" s="287"/>
      <c r="F7" s="287"/>
      <c r="G7" s="287"/>
      <c r="H7" s="288"/>
      <c r="I7" s="231" t="s">
        <v>11</v>
      </c>
      <c r="J7" s="210" t="s">
        <v>131</v>
      </c>
      <c r="K7" s="210" t="s">
        <v>130</v>
      </c>
      <c r="L7" s="211" t="s">
        <v>220</v>
      </c>
      <c r="P7" s="202" t="s">
        <v>0</v>
      </c>
      <c r="Q7" s="202" t="s">
        <v>0</v>
      </c>
      <c r="R7" s="62" t="s">
        <v>221</v>
      </c>
      <c r="S7" s="62" t="s">
        <v>147</v>
      </c>
      <c r="T7" s="62" t="s">
        <v>148</v>
      </c>
      <c r="U7" s="62" t="s">
        <v>153</v>
      </c>
      <c r="V7" s="62" t="s">
        <v>197</v>
      </c>
      <c r="W7" s="62" t="s">
        <v>201</v>
      </c>
      <c r="X7" s="62" t="s">
        <v>205</v>
      </c>
      <c r="Y7" s="62" t="s">
        <v>207</v>
      </c>
      <c r="Z7" s="62" t="s">
        <v>216</v>
      </c>
      <c r="AA7" s="62" t="s">
        <v>222</v>
      </c>
    </row>
    <row r="8" spans="2:27" ht="12.75">
      <c r="B8" s="30" t="str">
        <f>P8</f>
        <v>Rotterdam (NL)</v>
      </c>
      <c r="C8" s="82">
        <f aca="true" t="shared" si="0" ref="C8:D12">R8</f>
        <v>101.933446</v>
      </c>
      <c r="D8" s="83">
        <f t="shared" si="0"/>
        <v>104.98524</v>
      </c>
      <c r="E8" s="106">
        <f aca="true" t="shared" si="1" ref="E8:I12">W8</f>
        <v>108.719396</v>
      </c>
      <c r="F8" s="84">
        <f t="shared" si="1"/>
        <v>108.686592</v>
      </c>
      <c r="G8" s="85">
        <f t="shared" si="1"/>
        <v>105.100854</v>
      </c>
      <c r="H8" s="86">
        <f t="shared" si="1"/>
        <v>108.622838</v>
      </c>
      <c r="I8" s="172">
        <f t="shared" si="1"/>
        <v>109.533487</v>
      </c>
      <c r="J8" s="233">
        <f>100*(I8/H8-1)</f>
        <v>0.8383586884371352</v>
      </c>
      <c r="K8" s="189">
        <f>100*(I8/E8-1)</f>
        <v>0.7488001496991359</v>
      </c>
      <c r="L8" s="190">
        <f>100*(N8/O8-1)</f>
        <v>-1.143998650659639</v>
      </c>
      <c r="N8" s="57">
        <f>SUM(X8:AA8)</f>
        <v>431.94377099999997</v>
      </c>
      <c r="O8" s="138">
        <f>SUM(T8:W8)</f>
        <v>436.942386</v>
      </c>
      <c r="P8" s="201" t="s">
        <v>58</v>
      </c>
      <c r="Q8" s="205">
        <v>109533487</v>
      </c>
      <c r="R8" s="1">
        <v>101.933446</v>
      </c>
      <c r="S8" s="1">
        <v>104.98524</v>
      </c>
      <c r="T8" s="1">
        <v>108.832244</v>
      </c>
      <c r="U8" s="1">
        <v>112.281054</v>
      </c>
      <c r="V8" s="1">
        <v>107.109692</v>
      </c>
      <c r="W8" s="1">
        <v>108.719396</v>
      </c>
      <c r="X8" s="1">
        <v>108.686592</v>
      </c>
      <c r="Y8" s="1">
        <v>105.100854</v>
      </c>
      <c r="Z8" s="1">
        <v>108.622838</v>
      </c>
      <c r="AA8" s="1">
        <v>109.533487</v>
      </c>
    </row>
    <row r="9" spans="2:27" ht="12.75">
      <c r="B9" s="30" t="str">
        <f>P9</f>
        <v>Antwerpen (BE)</v>
      </c>
      <c r="C9" s="93">
        <f t="shared" si="0"/>
        <v>43.291309</v>
      </c>
      <c r="D9" s="94">
        <f t="shared" si="0"/>
        <v>45.872435</v>
      </c>
      <c r="E9" s="95">
        <f t="shared" si="1"/>
        <v>48.296347</v>
      </c>
      <c r="F9" s="95">
        <f t="shared" si="1"/>
        <v>48.882814</v>
      </c>
      <c r="G9" s="96">
        <f t="shared" si="1"/>
        <v>51.307406</v>
      </c>
      <c r="H9" s="96">
        <f t="shared" si="1"/>
        <v>49.686752</v>
      </c>
      <c r="I9" s="173">
        <f t="shared" si="1"/>
        <v>48.812502</v>
      </c>
      <c r="J9" s="234">
        <f>100*(I9/H9-1)</f>
        <v>-1.7595233433652435</v>
      </c>
      <c r="K9" s="235">
        <f>100*(I9/E9-1)</f>
        <v>1.0687247215612539</v>
      </c>
      <c r="L9" s="236">
        <f>100*(N9/O9-1)</f>
        <v>4.514445818850388</v>
      </c>
      <c r="N9" s="57">
        <f>SUM(X9:AA9)</f>
        <v>198.68947400000002</v>
      </c>
      <c r="O9" s="138">
        <f>SUM(T9:W9)</f>
        <v>190.10718799999998</v>
      </c>
      <c r="P9" s="201" t="s">
        <v>112</v>
      </c>
      <c r="Q9" s="205">
        <v>48812502</v>
      </c>
      <c r="R9" s="1">
        <v>43.291309</v>
      </c>
      <c r="S9" s="1">
        <v>45.872435</v>
      </c>
      <c r="T9" s="1">
        <v>46.434368</v>
      </c>
      <c r="U9" s="1">
        <v>48.417773</v>
      </c>
      <c r="V9" s="1">
        <v>46.9587</v>
      </c>
      <c r="W9" s="1">
        <v>48.296347</v>
      </c>
      <c r="X9" s="1">
        <v>48.882814</v>
      </c>
      <c r="Y9" s="1">
        <v>51.307406</v>
      </c>
      <c r="Z9" s="1">
        <v>49.686752</v>
      </c>
      <c r="AA9" s="1">
        <v>48.812502</v>
      </c>
    </row>
    <row r="10" spans="2:27" ht="12.75">
      <c r="B10" s="30" t="str">
        <f>P10</f>
        <v>Hamburg (DE)</v>
      </c>
      <c r="C10" s="93">
        <f t="shared" si="0"/>
        <v>30.598592</v>
      </c>
      <c r="D10" s="94">
        <f t="shared" si="0"/>
        <v>30.797425</v>
      </c>
      <c r="E10" s="95">
        <f t="shared" si="1"/>
        <v>28.966604</v>
      </c>
      <c r="F10" s="95">
        <f t="shared" si="1"/>
        <v>30.177617</v>
      </c>
      <c r="G10" s="96">
        <f t="shared" si="1"/>
        <v>30.997417</v>
      </c>
      <c r="H10" s="96">
        <f t="shared" si="1"/>
        <v>30.384133</v>
      </c>
      <c r="I10" s="173">
        <f t="shared" si="1"/>
        <v>28.763345</v>
      </c>
      <c r="J10" s="234">
        <f>100*(I10/H10-1)</f>
        <v>-5.334323674794328</v>
      </c>
      <c r="K10" s="235">
        <f>100*(I10/E10-1)</f>
        <v>-0.7017011728402744</v>
      </c>
      <c r="L10" s="236">
        <f>100*(N10/O10-1)</f>
        <v>0.12502385325705578</v>
      </c>
      <c r="N10" s="57">
        <f>SUM(X10:AA10)</f>
        <v>120.322512</v>
      </c>
      <c r="O10" s="138">
        <f>SUM(T10:W10)</f>
        <v>120.172268</v>
      </c>
      <c r="P10" s="201" t="s">
        <v>59</v>
      </c>
      <c r="Q10" s="205">
        <v>28763345</v>
      </c>
      <c r="R10" s="1">
        <v>30.598592</v>
      </c>
      <c r="S10" s="1">
        <v>30.797425</v>
      </c>
      <c r="T10" s="1">
        <v>30.949395</v>
      </c>
      <c r="U10" s="1">
        <v>30.962668</v>
      </c>
      <c r="V10" s="1">
        <v>29.293601</v>
      </c>
      <c r="W10" s="1">
        <v>28.966604</v>
      </c>
      <c r="X10" s="1">
        <v>30.177617</v>
      </c>
      <c r="Y10" s="1">
        <v>30.997417</v>
      </c>
      <c r="Z10" s="1">
        <v>30.384133</v>
      </c>
      <c r="AA10" s="1">
        <v>28.763345</v>
      </c>
    </row>
    <row r="11" spans="2:27" ht="12.75">
      <c r="B11" s="30" t="str">
        <f>P11</f>
        <v>Amsterdam (NL)</v>
      </c>
      <c r="C11" s="93">
        <f t="shared" si="0"/>
        <v>22.674538</v>
      </c>
      <c r="D11" s="94">
        <f t="shared" si="0"/>
        <v>24.045333</v>
      </c>
      <c r="E11" s="95">
        <f t="shared" si="1"/>
        <v>22.972989</v>
      </c>
      <c r="F11" s="95">
        <f t="shared" si="1"/>
        <v>24.282371</v>
      </c>
      <c r="G11" s="96">
        <f t="shared" si="1"/>
        <v>23.629263</v>
      </c>
      <c r="H11" s="96">
        <f t="shared" si="1"/>
        <v>23.037202</v>
      </c>
      <c r="I11" s="173">
        <f t="shared" si="1"/>
        <v>25.393914</v>
      </c>
      <c r="J11" s="234">
        <f>100*(I11/H11-1)</f>
        <v>10.230027066655056</v>
      </c>
      <c r="K11" s="235">
        <f>100*(I11/E11-1)</f>
        <v>10.53813676574693</v>
      </c>
      <c r="L11" s="236">
        <f>100*(N11/O11-1)</f>
        <v>-2.4636331042951154</v>
      </c>
      <c r="N11" s="57">
        <f>SUM(X11:AA11)</f>
        <v>96.34275</v>
      </c>
      <c r="O11" s="138">
        <f>SUM(T11:W11)</f>
        <v>98.776234</v>
      </c>
      <c r="P11" s="201" t="s">
        <v>61</v>
      </c>
      <c r="Q11" s="205">
        <v>25393914</v>
      </c>
      <c r="R11" s="1">
        <v>22.674538</v>
      </c>
      <c r="S11" s="1">
        <v>24.045333</v>
      </c>
      <c r="T11" s="1">
        <v>28.030192</v>
      </c>
      <c r="U11" s="1">
        <v>25.857963</v>
      </c>
      <c r="V11" s="1">
        <v>21.91509</v>
      </c>
      <c r="W11" s="1">
        <v>22.972989</v>
      </c>
      <c r="X11" s="1">
        <v>24.282371</v>
      </c>
      <c r="Y11" s="1">
        <v>23.629263</v>
      </c>
      <c r="Z11" s="1">
        <v>23.037202</v>
      </c>
      <c r="AA11" s="1">
        <v>25.393914</v>
      </c>
    </row>
    <row r="12" spans="2:27" ht="12.75">
      <c r="B12" s="193" t="str">
        <f>P12</f>
        <v>Algeciras (ES)</v>
      </c>
      <c r="C12" s="87">
        <f t="shared" si="0"/>
        <v>12.891932</v>
      </c>
      <c r="D12" s="88">
        <f t="shared" si="0"/>
        <v>18.419348</v>
      </c>
      <c r="E12" s="89">
        <f t="shared" si="1"/>
        <v>20.269857</v>
      </c>
      <c r="F12" s="95">
        <f t="shared" si="1"/>
        <v>20.63476</v>
      </c>
      <c r="G12" s="90">
        <f t="shared" si="1"/>
        <v>21.12657</v>
      </c>
      <c r="H12" s="90">
        <f t="shared" si="1"/>
        <v>20.748912</v>
      </c>
      <c r="I12" s="174">
        <f t="shared" si="1"/>
        <v>20.913638</v>
      </c>
      <c r="J12" s="239">
        <f>100*(I12/H12-1)</f>
        <v>0.7939018682039611</v>
      </c>
      <c r="K12" s="191">
        <f>100*(I12/E12-1)</f>
        <v>3.1760510199948744</v>
      </c>
      <c r="L12" s="192">
        <f>100*(N12/O12-1)</f>
        <v>5.101731085601391</v>
      </c>
      <c r="N12" s="57">
        <f>SUM(X12:AA12)</f>
        <v>83.42388</v>
      </c>
      <c r="O12" s="138">
        <f>SUM(T12:W12)</f>
        <v>79.374411</v>
      </c>
      <c r="P12" s="201" t="s">
        <v>69</v>
      </c>
      <c r="Q12" s="205">
        <v>20913638</v>
      </c>
      <c r="R12" s="1">
        <v>12.891932</v>
      </c>
      <c r="S12" s="1">
        <v>18.419348</v>
      </c>
      <c r="T12" s="1">
        <v>18.946679</v>
      </c>
      <c r="U12" s="1">
        <v>19.723716</v>
      </c>
      <c r="V12" s="1">
        <v>20.434159</v>
      </c>
      <c r="W12" s="1">
        <v>20.269857</v>
      </c>
      <c r="X12" s="1">
        <v>20.63476</v>
      </c>
      <c r="Y12" s="1">
        <v>21.12657</v>
      </c>
      <c r="Z12" s="1">
        <v>20.748912</v>
      </c>
      <c r="AA12" s="1">
        <v>20.913638</v>
      </c>
    </row>
    <row r="13" spans="1:21" ht="14.25" customHeight="1">
      <c r="A13" s="132" t="s">
        <v>114</v>
      </c>
      <c r="B13" s="293" t="s">
        <v>230</v>
      </c>
      <c r="C13" s="293"/>
      <c r="D13" s="293"/>
      <c r="E13" s="293"/>
      <c r="F13" s="293"/>
      <c r="G13" s="294"/>
      <c r="H13" s="293"/>
      <c r="I13" s="293"/>
      <c r="J13" s="293"/>
      <c r="K13" s="293"/>
      <c r="L13" s="293"/>
      <c r="N13" s="57"/>
      <c r="O13" s="138"/>
      <c r="P13" s="138"/>
      <c r="R13" s="8"/>
      <c r="S13" s="8"/>
      <c r="T13" s="8"/>
      <c r="U13" s="8"/>
    </row>
    <row r="14" spans="1:12" ht="12.75">
      <c r="A14" s="139"/>
      <c r="B14" s="28" t="s">
        <v>0</v>
      </c>
      <c r="C14" s="49">
        <v>2013</v>
      </c>
      <c r="D14" s="49">
        <v>2014</v>
      </c>
      <c r="E14" s="216">
        <v>2015</v>
      </c>
      <c r="F14" s="284">
        <v>2016</v>
      </c>
      <c r="G14" s="285"/>
      <c r="H14" s="285"/>
      <c r="I14" s="272">
        <v>2016</v>
      </c>
      <c r="J14" s="273"/>
      <c r="K14" s="273"/>
      <c r="L14" s="273"/>
    </row>
    <row r="15" spans="1:12" ht="12.75" customHeight="1">
      <c r="A15" s="139"/>
      <c r="B15" s="108" t="s">
        <v>0</v>
      </c>
      <c r="C15" s="52" t="s">
        <v>4</v>
      </c>
      <c r="D15" s="52" t="s">
        <v>4</v>
      </c>
      <c r="E15" s="209" t="s">
        <v>4</v>
      </c>
      <c r="F15" s="209" t="s">
        <v>1</v>
      </c>
      <c r="G15" s="53" t="s">
        <v>2</v>
      </c>
      <c r="H15" s="53" t="s">
        <v>3</v>
      </c>
      <c r="I15" s="274" t="s">
        <v>4</v>
      </c>
      <c r="J15" s="275"/>
      <c r="K15" s="275"/>
      <c r="L15" s="275"/>
    </row>
    <row r="16" spans="1:27" s="170" customFormat="1" ht="63" customHeight="1">
      <c r="A16" s="168"/>
      <c r="B16" s="169"/>
      <c r="C16" s="286" t="s">
        <v>10</v>
      </c>
      <c r="D16" s="287"/>
      <c r="E16" s="287"/>
      <c r="F16" s="287"/>
      <c r="G16" s="287"/>
      <c r="H16" s="288"/>
      <c r="I16" s="231" t="s">
        <v>11</v>
      </c>
      <c r="J16" s="210" t="s">
        <v>131</v>
      </c>
      <c r="K16" s="210" t="s">
        <v>130</v>
      </c>
      <c r="L16" s="211" t="s">
        <v>220</v>
      </c>
      <c r="P16" s="202" t="s">
        <v>0</v>
      </c>
      <c r="Q16" s="202" t="s">
        <v>0</v>
      </c>
      <c r="R16" s="62" t="s">
        <v>221</v>
      </c>
      <c r="S16" s="62" t="s">
        <v>147</v>
      </c>
      <c r="T16" s="62" t="s">
        <v>148</v>
      </c>
      <c r="U16" s="62" t="s">
        <v>153</v>
      </c>
      <c r="V16" s="62" t="s">
        <v>197</v>
      </c>
      <c r="W16" s="62" t="s">
        <v>201</v>
      </c>
      <c r="X16" s="62" t="s">
        <v>205</v>
      </c>
      <c r="Y16" s="62" t="s">
        <v>207</v>
      </c>
      <c r="Z16" s="62" t="s">
        <v>216</v>
      </c>
      <c r="AA16" s="62" t="s">
        <v>222</v>
      </c>
    </row>
    <row r="17" spans="1:27" ht="12.75">
      <c r="A17" s="139"/>
      <c r="B17" s="30" t="str">
        <f>P17</f>
        <v>Rotterdam (NL)</v>
      </c>
      <c r="C17" s="82">
        <f aca="true" t="shared" si="2" ref="C17:D21">R17</f>
        <v>46.746275</v>
      </c>
      <c r="D17" s="83">
        <f t="shared" si="2"/>
        <v>49.440428</v>
      </c>
      <c r="E17" s="106">
        <f>W17</f>
        <v>53.92734</v>
      </c>
      <c r="F17" s="84">
        <f aca="true" t="shared" si="3" ref="F17:G21">X17</f>
        <v>55.320365</v>
      </c>
      <c r="G17" s="85">
        <f t="shared" si="3"/>
        <v>52.896206</v>
      </c>
      <c r="H17" s="86">
        <f aca="true" t="shared" si="4" ref="H17:I21">Z17</f>
        <v>54.429332</v>
      </c>
      <c r="I17" s="172">
        <f t="shared" si="4"/>
        <v>53.484428</v>
      </c>
      <c r="J17" s="233">
        <f>100*(I17/H17-1)</f>
        <v>-1.7360198357753154</v>
      </c>
      <c r="K17" s="189">
        <f>100*(I17/E17-1)</f>
        <v>-0.8213125290437051</v>
      </c>
      <c r="L17" s="190">
        <f>100*(N17/O17-1)</f>
        <v>-0.20358935274543688</v>
      </c>
      <c r="N17" s="57">
        <f aca="true" t="shared" si="5" ref="N17:N57">SUM(X17:AA17)</f>
        <v>216.130331</v>
      </c>
      <c r="O17" s="138">
        <f aca="true" t="shared" si="6" ref="O17:O57">SUM(T17:W17)</f>
        <v>216.57124700000003</v>
      </c>
      <c r="P17" s="201" t="s">
        <v>58</v>
      </c>
      <c r="Q17" s="205">
        <v>53484428</v>
      </c>
      <c r="R17" s="1">
        <v>46.746275</v>
      </c>
      <c r="S17" s="1">
        <v>49.440428</v>
      </c>
      <c r="T17" s="1">
        <v>53.549627</v>
      </c>
      <c r="U17" s="1">
        <v>55.966504</v>
      </c>
      <c r="V17" s="1">
        <v>53.127776</v>
      </c>
      <c r="W17" s="1">
        <v>53.92734</v>
      </c>
      <c r="X17" s="1">
        <v>55.320365</v>
      </c>
      <c r="Y17" s="1">
        <v>52.896206</v>
      </c>
      <c r="Z17" s="1">
        <v>54.429332</v>
      </c>
      <c r="AA17" s="1">
        <v>53.484428</v>
      </c>
    </row>
    <row r="18" spans="1:27" ht="12.75">
      <c r="A18" s="139"/>
      <c r="B18" s="30" t="str">
        <f>P18</f>
        <v>Botas (TR)</v>
      </c>
      <c r="C18" s="93">
        <f t="shared" si="2"/>
        <v>11.915108</v>
      </c>
      <c r="D18" s="94">
        <f t="shared" si="2"/>
        <v>13.734106</v>
      </c>
      <c r="E18" s="95">
        <f>W18</f>
        <v>18.043845</v>
      </c>
      <c r="F18" s="95">
        <f t="shared" si="3"/>
        <v>16.472184</v>
      </c>
      <c r="G18" s="96">
        <f t="shared" si="3"/>
        <v>16.865481</v>
      </c>
      <c r="H18" s="96">
        <f t="shared" si="4"/>
        <v>16.609935</v>
      </c>
      <c r="I18" s="173">
        <f t="shared" si="4"/>
        <v>17.026332</v>
      </c>
      <c r="J18" s="234">
        <f>100*(I18/H18-1)</f>
        <v>2.5069152889520607</v>
      </c>
      <c r="K18" s="235">
        <f>100*(I18/E18-1)</f>
        <v>-5.639114058007044</v>
      </c>
      <c r="L18" s="236">
        <f>100*(N18/O18-1)</f>
        <v>-0.3542268447092378</v>
      </c>
      <c r="N18" s="57">
        <f t="shared" si="5"/>
        <v>66.973932</v>
      </c>
      <c r="O18" s="138">
        <f t="shared" si="6"/>
        <v>67.21201500000001</v>
      </c>
      <c r="P18" s="201" t="s">
        <v>120</v>
      </c>
      <c r="Q18" s="205">
        <v>17026332</v>
      </c>
      <c r="R18" s="1">
        <v>11.915108</v>
      </c>
      <c r="S18" s="1">
        <v>13.734106</v>
      </c>
      <c r="T18" s="1">
        <v>14.696765</v>
      </c>
      <c r="U18" s="1">
        <v>17.12075</v>
      </c>
      <c r="V18" s="1">
        <v>17.350655</v>
      </c>
      <c r="W18" s="1">
        <v>18.043845</v>
      </c>
      <c r="X18" s="1">
        <v>16.472184</v>
      </c>
      <c r="Y18" s="1">
        <v>16.865481</v>
      </c>
      <c r="Z18" s="1">
        <v>16.609935</v>
      </c>
      <c r="AA18" s="1">
        <v>17.026332</v>
      </c>
    </row>
    <row r="19" spans="1:27" ht="12.75">
      <c r="A19" s="139"/>
      <c r="B19" s="30" t="str">
        <f>P19</f>
        <v>Antwerpen (BE)</v>
      </c>
      <c r="C19" s="93">
        <f t="shared" si="2"/>
        <v>14.755998</v>
      </c>
      <c r="D19" s="94">
        <f t="shared" si="2"/>
        <v>16.24169</v>
      </c>
      <c r="E19" s="95">
        <f>W19</f>
        <v>17.008937</v>
      </c>
      <c r="F19" s="95">
        <f t="shared" si="3"/>
        <v>17.714265</v>
      </c>
      <c r="G19" s="96">
        <f t="shared" si="3"/>
        <v>17.688694</v>
      </c>
      <c r="H19" s="96">
        <f t="shared" si="4"/>
        <v>17.285285</v>
      </c>
      <c r="I19" s="173">
        <f t="shared" si="4"/>
        <v>15.593733</v>
      </c>
      <c r="J19" s="234">
        <f>100*(I19/H19-1)</f>
        <v>-9.786081051021133</v>
      </c>
      <c r="K19" s="235">
        <f>100*(I19/E19-1)</f>
        <v>-8.320355352012887</v>
      </c>
      <c r="L19" s="236">
        <f>100*(N19/O19-1)</f>
        <v>3.26533751732363</v>
      </c>
      <c r="N19" s="57">
        <f t="shared" si="5"/>
        <v>68.281977</v>
      </c>
      <c r="O19" s="138">
        <f t="shared" si="6"/>
        <v>66.122843</v>
      </c>
      <c r="P19" s="201" t="s">
        <v>112</v>
      </c>
      <c r="Q19" s="205">
        <v>15593733</v>
      </c>
      <c r="R19" s="1">
        <v>14.755998</v>
      </c>
      <c r="S19" s="1">
        <v>16.24169</v>
      </c>
      <c r="T19" s="1">
        <v>15.642145</v>
      </c>
      <c r="U19" s="1">
        <v>16.460122</v>
      </c>
      <c r="V19" s="1">
        <v>17.011639</v>
      </c>
      <c r="W19" s="1">
        <v>17.008937</v>
      </c>
      <c r="X19" s="1">
        <v>17.714265</v>
      </c>
      <c r="Y19" s="1">
        <v>17.688694</v>
      </c>
      <c r="Z19" s="1">
        <v>17.285285</v>
      </c>
      <c r="AA19" s="1">
        <v>15.593733</v>
      </c>
    </row>
    <row r="20" spans="1:27" ht="12.75">
      <c r="A20" s="139"/>
      <c r="B20" s="30" t="str">
        <f>P20</f>
        <v>Marseille (FR)</v>
      </c>
      <c r="C20" s="93">
        <f t="shared" si="2"/>
        <v>11.814751</v>
      </c>
      <c r="D20" s="94">
        <f t="shared" si="2"/>
        <v>12.063402</v>
      </c>
      <c r="E20" s="95">
        <f>W20</f>
        <v>13.383585</v>
      </c>
      <c r="F20" s="95">
        <f t="shared" si="3"/>
        <v>12.385599</v>
      </c>
      <c r="G20" s="96">
        <f t="shared" si="3"/>
        <v>10.989708</v>
      </c>
      <c r="H20" s="96">
        <f t="shared" si="4"/>
        <v>13.419105</v>
      </c>
      <c r="I20" s="173">
        <f t="shared" si="4"/>
        <v>12.413517</v>
      </c>
      <c r="J20" s="234">
        <f>100*(I20/H20-1)</f>
        <v>-7.493703939271656</v>
      </c>
      <c r="K20" s="235">
        <f>100*(I20/E20-1)</f>
        <v>-7.24819246860986</v>
      </c>
      <c r="L20" s="236">
        <f>100*(N20/O20-1)</f>
        <v>-1.4525930373937568</v>
      </c>
      <c r="N20" s="57">
        <f t="shared" si="5"/>
        <v>49.207929</v>
      </c>
      <c r="O20" s="138">
        <f t="shared" si="6"/>
        <v>49.933256</v>
      </c>
      <c r="P20" s="201" t="s">
        <v>60</v>
      </c>
      <c r="Q20" s="205">
        <v>12413517</v>
      </c>
      <c r="R20" s="1">
        <v>11.814751</v>
      </c>
      <c r="S20" s="1">
        <v>12.063402</v>
      </c>
      <c r="T20" s="1">
        <v>12.314584</v>
      </c>
      <c r="U20" s="1">
        <v>11.75181</v>
      </c>
      <c r="V20" s="1">
        <v>12.483277</v>
      </c>
      <c r="W20" s="1">
        <v>13.383585</v>
      </c>
      <c r="X20" s="1">
        <v>12.385599</v>
      </c>
      <c r="Y20" s="1">
        <v>10.989708</v>
      </c>
      <c r="Z20" s="1">
        <v>13.419105</v>
      </c>
      <c r="AA20" s="1">
        <v>12.413517</v>
      </c>
    </row>
    <row r="21" spans="1:27" ht="12.75">
      <c r="A21" s="139"/>
      <c r="B21" s="30" t="str">
        <f>P21</f>
        <v>Amsterdam (NL)</v>
      </c>
      <c r="C21" s="87">
        <f t="shared" si="2"/>
        <v>10.432302</v>
      </c>
      <c r="D21" s="88">
        <f t="shared" si="2"/>
        <v>10.747767</v>
      </c>
      <c r="E21" s="89">
        <f>W21</f>
        <v>9.33558</v>
      </c>
      <c r="F21" s="95">
        <f t="shared" si="3"/>
        <v>12.065179</v>
      </c>
      <c r="G21" s="90">
        <f t="shared" si="3"/>
        <v>11.45043</v>
      </c>
      <c r="H21" s="90">
        <f t="shared" si="4"/>
        <v>10.431841</v>
      </c>
      <c r="I21" s="174">
        <f t="shared" si="4"/>
        <v>11.743692</v>
      </c>
      <c r="J21" s="239">
        <f>100*(I21/H21-1)</f>
        <v>12.575450488557083</v>
      </c>
      <c r="K21" s="191">
        <f>100*(I21/E21-1)</f>
        <v>25.79499077722005</v>
      </c>
      <c r="L21" s="192">
        <f>100*(N21/O21-1)</f>
        <v>4.172243736073655</v>
      </c>
      <c r="N21" s="57">
        <f t="shared" si="5"/>
        <v>45.691142</v>
      </c>
      <c r="O21" s="138">
        <f t="shared" si="6"/>
        <v>43.861148</v>
      </c>
      <c r="P21" s="201" t="s">
        <v>61</v>
      </c>
      <c r="Q21" s="205">
        <v>11743692</v>
      </c>
      <c r="R21" s="1">
        <v>10.432302</v>
      </c>
      <c r="S21" s="1">
        <v>10.747767</v>
      </c>
      <c r="T21" s="1">
        <v>12.397782</v>
      </c>
      <c r="U21" s="1">
        <v>12.35144</v>
      </c>
      <c r="V21" s="1">
        <v>9.776346</v>
      </c>
      <c r="W21" s="1">
        <v>9.33558</v>
      </c>
      <c r="X21" s="1">
        <v>12.065179</v>
      </c>
      <c r="Y21" s="1">
        <v>11.45043</v>
      </c>
      <c r="Z21" s="1">
        <v>10.431841</v>
      </c>
      <c r="AA21" s="1">
        <v>11.743692</v>
      </c>
    </row>
    <row r="22" spans="1:21" ht="14.25" customHeight="1">
      <c r="A22" s="132" t="s">
        <v>115</v>
      </c>
      <c r="B22" s="293" t="s">
        <v>231</v>
      </c>
      <c r="C22" s="293"/>
      <c r="D22" s="293"/>
      <c r="E22" s="293"/>
      <c r="F22" s="293"/>
      <c r="G22" s="294"/>
      <c r="H22" s="294"/>
      <c r="I22" s="293"/>
      <c r="J22" s="293"/>
      <c r="K22" s="293"/>
      <c r="L22" s="293"/>
      <c r="N22" s="57"/>
      <c r="O22" s="138"/>
      <c r="P22" s="138"/>
      <c r="Q22" s="138"/>
      <c r="R22" s="8"/>
      <c r="S22" s="8"/>
      <c r="T22" s="8"/>
      <c r="U22" s="8"/>
    </row>
    <row r="23" spans="1:12" ht="12.75">
      <c r="A23" s="139"/>
      <c r="B23" s="28" t="s">
        <v>0</v>
      </c>
      <c r="C23" s="49">
        <v>2013</v>
      </c>
      <c r="D23" s="49">
        <v>2014</v>
      </c>
      <c r="E23" s="216">
        <v>2015</v>
      </c>
      <c r="F23" s="284">
        <v>2016</v>
      </c>
      <c r="G23" s="285"/>
      <c r="H23" s="285"/>
      <c r="I23" s="272">
        <v>2016</v>
      </c>
      <c r="J23" s="273"/>
      <c r="K23" s="273"/>
      <c r="L23" s="273"/>
    </row>
    <row r="24" spans="1:12" ht="12.75" customHeight="1">
      <c r="A24" s="139"/>
      <c r="B24" s="108" t="s">
        <v>0</v>
      </c>
      <c r="C24" s="52" t="s">
        <v>4</v>
      </c>
      <c r="D24" s="52" t="s">
        <v>4</v>
      </c>
      <c r="E24" s="209" t="s">
        <v>4</v>
      </c>
      <c r="F24" s="209" t="s">
        <v>1</v>
      </c>
      <c r="G24" s="53" t="s">
        <v>2</v>
      </c>
      <c r="H24" s="53" t="s">
        <v>3</v>
      </c>
      <c r="I24" s="274" t="s">
        <v>4</v>
      </c>
      <c r="J24" s="275"/>
      <c r="K24" s="275"/>
      <c r="L24" s="275"/>
    </row>
    <row r="25" spans="1:27" ht="63" customHeight="1">
      <c r="A25" s="139"/>
      <c r="B25" s="137"/>
      <c r="C25" s="286" t="s">
        <v>10</v>
      </c>
      <c r="D25" s="287"/>
      <c r="E25" s="287"/>
      <c r="F25" s="287"/>
      <c r="G25" s="287"/>
      <c r="H25" s="288"/>
      <c r="I25" s="231" t="s">
        <v>11</v>
      </c>
      <c r="J25" s="210" t="s">
        <v>131</v>
      </c>
      <c r="K25" s="210" t="s">
        <v>130</v>
      </c>
      <c r="L25" s="211" t="s">
        <v>220</v>
      </c>
      <c r="P25" s="202" t="s">
        <v>0</v>
      </c>
      <c r="Q25" s="202" t="s">
        <v>0</v>
      </c>
      <c r="R25" s="62" t="s">
        <v>221</v>
      </c>
      <c r="S25" s="62" t="s">
        <v>147</v>
      </c>
      <c r="T25" s="62" t="s">
        <v>148</v>
      </c>
      <c r="U25" s="62" t="s">
        <v>153</v>
      </c>
      <c r="V25" s="62" t="s">
        <v>197</v>
      </c>
      <c r="W25" s="62" t="s">
        <v>201</v>
      </c>
      <c r="X25" s="62" t="s">
        <v>205</v>
      </c>
      <c r="Y25" s="62" t="s">
        <v>207</v>
      </c>
      <c r="Z25" s="62" t="s">
        <v>216</v>
      </c>
      <c r="AA25" s="62" t="s">
        <v>222</v>
      </c>
    </row>
    <row r="26" spans="1:27" ht="12.75">
      <c r="A26" s="139"/>
      <c r="B26" s="30" t="str">
        <f>P26</f>
        <v>Rotterdam (NL)</v>
      </c>
      <c r="C26" s="82">
        <f aca="true" t="shared" si="7" ref="C26:D30">R26</f>
        <v>23.317913</v>
      </c>
      <c r="D26" s="83">
        <f t="shared" si="7"/>
        <v>19.768139</v>
      </c>
      <c r="E26" s="106">
        <f>W26</f>
        <v>21.229757</v>
      </c>
      <c r="F26" s="84">
        <f aca="true" t="shared" si="8" ref="F26:G30">X26</f>
        <v>19.745352</v>
      </c>
      <c r="G26" s="85">
        <f t="shared" si="8"/>
        <v>17.319651</v>
      </c>
      <c r="H26" s="86">
        <f aca="true" t="shared" si="9" ref="H26:I30">Z26</f>
        <v>19.880318</v>
      </c>
      <c r="I26" s="172">
        <f t="shared" si="9"/>
        <v>20.264198</v>
      </c>
      <c r="J26" s="233">
        <f>100*(I26/H26-1)</f>
        <v>1.9309550279829502</v>
      </c>
      <c r="K26" s="189">
        <f>100*(I26/E26-1)</f>
        <v>-4.548139670180862</v>
      </c>
      <c r="L26" s="190">
        <f>100*(N26/O26-1)</f>
        <v>-6.63081691760008</v>
      </c>
      <c r="N26" s="57">
        <f t="shared" si="5"/>
        <v>77.209519</v>
      </c>
      <c r="O26" s="138">
        <f t="shared" si="6"/>
        <v>82.692722</v>
      </c>
      <c r="P26" s="201" t="s">
        <v>58</v>
      </c>
      <c r="Q26" s="205">
        <v>20264198</v>
      </c>
      <c r="R26" s="1">
        <v>23.317913</v>
      </c>
      <c r="S26" s="1">
        <v>19.768139</v>
      </c>
      <c r="T26" s="1">
        <v>20.535558</v>
      </c>
      <c r="U26" s="1">
        <v>21.199164</v>
      </c>
      <c r="V26" s="1">
        <v>19.728243</v>
      </c>
      <c r="W26" s="1">
        <v>21.229757</v>
      </c>
      <c r="X26" s="1">
        <v>19.745352</v>
      </c>
      <c r="Y26" s="1">
        <v>17.319651</v>
      </c>
      <c r="Z26" s="1">
        <v>19.880318</v>
      </c>
      <c r="AA26" s="1">
        <v>20.264198</v>
      </c>
    </row>
    <row r="27" spans="1:27" ht="12.75">
      <c r="A27" s="139"/>
      <c r="B27" s="30" t="str">
        <f>P27</f>
        <v>Amsterdam (NL)</v>
      </c>
      <c r="C27" s="93">
        <f t="shared" si="7"/>
        <v>9.653972</v>
      </c>
      <c r="D27" s="94">
        <f t="shared" si="7"/>
        <v>11.15928</v>
      </c>
      <c r="E27" s="95">
        <f>W27</f>
        <v>10.890039</v>
      </c>
      <c r="F27" s="95">
        <f t="shared" si="8"/>
        <v>10.467423</v>
      </c>
      <c r="G27" s="96">
        <f t="shared" si="8"/>
        <v>10.576591</v>
      </c>
      <c r="H27" s="96">
        <f t="shared" si="9"/>
        <v>10.877376</v>
      </c>
      <c r="I27" s="173">
        <f t="shared" si="9"/>
        <v>11.86426</v>
      </c>
      <c r="J27" s="234">
        <f>100*(I27/H27-1)</f>
        <v>9.072813149053594</v>
      </c>
      <c r="K27" s="235">
        <f>100*(I27/E27-1)</f>
        <v>8.945982654423922</v>
      </c>
      <c r="L27" s="236">
        <f>100*(N27/O27-1)</f>
        <v>2.502935400769424</v>
      </c>
      <c r="N27" s="57">
        <f t="shared" si="5"/>
        <v>43.785650000000004</v>
      </c>
      <c r="O27" s="138">
        <f t="shared" si="6"/>
        <v>42.716484</v>
      </c>
      <c r="P27" s="201" t="s">
        <v>61</v>
      </c>
      <c r="Q27" s="205">
        <v>11864260</v>
      </c>
      <c r="R27" s="1">
        <v>9.653972</v>
      </c>
      <c r="S27" s="1">
        <v>11.15928</v>
      </c>
      <c r="T27" s="1">
        <v>10.889806</v>
      </c>
      <c r="U27" s="1">
        <v>11.011819</v>
      </c>
      <c r="V27" s="1">
        <v>9.92482</v>
      </c>
      <c r="W27" s="1">
        <v>10.890039</v>
      </c>
      <c r="X27" s="1">
        <v>10.467423</v>
      </c>
      <c r="Y27" s="1">
        <v>10.576591</v>
      </c>
      <c r="Z27" s="1">
        <v>10.877376</v>
      </c>
      <c r="AA27" s="1">
        <v>11.86426</v>
      </c>
    </row>
    <row r="28" spans="1:27" ht="12.75">
      <c r="A28" s="139"/>
      <c r="B28" s="30" t="str">
        <f>P28</f>
        <v>Iskenderun, Hatay (TR)</v>
      </c>
      <c r="C28" s="93">
        <f t="shared" si="7"/>
        <v>6.176722</v>
      </c>
      <c r="D28" s="94">
        <f t="shared" si="7"/>
        <v>7.762804</v>
      </c>
      <c r="E28" s="95">
        <f>W28</f>
        <v>8.222379</v>
      </c>
      <c r="F28" s="95">
        <f t="shared" si="8"/>
        <v>8.331944</v>
      </c>
      <c r="G28" s="96">
        <f t="shared" si="8"/>
        <v>8.715317</v>
      </c>
      <c r="H28" s="96">
        <f t="shared" si="9"/>
        <v>8.394444</v>
      </c>
      <c r="I28" s="173">
        <f t="shared" si="9"/>
        <v>8.877376</v>
      </c>
      <c r="J28" s="234">
        <f>100*(I28/H28-1)</f>
        <v>5.752995671899175</v>
      </c>
      <c r="K28" s="235">
        <f>100*(I28/E28-1)</f>
        <v>7.9660278369557025</v>
      </c>
      <c r="L28" s="236">
        <f>100*(N28/O28-1)</f>
        <v>10.89709101256473</v>
      </c>
      <c r="N28" s="57">
        <f t="shared" si="5"/>
        <v>34.319081</v>
      </c>
      <c r="O28" s="138">
        <f t="shared" si="6"/>
        <v>30.946782</v>
      </c>
      <c r="P28" s="201" t="s">
        <v>215</v>
      </c>
      <c r="Q28" s="205">
        <v>8877376</v>
      </c>
      <c r="R28" s="1">
        <v>6.176722</v>
      </c>
      <c r="S28" s="1">
        <v>7.762804</v>
      </c>
      <c r="T28" s="1">
        <v>7.445899</v>
      </c>
      <c r="U28" s="1">
        <v>8.103765</v>
      </c>
      <c r="V28" s="1">
        <v>7.174739</v>
      </c>
      <c r="W28" s="1">
        <v>8.222379</v>
      </c>
      <c r="X28" s="1">
        <v>8.331944</v>
      </c>
      <c r="Y28" s="1">
        <v>8.715317</v>
      </c>
      <c r="Z28" s="1">
        <v>8.394444</v>
      </c>
      <c r="AA28" s="1">
        <v>8.877376</v>
      </c>
    </row>
    <row r="29" spans="1:27" ht="12.75">
      <c r="A29" s="139"/>
      <c r="B29" s="30" t="str">
        <f>P29</f>
        <v>Riga (LV)</v>
      </c>
      <c r="C29" s="93">
        <f t="shared" si="7"/>
        <v>5.463577</v>
      </c>
      <c r="D29" s="94">
        <f t="shared" si="7"/>
        <v>6.254821</v>
      </c>
      <c r="E29" s="95">
        <f>W29</f>
        <v>5.936117</v>
      </c>
      <c r="F29" s="95">
        <f t="shared" si="8"/>
        <v>5.044784</v>
      </c>
      <c r="G29" s="96">
        <f t="shared" si="8"/>
        <v>5.0338</v>
      </c>
      <c r="H29" s="96">
        <f t="shared" si="9"/>
        <v>5.104839</v>
      </c>
      <c r="I29" s="173">
        <f t="shared" si="9"/>
        <v>6.619701</v>
      </c>
      <c r="J29" s="234">
        <f>100*(I29/H29-1)</f>
        <v>29.675020113268992</v>
      </c>
      <c r="K29" s="235">
        <f>100*(I29/E29-1)</f>
        <v>11.515675988192275</v>
      </c>
      <c r="L29" s="236">
        <f>100*(N29/O29-1)</f>
        <v>-3.626850662912484</v>
      </c>
      <c r="N29" s="57">
        <f t="shared" si="5"/>
        <v>21.803124</v>
      </c>
      <c r="O29" s="138">
        <f t="shared" si="6"/>
        <v>22.62365</v>
      </c>
      <c r="P29" s="201" t="s">
        <v>237</v>
      </c>
      <c r="Q29" s="205">
        <v>6619701</v>
      </c>
      <c r="R29" s="1">
        <v>5.463577</v>
      </c>
      <c r="S29" s="1">
        <v>6.254821</v>
      </c>
      <c r="T29" s="1">
        <v>5.907244</v>
      </c>
      <c r="U29" s="1">
        <v>5.509437</v>
      </c>
      <c r="V29" s="1">
        <v>5.270852</v>
      </c>
      <c r="W29" s="1">
        <v>5.936117</v>
      </c>
      <c r="X29" s="1">
        <v>5.044784</v>
      </c>
      <c r="Y29" s="1">
        <v>5.0338</v>
      </c>
      <c r="Z29" s="1">
        <v>5.104839</v>
      </c>
      <c r="AA29" s="1">
        <v>6.619701</v>
      </c>
    </row>
    <row r="30" spans="1:27" ht="12.75">
      <c r="A30" s="139"/>
      <c r="B30" s="30" t="str">
        <f>P30</f>
        <v>Hamburg (DE)</v>
      </c>
      <c r="C30" s="87">
        <f t="shared" si="7"/>
        <v>7.525457</v>
      </c>
      <c r="D30" s="88">
        <f t="shared" si="7"/>
        <v>7.310487</v>
      </c>
      <c r="E30" s="89">
        <f>W30</f>
        <v>7.379939</v>
      </c>
      <c r="F30" s="95">
        <f t="shared" si="8"/>
        <v>7.743912</v>
      </c>
      <c r="G30" s="90">
        <f t="shared" si="8"/>
        <v>8.370266</v>
      </c>
      <c r="H30" s="90">
        <f t="shared" si="9"/>
        <v>7.896351</v>
      </c>
      <c r="I30" s="174">
        <f t="shared" si="9"/>
        <v>6.41591</v>
      </c>
      <c r="J30" s="239">
        <f>100*(I30/H30-1)</f>
        <v>-18.74841936484333</v>
      </c>
      <c r="K30" s="191">
        <f>100*(I30/E30-1)</f>
        <v>-13.062831549149656</v>
      </c>
      <c r="L30" s="192">
        <f>100*(N30/O30-1)</f>
        <v>-2.6362769258761465</v>
      </c>
      <c r="N30" s="57">
        <f t="shared" si="5"/>
        <v>30.426439000000002</v>
      </c>
      <c r="O30" s="138">
        <f t="shared" si="6"/>
        <v>31.250283</v>
      </c>
      <c r="P30" s="201" t="s">
        <v>59</v>
      </c>
      <c r="Q30" s="205">
        <v>6415910</v>
      </c>
      <c r="R30" s="1">
        <v>7.525457</v>
      </c>
      <c r="S30" s="1">
        <v>7.310487</v>
      </c>
      <c r="T30" s="1">
        <v>8.099441</v>
      </c>
      <c r="U30" s="1">
        <v>8.74031</v>
      </c>
      <c r="V30" s="1">
        <v>7.030593</v>
      </c>
      <c r="W30" s="1">
        <v>7.379939</v>
      </c>
      <c r="X30" s="1">
        <v>7.743912</v>
      </c>
      <c r="Y30" s="1">
        <v>8.370266</v>
      </c>
      <c r="Z30" s="1">
        <v>7.896351</v>
      </c>
      <c r="AA30" s="1">
        <v>6.41591</v>
      </c>
    </row>
    <row r="31" spans="1:21" ht="14.25" customHeight="1">
      <c r="A31" s="132" t="s">
        <v>116</v>
      </c>
      <c r="B31" s="293" t="s">
        <v>232</v>
      </c>
      <c r="C31" s="293"/>
      <c r="D31" s="293"/>
      <c r="E31" s="293"/>
      <c r="F31" s="293"/>
      <c r="G31" s="294"/>
      <c r="H31" s="294"/>
      <c r="I31" s="293"/>
      <c r="J31" s="293"/>
      <c r="K31" s="293"/>
      <c r="L31" s="293"/>
      <c r="N31" s="57"/>
      <c r="O31" s="138"/>
      <c r="P31" s="138"/>
      <c r="Q31" s="138"/>
      <c r="R31" s="8"/>
      <c r="S31" s="8"/>
      <c r="T31" s="8"/>
      <c r="U31" s="8"/>
    </row>
    <row r="32" spans="1:12" ht="12.75">
      <c r="A32" s="139"/>
      <c r="B32" s="28" t="s">
        <v>0</v>
      </c>
      <c r="C32" s="49">
        <v>2013</v>
      </c>
      <c r="D32" s="49">
        <v>2014</v>
      </c>
      <c r="E32" s="216">
        <v>2015</v>
      </c>
      <c r="F32" s="284">
        <v>2016</v>
      </c>
      <c r="G32" s="285"/>
      <c r="H32" s="285"/>
      <c r="I32" s="272">
        <v>2016</v>
      </c>
      <c r="J32" s="273"/>
      <c r="K32" s="273"/>
      <c r="L32" s="273"/>
    </row>
    <row r="33" spans="1:12" ht="12.75" customHeight="1">
      <c r="A33" s="139"/>
      <c r="B33" s="108" t="s">
        <v>0</v>
      </c>
      <c r="C33" s="52" t="s">
        <v>4</v>
      </c>
      <c r="D33" s="52" t="s">
        <v>4</v>
      </c>
      <c r="E33" s="209" t="s">
        <v>4</v>
      </c>
      <c r="F33" s="209" t="s">
        <v>1</v>
      </c>
      <c r="G33" s="53" t="s">
        <v>2</v>
      </c>
      <c r="H33" s="53" t="s">
        <v>3</v>
      </c>
      <c r="I33" s="274" t="s">
        <v>4</v>
      </c>
      <c r="J33" s="275"/>
      <c r="K33" s="275"/>
      <c r="L33" s="275"/>
    </row>
    <row r="34" spans="1:27" ht="63" customHeight="1">
      <c r="A34" s="139"/>
      <c r="B34" s="137"/>
      <c r="C34" s="286" t="s">
        <v>10</v>
      </c>
      <c r="D34" s="287"/>
      <c r="E34" s="287"/>
      <c r="F34" s="287"/>
      <c r="G34" s="287"/>
      <c r="H34" s="288"/>
      <c r="I34" s="231" t="s">
        <v>11</v>
      </c>
      <c r="J34" s="210" t="s">
        <v>131</v>
      </c>
      <c r="K34" s="210" t="s">
        <v>130</v>
      </c>
      <c r="L34" s="211" t="s">
        <v>220</v>
      </c>
      <c r="P34" s="202" t="s">
        <v>0</v>
      </c>
      <c r="Q34" s="202" t="s">
        <v>0</v>
      </c>
      <c r="R34" s="62" t="s">
        <v>221</v>
      </c>
      <c r="S34" s="62" t="s">
        <v>147</v>
      </c>
      <c r="T34" s="62" t="s">
        <v>148</v>
      </c>
      <c r="U34" s="62" t="s">
        <v>153</v>
      </c>
      <c r="V34" s="62" t="s">
        <v>197</v>
      </c>
      <c r="W34" s="62" t="s">
        <v>201</v>
      </c>
      <c r="X34" s="62" t="s">
        <v>205</v>
      </c>
      <c r="Y34" s="62" t="s">
        <v>207</v>
      </c>
      <c r="Z34" s="62" t="s">
        <v>216</v>
      </c>
      <c r="AA34" s="62" t="s">
        <v>222</v>
      </c>
    </row>
    <row r="35" spans="1:27" ht="12.75">
      <c r="A35" s="139"/>
      <c r="B35" s="30" t="str">
        <f>P35</f>
        <v>Rotterdam (NL)</v>
      </c>
      <c r="C35" s="82">
        <f aca="true" t="shared" si="10" ref="C35:D39">R35</f>
        <v>23.70279</v>
      </c>
      <c r="D35" s="83">
        <f t="shared" si="10"/>
        <v>27.207257</v>
      </c>
      <c r="E35" s="106">
        <f>W35</f>
        <v>25.359645</v>
      </c>
      <c r="F35" s="84">
        <f aca="true" t="shared" si="11" ref="F35:G39">X35</f>
        <v>26.067572</v>
      </c>
      <c r="G35" s="85">
        <f t="shared" si="11"/>
        <v>27.043015</v>
      </c>
      <c r="H35" s="86">
        <f aca="true" t="shared" si="12" ref="H35:I39">Z35</f>
        <v>26.074679</v>
      </c>
      <c r="I35" s="172">
        <f t="shared" si="12"/>
        <v>26.90325</v>
      </c>
      <c r="J35" s="233">
        <f>100*(I35/H35-1)</f>
        <v>3.177684373410705</v>
      </c>
      <c r="K35" s="189">
        <f>100*(I35/E35-1)</f>
        <v>6.086855711111094</v>
      </c>
      <c r="L35" s="190">
        <f>100*(N35/O35-1)</f>
        <v>0.7557460972866359</v>
      </c>
      <c r="N35" s="57">
        <f t="shared" si="5"/>
        <v>106.088516</v>
      </c>
      <c r="O35" s="138">
        <f t="shared" si="6"/>
        <v>105.29277</v>
      </c>
      <c r="P35" s="201" t="s">
        <v>58</v>
      </c>
      <c r="Q35" s="205">
        <v>26903250</v>
      </c>
      <c r="R35" s="1">
        <v>23.70279</v>
      </c>
      <c r="S35" s="1">
        <v>27.207257</v>
      </c>
      <c r="T35" s="1">
        <v>26.692755</v>
      </c>
      <c r="U35" s="1">
        <v>27.178288</v>
      </c>
      <c r="V35" s="1">
        <v>26.062082</v>
      </c>
      <c r="W35" s="1">
        <v>25.359645</v>
      </c>
      <c r="X35" s="1">
        <v>26.067572</v>
      </c>
      <c r="Y35" s="1">
        <v>27.043015</v>
      </c>
      <c r="Z35" s="1">
        <v>26.074679</v>
      </c>
      <c r="AA35" s="1">
        <v>26.90325</v>
      </c>
    </row>
    <row r="36" spans="1:27" ht="12.75">
      <c r="A36" s="139"/>
      <c r="B36" s="30" t="str">
        <f>P36</f>
        <v>Antwerpen (BE)</v>
      </c>
      <c r="C36" s="93">
        <f t="shared" si="10"/>
        <v>21.185402</v>
      </c>
      <c r="D36" s="94">
        <f t="shared" si="10"/>
        <v>22.700081</v>
      </c>
      <c r="E36" s="95">
        <f>W36</f>
        <v>23.99685</v>
      </c>
      <c r="F36" s="95">
        <f t="shared" si="11"/>
        <v>24.663136</v>
      </c>
      <c r="G36" s="96">
        <f t="shared" si="11"/>
        <v>26.253952</v>
      </c>
      <c r="H36" s="96">
        <f t="shared" si="12"/>
        <v>25.374342</v>
      </c>
      <c r="I36" s="173">
        <f t="shared" si="12"/>
        <v>25.856177</v>
      </c>
      <c r="J36" s="234">
        <f>100*(I36/H36-1)</f>
        <v>1.8989063834640607</v>
      </c>
      <c r="K36" s="235">
        <f>100*(I36/E36-1)</f>
        <v>7.748212786261521</v>
      </c>
      <c r="L36" s="236">
        <f>100*(N36/O36-1)</f>
        <v>7.087615457490237</v>
      </c>
      <c r="N36" s="57">
        <f t="shared" si="5"/>
        <v>102.14760700000001</v>
      </c>
      <c r="O36" s="138">
        <f t="shared" si="6"/>
        <v>95.38694699999999</v>
      </c>
      <c r="P36" s="201" t="s">
        <v>112</v>
      </c>
      <c r="Q36" s="205">
        <v>25856177</v>
      </c>
      <c r="R36" s="1">
        <v>21.185402</v>
      </c>
      <c r="S36" s="1">
        <v>22.700081</v>
      </c>
      <c r="T36" s="1">
        <v>23.821645</v>
      </c>
      <c r="U36" s="1">
        <v>24.429634</v>
      </c>
      <c r="V36" s="1">
        <v>23.138818</v>
      </c>
      <c r="W36" s="1">
        <v>23.99685</v>
      </c>
      <c r="X36" s="1">
        <v>24.663136</v>
      </c>
      <c r="Y36" s="1">
        <v>26.253952</v>
      </c>
      <c r="Z36" s="1">
        <v>25.374342</v>
      </c>
      <c r="AA36" s="1">
        <v>25.856177</v>
      </c>
    </row>
    <row r="37" spans="1:27" ht="12.75">
      <c r="A37" s="139"/>
      <c r="B37" s="30" t="str">
        <f>P37</f>
        <v>Hamburg (DE)</v>
      </c>
      <c r="C37" s="93">
        <f t="shared" si="10"/>
        <v>19.137353</v>
      </c>
      <c r="D37" s="94">
        <f t="shared" si="10"/>
        <v>19.193537</v>
      </c>
      <c r="E37" s="95">
        <f>W37</f>
        <v>17.533526</v>
      </c>
      <c r="F37" s="95">
        <f t="shared" si="11"/>
        <v>18.29826</v>
      </c>
      <c r="G37" s="96">
        <f t="shared" si="11"/>
        <v>18.784325</v>
      </c>
      <c r="H37" s="96">
        <f t="shared" si="12"/>
        <v>18.493247</v>
      </c>
      <c r="I37" s="173">
        <f t="shared" si="12"/>
        <v>18.388732</v>
      </c>
      <c r="J37" s="234">
        <f>100*(I37/H37-1)</f>
        <v>-0.5651522417885801</v>
      </c>
      <c r="K37" s="235">
        <f>100*(I37/E37-1)</f>
        <v>4.877547163074913</v>
      </c>
      <c r="L37" s="236">
        <f>100*(N37/O37-1)</f>
        <v>1.165607276723013</v>
      </c>
      <c r="N37" s="57">
        <f t="shared" si="5"/>
        <v>73.964564</v>
      </c>
      <c r="O37" s="138">
        <f t="shared" si="6"/>
        <v>73.11236099999999</v>
      </c>
      <c r="P37" s="201" t="s">
        <v>59</v>
      </c>
      <c r="Q37" s="205">
        <v>18388732</v>
      </c>
      <c r="R37" s="1">
        <v>19.137353</v>
      </c>
      <c r="S37" s="1">
        <v>19.193537</v>
      </c>
      <c r="T37" s="1">
        <v>18.825677</v>
      </c>
      <c r="U37" s="1">
        <v>18.559293</v>
      </c>
      <c r="V37" s="1">
        <v>18.193865</v>
      </c>
      <c r="W37" s="1">
        <v>17.533526</v>
      </c>
      <c r="X37" s="1">
        <v>18.29826</v>
      </c>
      <c r="Y37" s="1">
        <v>18.784325</v>
      </c>
      <c r="Z37" s="1">
        <v>18.493247</v>
      </c>
      <c r="AA37" s="1">
        <v>18.388732</v>
      </c>
    </row>
    <row r="38" spans="1:27" ht="12.75">
      <c r="A38" s="139"/>
      <c r="B38" s="30" t="str">
        <f>P38</f>
        <v>Algeciras (ES)</v>
      </c>
      <c r="C38" s="93">
        <f t="shared" si="10"/>
        <v>7.844423</v>
      </c>
      <c r="D38" s="94">
        <f t="shared" si="10"/>
        <v>11.17036</v>
      </c>
      <c r="E38" s="95">
        <f>W38</f>
        <v>12.373116</v>
      </c>
      <c r="F38" s="95">
        <f t="shared" si="11"/>
        <v>12.279217</v>
      </c>
      <c r="G38" s="96">
        <f t="shared" si="11"/>
        <v>12.761305</v>
      </c>
      <c r="H38" s="96">
        <f t="shared" si="12"/>
        <v>12.630556</v>
      </c>
      <c r="I38" s="173">
        <f t="shared" si="12"/>
        <v>12.698442</v>
      </c>
      <c r="J38" s="234">
        <f>100*(I38/H38-1)</f>
        <v>0.5374743597985621</v>
      </c>
      <c r="K38" s="235">
        <f>100*(I38/E38-1)</f>
        <v>2.6292972602859344</v>
      </c>
      <c r="L38" s="236">
        <f>100*(N38/O38-1)</f>
        <v>9.111993209820346</v>
      </c>
      <c r="N38" s="57">
        <f t="shared" si="5"/>
        <v>50.36952</v>
      </c>
      <c r="O38" s="138">
        <f t="shared" si="6"/>
        <v>46.163138000000004</v>
      </c>
      <c r="P38" s="201" t="s">
        <v>69</v>
      </c>
      <c r="Q38" s="205">
        <v>12698442</v>
      </c>
      <c r="R38" s="1">
        <v>7.844423</v>
      </c>
      <c r="S38" s="1">
        <v>11.17036</v>
      </c>
      <c r="T38" s="1">
        <v>10.45137</v>
      </c>
      <c r="U38" s="1">
        <v>11.186837</v>
      </c>
      <c r="V38" s="1">
        <v>12.151815</v>
      </c>
      <c r="W38" s="1">
        <v>12.373116</v>
      </c>
      <c r="X38" s="1">
        <v>12.279217</v>
      </c>
      <c r="Y38" s="1">
        <v>12.761305</v>
      </c>
      <c r="Z38" s="1">
        <v>12.630556</v>
      </c>
      <c r="AA38" s="1">
        <v>12.698442</v>
      </c>
    </row>
    <row r="39" spans="1:27" ht="12.75">
      <c r="A39" s="139"/>
      <c r="B39" s="30" t="str">
        <f>P39</f>
        <v>Valencia (ES)</v>
      </c>
      <c r="C39" s="87">
        <f t="shared" si="10"/>
        <v>9.892169</v>
      </c>
      <c r="D39" s="88">
        <f t="shared" si="10"/>
        <v>10.367254</v>
      </c>
      <c r="E39" s="89">
        <f>W39</f>
        <v>10.436456</v>
      </c>
      <c r="F39" s="89">
        <f t="shared" si="11"/>
        <v>10.780727</v>
      </c>
      <c r="G39" s="90">
        <f t="shared" si="11"/>
        <v>11.320684</v>
      </c>
      <c r="H39" s="90">
        <f t="shared" si="12"/>
        <v>10.610608</v>
      </c>
      <c r="I39" s="174">
        <f t="shared" si="12"/>
        <v>11.158876</v>
      </c>
      <c r="J39" s="239">
        <f>100*(I39/H39-1)</f>
        <v>5.16716855433732</v>
      </c>
      <c r="K39" s="191">
        <f>100*(I39/E39-1)</f>
        <v>6.922081595514795</v>
      </c>
      <c r="L39" s="192">
        <f>100*(N39/O39-1)</f>
        <v>2.3564579704539845</v>
      </c>
      <c r="N39" s="57">
        <f t="shared" si="5"/>
        <v>43.870895</v>
      </c>
      <c r="O39" s="138">
        <f t="shared" si="6"/>
        <v>42.860896000000004</v>
      </c>
      <c r="P39" s="201" t="s">
        <v>64</v>
      </c>
      <c r="Q39" s="205">
        <v>11158876</v>
      </c>
      <c r="R39" s="1">
        <v>9.892169</v>
      </c>
      <c r="S39" s="1">
        <v>10.367254</v>
      </c>
      <c r="T39" s="1">
        <v>10.378933</v>
      </c>
      <c r="U39" s="1">
        <v>11.496251</v>
      </c>
      <c r="V39" s="1">
        <v>10.549256</v>
      </c>
      <c r="W39" s="1">
        <v>10.436456</v>
      </c>
      <c r="X39" s="1">
        <v>10.780727</v>
      </c>
      <c r="Y39" s="1">
        <v>11.320684</v>
      </c>
      <c r="Z39" s="1">
        <v>10.610608</v>
      </c>
      <c r="AA39" s="1">
        <v>11.158876</v>
      </c>
    </row>
    <row r="40" spans="1:21" ht="14.25" customHeight="1">
      <c r="A40" s="132" t="s">
        <v>117</v>
      </c>
      <c r="B40" s="184" t="s">
        <v>233</v>
      </c>
      <c r="C40" s="8"/>
      <c r="D40" s="8"/>
      <c r="E40" s="8"/>
      <c r="F40" s="8"/>
      <c r="G40" s="8"/>
      <c r="H40" s="8"/>
      <c r="I40" s="140"/>
      <c r="J40" s="141"/>
      <c r="K40" s="141"/>
      <c r="L40" s="142"/>
      <c r="N40" s="57"/>
      <c r="O40" s="138"/>
      <c r="P40" s="138"/>
      <c r="Q40" s="138"/>
      <c r="R40" s="8"/>
      <c r="S40" s="8"/>
      <c r="T40" s="8"/>
      <c r="U40" s="8"/>
    </row>
    <row r="41" spans="1:12" ht="12.75">
      <c r="A41" s="139"/>
      <c r="B41" s="28" t="s">
        <v>0</v>
      </c>
      <c r="C41" s="49">
        <v>2013</v>
      </c>
      <c r="D41" s="49">
        <v>2014</v>
      </c>
      <c r="E41" s="216">
        <v>2015</v>
      </c>
      <c r="F41" s="284">
        <v>2016</v>
      </c>
      <c r="G41" s="285"/>
      <c r="H41" s="285"/>
      <c r="I41" s="272">
        <v>2016</v>
      </c>
      <c r="J41" s="273"/>
      <c r="K41" s="273"/>
      <c r="L41" s="273"/>
    </row>
    <row r="42" spans="1:12" ht="12.75" customHeight="1">
      <c r="A42" s="139"/>
      <c r="B42" s="108" t="s">
        <v>0</v>
      </c>
      <c r="C42" s="52" t="s">
        <v>4</v>
      </c>
      <c r="D42" s="52" t="s">
        <v>4</v>
      </c>
      <c r="E42" s="209" t="s">
        <v>4</v>
      </c>
      <c r="F42" s="209" t="s">
        <v>1</v>
      </c>
      <c r="G42" s="53" t="s">
        <v>2</v>
      </c>
      <c r="H42" s="53" t="s">
        <v>3</v>
      </c>
      <c r="I42" s="274" t="s">
        <v>4</v>
      </c>
      <c r="J42" s="275"/>
      <c r="K42" s="275"/>
      <c r="L42" s="275"/>
    </row>
    <row r="43" spans="1:27" ht="63" customHeight="1">
      <c r="A43" s="139"/>
      <c r="B43" s="137"/>
      <c r="C43" s="286" t="s">
        <v>10</v>
      </c>
      <c r="D43" s="287"/>
      <c r="E43" s="287"/>
      <c r="F43" s="287"/>
      <c r="G43" s="287"/>
      <c r="H43" s="288"/>
      <c r="I43" s="231" t="s">
        <v>11</v>
      </c>
      <c r="J43" s="210" t="s">
        <v>131</v>
      </c>
      <c r="K43" s="210" t="s">
        <v>130</v>
      </c>
      <c r="L43" s="211" t="s">
        <v>220</v>
      </c>
      <c r="P43" s="202" t="s">
        <v>0</v>
      </c>
      <c r="Q43" s="202" t="s">
        <v>0</v>
      </c>
      <c r="R43" s="62" t="s">
        <v>221</v>
      </c>
      <c r="S43" s="62" t="s">
        <v>147</v>
      </c>
      <c r="T43" s="62" t="s">
        <v>148</v>
      </c>
      <c r="U43" s="62" t="s">
        <v>153</v>
      </c>
      <c r="V43" s="62" t="s">
        <v>197</v>
      </c>
      <c r="W43" s="62" t="s">
        <v>201</v>
      </c>
      <c r="X43" s="62" t="s">
        <v>205</v>
      </c>
      <c r="Y43" s="62" t="s">
        <v>207</v>
      </c>
      <c r="Z43" s="62" t="s">
        <v>216</v>
      </c>
      <c r="AA43" s="62" t="s">
        <v>222</v>
      </c>
    </row>
    <row r="44" spans="1:27" ht="12.75">
      <c r="A44" s="139"/>
      <c r="B44" s="30" t="str">
        <f>P44</f>
        <v>Dover (UK)</v>
      </c>
      <c r="C44" s="82">
        <f aca="true" t="shared" si="13" ref="C44:D48">R44</f>
        <v>6.235107</v>
      </c>
      <c r="D44" s="83">
        <f t="shared" si="13"/>
        <v>6.678938</v>
      </c>
      <c r="E44" s="106">
        <f>W44</f>
        <v>6.594568</v>
      </c>
      <c r="F44" s="84">
        <f aca="true" t="shared" si="14" ref="F44:G48">X44</f>
        <v>6.551052</v>
      </c>
      <c r="G44" s="85">
        <f t="shared" si="14"/>
        <v>7.693849</v>
      </c>
      <c r="H44" s="86">
        <f aca="true" t="shared" si="15" ref="H44:I48">Z44</f>
        <v>6.579306</v>
      </c>
      <c r="I44" s="172">
        <f t="shared" si="15"/>
        <v>6.600969</v>
      </c>
      <c r="J44" s="233">
        <f>100*(I44/H44-1)</f>
        <v>0.32925965139789515</v>
      </c>
      <c r="K44" s="189">
        <f>100*(I44/E44-1)</f>
        <v>0.09706473570370022</v>
      </c>
      <c r="L44" s="190">
        <f>100*(N44/O44-1)</f>
        <v>1.309022377717306</v>
      </c>
      <c r="N44" s="57">
        <f t="shared" si="5"/>
        <v>27.425176</v>
      </c>
      <c r="O44" s="138">
        <f t="shared" si="6"/>
        <v>27.070812999999998</v>
      </c>
      <c r="P44" s="201" t="s">
        <v>65</v>
      </c>
      <c r="Q44" s="205">
        <v>6600969</v>
      </c>
      <c r="R44" s="1">
        <v>6.235107</v>
      </c>
      <c r="S44" s="1">
        <v>6.678938</v>
      </c>
      <c r="T44" s="1">
        <v>7.046555</v>
      </c>
      <c r="U44" s="1">
        <v>6.815888</v>
      </c>
      <c r="V44" s="1">
        <v>6.613802</v>
      </c>
      <c r="W44" s="1">
        <v>6.594568</v>
      </c>
      <c r="X44" s="1">
        <v>6.551052</v>
      </c>
      <c r="Y44" s="1">
        <v>7.693849</v>
      </c>
      <c r="Z44" s="1">
        <v>6.579306</v>
      </c>
      <c r="AA44" s="1">
        <v>6.600969</v>
      </c>
    </row>
    <row r="45" spans="1:27" ht="12.75">
      <c r="A45" s="139"/>
      <c r="B45" s="30" t="str">
        <f>P45</f>
        <v>Calais (FR)</v>
      </c>
      <c r="C45" s="93">
        <f t="shared" si="13"/>
        <v>4.731194</v>
      </c>
      <c r="D45" s="94">
        <f t="shared" si="13"/>
        <v>4.140799</v>
      </c>
      <c r="E45" s="95">
        <f>W45</f>
        <v>4.738777</v>
      </c>
      <c r="F45" s="95">
        <f t="shared" si="14"/>
        <v>4.763182</v>
      </c>
      <c r="G45" s="96">
        <f t="shared" si="14"/>
        <v>4.98409</v>
      </c>
      <c r="H45" s="96">
        <f t="shared" si="15"/>
        <v>4.692327</v>
      </c>
      <c r="I45" s="173">
        <f t="shared" si="15"/>
        <v>4.903164</v>
      </c>
      <c r="J45" s="234">
        <f>100*(I45/H45-1)</f>
        <v>4.493229052450953</v>
      </c>
      <c r="K45" s="235">
        <f>100*(I45/E45-1)</f>
        <v>3.4689752229320137</v>
      </c>
      <c r="L45" s="236">
        <f>100*(N45/O45-1)</f>
        <v>-0.6248999455210513</v>
      </c>
      <c r="N45" s="57">
        <f t="shared" si="5"/>
        <v>19.342762999999998</v>
      </c>
      <c r="O45" s="138">
        <f t="shared" si="6"/>
        <v>19.464396</v>
      </c>
      <c r="P45" s="201" t="s">
        <v>66</v>
      </c>
      <c r="Q45" s="205">
        <v>4903164</v>
      </c>
      <c r="R45" s="1">
        <v>4.731194</v>
      </c>
      <c r="S45" s="1">
        <v>4.140799</v>
      </c>
      <c r="T45" s="1">
        <v>5.240691</v>
      </c>
      <c r="U45" s="1">
        <v>4.954012</v>
      </c>
      <c r="V45" s="1">
        <v>4.530916</v>
      </c>
      <c r="W45" s="1">
        <v>4.738777</v>
      </c>
      <c r="X45" s="1">
        <v>4.763182</v>
      </c>
      <c r="Y45" s="1">
        <v>4.98409</v>
      </c>
      <c r="Z45" s="1">
        <v>4.692327</v>
      </c>
      <c r="AA45" s="1">
        <v>4.903164</v>
      </c>
    </row>
    <row r="46" spans="1:27" ht="12.75">
      <c r="A46" s="139"/>
      <c r="B46" s="30" t="str">
        <f>P46</f>
        <v>Immingham (UK)</v>
      </c>
      <c r="C46" s="93">
        <f t="shared" si="13"/>
        <v>3.642874</v>
      </c>
      <c r="D46" s="94">
        <f t="shared" si="13"/>
        <v>3.886212</v>
      </c>
      <c r="E46" s="95">
        <f>W46</f>
        <v>4.422883</v>
      </c>
      <c r="F46" s="95">
        <f t="shared" si="14"/>
        <v>4.495946</v>
      </c>
      <c r="G46" s="96">
        <f t="shared" si="14"/>
        <v>4.540684</v>
      </c>
      <c r="H46" s="96">
        <f t="shared" si="15"/>
        <v>4.022511</v>
      </c>
      <c r="I46" s="173">
        <f t="shared" si="15"/>
        <v>4.002707</v>
      </c>
      <c r="J46" s="234">
        <f>100*(I46/H46-1)</f>
        <v>-0.49232929381671786</v>
      </c>
      <c r="K46" s="235">
        <f>100*(I46/E46-1)</f>
        <v>-9.500047819487866</v>
      </c>
      <c r="L46" s="236">
        <f>100*(N46/O46-1)</f>
        <v>5.945684810953078</v>
      </c>
      <c r="N46" s="57">
        <f t="shared" si="5"/>
        <v>17.061847999999998</v>
      </c>
      <c r="O46" s="138">
        <f t="shared" si="6"/>
        <v>16.104335</v>
      </c>
      <c r="P46" s="201" t="s">
        <v>67</v>
      </c>
      <c r="Q46" s="205">
        <v>4002707</v>
      </c>
      <c r="R46" s="1">
        <v>3.642874</v>
      </c>
      <c r="S46" s="1">
        <v>3.886212</v>
      </c>
      <c r="T46" s="1">
        <v>3.735537</v>
      </c>
      <c r="U46" s="1">
        <v>3.932453</v>
      </c>
      <c r="V46" s="1">
        <v>4.013462</v>
      </c>
      <c r="W46" s="1">
        <v>4.422883</v>
      </c>
      <c r="X46" s="1">
        <v>4.495946</v>
      </c>
      <c r="Y46" s="1">
        <v>4.540684</v>
      </c>
      <c r="Z46" s="1">
        <v>4.022511</v>
      </c>
      <c r="AA46" s="1">
        <v>4.002707</v>
      </c>
    </row>
    <row r="47" spans="1:27" ht="12.75">
      <c r="A47" s="139"/>
      <c r="B47" s="30" t="str">
        <f>P47</f>
        <v>Zeebrugge (BE)</v>
      </c>
      <c r="C47" s="93">
        <f t="shared" si="13"/>
        <v>3.236167</v>
      </c>
      <c r="D47" s="94">
        <f t="shared" si="13"/>
        <v>3.284816</v>
      </c>
      <c r="E47" s="95">
        <f>W47</f>
        <v>3.638264</v>
      </c>
      <c r="F47" s="95">
        <f t="shared" si="14"/>
        <v>3.521075</v>
      </c>
      <c r="G47" s="96">
        <f t="shared" si="14"/>
        <v>3.609385</v>
      </c>
      <c r="H47" s="96">
        <f t="shared" si="15"/>
        <v>3.465514</v>
      </c>
      <c r="I47" s="173">
        <f t="shared" si="15"/>
        <v>3.615291</v>
      </c>
      <c r="J47" s="234">
        <f>100*(I47/H47-1)</f>
        <v>4.321927425484362</v>
      </c>
      <c r="K47" s="235">
        <f>100*(I47/E47-1)</f>
        <v>-0.631427515980143</v>
      </c>
      <c r="L47" s="236">
        <f>100*(N47/O47-1)</f>
        <v>2.1884208318403875</v>
      </c>
      <c r="N47" s="57">
        <f t="shared" si="5"/>
        <v>14.211265000000001</v>
      </c>
      <c r="O47" s="138">
        <f t="shared" si="6"/>
        <v>13.906922999999999</v>
      </c>
      <c r="P47" s="201" t="s">
        <v>68</v>
      </c>
      <c r="Q47" s="205">
        <v>3615291</v>
      </c>
      <c r="R47" s="1">
        <v>3.236167</v>
      </c>
      <c r="S47" s="1">
        <v>3.284816</v>
      </c>
      <c r="T47" s="1">
        <v>3.280355</v>
      </c>
      <c r="U47" s="1">
        <v>3.394242</v>
      </c>
      <c r="V47" s="1">
        <v>3.594062</v>
      </c>
      <c r="W47" s="1">
        <v>3.638264</v>
      </c>
      <c r="X47" s="1">
        <v>3.521075</v>
      </c>
      <c r="Y47" s="1">
        <v>3.609385</v>
      </c>
      <c r="Z47" s="1">
        <v>3.465514</v>
      </c>
      <c r="AA47" s="1">
        <v>3.615291</v>
      </c>
    </row>
    <row r="48" spans="1:27" ht="12.75">
      <c r="A48" s="139"/>
      <c r="B48" s="30" t="str">
        <f>P48</f>
        <v>Dublin (IE)</v>
      </c>
      <c r="C48" s="87">
        <f t="shared" si="13"/>
        <v>2.594573</v>
      </c>
      <c r="D48" s="88">
        <f t="shared" si="13"/>
        <v>2.821987</v>
      </c>
      <c r="E48" s="89">
        <f>W48</f>
        <v>3.045622</v>
      </c>
      <c r="F48" s="89">
        <f t="shared" si="14"/>
        <v>3.00522</v>
      </c>
      <c r="G48" s="90">
        <f t="shared" si="14"/>
        <v>3.22737</v>
      </c>
      <c r="H48" s="90">
        <f t="shared" si="15"/>
        <v>3.17642</v>
      </c>
      <c r="I48" s="174">
        <f t="shared" si="15"/>
        <v>3.257725</v>
      </c>
      <c r="J48" s="239">
        <f>100*(I48/H48-1)</f>
        <v>2.5596426165305664</v>
      </c>
      <c r="K48" s="191">
        <f>100*(I48/E48-1)</f>
        <v>6.964193192720569</v>
      </c>
      <c r="L48" s="192">
        <f>100*(N48/O48-1)</f>
        <v>7.619587089661484</v>
      </c>
      <c r="N48" s="57">
        <f t="shared" si="5"/>
        <v>12.666735000000001</v>
      </c>
      <c r="O48" s="138">
        <f t="shared" si="6"/>
        <v>11.769916</v>
      </c>
      <c r="P48" s="201" t="s">
        <v>203</v>
      </c>
      <c r="Q48" s="205">
        <v>3257725</v>
      </c>
      <c r="R48" s="1">
        <v>2.594573</v>
      </c>
      <c r="S48" s="1">
        <v>2.821987</v>
      </c>
      <c r="T48" s="1">
        <v>2.785315</v>
      </c>
      <c r="U48" s="1">
        <v>2.958607</v>
      </c>
      <c r="V48" s="1">
        <v>2.980372</v>
      </c>
      <c r="W48" s="1">
        <v>3.045622</v>
      </c>
      <c r="X48" s="1">
        <v>3.00522</v>
      </c>
      <c r="Y48" s="1">
        <v>3.22737</v>
      </c>
      <c r="Z48" s="1">
        <v>3.17642</v>
      </c>
      <c r="AA48" s="1">
        <v>3.257725</v>
      </c>
    </row>
    <row r="49" spans="1:21" ht="15" customHeight="1">
      <c r="A49" s="132" t="s">
        <v>118</v>
      </c>
      <c r="B49" s="184" t="s">
        <v>234</v>
      </c>
      <c r="C49" s="8"/>
      <c r="D49" s="8"/>
      <c r="E49" s="8"/>
      <c r="F49" s="8"/>
      <c r="G49" s="8"/>
      <c r="H49" s="8"/>
      <c r="I49" s="140"/>
      <c r="J49" s="141"/>
      <c r="K49" s="141"/>
      <c r="L49" s="142"/>
      <c r="N49" s="57"/>
      <c r="O49" s="138"/>
      <c r="P49" s="138"/>
      <c r="Q49" s="138"/>
      <c r="R49" s="8"/>
      <c r="S49" s="8"/>
      <c r="T49" s="8"/>
      <c r="U49" s="8"/>
    </row>
    <row r="50" spans="2:12" ht="12.75">
      <c r="B50" s="28" t="s">
        <v>0</v>
      </c>
      <c r="C50" s="49">
        <v>2013</v>
      </c>
      <c r="D50" s="49">
        <v>2014</v>
      </c>
      <c r="E50" s="216">
        <v>2015</v>
      </c>
      <c r="F50" s="284">
        <v>2016</v>
      </c>
      <c r="G50" s="285"/>
      <c r="H50" s="285"/>
      <c r="I50" s="272">
        <v>2016</v>
      </c>
      <c r="J50" s="273"/>
      <c r="K50" s="273"/>
      <c r="L50" s="273"/>
    </row>
    <row r="51" spans="2:12" ht="12.75" customHeight="1">
      <c r="B51" s="108" t="s">
        <v>0</v>
      </c>
      <c r="C51" s="52" t="s">
        <v>4</v>
      </c>
      <c r="D51" s="52" t="s">
        <v>4</v>
      </c>
      <c r="E51" s="209" t="s">
        <v>4</v>
      </c>
      <c r="F51" s="209" t="s">
        <v>1</v>
      </c>
      <c r="G51" s="53" t="s">
        <v>2</v>
      </c>
      <c r="H51" s="53" t="s">
        <v>3</v>
      </c>
      <c r="I51" s="274" t="s">
        <v>4</v>
      </c>
      <c r="J51" s="275"/>
      <c r="K51" s="275"/>
      <c r="L51" s="275"/>
    </row>
    <row r="52" spans="2:27" ht="63" customHeight="1">
      <c r="B52" s="143"/>
      <c r="C52" s="286" t="s">
        <v>10</v>
      </c>
      <c r="D52" s="287"/>
      <c r="E52" s="287"/>
      <c r="F52" s="287"/>
      <c r="G52" s="287"/>
      <c r="H52" s="288"/>
      <c r="I52" s="231" t="s">
        <v>11</v>
      </c>
      <c r="J52" s="210" t="s">
        <v>131</v>
      </c>
      <c r="K52" s="210" t="s">
        <v>130</v>
      </c>
      <c r="L52" s="211" t="s">
        <v>220</v>
      </c>
      <c r="P52" s="202" t="s">
        <v>0</v>
      </c>
      <c r="Q52" s="202" t="s">
        <v>0</v>
      </c>
      <c r="R52" s="62" t="s">
        <v>221</v>
      </c>
      <c r="S52" s="62" t="s">
        <v>147</v>
      </c>
      <c r="T52" s="62" t="s">
        <v>148</v>
      </c>
      <c r="U52" s="62" t="s">
        <v>153</v>
      </c>
      <c r="V52" s="62" t="s">
        <v>197</v>
      </c>
      <c r="W52" s="62" t="s">
        <v>201</v>
      </c>
      <c r="X52" s="62" t="s">
        <v>205</v>
      </c>
      <c r="Y52" s="62" t="s">
        <v>207</v>
      </c>
      <c r="Z52" s="62" t="s">
        <v>216</v>
      </c>
      <c r="AA52" s="62" t="s">
        <v>222</v>
      </c>
    </row>
    <row r="53" spans="2:27" ht="12.75">
      <c r="B53" s="30" t="str">
        <f>P53</f>
        <v>Rotterdam (NL)</v>
      </c>
      <c r="C53" s="82">
        <f aca="true" t="shared" si="16" ref="C53:D57">R53</f>
        <v>4.922953</v>
      </c>
      <c r="D53" s="83">
        <f t="shared" si="16"/>
        <v>5.256185</v>
      </c>
      <c r="E53" s="106">
        <f>W53</f>
        <v>5.345499</v>
      </c>
      <c r="F53" s="84">
        <f aca="true" t="shared" si="17" ref="F53:G57">X53</f>
        <v>4.743432</v>
      </c>
      <c r="G53" s="85">
        <f t="shared" si="17"/>
        <v>4.820715</v>
      </c>
      <c r="H53" s="86">
        <f aca="true" t="shared" si="18" ref="H53:I57">Z53</f>
        <v>5.283847</v>
      </c>
      <c r="I53" s="172">
        <f t="shared" si="18"/>
        <v>6.050781</v>
      </c>
      <c r="J53" s="233">
        <f>100*(I53/H53-1)</f>
        <v>14.51468977054029</v>
      </c>
      <c r="K53" s="189">
        <f>100*(I53/E53-1)</f>
        <v>13.193941295284105</v>
      </c>
      <c r="L53" s="190">
        <f>100*(N53/O53-1)</f>
        <v>1.1581691970034225</v>
      </c>
      <c r="N53" s="57">
        <f t="shared" si="5"/>
        <v>20.898775</v>
      </c>
      <c r="O53" s="138">
        <f t="shared" si="6"/>
        <v>20.659503</v>
      </c>
      <c r="P53" s="201" t="s">
        <v>58</v>
      </c>
      <c r="Q53" s="205">
        <v>6050781</v>
      </c>
      <c r="R53" s="1">
        <v>4.922953</v>
      </c>
      <c r="S53" s="1">
        <v>5.256185</v>
      </c>
      <c r="T53" s="1">
        <v>4.947546</v>
      </c>
      <c r="U53" s="1">
        <v>5.197895</v>
      </c>
      <c r="V53" s="1">
        <v>5.168563</v>
      </c>
      <c r="W53" s="1">
        <v>5.345499</v>
      </c>
      <c r="X53" s="1">
        <v>4.743432</v>
      </c>
      <c r="Y53" s="1">
        <v>4.820715</v>
      </c>
      <c r="Z53" s="1">
        <v>5.283847</v>
      </c>
      <c r="AA53" s="1">
        <v>6.050781</v>
      </c>
    </row>
    <row r="54" spans="2:27" ht="12.75">
      <c r="B54" s="30" t="str">
        <f>P54</f>
        <v>Antwerpen (BE)</v>
      </c>
      <c r="C54" s="93">
        <f t="shared" si="16"/>
        <v>2.408417</v>
      </c>
      <c r="D54" s="94">
        <f t="shared" si="16"/>
        <v>2.545168</v>
      </c>
      <c r="E54" s="95">
        <f>W54</f>
        <v>2.724543</v>
      </c>
      <c r="F54" s="95">
        <f t="shared" si="17"/>
        <v>2.439806</v>
      </c>
      <c r="G54" s="96">
        <f t="shared" si="17"/>
        <v>2.709506</v>
      </c>
      <c r="H54" s="96">
        <f t="shared" si="18"/>
        <v>2.69424</v>
      </c>
      <c r="I54" s="173">
        <f t="shared" si="18"/>
        <v>2.584169</v>
      </c>
      <c r="J54" s="234">
        <f>100*(I54/H54-1)</f>
        <v>-4.085419264801948</v>
      </c>
      <c r="K54" s="235">
        <f>100*(I54/E54-1)</f>
        <v>-5.152203507156983</v>
      </c>
      <c r="L54" s="236">
        <f>100*(N54/O54-1)</f>
        <v>4.751261835436282</v>
      </c>
      <c r="N54" s="57">
        <f t="shared" si="5"/>
        <v>10.427721000000002</v>
      </c>
      <c r="O54" s="138">
        <f t="shared" si="6"/>
        <v>9.954745</v>
      </c>
      <c r="P54" s="201" t="s">
        <v>112</v>
      </c>
      <c r="Q54" s="205">
        <v>2584169</v>
      </c>
      <c r="R54" s="1">
        <v>2.408417</v>
      </c>
      <c r="S54" s="1">
        <v>2.545168</v>
      </c>
      <c r="T54" s="1">
        <v>2.28462</v>
      </c>
      <c r="U54" s="1">
        <v>2.515435</v>
      </c>
      <c r="V54" s="1">
        <v>2.430147</v>
      </c>
      <c r="W54" s="1">
        <v>2.724543</v>
      </c>
      <c r="X54" s="1">
        <v>2.439806</v>
      </c>
      <c r="Y54" s="1">
        <v>2.709506</v>
      </c>
      <c r="Z54" s="1">
        <v>2.69424</v>
      </c>
      <c r="AA54" s="1">
        <v>2.584169</v>
      </c>
    </row>
    <row r="55" spans="2:27" ht="12.75">
      <c r="B55" s="30" t="str">
        <f>P55</f>
        <v>Zeeland Seaports (NL)</v>
      </c>
      <c r="C55" s="93" t="str">
        <f t="shared" si="16"/>
        <v>:</v>
      </c>
      <c r="D55" s="94" t="str">
        <f t="shared" si="16"/>
        <v>:</v>
      </c>
      <c r="E55" s="95">
        <f>W55</f>
        <v>2.376309</v>
      </c>
      <c r="F55" s="95">
        <f t="shared" si="17"/>
        <v>2.267616</v>
      </c>
      <c r="G55" s="96">
        <f t="shared" si="17"/>
        <v>2.199492</v>
      </c>
      <c r="H55" s="96">
        <f t="shared" si="18"/>
        <v>2.070392</v>
      </c>
      <c r="I55" s="173">
        <f t="shared" si="18"/>
        <v>2.15327</v>
      </c>
      <c r="J55" s="234">
        <f>100*(I55/H55-1)</f>
        <v>4.003010057998679</v>
      </c>
      <c r="K55" s="235">
        <f>100*(I55/E55-1)</f>
        <v>-9.385942653080892</v>
      </c>
      <c r="L55" s="236">
        <f>100*(N55/O55-1)</f>
        <v>-17.45010875863181</v>
      </c>
      <c r="N55" s="57">
        <f t="shared" si="5"/>
        <v>8.69077</v>
      </c>
      <c r="O55" s="138">
        <f t="shared" si="6"/>
        <v>10.527899999999999</v>
      </c>
      <c r="P55" s="201" t="s">
        <v>206</v>
      </c>
      <c r="Q55" s="205">
        <v>2153270</v>
      </c>
      <c r="R55" s="1" t="s">
        <v>137</v>
      </c>
      <c r="S55" s="1" t="s">
        <v>137</v>
      </c>
      <c r="T55" s="1">
        <v>2.773506</v>
      </c>
      <c r="U55" s="1">
        <v>2.791042</v>
      </c>
      <c r="V55" s="1">
        <v>2.587043</v>
      </c>
      <c r="W55" s="1">
        <v>2.376309</v>
      </c>
      <c r="X55" s="1">
        <v>2.267616</v>
      </c>
      <c r="Y55" s="1">
        <v>2.199492</v>
      </c>
      <c r="Z55" s="1">
        <v>2.070392</v>
      </c>
      <c r="AA55" s="1">
        <v>2.15327</v>
      </c>
    </row>
    <row r="56" spans="2:27" ht="12.75">
      <c r="B56" s="30" t="str">
        <f>P56</f>
        <v>Izmit (TR)</v>
      </c>
      <c r="C56" s="93">
        <f t="shared" si="16"/>
        <v>1.694801</v>
      </c>
      <c r="D56" s="94">
        <f t="shared" si="16"/>
        <v>1.96428</v>
      </c>
      <c r="E56" s="95">
        <f>W56</f>
        <v>2.015416</v>
      </c>
      <c r="F56" s="95">
        <f t="shared" si="17"/>
        <v>1.838481</v>
      </c>
      <c r="G56" s="96">
        <f t="shared" si="17"/>
        <v>1.943042</v>
      </c>
      <c r="H56" s="96">
        <f t="shared" si="18"/>
        <v>1.775846</v>
      </c>
      <c r="I56" s="173">
        <f t="shared" si="18"/>
        <v>1.611532</v>
      </c>
      <c r="J56" s="234">
        <f>100*(I56/H56-1)</f>
        <v>-9.252716733320343</v>
      </c>
      <c r="K56" s="235">
        <f>100*(I56/E56-1)</f>
        <v>-20.03973373239074</v>
      </c>
      <c r="L56" s="236">
        <f>100*(N56/O56-1)</f>
        <v>-8.867276684243453</v>
      </c>
      <c r="N56" s="57">
        <f t="shared" si="5"/>
        <v>7.168901</v>
      </c>
      <c r="O56" s="138">
        <f t="shared" si="6"/>
        <v>7.866440000000001</v>
      </c>
      <c r="P56" s="201" t="s">
        <v>123</v>
      </c>
      <c r="Q56" s="205">
        <v>1611532</v>
      </c>
      <c r="R56" s="1">
        <v>1.694801</v>
      </c>
      <c r="S56" s="1">
        <v>1.96428</v>
      </c>
      <c r="T56" s="1">
        <v>1.72469</v>
      </c>
      <c r="U56" s="1">
        <v>2.07415</v>
      </c>
      <c r="V56" s="1">
        <v>2.052184</v>
      </c>
      <c r="W56" s="1">
        <v>2.015416</v>
      </c>
      <c r="X56" s="1">
        <v>1.838481</v>
      </c>
      <c r="Y56" s="1">
        <v>1.943042</v>
      </c>
      <c r="Z56" s="1">
        <v>1.775846</v>
      </c>
      <c r="AA56" s="1">
        <v>1.611532</v>
      </c>
    </row>
    <row r="57" spans="2:27" ht="12.75">
      <c r="B57" s="30" t="str">
        <f>P57</f>
        <v>Amsterdam (NL)</v>
      </c>
      <c r="C57" s="87">
        <f t="shared" si="16"/>
        <v>2.353645</v>
      </c>
      <c r="D57" s="88">
        <f t="shared" si="16"/>
        <v>1.942891</v>
      </c>
      <c r="E57" s="89">
        <f>W57</f>
        <v>2.490901</v>
      </c>
      <c r="F57" s="89">
        <f t="shared" si="17"/>
        <v>1.502141</v>
      </c>
      <c r="G57" s="90">
        <f t="shared" si="17"/>
        <v>1.37542</v>
      </c>
      <c r="H57" s="90">
        <f t="shared" si="18"/>
        <v>1.532323</v>
      </c>
      <c r="I57" s="174">
        <f t="shared" si="18"/>
        <v>1.565057</v>
      </c>
      <c r="J57" s="239">
        <f>100*(I57/H57-1)</f>
        <v>2.136233679191646</v>
      </c>
      <c r="K57" s="191">
        <f>100*(I57/E57-1)</f>
        <v>-37.16904043958391</v>
      </c>
      <c r="L57" s="192">
        <f>100*(N57/O57-1)</f>
        <v>-47.00274736922589</v>
      </c>
      <c r="N57" s="57">
        <f t="shared" si="5"/>
        <v>5.974940999999999</v>
      </c>
      <c r="O57" s="138">
        <f t="shared" si="6"/>
        <v>11.274058</v>
      </c>
      <c r="P57" s="201" t="s">
        <v>61</v>
      </c>
      <c r="Q57" s="205">
        <v>1565057</v>
      </c>
      <c r="R57" s="1">
        <v>2.353645</v>
      </c>
      <c r="S57" s="1">
        <v>1.942891</v>
      </c>
      <c r="T57" s="1">
        <v>4.507259</v>
      </c>
      <c r="U57" s="1">
        <v>2.272161</v>
      </c>
      <c r="V57" s="1">
        <v>2.003737</v>
      </c>
      <c r="W57" s="1">
        <v>2.490901</v>
      </c>
      <c r="X57" s="1">
        <v>1.502141</v>
      </c>
      <c r="Y57" s="1">
        <v>1.37542</v>
      </c>
      <c r="Z57" s="1">
        <v>1.532323</v>
      </c>
      <c r="AA57" s="1">
        <v>1.565057</v>
      </c>
    </row>
    <row r="58" spans="2:12" ht="12.75">
      <c r="B58" s="296"/>
      <c r="C58" s="296"/>
      <c r="D58" s="296"/>
      <c r="E58" s="296"/>
      <c r="F58" s="296"/>
      <c r="G58" s="297"/>
      <c r="H58" s="296"/>
      <c r="I58" s="296"/>
      <c r="J58" s="296"/>
      <c r="K58" s="296"/>
      <c r="L58" s="296"/>
    </row>
    <row r="59" spans="2:12" ht="12.75">
      <c r="B59" s="295" t="s">
        <v>35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</row>
    <row r="60" spans="2:12" ht="12.75">
      <c r="B60" s="54" t="s">
        <v>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2:21" ht="12.75">
      <c r="B61" s="144"/>
      <c r="C61" s="145"/>
      <c r="D61" s="125"/>
      <c r="E61" s="125"/>
      <c r="F61" s="125"/>
      <c r="G61" s="125"/>
      <c r="H61" s="145"/>
      <c r="I61" s="146"/>
      <c r="J61" s="147"/>
      <c r="K61" s="147"/>
      <c r="L61" s="147"/>
      <c r="N61" s="57"/>
      <c r="O61" s="138"/>
      <c r="P61" s="138"/>
      <c r="Q61" s="138"/>
      <c r="R61" s="1"/>
      <c r="S61" s="1"/>
      <c r="T61" s="1"/>
      <c r="U61" s="1"/>
    </row>
    <row r="62" spans="2:29" ht="12.75">
      <c r="B62" s="148" t="str">
        <f>P62</f>
        <v>Botas (TR)</v>
      </c>
      <c r="C62" s="5">
        <f aca="true" t="shared" si="19" ref="C62:D64">R62</f>
        <v>13.849072</v>
      </c>
      <c r="D62" s="5">
        <f t="shared" si="19"/>
        <v>16.094225</v>
      </c>
      <c r="E62" s="5">
        <f aca="true" t="shared" si="20" ref="E62:I63">W62</f>
        <v>20.907203</v>
      </c>
      <c r="F62" s="5">
        <f t="shared" si="20"/>
        <v>19.644254</v>
      </c>
      <c r="G62" s="5">
        <f t="shared" si="20"/>
        <v>19.429571</v>
      </c>
      <c r="H62" s="5">
        <f t="shared" si="20"/>
        <v>19.414813</v>
      </c>
      <c r="I62" s="5">
        <f t="shared" si="20"/>
        <v>19.954262</v>
      </c>
      <c r="J62" s="149">
        <f>I62/H62-1</f>
        <v>0.027785433730420195</v>
      </c>
      <c r="K62" s="149">
        <f>I62/E62-1</f>
        <v>-0.04557955456786822</v>
      </c>
      <c r="L62" s="111">
        <f>N62/O62-1</f>
        <v>0.004418201126361376</v>
      </c>
      <c r="N62" s="57">
        <f>SUM(X62:AA62)</f>
        <v>78.4429</v>
      </c>
      <c r="O62" s="138">
        <f>SUM(T62:W62)</f>
        <v>78.097848</v>
      </c>
      <c r="P62" s="201" t="s">
        <v>120</v>
      </c>
      <c r="Q62" s="205">
        <v>19954262</v>
      </c>
      <c r="R62" s="1">
        <v>13.849072</v>
      </c>
      <c r="S62" s="1">
        <v>16.094225</v>
      </c>
      <c r="T62" s="1">
        <v>17.3226</v>
      </c>
      <c r="U62" s="1">
        <v>19.830143</v>
      </c>
      <c r="V62" s="1">
        <v>20.037902</v>
      </c>
      <c r="W62" s="1">
        <v>20.907203</v>
      </c>
      <c r="X62" s="1">
        <v>19.644254</v>
      </c>
      <c r="Y62" s="1">
        <v>19.429571</v>
      </c>
      <c r="Z62" s="1">
        <v>19.414813</v>
      </c>
      <c r="AA62" s="1">
        <v>19.954262</v>
      </c>
      <c r="AB62" s="5"/>
      <c r="AC62" s="5"/>
    </row>
    <row r="63" spans="2:29" ht="12.75">
      <c r="B63" s="148" t="str">
        <f>P63</f>
        <v>Marseille (FR)</v>
      </c>
      <c r="C63" s="5">
        <f t="shared" si="19"/>
        <v>18.39904225</v>
      </c>
      <c r="D63" s="5">
        <f t="shared" si="19"/>
        <v>18.826157</v>
      </c>
      <c r="E63" s="5">
        <f t="shared" si="20"/>
        <v>19.865851</v>
      </c>
      <c r="F63" s="5">
        <f t="shared" si="20"/>
        <v>19.233309</v>
      </c>
      <c r="G63" s="5">
        <f t="shared" si="20"/>
        <v>17.763302</v>
      </c>
      <c r="H63" s="5">
        <f t="shared" si="20"/>
        <v>19.949966</v>
      </c>
      <c r="I63" s="5">
        <f t="shared" si="20"/>
        <v>19.289347</v>
      </c>
      <c r="J63" s="149">
        <f>I63/H63-1</f>
        <v>-0.033113790770370244</v>
      </c>
      <c r="K63" s="149">
        <f>I63/E63-1</f>
        <v>-0.02901984918743228</v>
      </c>
      <c r="L63" s="111">
        <f>N63/O63-1</f>
        <v>-0.01604645066630117</v>
      </c>
      <c r="N63" s="57">
        <f>SUM(X63:AA63)</f>
        <v>76.23592400000001</v>
      </c>
      <c r="O63" s="138">
        <f>SUM(T63:W63)</f>
        <v>77.47918999999999</v>
      </c>
      <c r="P63" s="201" t="s">
        <v>60</v>
      </c>
      <c r="Q63" s="205">
        <v>19289347</v>
      </c>
      <c r="R63" s="1">
        <v>18.39904225</v>
      </c>
      <c r="S63" s="1">
        <v>18.826157</v>
      </c>
      <c r="T63" s="1">
        <v>19.178574</v>
      </c>
      <c r="U63" s="1">
        <v>19.157743</v>
      </c>
      <c r="V63" s="1">
        <v>19.277022</v>
      </c>
      <c r="W63" s="1">
        <v>19.865851</v>
      </c>
      <c r="X63" s="1">
        <v>19.233309</v>
      </c>
      <c r="Y63" s="1">
        <v>17.763302</v>
      </c>
      <c r="Z63" s="1">
        <v>19.949966</v>
      </c>
      <c r="AA63" s="1">
        <v>19.289347</v>
      </c>
      <c r="AB63" s="5"/>
      <c r="AC63" s="5"/>
    </row>
    <row r="64" spans="2:29" ht="12.75">
      <c r="B64" s="148" t="str">
        <f>P64</f>
        <v>Bergen (NO)</v>
      </c>
      <c r="C64" s="5">
        <f t="shared" si="19"/>
        <v>13.542145</v>
      </c>
      <c r="D64" s="5">
        <f t="shared" si="19"/>
        <v>10.3351</v>
      </c>
      <c r="E64" s="5">
        <f>W64</f>
        <v>9.057076</v>
      </c>
      <c r="F64" s="5">
        <f>X64</f>
        <v>10.347889</v>
      </c>
      <c r="G64" s="5">
        <f>Y64</f>
        <v>10.938209</v>
      </c>
      <c r="H64" s="5">
        <f>Z64</f>
        <v>10.63817</v>
      </c>
      <c r="I64" s="5">
        <f>AA64</f>
        <v>12.749642</v>
      </c>
      <c r="J64" s="149">
        <f>I64/H64-1</f>
        <v>0.19848075373865992</v>
      </c>
      <c r="K64" s="149">
        <f>I64/E64-1</f>
        <v>0.40769957103153365</v>
      </c>
      <c r="L64" s="111">
        <f>N64/O64-1</f>
        <v>0.0398671637667225</v>
      </c>
      <c r="N64" s="57">
        <f>SUM(X64:AA64)</f>
        <v>44.67391000000001</v>
      </c>
      <c r="O64" s="138">
        <f>SUM(T64:W64)</f>
        <v>42.96117</v>
      </c>
      <c r="P64" s="201" t="s">
        <v>62</v>
      </c>
      <c r="Q64" s="205">
        <v>12749642</v>
      </c>
      <c r="R64" s="1">
        <v>13.542145</v>
      </c>
      <c r="S64" s="1">
        <v>10.3351</v>
      </c>
      <c r="T64" s="1">
        <v>11.160053</v>
      </c>
      <c r="U64" s="1">
        <v>12.838217</v>
      </c>
      <c r="V64" s="1">
        <v>9.905824</v>
      </c>
      <c r="W64" s="1">
        <v>9.057076</v>
      </c>
      <c r="X64" s="1">
        <v>10.347889</v>
      </c>
      <c r="Y64" s="1">
        <v>10.938209</v>
      </c>
      <c r="Z64" s="1">
        <v>10.63817</v>
      </c>
      <c r="AA64" s="1">
        <v>12.749642</v>
      </c>
      <c r="AB64" s="5"/>
      <c r="AC64" s="5"/>
    </row>
    <row r="65" spans="2:21" ht="12.75">
      <c r="B65" s="69"/>
      <c r="C65" s="17"/>
      <c r="D65" s="17"/>
      <c r="E65" s="17"/>
      <c r="F65" s="17"/>
      <c r="G65" s="17"/>
      <c r="H65" s="17"/>
      <c r="I65" s="59"/>
      <c r="J65" s="66"/>
      <c r="K65" s="66"/>
      <c r="L65" s="66"/>
      <c r="N65" s="57"/>
      <c r="O65" s="138"/>
      <c r="P65" s="138"/>
      <c r="Q65" s="138"/>
      <c r="R65" s="5"/>
      <c r="S65" s="5"/>
      <c r="T65" s="5"/>
      <c r="U65" s="5"/>
    </row>
    <row r="66" ht="12.75">
      <c r="B66" s="152" t="s">
        <v>16</v>
      </c>
    </row>
    <row r="67" spans="2:27" ht="12.75">
      <c r="B67" s="148" t="str">
        <f>P67</f>
        <v>Le Havre (FR)</v>
      </c>
      <c r="C67" s="5">
        <f>R67</f>
        <v>9.857234</v>
      </c>
      <c r="D67" s="5">
        <f>S67</f>
        <v>10.157728</v>
      </c>
      <c r="E67" s="5">
        <f aca="true" t="shared" si="21" ref="E67:I68">W67</f>
        <v>9.324332</v>
      </c>
      <c r="F67" s="5">
        <f t="shared" si="21"/>
        <v>8.701528</v>
      </c>
      <c r="G67" s="5">
        <f t="shared" si="21"/>
        <v>9.091203</v>
      </c>
      <c r="H67" s="5">
        <f t="shared" si="21"/>
        <v>9.797639</v>
      </c>
      <c r="I67" s="5">
        <f t="shared" si="21"/>
        <v>9.989813</v>
      </c>
      <c r="J67" s="149">
        <f>I67/H67-1</f>
        <v>0.019614317286031913</v>
      </c>
      <c r="K67" s="149">
        <f>I67/E67-1</f>
        <v>0.07137036733569757</v>
      </c>
      <c r="L67" s="111">
        <f>N67/O67-1</f>
        <v>-0.062126785116798366</v>
      </c>
      <c r="N67" s="57">
        <f>SUM(X67:AA67)</f>
        <v>37.580183</v>
      </c>
      <c r="O67" s="138">
        <f>SUM(T67:W67)</f>
        <v>40.069577</v>
      </c>
      <c r="P67" s="201" t="s">
        <v>145</v>
      </c>
      <c r="Q67" s="205">
        <v>9989813</v>
      </c>
      <c r="R67" s="1">
        <v>9.857234</v>
      </c>
      <c r="S67" s="1">
        <v>10.157728</v>
      </c>
      <c r="T67" s="1">
        <v>9.83685</v>
      </c>
      <c r="U67" s="1">
        <v>10.834407</v>
      </c>
      <c r="V67" s="1">
        <v>10.073988</v>
      </c>
      <c r="W67" s="1">
        <v>9.324332</v>
      </c>
      <c r="X67" s="1">
        <v>8.701528</v>
      </c>
      <c r="Y67" s="1">
        <v>9.091203</v>
      </c>
      <c r="Z67" s="1">
        <v>9.797639</v>
      </c>
      <c r="AA67" s="1">
        <v>9.989813</v>
      </c>
    </row>
    <row r="68" spans="2:27" ht="12.75">
      <c r="B68" s="148" t="str">
        <f>P68</f>
        <v>Milford Haven (UK)</v>
      </c>
      <c r="C68" s="5">
        <f>R68</f>
        <v>9.876398</v>
      </c>
      <c r="D68" s="5">
        <f>S68</f>
        <v>7.02915</v>
      </c>
      <c r="E68" s="5">
        <f t="shared" si="21"/>
        <v>9.491209</v>
      </c>
      <c r="F68" s="5">
        <f t="shared" si="21"/>
        <v>8.629838</v>
      </c>
      <c r="G68" s="5">
        <f t="shared" si="21"/>
        <v>8.835723</v>
      </c>
      <c r="H68" s="5">
        <f t="shared" si="21"/>
        <v>8.393814</v>
      </c>
      <c r="I68" s="5">
        <f t="shared" si="21"/>
        <v>7.38337</v>
      </c>
      <c r="J68" s="149">
        <f>I68/H68-1</f>
        <v>-0.12037960336028419</v>
      </c>
      <c r="K68" s="149">
        <f>I68/E68-1</f>
        <v>-0.22208329834481566</v>
      </c>
      <c r="L68" s="111">
        <f>N68/O68-1</f>
        <v>-0.09534526627880757</v>
      </c>
      <c r="N68" s="57">
        <f>SUM(X68:AA68)</f>
        <v>33.242745</v>
      </c>
      <c r="O68" s="138">
        <f>SUM(T68:W68)</f>
        <v>36.746334</v>
      </c>
      <c r="P68" s="201" t="s">
        <v>202</v>
      </c>
      <c r="Q68" s="205">
        <v>7383370</v>
      </c>
      <c r="R68" s="1">
        <v>9.876398</v>
      </c>
      <c r="S68" s="1">
        <v>7.02915</v>
      </c>
      <c r="T68" s="1">
        <v>8.236939</v>
      </c>
      <c r="U68" s="1">
        <v>9.813681</v>
      </c>
      <c r="V68" s="1">
        <v>9.204505</v>
      </c>
      <c r="W68" s="1">
        <v>9.491209</v>
      </c>
      <c r="X68" s="1">
        <v>8.629838</v>
      </c>
      <c r="Y68" s="1">
        <v>8.835723</v>
      </c>
      <c r="Z68" s="1">
        <v>8.393814</v>
      </c>
      <c r="AA68" s="1">
        <v>7.38337</v>
      </c>
    </row>
    <row r="70" ht="12.75">
      <c r="B70" s="153" t="s">
        <v>17</v>
      </c>
    </row>
    <row r="71" spans="2:27" ht="12.75">
      <c r="B71" s="148" t="str">
        <f>P71</f>
        <v>Constanta (RO)</v>
      </c>
      <c r="C71" s="1">
        <f aca="true" t="shared" si="22" ref="C71:D75">R71</f>
        <v>6.730169</v>
      </c>
      <c r="D71" s="1">
        <f t="shared" si="22"/>
        <v>6.124974</v>
      </c>
      <c r="E71" s="1">
        <f aca="true" t="shared" si="23" ref="E71:I75">W71</f>
        <v>4.964622</v>
      </c>
      <c r="F71" s="1">
        <f t="shared" si="23"/>
        <v>4.350186</v>
      </c>
      <c r="G71" s="1">
        <f t="shared" si="23"/>
        <v>4.871205</v>
      </c>
      <c r="H71" s="1">
        <f t="shared" si="23"/>
        <v>7.665473</v>
      </c>
      <c r="I71" s="1">
        <f t="shared" si="23"/>
        <v>6.297806</v>
      </c>
      <c r="J71" s="147">
        <f>I71/H71-1</f>
        <v>-0.17841912690841133</v>
      </c>
      <c r="K71" s="154">
        <f>I71/E71-1</f>
        <v>0.26853685940238736</v>
      </c>
      <c r="L71" s="155">
        <f>N71/O71-1</f>
        <v>0.0648728291338656</v>
      </c>
      <c r="N71" s="57">
        <f>SUM(X71:AA71)</f>
        <v>23.184670000000004</v>
      </c>
      <c r="O71" s="138">
        <f>SUM(T71:W71)</f>
        <v>21.772243000000003</v>
      </c>
      <c r="P71" s="201" t="s">
        <v>136</v>
      </c>
      <c r="Q71" s="205">
        <v>6297806</v>
      </c>
      <c r="R71" s="1">
        <v>6.730169</v>
      </c>
      <c r="S71" s="1">
        <v>6.124974</v>
      </c>
      <c r="T71" s="1">
        <v>5.267036</v>
      </c>
      <c r="U71" s="1">
        <v>4.681847</v>
      </c>
      <c r="V71" s="1">
        <v>6.858738</v>
      </c>
      <c r="W71" s="1">
        <v>4.964622</v>
      </c>
      <c r="X71" s="1">
        <v>4.350186</v>
      </c>
      <c r="Y71" s="1">
        <v>4.871205</v>
      </c>
      <c r="Z71" s="1">
        <v>7.665473</v>
      </c>
      <c r="AA71" s="1">
        <v>6.297806</v>
      </c>
    </row>
    <row r="72" spans="2:27" ht="12.75">
      <c r="B72" s="148" t="str">
        <f>P72</f>
        <v>Immingham (UK)</v>
      </c>
      <c r="C72" s="1">
        <f>R72</f>
        <v>5.899754</v>
      </c>
      <c r="D72" s="1">
        <f>S72</f>
        <v>5.582112</v>
      </c>
      <c r="E72" s="1">
        <f>W72</f>
        <v>3.911458</v>
      </c>
      <c r="F72" s="1">
        <f>X72</f>
        <v>2.888906</v>
      </c>
      <c r="G72" s="1">
        <f>Y72</f>
        <v>2.825633</v>
      </c>
      <c r="H72" s="1">
        <f>Z72</f>
        <v>3.9888</v>
      </c>
      <c r="I72" s="1">
        <f>AA72</f>
        <v>4.320183</v>
      </c>
      <c r="J72" s="147">
        <f>I72/H72-1</f>
        <v>0.08307836943441638</v>
      </c>
      <c r="K72" s="154">
        <f>I72/E72-1</f>
        <v>0.10449428320590437</v>
      </c>
      <c r="L72" s="155">
        <f>N72/O72-1</f>
        <v>-0.25914500284882824</v>
      </c>
      <c r="N72" s="57">
        <f>SUM(X72:AA72)</f>
        <v>14.023522</v>
      </c>
      <c r="O72" s="138">
        <f>SUM(T72:W72)</f>
        <v>18.928835</v>
      </c>
      <c r="P72" s="201" t="s">
        <v>67</v>
      </c>
      <c r="Q72" s="205">
        <v>4320183</v>
      </c>
      <c r="R72" s="1">
        <v>5.899754</v>
      </c>
      <c r="S72" s="1">
        <v>5.582112</v>
      </c>
      <c r="T72" s="1">
        <v>5.981782</v>
      </c>
      <c r="U72" s="1">
        <v>4.656938</v>
      </c>
      <c r="V72" s="1">
        <v>4.378657</v>
      </c>
      <c r="W72" s="1">
        <v>3.911458</v>
      </c>
      <c r="X72" s="1">
        <v>2.888906</v>
      </c>
      <c r="Y72" s="1">
        <v>2.825633</v>
      </c>
      <c r="Z72" s="1">
        <v>3.9888</v>
      </c>
      <c r="AA72" s="1">
        <v>4.320183</v>
      </c>
    </row>
    <row r="73" spans="2:27" ht="12.75">
      <c r="B73" s="148" t="str">
        <f>P73</f>
        <v>Dunkerque (FR)</v>
      </c>
      <c r="C73" s="1">
        <f t="shared" si="22"/>
        <v>6.283606</v>
      </c>
      <c r="D73" s="1">
        <f t="shared" si="22"/>
        <v>5.820773</v>
      </c>
      <c r="E73" s="1">
        <f t="shared" si="23"/>
        <v>4.900279</v>
      </c>
      <c r="F73" s="1">
        <f t="shared" si="23"/>
        <v>5.059946</v>
      </c>
      <c r="G73" s="1">
        <f t="shared" si="23"/>
        <v>5.413876</v>
      </c>
      <c r="H73" s="1">
        <f t="shared" si="23"/>
        <v>5.958908</v>
      </c>
      <c r="I73" s="1">
        <f t="shared" si="23"/>
        <v>5.709721</v>
      </c>
      <c r="J73" s="147">
        <f>I73/H73-1</f>
        <v>-0.04181756120416691</v>
      </c>
      <c r="K73" s="154">
        <f>I73/E73-1</f>
        <v>0.16518283958933755</v>
      </c>
      <c r="L73" s="155">
        <f>N73/O73-1</f>
        <v>0.014215073891634677</v>
      </c>
      <c r="N73" s="57">
        <f>SUM(X73:AA73)</f>
        <v>22.142451</v>
      </c>
      <c r="O73" s="138">
        <f>SUM(T73:W73)</f>
        <v>21.832106</v>
      </c>
      <c r="P73" s="201" t="s">
        <v>214</v>
      </c>
      <c r="Q73" s="205">
        <v>5709721</v>
      </c>
      <c r="R73" s="1">
        <v>6.283606</v>
      </c>
      <c r="S73" s="1">
        <v>5.820773</v>
      </c>
      <c r="T73" s="1">
        <v>5.386548</v>
      </c>
      <c r="U73" s="1">
        <v>6.222716</v>
      </c>
      <c r="V73" s="1">
        <v>5.322563</v>
      </c>
      <c r="W73" s="1">
        <v>4.900279</v>
      </c>
      <c r="X73" s="1">
        <v>5.059946</v>
      </c>
      <c r="Y73" s="1">
        <v>5.413876</v>
      </c>
      <c r="Z73" s="1">
        <v>5.958908</v>
      </c>
      <c r="AA73" s="1">
        <v>5.709721</v>
      </c>
    </row>
    <row r="74" spans="2:27" ht="12.75">
      <c r="B74" s="148" t="str">
        <f>P74</f>
        <v>Narvik (NO)</v>
      </c>
      <c r="C74" s="1">
        <f>R74</f>
        <v>5.43186</v>
      </c>
      <c r="D74" s="1">
        <f>S74</f>
        <v>5.223108</v>
      </c>
      <c r="E74" s="1">
        <f>W74</f>
        <v>4.877304</v>
      </c>
      <c r="F74" s="1">
        <f>X74</f>
        <v>4.871923</v>
      </c>
      <c r="G74" s="1">
        <f>Y74</f>
        <v>5.298785</v>
      </c>
      <c r="H74" s="1">
        <f>Z74</f>
        <v>5.55724</v>
      </c>
      <c r="I74" s="1">
        <f>AA74</f>
        <v>5.005167</v>
      </c>
      <c r="J74" s="147">
        <f>I74/H74-1</f>
        <v>-0.09934301919657962</v>
      </c>
      <c r="K74" s="154">
        <f>I74/E74-1</f>
        <v>0.026215917646306375</v>
      </c>
      <c r="L74" s="155">
        <f>N74/O74-1</f>
        <v>0.18316466401574094</v>
      </c>
      <c r="N74" s="57">
        <f>SUM(X74:AA74)</f>
        <v>20.733114999999998</v>
      </c>
      <c r="O74" s="138">
        <f>SUM(T74:W74)</f>
        <v>17.52344</v>
      </c>
      <c r="P74" s="201" t="s">
        <v>217</v>
      </c>
      <c r="Q74" s="205">
        <v>5005167</v>
      </c>
      <c r="R74" s="1">
        <v>5.43186</v>
      </c>
      <c r="S74" s="1">
        <v>5.223108</v>
      </c>
      <c r="T74" s="1">
        <v>3.956535</v>
      </c>
      <c r="U74" s="1">
        <v>3.938134</v>
      </c>
      <c r="V74" s="1">
        <v>4.751467</v>
      </c>
      <c r="W74" s="1">
        <v>4.877304</v>
      </c>
      <c r="X74" s="1">
        <v>4.871923</v>
      </c>
      <c r="Y74" s="1">
        <v>5.298785</v>
      </c>
      <c r="Z74" s="1">
        <v>5.55724</v>
      </c>
      <c r="AA74" s="1">
        <v>5.005167</v>
      </c>
    </row>
    <row r="75" spans="2:27" ht="12.75">
      <c r="B75" s="148" t="str">
        <f>P75</f>
        <v>Antwerpen (BE)</v>
      </c>
      <c r="C75" s="1">
        <f t="shared" si="22"/>
        <v>3.437233</v>
      </c>
      <c r="D75" s="1">
        <f t="shared" si="22"/>
        <v>3.300336</v>
      </c>
      <c r="E75" s="1">
        <f t="shared" si="23"/>
        <v>3.353028</v>
      </c>
      <c r="F75" s="1">
        <f t="shared" si="23"/>
        <v>2.863184</v>
      </c>
      <c r="G75" s="1">
        <f t="shared" si="23"/>
        <v>3.184119</v>
      </c>
      <c r="H75" s="1">
        <f t="shared" si="23"/>
        <v>3.182444</v>
      </c>
      <c r="I75" s="1">
        <f t="shared" si="23"/>
        <v>3.357826</v>
      </c>
      <c r="J75" s="147">
        <f>I75/H75-1</f>
        <v>0.055109217946961664</v>
      </c>
      <c r="K75" s="154">
        <f>I75/E75-1</f>
        <v>0.0014309454021856904</v>
      </c>
      <c r="L75" s="155">
        <f>N75/O75-1</f>
        <v>-0.09506756993316812</v>
      </c>
      <c r="N75" s="57">
        <f>SUM(X75:AA75)</f>
        <v>12.587572999999999</v>
      </c>
      <c r="O75" s="138">
        <f>SUM(T75:W75)</f>
        <v>13.909959</v>
      </c>
      <c r="P75" s="201" t="s">
        <v>112</v>
      </c>
      <c r="Q75" s="205">
        <v>3357826</v>
      </c>
      <c r="R75" s="1">
        <v>3.437233</v>
      </c>
      <c r="S75" s="1">
        <v>3.300336</v>
      </c>
      <c r="T75" s="1">
        <v>3.603476</v>
      </c>
      <c r="U75" s="1">
        <v>3.640081</v>
      </c>
      <c r="V75" s="1">
        <v>3.313374</v>
      </c>
      <c r="W75" s="1">
        <v>3.353028</v>
      </c>
      <c r="X75" s="1">
        <v>2.863184</v>
      </c>
      <c r="Y75" s="1">
        <v>3.184119</v>
      </c>
      <c r="Z75" s="1">
        <v>3.182444</v>
      </c>
      <c r="AA75" s="1">
        <v>3.357826</v>
      </c>
    </row>
    <row r="76" ht="12.75">
      <c r="B76" s="69"/>
    </row>
    <row r="77" spans="2:21" ht="12.75">
      <c r="B77" s="156" t="s">
        <v>18</v>
      </c>
      <c r="N77" s="57"/>
      <c r="O77" s="138"/>
      <c r="P77" s="138"/>
      <c r="Q77" s="138"/>
      <c r="R77" s="1"/>
      <c r="S77" s="1"/>
      <c r="T77" s="1"/>
      <c r="U77" s="1"/>
    </row>
    <row r="78" spans="2:27" ht="12.75">
      <c r="B78" s="148" t="str">
        <f>P78</f>
        <v>Bremerhaven (DE)</v>
      </c>
      <c r="C78" s="1">
        <f>R78</f>
        <v>11.650675</v>
      </c>
      <c r="D78" s="1">
        <f>S78</f>
        <v>11.713643</v>
      </c>
      <c r="E78" s="1">
        <f>W78</f>
        <v>10.670635</v>
      </c>
      <c r="F78" s="1">
        <f>X78</f>
        <v>11.408331</v>
      </c>
      <c r="G78" s="1">
        <f>Y78</f>
        <v>12.138001</v>
      </c>
      <c r="H78" s="1">
        <f>Z78</f>
        <v>12.10932</v>
      </c>
      <c r="I78" s="1">
        <f>AA78</f>
        <v>10.836992</v>
      </c>
      <c r="J78" s="149">
        <f>I78/H78-1</f>
        <v>-0.10507014431859096</v>
      </c>
      <c r="K78" s="149">
        <f>I78/E78-1</f>
        <v>0.015590168720043263</v>
      </c>
      <c r="L78" s="111">
        <f>N78/O78-1</f>
        <v>0.05361383838201861</v>
      </c>
      <c r="N78" s="57">
        <f>SUM(X78:AA78)</f>
        <v>46.492644000000006</v>
      </c>
      <c r="O78" s="138">
        <f>SUM(T78:W78)</f>
        <v>44.126835</v>
      </c>
      <c r="P78" s="201" t="s">
        <v>63</v>
      </c>
      <c r="Q78" s="205">
        <v>10836992</v>
      </c>
      <c r="R78" s="1">
        <v>11.650675</v>
      </c>
      <c r="S78" s="1">
        <v>11.713643</v>
      </c>
      <c r="T78" s="1">
        <v>11.412843</v>
      </c>
      <c r="U78" s="1">
        <v>10.87542</v>
      </c>
      <c r="V78" s="1">
        <v>11.167937</v>
      </c>
      <c r="W78" s="1">
        <v>10.670635</v>
      </c>
      <c r="X78" s="1">
        <v>11.408331</v>
      </c>
      <c r="Y78" s="1">
        <v>12.138001</v>
      </c>
      <c r="Z78" s="1">
        <v>12.10932</v>
      </c>
      <c r="AA78" s="1">
        <v>10.836992</v>
      </c>
    </row>
    <row r="79" spans="2:27" ht="12.75">
      <c r="B79" s="148"/>
      <c r="C79" s="1"/>
      <c r="D79" s="1"/>
      <c r="E79" s="1"/>
      <c r="F79" s="1"/>
      <c r="G79" s="1"/>
      <c r="H79" s="1"/>
      <c r="I79" s="1"/>
      <c r="J79" s="149"/>
      <c r="K79" s="149"/>
      <c r="L79" s="111"/>
      <c r="N79" s="57"/>
      <c r="O79" s="138"/>
      <c r="P79" s="150"/>
      <c r="Q79" s="151"/>
      <c r="R79" s="5"/>
      <c r="S79" s="5"/>
      <c r="T79" s="5"/>
      <c r="U79" s="5"/>
      <c r="V79" s="5"/>
      <c r="W79" s="5"/>
      <c r="X79" s="5"/>
      <c r="Y79" s="5"/>
      <c r="Z79" s="5"/>
      <c r="AA79" s="5"/>
    </row>
    <row r="81" ht="12.75">
      <c r="B81" s="153" t="s">
        <v>19</v>
      </c>
    </row>
    <row r="82" spans="2:27" ht="12.75">
      <c r="B82" s="148" t="str">
        <f>P82</f>
        <v>Lubeck (DE)</v>
      </c>
      <c r="C82" s="1">
        <f>R82</f>
        <v>3.413921</v>
      </c>
      <c r="D82" s="1">
        <f>S82</f>
        <v>3.368031</v>
      </c>
      <c r="E82" s="1">
        <f aca="true" t="shared" si="24" ref="E82:I83">W82</f>
        <v>2.998812</v>
      </c>
      <c r="F82" s="1">
        <f t="shared" si="24"/>
        <v>3.025818</v>
      </c>
      <c r="G82" s="1">
        <f t="shared" si="24"/>
        <v>3.264596</v>
      </c>
      <c r="H82" s="1">
        <f t="shared" si="24"/>
        <v>2.88259</v>
      </c>
      <c r="I82" s="1">
        <f t="shared" si="24"/>
        <v>2.896027</v>
      </c>
      <c r="J82" s="149">
        <f>I82/H82-1</f>
        <v>0.00466143294745347</v>
      </c>
      <c r="K82" s="149">
        <f>I82/E82-1</f>
        <v>-0.03427523966157264</v>
      </c>
      <c r="L82" s="111">
        <f>N82/O82-1</f>
        <v>-0.05554809097797586</v>
      </c>
      <c r="N82" s="57">
        <f>SUM(X82:AA82)</f>
        <v>12.069031</v>
      </c>
      <c r="O82" s="138">
        <f>SUM(T82:W82)</f>
        <v>12.778873</v>
      </c>
      <c r="P82" s="201" t="s">
        <v>198</v>
      </c>
      <c r="Q82" s="205">
        <v>2896027</v>
      </c>
      <c r="R82" s="1">
        <v>3.413921</v>
      </c>
      <c r="S82" s="1">
        <v>3.368031</v>
      </c>
      <c r="T82" s="1">
        <v>3.326019</v>
      </c>
      <c r="U82" s="1">
        <v>3.331317</v>
      </c>
      <c r="V82" s="1">
        <v>3.122725</v>
      </c>
      <c r="W82" s="1">
        <v>2.998812</v>
      </c>
      <c r="X82" s="1">
        <v>3.025818</v>
      </c>
      <c r="Y82" s="1">
        <v>3.264596</v>
      </c>
      <c r="Z82" s="1">
        <v>2.88259</v>
      </c>
      <c r="AA82" s="1">
        <v>2.896027</v>
      </c>
    </row>
    <row r="83" spans="2:27" ht="12.75">
      <c r="B83" s="148" t="str">
        <f>P83</f>
        <v>Rotterdam (NL)</v>
      </c>
      <c r="C83" s="1">
        <f>R83</f>
        <v>3.243515</v>
      </c>
      <c r="D83" s="1">
        <f>S83</f>
        <v>3.313231</v>
      </c>
      <c r="E83" s="1">
        <f t="shared" si="24"/>
        <v>2.857155</v>
      </c>
      <c r="F83" s="1">
        <f t="shared" si="24"/>
        <v>2.809871</v>
      </c>
      <c r="G83" s="1">
        <f t="shared" si="24"/>
        <v>3.021267</v>
      </c>
      <c r="H83" s="1">
        <f t="shared" si="24"/>
        <v>2.954662</v>
      </c>
      <c r="I83" s="1">
        <f t="shared" si="24"/>
        <v>2.83083</v>
      </c>
      <c r="J83" s="149">
        <f>I83/H83-1</f>
        <v>-0.041910716014217475</v>
      </c>
      <c r="K83" s="149">
        <f>I83/E83-1</f>
        <v>-0.00921371084172895</v>
      </c>
      <c r="L83" s="111">
        <f>N83/O83-1</f>
        <v>-0.009339301990492377</v>
      </c>
      <c r="N83" s="57">
        <f>SUM(X83:AA83)</f>
        <v>11.616629999999999</v>
      </c>
      <c r="O83" s="138">
        <f>SUM(T83:W83)</f>
        <v>11.726144</v>
      </c>
      <c r="P83" s="201" t="s">
        <v>58</v>
      </c>
      <c r="Q83" s="205">
        <v>2830830</v>
      </c>
      <c r="R83" s="1">
        <v>3.243515</v>
      </c>
      <c r="S83" s="1">
        <v>3.313231</v>
      </c>
      <c r="T83" s="1">
        <v>3.106758</v>
      </c>
      <c r="U83" s="1">
        <v>2.739203</v>
      </c>
      <c r="V83" s="1">
        <v>3.023028</v>
      </c>
      <c r="W83" s="1">
        <v>2.857155</v>
      </c>
      <c r="X83" s="1">
        <v>2.809871</v>
      </c>
      <c r="Y83" s="1">
        <v>3.021267</v>
      </c>
      <c r="Z83" s="1">
        <v>2.954662</v>
      </c>
      <c r="AA83" s="1">
        <v>2.83083</v>
      </c>
    </row>
    <row r="84" ht="12.75">
      <c r="H84" s="157"/>
    </row>
    <row r="85" ht="12.75">
      <c r="H85" s="157"/>
    </row>
    <row r="86" ht="12.75">
      <c r="H86" s="157"/>
    </row>
    <row r="87" ht="12.75">
      <c r="B87" s="69"/>
    </row>
    <row r="88" spans="2:3" ht="12.75">
      <c r="B88" s="167" t="s">
        <v>159</v>
      </c>
      <c r="C88" s="6" t="s">
        <v>235</v>
      </c>
    </row>
    <row r="90" spans="2:12" ht="12.75">
      <c r="B90" s="28" t="s">
        <v>0</v>
      </c>
      <c r="C90" s="49">
        <v>2013</v>
      </c>
      <c r="D90" s="49">
        <v>2014</v>
      </c>
      <c r="E90" s="216">
        <v>2015</v>
      </c>
      <c r="F90" s="284">
        <v>2016</v>
      </c>
      <c r="G90" s="285"/>
      <c r="H90" s="285"/>
      <c r="I90" s="272">
        <v>2016</v>
      </c>
      <c r="J90" s="273"/>
      <c r="K90" s="273"/>
      <c r="L90" s="273"/>
    </row>
    <row r="91" spans="2:12" ht="12.75">
      <c r="B91" s="108" t="s">
        <v>0</v>
      </c>
      <c r="C91" s="52" t="s">
        <v>4</v>
      </c>
      <c r="D91" s="52" t="s">
        <v>4</v>
      </c>
      <c r="E91" s="209" t="s">
        <v>4</v>
      </c>
      <c r="F91" s="209" t="s">
        <v>1</v>
      </c>
      <c r="G91" s="53" t="s">
        <v>2</v>
      </c>
      <c r="H91" s="53" t="s">
        <v>3</v>
      </c>
      <c r="I91" s="274" t="s">
        <v>4</v>
      </c>
      <c r="J91" s="275"/>
      <c r="K91" s="275"/>
      <c r="L91" s="275"/>
    </row>
    <row r="92" spans="2:27" ht="60" customHeight="1">
      <c r="B92" s="143" t="s">
        <v>0</v>
      </c>
      <c r="C92" s="286" t="s">
        <v>199</v>
      </c>
      <c r="D92" s="287"/>
      <c r="E92" s="287"/>
      <c r="F92" s="287"/>
      <c r="G92" s="287"/>
      <c r="H92" s="288"/>
      <c r="I92" s="181" t="s">
        <v>204</v>
      </c>
      <c r="J92" s="210" t="s">
        <v>131</v>
      </c>
      <c r="K92" s="210" t="s">
        <v>130</v>
      </c>
      <c r="L92" s="211" t="s">
        <v>220</v>
      </c>
      <c r="P92" s="158" t="s">
        <v>0</v>
      </c>
      <c r="Q92" s="158" t="s">
        <v>0</v>
      </c>
      <c r="R92" s="62" t="s">
        <v>221</v>
      </c>
      <c r="S92" s="62" t="s">
        <v>147</v>
      </c>
      <c r="T92" s="62" t="s">
        <v>148</v>
      </c>
      <c r="U92" s="62" t="s">
        <v>153</v>
      </c>
      <c r="V92" s="62" t="s">
        <v>197</v>
      </c>
      <c r="W92" s="62" t="s">
        <v>201</v>
      </c>
      <c r="X92" s="62" t="s">
        <v>205</v>
      </c>
      <c r="Y92" s="62" t="s">
        <v>207</v>
      </c>
      <c r="Z92" s="62" t="s">
        <v>216</v>
      </c>
      <c r="AA92" s="62" t="s">
        <v>222</v>
      </c>
    </row>
    <row r="93" spans="2:27" ht="12.75">
      <c r="B93" s="35" t="s">
        <v>58</v>
      </c>
      <c r="C93" s="82">
        <f aca="true" t="shared" si="25" ref="C93:D97">R93/1000</f>
        <v>2650.20125</v>
      </c>
      <c r="D93" s="83">
        <f t="shared" si="25"/>
        <v>2912.57575</v>
      </c>
      <c r="E93" s="84">
        <f aca="true" t="shared" si="26" ref="E93:I97">W93/1000</f>
        <v>2753.08975</v>
      </c>
      <c r="F93" s="84">
        <f t="shared" si="26"/>
        <v>2845.7375</v>
      </c>
      <c r="G93" s="85">
        <f t="shared" si="26"/>
        <v>2880.595</v>
      </c>
      <c r="H93" s="85">
        <f t="shared" si="26"/>
        <v>2981.875</v>
      </c>
      <c r="I93" s="172">
        <f>AA93/1000</f>
        <v>2966.3125</v>
      </c>
      <c r="J93" s="189">
        <f>100*(I93/H93-1)</f>
        <v>-0.5219031649549399</v>
      </c>
      <c r="K93" s="189">
        <f>100*(I93/E93-1)</f>
        <v>7.744852851237405</v>
      </c>
      <c r="L93" s="190">
        <f>100*(N93/O93-1)</f>
        <v>0.8408681870366141</v>
      </c>
      <c r="N93" s="57">
        <f>SUM(X93:AA93)</f>
        <v>11674520</v>
      </c>
      <c r="O93" s="138">
        <f>SUM(T93:W93)</f>
        <v>11577171.25</v>
      </c>
      <c r="P93" s="207" t="s">
        <v>101</v>
      </c>
      <c r="Q93" s="208">
        <v>2966312.5</v>
      </c>
      <c r="R93" s="4">
        <v>2650201.25</v>
      </c>
      <c r="S93" s="4">
        <v>2912575.75</v>
      </c>
      <c r="T93" s="4">
        <v>2975638.25</v>
      </c>
      <c r="U93" s="4">
        <v>2925885.75</v>
      </c>
      <c r="V93" s="4">
        <v>2922557.5</v>
      </c>
      <c r="W93" s="4">
        <v>2753089.75</v>
      </c>
      <c r="X93" s="4">
        <v>2845737.5</v>
      </c>
      <c r="Y93" s="4">
        <v>2880595</v>
      </c>
      <c r="Z93" s="4">
        <v>2981875</v>
      </c>
      <c r="AA93" s="4">
        <v>2966312.5</v>
      </c>
    </row>
    <row r="94" spans="2:27" ht="12.75">
      <c r="B94" s="32" t="s">
        <v>112</v>
      </c>
      <c r="C94" s="93">
        <f t="shared" si="25"/>
        <v>2095.27025</v>
      </c>
      <c r="D94" s="94">
        <f t="shared" si="25"/>
        <v>2209.851</v>
      </c>
      <c r="E94" s="95">
        <f t="shared" si="26"/>
        <v>2362.354</v>
      </c>
      <c r="F94" s="95">
        <f t="shared" si="26"/>
        <v>2448.79825</v>
      </c>
      <c r="G94" s="96">
        <f t="shared" si="26"/>
        <v>2550.02875</v>
      </c>
      <c r="H94" s="96">
        <f>Z94/1000</f>
        <v>2467.2925</v>
      </c>
      <c r="I94" s="173">
        <f t="shared" si="26"/>
        <v>2424.5825</v>
      </c>
      <c r="J94" s="235">
        <f>100*(I94/H94-1)</f>
        <v>-1.7310472917175468</v>
      </c>
      <c r="K94" s="235">
        <f>100*(I94/E94-1)</f>
        <v>2.6341733711374493</v>
      </c>
      <c r="L94" s="236">
        <f>100*(N94/O94-1)</f>
        <v>5.554279650109728</v>
      </c>
      <c r="N94" s="57">
        <f>SUM(X94:AA94)</f>
        <v>9890702</v>
      </c>
      <c r="O94" s="138">
        <f>SUM(T94:W94)</f>
        <v>9370252</v>
      </c>
      <c r="P94" s="207" t="s">
        <v>113</v>
      </c>
      <c r="Q94" s="208">
        <v>2424582.5</v>
      </c>
      <c r="R94" s="4">
        <v>2095270.25</v>
      </c>
      <c r="S94" s="4">
        <v>2209851</v>
      </c>
      <c r="T94" s="4">
        <v>2194988</v>
      </c>
      <c r="U94" s="4">
        <v>2428371.25</v>
      </c>
      <c r="V94" s="4">
        <v>2384538.75</v>
      </c>
      <c r="W94" s="4">
        <v>2362354</v>
      </c>
      <c r="X94" s="4">
        <v>2448798.25</v>
      </c>
      <c r="Y94" s="4">
        <v>2550028.75</v>
      </c>
      <c r="Z94" s="4">
        <v>2467292.5</v>
      </c>
      <c r="AA94" s="4">
        <v>2424582.5</v>
      </c>
    </row>
    <row r="95" spans="2:27" ht="12.75">
      <c r="B95" s="32" t="s">
        <v>59</v>
      </c>
      <c r="C95" s="93">
        <f t="shared" si="25"/>
        <v>2306.765</v>
      </c>
      <c r="D95" s="94">
        <f t="shared" si="25"/>
        <v>2326.194</v>
      </c>
      <c r="E95" s="95">
        <f t="shared" si="26"/>
        <v>2107.007</v>
      </c>
      <c r="F95" s="95">
        <f t="shared" si="26"/>
        <v>2223.562</v>
      </c>
      <c r="G95" s="96">
        <f t="shared" si="26"/>
        <v>2224.978</v>
      </c>
      <c r="H95" s="96">
        <f t="shared" si="26"/>
        <v>2264.455</v>
      </c>
      <c r="I95" s="173">
        <f t="shared" si="26"/>
        <v>2215.588</v>
      </c>
      <c r="J95" s="235">
        <f>100*(I95/H95-1)</f>
        <v>-2.1580026982209732</v>
      </c>
      <c r="K95" s="235">
        <f>100*(I95/E95-1)</f>
        <v>5.153328868864704</v>
      </c>
      <c r="L95" s="236">
        <f>100*(N95/O95-1)</f>
        <v>0.9118088605587715</v>
      </c>
      <c r="N95" s="57">
        <f>SUM(X95:AA95)</f>
        <v>8928583</v>
      </c>
      <c r="O95" s="138">
        <f>SUM(T95:W95)</f>
        <v>8847907</v>
      </c>
      <c r="P95" s="207" t="s">
        <v>102</v>
      </c>
      <c r="Q95" s="208">
        <v>2215588</v>
      </c>
      <c r="R95" s="4">
        <v>2306765</v>
      </c>
      <c r="S95" s="4">
        <v>2326194</v>
      </c>
      <c r="T95" s="4">
        <v>2310262</v>
      </c>
      <c r="U95" s="4">
        <v>2202247</v>
      </c>
      <c r="V95" s="4">
        <v>2228391</v>
      </c>
      <c r="W95" s="4">
        <v>2107007</v>
      </c>
      <c r="X95" s="4">
        <v>2223562</v>
      </c>
      <c r="Y95" s="4">
        <v>2224978</v>
      </c>
      <c r="Z95" s="4">
        <v>2264455</v>
      </c>
      <c r="AA95" s="4">
        <v>2215588</v>
      </c>
    </row>
    <row r="96" spans="2:27" ht="12.75">
      <c r="B96" s="32" t="s">
        <v>63</v>
      </c>
      <c r="C96" s="93">
        <f t="shared" si="25"/>
        <v>1393.919</v>
      </c>
      <c r="D96" s="94">
        <f t="shared" si="25"/>
        <v>1410.029</v>
      </c>
      <c r="E96" s="95">
        <f t="shared" si="26"/>
        <v>1306.653</v>
      </c>
      <c r="F96" s="95">
        <f t="shared" si="26"/>
        <v>1402.798</v>
      </c>
      <c r="G96" s="96">
        <f t="shared" si="26"/>
        <v>1436.064</v>
      </c>
      <c r="H96" s="96">
        <f t="shared" si="26"/>
        <v>1399.717</v>
      </c>
      <c r="I96" s="173">
        <f>AA96/1000</f>
        <v>1271.79</v>
      </c>
      <c r="J96" s="235">
        <f>100*(I96/H96-1)</f>
        <v>-9.139490339832989</v>
      </c>
      <c r="K96" s="235">
        <f>100*(I96/E96-1)</f>
        <v>-2.6681146409949785</v>
      </c>
      <c r="L96" s="236">
        <f>100*(N96/O96-1)</f>
        <v>0.796836179067939</v>
      </c>
      <c r="N96" s="57">
        <f>SUM(X96:AA96)</f>
        <v>5510369</v>
      </c>
      <c r="O96" s="138">
        <f>SUM(T96:W96)</f>
        <v>5466807.5</v>
      </c>
      <c r="P96" s="207" t="s">
        <v>103</v>
      </c>
      <c r="Q96" s="208">
        <v>1271790</v>
      </c>
      <c r="R96" s="4">
        <v>1393919</v>
      </c>
      <c r="S96" s="4">
        <v>1410029</v>
      </c>
      <c r="T96" s="4">
        <v>1376715.5</v>
      </c>
      <c r="U96" s="4">
        <v>1349798</v>
      </c>
      <c r="V96" s="4">
        <v>1433641</v>
      </c>
      <c r="W96" s="4">
        <v>1306653</v>
      </c>
      <c r="X96" s="4">
        <v>1402798</v>
      </c>
      <c r="Y96" s="4">
        <v>1436064</v>
      </c>
      <c r="Z96" s="4">
        <v>1399717</v>
      </c>
      <c r="AA96" s="4">
        <v>1271790</v>
      </c>
    </row>
    <row r="97" spans="2:27" ht="12.75">
      <c r="B97" s="34" t="s">
        <v>69</v>
      </c>
      <c r="C97" s="87">
        <f t="shared" si="25"/>
        <v>786.65475</v>
      </c>
      <c r="D97" s="88">
        <f t="shared" si="25"/>
        <v>1090.613</v>
      </c>
      <c r="E97" s="89">
        <f t="shared" si="26"/>
        <v>1210.585</v>
      </c>
      <c r="F97" s="89">
        <f t="shared" si="26"/>
        <v>1163.8</v>
      </c>
      <c r="G97" s="90">
        <f>Y97/1000</f>
        <v>1192.133</v>
      </c>
      <c r="H97" s="90">
        <f>Z97/1000</f>
        <v>1214.781</v>
      </c>
      <c r="I97" s="174">
        <f>AA97/1000</f>
        <v>1191.356</v>
      </c>
      <c r="J97" s="191">
        <f>100*(I97/H97-1)</f>
        <v>-1.9283311148264537</v>
      </c>
      <c r="K97" s="191">
        <f>100*(I97/E97-1)</f>
        <v>-1.5884056055543438</v>
      </c>
      <c r="L97" s="192">
        <f>100*(N97/O97-1)</f>
        <v>5.454266029610033</v>
      </c>
      <c r="N97" s="57">
        <f>SUM(X97:AA97)</f>
        <v>4762070</v>
      </c>
      <c r="O97" s="138">
        <f>SUM(T97:W97)</f>
        <v>4515768</v>
      </c>
      <c r="P97" s="207" t="s">
        <v>141</v>
      </c>
      <c r="Q97" s="208">
        <v>1191356</v>
      </c>
      <c r="R97" s="4">
        <v>786654.75</v>
      </c>
      <c r="S97" s="4">
        <v>1090613</v>
      </c>
      <c r="T97" s="4">
        <v>1016055</v>
      </c>
      <c r="U97" s="4">
        <v>1065874</v>
      </c>
      <c r="V97" s="4">
        <v>1223254</v>
      </c>
      <c r="W97" s="4">
        <v>1210585</v>
      </c>
      <c r="X97" s="4">
        <v>1163800</v>
      </c>
      <c r="Y97" s="4">
        <v>1192133</v>
      </c>
      <c r="Z97" s="4">
        <v>1214781</v>
      </c>
      <c r="AA97" s="4">
        <v>1191356</v>
      </c>
    </row>
    <row r="99" spans="2:27" ht="12.75">
      <c r="B99" s="148" t="str">
        <f>P99</f>
        <v>Valencia</v>
      </c>
      <c r="C99" s="127">
        <f>R99/1000</f>
        <v>1051.84425</v>
      </c>
      <c r="D99" s="159">
        <f>S99/1000</f>
        <v>1125.58525</v>
      </c>
      <c r="E99" s="160">
        <f>W99/1000</f>
        <v>1085.16775</v>
      </c>
      <c r="F99" s="160">
        <f>X99/1000</f>
        <v>1133.9295</v>
      </c>
      <c r="G99" s="160">
        <f>Y99/1000</f>
        <v>1233.785</v>
      </c>
      <c r="H99" s="160">
        <f>Z99/1000</f>
        <v>1162.81275</v>
      </c>
      <c r="I99" s="128">
        <f>AA99/1000</f>
        <v>1162.459</v>
      </c>
      <c r="J99" s="129">
        <f>100*(I99/H99-1)</f>
        <v>-0.030421923048229438</v>
      </c>
      <c r="K99" s="129">
        <f>100*(I99/E99-1)</f>
        <v>7.122516311418203</v>
      </c>
      <c r="L99" s="130">
        <f>100*(N99/O99-1)</f>
        <v>1.829845150049203</v>
      </c>
      <c r="N99" s="57">
        <f>SUM(X99:AA99)</f>
        <v>4692986.25</v>
      </c>
      <c r="O99" s="138">
        <f>SUM(T99:W99)</f>
        <v>4608655</v>
      </c>
      <c r="P99" s="207" t="s">
        <v>104</v>
      </c>
      <c r="Q99" s="208">
        <v>1162459</v>
      </c>
      <c r="R99" s="4">
        <v>1051844.25</v>
      </c>
      <c r="S99" s="4">
        <v>1125585.25</v>
      </c>
      <c r="T99" s="4">
        <v>1167525</v>
      </c>
      <c r="U99" s="4">
        <v>1181139.75</v>
      </c>
      <c r="V99" s="4">
        <v>1174822.5</v>
      </c>
      <c r="W99" s="4">
        <v>1085167.75</v>
      </c>
      <c r="X99" s="4">
        <v>1133929.5</v>
      </c>
      <c r="Y99" s="4">
        <v>1233785</v>
      </c>
      <c r="Z99" s="4">
        <v>1162812.75</v>
      </c>
      <c r="AA99" s="4">
        <v>1162459</v>
      </c>
    </row>
  </sheetData>
  <mergeCells count="33">
    <mergeCell ref="I50:L50"/>
    <mergeCell ref="C52:H52"/>
    <mergeCell ref="I41:L41"/>
    <mergeCell ref="C92:H92"/>
    <mergeCell ref="I91:L91"/>
    <mergeCell ref="I90:L90"/>
    <mergeCell ref="I51:L51"/>
    <mergeCell ref="B59:L59"/>
    <mergeCell ref="B58:L58"/>
    <mergeCell ref="F90:H90"/>
    <mergeCell ref="F41:H41"/>
    <mergeCell ref="F50:H50"/>
    <mergeCell ref="I5:L5"/>
    <mergeCell ref="I6:L6"/>
    <mergeCell ref="C7:H7"/>
    <mergeCell ref="I15:L15"/>
    <mergeCell ref="I23:L23"/>
    <mergeCell ref="I14:L14"/>
    <mergeCell ref="B13:L13"/>
    <mergeCell ref="B22:L22"/>
    <mergeCell ref="C16:H16"/>
    <mergeCell ref="F5:H5"/>
    <mergeCell ref="F14:H14"/>
    <mergeCell ref="F23:H23"/>
    <mergeCell ref="I33:L33"/>
    <mergeCell ref="C43:H43"/>
    <mergeCell ref="I24:L24"/>
    <mergeCell ref="B31:L31"/>
    <mergeCell ref="I32:L32"/>
    <mergeCell ref="C34:H34"/>
    <mergeCell ref="I42:L42"/>
    <mergeCell ref="C25:H25"/>
    <mergeCell ref="F32:H32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Virginie Attivissimo</cp:lastModifiedBy>
  <cp:lastPrinted>2016-06-20T09:59:01Z</cp:lastPrinted>
  <dcterms:created xsi:type="dcterms:W3CDTF">2010-12-20T13:32:21Z</dcterms:created>
  <dcterms:modified xsi:type="dcterms:W3CDTF">2017-07-27T14:31:17Z</dcterms:modified>
  <cp:category/>
  <cp:version/>
  <cp:contentType/>
  <cp:contentStatus/>
</cp:coreProperties>
</file>