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305" yWindow="65356" windowWidth="18195" windowHeight="11025" activeTab="0"/>
  </bookViews>
  <sheets>
    <sheet name="Figure 1" sheetId="1" r:id="rId1"/>
    <sheet name="Table 1" sheetId="12" r:id="rId2"/>
    <sheet name="Table 2" sheetId="13" r:id="rId3"/>
    <sheet name="Figure 2a" sheetId="14" r:id="rId4"/>
    <sheet name="Figure 2b" sheetId="15" r:id="rId5"/>
    <sheet name="Figure 2c" sheetId="16" r:id="rId6"/>
    <sheet name="Figure 2d" sheetId="17" r:id="rId7"/>
    <sheet name="Figue 3" sheetId="2" r:id="rId8"/>
    <sheet name="Table 3" sheetId="19" r:id="rId9"/>
    <sheet name="Table 4" sheetId="20" r:id="rId10"/>
    <sheet name="Table 5" sheetId="21" r:id="rId11"/>
    <sheet name="main EU27 investors" sheetId="9" state="hidden" r:id="rId12"/>
  </sheets>
  <externalReferences>
    <externalReference r:id="rId15"/>
  </externalReferences>
  <definedNames/>
  <calcPr calcId="145621"/>
</workbook>
</file>

<file path=xl/sharedStrings.xml><?xml version="1.0" encoding="utf-8"?>
<sst xmlns="http://schemas.openxmlformats.org/spreadsheetml/2006/main" count="107" uniqueCount="48">
  <si>
    <t>BRIC</t>
  </si>
  <si>
    <t>RU Russia</t>
  </si>
  <si>
    <t>BR Brazil</t>
  </si>
  <si>
    <t>IN India</t>
  </si>
  <si>
    <t>505 Abroad, Direct investment</t>
  </si>
  <si>
    <t>Russia</t>
  </si>
  <si>
    <t>Brazil</t>
  </si>
  <si>
    <t>India</t>
  </si>
  <si>
    <t>Germany</t>
  </si>
  <si>
    <t>France</t>
  </si>
  <si>
    <t>Italy</t>
  </si>
  <si>
    <t>Luxembourg</t>
  </si>
  <si>
    <t>Sweden</t>
  </si>
  <si>
    <t>United Kingdom</t>
  </si>
  <si>
    <t>SERVICES</t>
  </si>
  <si>
    <t>MANUFACTURING</t>
  </si>
  <si>
    <t>FINANCIAL &amp; INSURANCE ACTIVITIES</t>
  </si>
  <si>
    <t>partner:</t>
  </si>
  <si>
    <t>post:</t>
  </si>
  <si>
    <t>Spain</t>
  </si>
  <si>
    <t>Finland</t>
  </si>
  <si>
    <t>CN+HK China including Hong Kong</t>
  </si>
  <si>
    <t>2013 main EU investors in BRIC countries</t>
  </si>
  <si>
    <t>2013p</t>
  </si>
  <si>
    <t>EU flows to BRIC (outward)</t>
  </si>
  <si>
    <t>EU flows from BRIC (inward)</t>
  </si>
  <si>
    <t>Share of extra EU outflows</t>
  </si>
  <si>
    <t>Share of extra EU inflows</t>
  </si>
  <si>
    <t>Extra EU</t>
  </si>
  <si>
    <t>Partner</t>
  </si>
  <si>
    <r>
      <t xml:space="preserve">China (including Hong Kong), </t>
    </r>
    <r>
      <rPr>
        <b/>
        <i/>
        <sz val="9"/>
        <rFont val="Arial"/>
        <family val="2"/>
      </rPr>
      <t>of which</t>
    </r>
  </si>
  <si>
    <r>
      <t xml:space="preserve">China (including Hong Kong) </t>
    </r>
    <r>
      <rPr>
        <b/>
        <i/>
        <sz val="9"/>
        <rFont val="Arial"/>
        <family val="2"/>
      </rPr>
      <t>of which</t>
    </r>
  </si>
  <si>
    <t>EU stocks in BRIC (outward)</t>
  </si>
  <si>
    <t>EU stocks from BRIC (inward)</t>
  </si>
  <si>
    <t xml:space="preserve">   Hong Kong</t>
  </si>
  <si>
    <t>of which</t>
  </si>
  <si>
    <r>
      <t xml:space="preserve">China (incl. Hong Kong) </t>
    </r>
    <r>
      <rPr>
        <i/>
        <sz val="9"/>
        <color theme="1"/>
        <rFont val="Arial"/>
        <family val="2"/>
      </rPr>
      <t>of which</t>
    </r>
  </si>
  <si>
    <t>Table 5: EU FDI stocks in BRIC countries by main activity, 2008-2011, EUR billion</t>
  </si>
  <si>
    <t>Table 4: BRIC FDI stocks in the EU, 2008-2012, EUR billion</t>
  </si>
  <si>
    <t>Table 3: EU FDI stocks in BRIC countries, 2008-2012, EUR billion</t>
  </si>
  <si>
    <t>Figure 3: FDI stocks between the EU and BRIC countries, 2008-2012, EUR billion</t>
  </si>
  <si>
    <t>Figure 2d: Main EU Iinvestors in China (incl. Hong Kong) FDI flows, 2013p</t>
  </si>
  <si>
    <t>Figure 2c: Main EU Iinvestors in India FDI flows, 2013p</t>
  </si>
  <si>
    <t>Figure 2b: Main EU Iinvestors in Russia FDI flows, 2013p</t>
  </si>
  <si>
    <t>Figure 2a: Main EU Iinvestors in Brazil, FDI flows, 2013p</t>
  </si>
  <si>
    <t>Table 2: FDI flows from BRIC countries to the EU, 2009-2013p, EUR billion</t>
  </si>
  <si>
    <t>Table 1: FDI flows from the EU to BRIC countries, 2009-2013p, EUR billion</t>
  </si>
  <si>
    <t>Figure 1: FDI flows between the EU and BRIC countries, 2009-2013p, EUR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</si>
</sst>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\-#,##0\ "/>
    <numFmt numFmtId="165" formatCode="0.00;[Red]0.00"/>
    <numFmt numFmtId="166" formatCode="0.0"/>
    <numFmt numFmtId="167" formatCode="#,##0.0"/>
    <numFmt numFmtId="168" formatCode="#,##0.0000"/>
    <numFmt numFmtId="169" formatCode="#,##0.0_i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3" fillId="0" borderId="0" applyFill="0" applyBorder="0" applyProtection="0">
      <alignment horizontal="right"/>
    </xf>
  </cellStyleXfs>
  <cellXfs count="115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3" fontId="3" fillId="0" borderId="0" xfId="0" applyNumberFormat="1" applyFont="1"/>
    <xf numFmtId="9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/>
    </xf>
    <xf numFmtId="167" fontId="3" fillId="0" borderId="0" xfId="0" applyNumberFormat="1" applyFont="1"/>
    <xf numFmtId="0" fontId="3" fillId="0" borderId="0" xfId="0" applyFont="1" applyBorder="1"/>
    <xf numFmtId="0" fontId="4" fillId="0" borderId="0" xfId="0" applyFont="1" applyFill="1"/>
    <xf numFmtId="0" fontId="2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3" fillId="0" borderId="0" xfId="0" applyFont="1" applyAlignment="1">
      <alignment wrapText="1"/>
    </xf>
    <xf numFmtId="49" fontId="3" fillId="0" borderId="0" xfId="0" applyNumberFormat="1" applyFont="1"/>
    <xf numFmtId="16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Alignment="1">
      <alignment/>
    </xf>
    <xf numFmtId="10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165" fontId="3" fillId="0" borderId="0" xfId="0" applyNumberFormat="1" applyFont="1" applyFill="1" applyBorder="1"/>
    <xf numFmtId="167" fontId="3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164" fontId="2" fillId="2" borderId="0" xfId="0" applyNumberFormat="1" applyFont="1" applyFill="1"/>
    <xf numFmtId="164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/>
    <xf numFmtId="2" fontId="3" fillId="2" borderId="0" xfId="0" applyNumberFormat="1" applyFont="1" applyFill="1"/>
    <xf numFmtId="0" fontId="3" fillId="2" borderId="0" xfId="0" applyFont="1" applyFill="1" applyBorder="1"/>
    <xf numFmtId="0" fontId="2" fillId="2" borderId="0" xfId="0" applyFont="1" applyFill="1" applyBorder="1"/>
    <xf numFmtId="168" fontId="3" fillId="0" borderId="0" xfId="0" applyNumberFormat="1" applyFont="1"/>
    <xf numFmtId="0" fontId="2" fillId="0" borderId="0" xfId="0" applyFont="1"/>
    <xf numFmtId="166" fontId="5" fillId="2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6" fontId="3" fillId="2" borderId="2" xfId="0" applyNumberFormat="1" applyFont="1" applyFill="1" applyBorder="1"/>
    <xf numFmtId="0" fontId="6" fillId="2" borderId="3" xfId="0" applyFont="1" applyFill="1" applyBorder="1" applyAlignment="1">
      <alignment vertical="center"/>
    </xf>
    <xf numFmtId="166" fontId="3" fillId="2" borderId="3" xfId="0" applyNumberFormat="1" applyFont="1" applyFill="1" applyBorder="1"/>
    <xf numFmtId="0" fontId="6" fillId="2" borderId="4" xfId="0" applyFont="1" applyFill="1" applyBorder="1" applyAlignment="1">
      <alignment vertical="center"/>
    </xf>
    <xf numFmtId="166" fontId="3" fillId="2" borderId="4" xfId="0" applyNumberFormat="1" applyFont="1" applyFill="1" applyBorder="1"/>
    <xf numFmtId="0" fontId="6" fillId="2" borderId="5" xfId="0" applyFont="1" applyFill="1" applyBorder="1" applyAlignment="1">
      <alignment horizontal="left" vertical="center"/>
    </xf>
    <xf numFmtId="166" fontId="3" fillId="2" borderId="5" xfId="0" applyNumberFormat="1" applyFont="1" applyFill="1" applyBorder="1"/>
    <xf numFmtId="166" fontId="5" fillId="2" borderId="2" xfId="0" applyNumberFormat="1" applyFont="1" applyFill="1" applyBorder="1" applyAlignment="1">
      <alignment/>
    </xf>
    <xf numFmtId="167" fontId="3" fillId="2" borderId="3" xfId="0" applyNumberFormat="1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67" fontId="3" fillId="2" borderId="4" xfId="0" applyNumberFormat="1" applyFont="1" applyFill="1" applyBorder="1"/>
    <xf numFmtId="0" fontId="6" fillId="2" borderId="7" xfId="0" applyFont="1" applyFill="1" applyBorder="1" applyAlignment="1">
      <alignment horizontal="left" vertical="center"/>
    </xf>
    <xf numFmtId="166" fontId="5" fillId="2" borderId="7" xfId="0" applyNumberFormat="1" applyFont="1" applyFill="1" applyBorder="1" applyAlignment="1">
      <alignment vertical="center" readingOrder="1"/>
    </xf>
    <xf numFmtId="0" fontId="6" fillId="2" borderId="8" xfId="0" applyFont="1" applyFill="1" applyBorder="1" applyAlignment="1">
      <alignment vertical="center"/>
    </xf>
    <xf numFmtId="166" fontId="3" fillId="2" borderId="8" xfId="0" applyNumberFormat="1" applyFont="1" applyFill="1" applyBorder="1"/>
    <xf numFmtId="0" fontId="6" fillId="4" borderId="1" xfId="0" applyFont="1" applyFill="1" applyBorder="1" applyAlignment="1">
      <alignment vertical="center"/>
    </xf>
    <xf numFmtId="169" fontId="3" fillId="4" borderId="1" xfId="20" applyFont="1" applyFill="1" applyBorder="1" applyAlignment="1">
      <alignment horizontal="right"/>
    </xf>
    <xf numFmtId="166" fontId="5" fillId="4" borderId="1" xfId="0" applyNumberFormat="1" applyFont="1" applyFill="1" applyBorder="1" applyAlignment="1">
      <alignment vertical="center"/>
    </xf>
    <xf numFmtId="169" fontId="3" fillId="2" borderId="6" xfId="20" applyFont="1" applyFill="1" applyBorder="1" applyAlignment="1">
      <alignment horizontal="right"/>
    </xf>
    <xf numFmtId="166" fontId="3" fillId="2" borderId="6" xfId="0" applyNumberFormat="1" applyFont="1" applyFill="1" applyBorder="1"/>
    <xf numFmtId="0" fontId="6" fillId="4" borderId="5" xfId="0" applyFont="1" applyFill="1" applyBorder="1" applyAlignment="1">
      <alignment vertical="center"/>
    </xf>
    <xf numFmtId="166" fontId="3" fillId="4" borderId="5" xfId="0" applyNumberFormat="1" applyFont="1" applyFill="1" applyBorder="1"/>
    <xf numFmtId="169" fontId="3" fillId="2" borderId="2" xfId="20" applyFont="1" applyFill="1" applyBorder="1" applyAlignment="1">
      <alignment horizontal="right"/>
    </xf>
    <xf numFmtId="169" fontId="3" fillId="2" borderId="3" xfId="20" applyFont="1" applyFill="1" applyBorder="1" applyAlignment="1">
      <alignment horizontal="right"/>
    </xf>
    <xf numFmtId="169" fontId="3" fillId="2" borderId="4" xfId="20" applyFont="1" applyFill="1" applyBorder="1" applyAlignment="1">
      <alignment horizontal="right"/>
    </xf>
    <xf numFmtId="169" fontId="3" fillId="2" borderId="7" xfId="20" applyFont="1" applyFill="1" applyBorder="1" applyAlignment="1">
      <alignment horizontal="right"/>
    </xf>
    <xf numFmtId="0" fontId="6" fillId="0" borderId="2" xfId="0" applyFont="1" applyBorder="1" applyAlignment="1">
      <alignment vertical="center"/>
    </xf>
    <xf numFmtId="166" fontId="5" fillId="0" borderId="2" xfId="0" applyNumberFormat="1" applyFont="1" applyBorder="1" applyAlignment="1">
      <alignment/>
    </xf>
    <xf numFmtId="166" fontId="3" fillId="0" borderId="2" xfId="0" applyNumberFormat="1" applyFont="1" applyBorder="1"/>
    <xf numFmtId="0" fontId="6" fillId="0" borderId="3" xfId="0" applyFont="1" applyBorder="1" applyAlignment="1">
      <alignment vertical="center"/>
    </xf>
    <xf numFmtId="166" fontId="5" fillId="0" borderId="3" xfId="0" applyNumberFormat="1" applyFont="1" applyBorder="1" applyAlignment="1">
      <alignment/>
    </xf>
    <xf numFmtId="166" fontId="3" fillId="0" borderId="3" xfId="0" applyNumberFormat="1" applyFont="1" applyBorder="1"/>
    <xf numFmtId="0" fontId="6" fillId="0" borderId="7" xfId="0" applyFont="1" applyFill="1" applyBorder="1" applyAlignment="1">
      <alignment horizontal="left" vertical="center"/>
    </xf>
    <xf numFmtId="166" fontId="5" fillId="0" borderId="7" xfId="0" applyNumberFormat="1" applyFont="1" applyBorder="1" applyAlignment="1">
      <alignment vertical="center" readingOrder="1"/>
    </xf>
    <xf numFmtId="0" fontId="6" fillId="0" borderId="4" xfId="0" applyFont="1" applyBorder="1" applyAlignment="1">
      <alignment vertical="center"/>
    </xf>
    <xf numFmtId="166" fontId="3" fillId="0" borderId="4" xfId="0" applyNumberFormat="1" applyFont="1" applyBorder="1"/>
    <xf numFmtId="0" fontId="6" fillId="0" borderId="6" xfId="0" applyFont="1" applyBorder="1" applyAlignment="1">
      <alignment horizontal="left" vertical="center"/>
    </xf>
    <xf numFmtId="166" fontId="5" fillId="0" borderId="6" xfId="0" applyNumberFormat="1" applyFont="1" applyBorder="1" applyAlignment="1">
      <alignment vertical="center"/>
    </xf>
    <xf numFmtId="166" fontId="3" fillId="0" borderId="6" xfId="0" applyNumberFormat="1" applyFont="1" applyBorder="1"/>
    <xf numFmtId="166" fontId="3" fillId="4" borderId="1" xfId="0" applyNumberFormat="1" applyFont="1" applyFill="1" applyBorder="1"/>
    <xf numFmtId="166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/>
    </xf>
    <xf numFmtId="0" fontId="6" fillId="0" borderId="5" xfId="0" applyFont="1" applyFill="1" applyBorder="1" applyAlignment="1">
      <alignment horizontal="left" vertical="center"/>
    </xf>
    <xf numFmtId="166" fontId="5" fillId="0" borderId="5" xfId="0" applyNumberFormat="1" applyFont="1" applyBorder="1" applyAlignment="1">
      <alignment vertical="center" readingOrder="1"/>
    </xf>
    <xf numFmtId="0" fontId="6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2" borderId="9" xfId="0" applyFont="1" applyFill="1" applyBorder="1"/>
    <xf numFmtId="167" fontId="3" fillId="2" borderId="9" xfId="0" applyNumberFormat="1" applyFont="1" applyFill="1" applyBorder="1"/>
    <xf numFmtId="0" fontId="3" fillId="2" borderId="2" xfId="0" applyFont="1" applyFill="1" applyBorder="1"/>
    <xf numFmtId="167" fontId="5" fillId="2" borderId="2" xfId="0" applyNumberFormat="1" applyFont="1" applyFill="1" applyBorder="1" applyAlignment="1">
      <alignment/>
    </xf>
    <xf numFmtId="0" fontId="3" fillId="2" borderId="3" xfId="0" applyFont="1" applyFill="1" applyBorder="1"/>
    <xf numFmtId="167" fontId="5" fillId="2" borderId="3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0" fontId="3" fillId="2" borderId="4" xfId="0" applyFont="1" applyFill="1" applyBorder="1"/>
    <xf numFmtId="166" fontId="5" fillId="2" borderId="4" xfId="0" applyNumberFormat="1" applyFont="1" applyFill="1" applyBorder="1" applyAlignment="1">
      <alignment/>
    </xf>
    <xf numFmtId="166" fontId="5" fillId="2" borderId="9" xfId="0" applyNumberFormat="1" applyFont="1" applyFill="1" applyBorder="1" applyAlignment="1">
      <alignment/>
    </xf>
    <xf numFmtId="0" fontId="3" fillId="2" borderId="10" xfId="0" applyFont="1" applyFill="1" applyBorder="1"/>
    <xf numFmtId="166" fontId="5" fillId="2" borderId="10" xfId="0" applyNumberFormat="1" applyFont="1" applyFill="1" applyBorder="1" applyAlignment="1">
      <alignment/>
    </xf>
    <xf numFmtId="167" fontId="5" fillId="2" borderId="1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3" fillId="2" borderId="11" xfId="0" applyFont="1" applyFill="1" applyBorder="1"/>
    <xf numFmtId="166" fontId="5" fillId="2" borderId="11" xfId="0" applyNumberFormat="1" applyFont="1" applyFill="1" applyBorder="1" applyAlignment="1">
      <alignment/>
    </xf>
    <xf numFmtId="0" fontId="3" fillId="2" borderId="6" xfId="0" applyFont="1" applyFill="1" applyBorder="1"/>
    <xf numFmtId="0" fontId="4" fillId="2" borderId="6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'[1]Figure 1'!$B$23</c:f>
              <c:strCache>
                <c:ptCount val="1"/>
                <c:pt idx="0">
                  <c:v>EU flows to BRIC (outward)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1'!$A$24:$A$28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2013p</c:v>
                </c:pt>
              </c:strCache>
            </c:strRef>
          </c:cat>
          <c:val>
            <c:numRef>
              <c:f>'[1]Figure 1'!$B$24:$B$28</c:f>
              <c:numCache>
                <c:formatCode>General</c:formatCode>
                <c:ptCount val="5"/>
                <c:pt idx="0">
                  <c:v>36.61</c:v>
                </c:pt>
                <c:pt idx="1">
                  <c:v>98.249</c:v>
                </c:pt>
                <c:pt idx="2">
                  <c:v>79.471</c:v>
                </c:pt>
                <c:pt idx="3">
                  <c:v>74.408</c:v>
                </c:pt>
                <c:pt idx="4">
                  <c:v>46.61</c:v>
                </c:pt>
              </c:numCache>
            </c:numRef>
          </c:val>
        </c:ser>
        <c:ser>
          <c:idx val="1"/>
          <c:order val="1"/>
          <c:tx>
            <c:strRef>
              <c:f>'[1]Figure 1'!$C$23</c:f>
              <c:strCache>
                <c:ptCount val="1"/>
                <c:pt idx="0">
                  <c:v>EU flows from BRIC (inward)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1'!$A$24:$A$28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2013p</c:v>
                </c:pt>
              </c:strCache>
            </c:strRef>
          </c:cat>
          <c:val>
            <c:numRef>
              <c:f>'[1]Figure 1'!$C$24:$C$28</c:f>
              <c:numCache>
                <c:formatCode>General</c:formatCode>
                <c:ptCount val="5"/>
                <c:pt idx="0">
                  <c:v>16.367</c:v>
                </c:pt>
                <c:pt idx="1">
                  <c:v>32.22</c:v>
                </c:pt>
                <c:pt idx="2">
                  <c:v>29.977</c:v>
                </c:pt>
                <c:pt idx="3">
                  <c:v>16.494</c:v>
                </c:pt>
                <c:pt idx="4">
                  <c:v>39.275</c:v>
                </c:pt>
              </c:numCache>
            </c:numRef>
          </c:val>
        </c:ser>
        <c:axId val="52876509"/>
        <c:axId val="6126534"/>
      </c:barChart>
      <c:lineChart>
        <c:grouping val="standard"/>
        <c:varyColors val="0"/>
        <c:ser>
          <c:idx val="2"/>
          <c:order val="2"/>
          <c:tx>
            <c:strRef>
              <c:f>'[1]Figure 1'!$D$23</c:f>
              <c:strCache>
                <c:ptCount val="1"/>
                <c:pt idx="0">
                  <c:v>Share of extra EU outflows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1'!$A$24:$A$28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2013p</c:v>
                </c:pt>
              </c:strCache>
            </c:strRef>
          </c:cat>
          <c:val>
            <c:numRef>
              <c:f>'[1]Figure 1'!$D$24:$D$28</c:f>
              <c:numCache>
                <c:formatCode>General</c:formatCode>
                <c:ptCount val="5"/>
                <c:pt idx="0">
                  <c:v>0.1103</c:v>
                </c:pt>
                <c:pt idx="1">
                  <c:v>0.3246</c:v>
                </c:pt>
                <c:pt idx="2">
                  <c:v>0.1674</c:v>
                </c:pt>
                <c:pt idx="3">
                  <c:v>0.2911</c:v>
                </c:pt>
                <c:pt idx="4">
                  <c:v>0.1365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1'!$E$23</c:f>
              <c:strCache>
                <c:ptCount val="1"/>
                <c:pt idx="0">
                  <c:v>Share of extra EU inflows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1'!$A$24:$A$28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2013p</c:v>
                </c:pt>
              </c:strCache>
            </c:strRef>
          </c:cat>
          <c:val>
            <c:numRef>
              <c:f>'[1]Figure 1'!$E$24:$E$28</c:f>
              <c:numCache>
                <c:formatCode>General</c:formatCode>
                <c:ptCount val="5"/>
                <c:pt idx="0">
                  <c:v>0.0596</c:v>
                </c:pt>
                <c:pt idx="1">
                  <c:v>0.1447</c:v>
                </c:pt>
                <c:pt idx="2">
                  <c:v>0.0707</c:v>
                </c:pt>
                <c:pt idx="3">
                  <c:v>0.0565</c:v>
                </c:pt>
                <c:pt idx="4">
                  <c:v>0.1202</c:v>
                </c:pt>
              </c:numCache>
            </c:numRef>
          </c:val>
          <c:smooth val="0"/>
        </c:ser>
        <c:marker val="1"/>
        <c:axId val="55138807"/>
        <c:axId val="26487216"/>
      </c:lineChart>
      <c:catAx>
        <c:axId val="52876509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26534"/>
        <c:crosses val="autoZero"/>
        <c:auto val="1"/>
        <c:lblOffset val="100"/>
        <c:noMultiLvlLbl val="0"/>
      </c:catAx>
      <c:valAx>
        <c:axId val="6126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76509"/>
        <c:crosses val="autoZero"/>
        <c:crossBetween val="between"/>
        <c:dispUnits/>
      </c:valAx>
      <c:catAx>
        <c:axId val="551388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38807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rgbClr val="00B0F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investors'!$A$70:$A$73</c:f>
              <c:strCache/>
            </c:strRef>
          </c:cat>
          <c:val>
            <c:numRef>
              <c:f>'main EU27 investors'!$B$70:$B$73</c:f>
              <c:numCache/>
            </c:numRef>
          </c:val>
        </c:ser>
        <c:axId val="30455169"/>
        <c:axId val="5661066"/>
      </c:barChart>
      <c:catAx>
        <c:axId val="3045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Million EUR</a:t>
                </a:r>
              </a:p>
            </c:rich>
          </c:tx>
          <c:layout>
            <c:manualLayout>
              <c:xMode val="edge"/>
              <c:yMode val="edge"/>
              <c:x val="0.014"/>
              <c:y val="0.03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61066"/>
        <c:crosses val="autoZero"/>
        <c:auto val="0"/>
        <c:lblOffset val="100"/>
        <c:noMultiLvlLbl val="0"/>
      </c:catAx>
      <c:valAx>
        <c:axId val="5661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551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investors'!$A$9:$A$12</c:f>
              <c:strCache/>
            </c:strRef>
          </c:cat>
          <c:val>
            <c:numRef>
              <c:f>'main EU27 investors'!$B$9:$B$12</c:f>
              <c:numCache/>
            </c:numRef>
          </c:val>
        </c:ser>
        <c:axId val="37058353"/>
        <c:axId val="65089722"/>
      </c:barChart>
      <c:cat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Billion EUR</a:t>
                </a:r>
              </a:p>
            </c:rich>
          </c:tx>
          <c:layout>
            <c:manualLayout>
              <c:xMode val="edge"/>
              <c:yMode val="edge"/>
              <c:x val="0.0167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58353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investors'!$A$28:$A$31</c:f>
              <c:strCache/>
            </c:strRef>
          </c:cat>
          <c:val>
            <c:numRef>
              <c:f>'main EU27 investors'!$B$28:$B$31</c:f>
              <c:numCache/>
            </c:numRef>
          </c:val>
        </c:ser>
        <c:axId val="48936587"/>
        <c:axId val="37776100"/>
      </c:barChart>
      <c:catAx>
        <c:axId val="4893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Billion EUR</a:t>
                </a:r>
              </a:p>
            </c:rich>
          </c:tx>
          <c:layout>
            <c:manualLayout>
              <c:xMode val="edge"/>
              <c:yMode val="edge"/>
              <c:x val="0.014"/>
              <c:y val="0.06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776100"/>
        <c:crosses val="autoZero"/>
        <c:auto val="0"/>
        <c:lblOffset val="100"/>
        <c:noMultiLvlLbl val="0"/>
      </c:catAx>
      <c:valAx>
        <c:axId val="377761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36587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"/>
          <c:y val="0.03925"/>
          <c:w val="0.9365"/>
          <c:h val="0.83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United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Kingdom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investors'!$A$49:$A$52</c:f>
              <c:strCache/>
            </c:strRef>
          </c:cat>
          <c:val>
            <c:numRef>
              <c:f>'main EU27 investors'!$B$49:$B$52</c:f>
              <c:numCache/>
            </c:numRef>
          </c:val>
        </c:ser>
        <c:axId val="4440581"/>
        <c:axId val="39965230"/>
      </c:barChart>
      <c:cat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Billion EUR</a:t>
                </a:r>
              </a:p>
            </c:rich>
          </c:tx>
          <c:layout>
            <c:manualLayout>
              <c:xMode val="edge"/>
              <c:yMode val="edge"/>
              <c:x val="0.014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965230"/>
        <c:crosses val="autoZero"/>
        <c:auto val="0"/>
        <c:lblOffset val="100"/>
        <c:noMultiLvlLbl val="0"/>
      </c:catAx>
      <c:valAx>
        <c:axId val="399652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0581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investors'!$A$70:$A$73</c:f>
              <c:strCache/>
            </c:strRef>
          </c:cat>
          <c:val>
            <c:numRef>
              <c:f>'main EU27 investors'!$B$70:$B$73</c:f>
              <c:numCache/>
            </c:numRef>
          </c:val>
        </c:ser>
        <c:axId val="24142751"/>
        <c:axId val="15958168"/>
      </c:barChart>
      <c:cat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Billion EUR</a:t>
                </a:r>
              </a:p>
            </c:rich>
          </c:tx>
          <c:layout>
            <c:manualLayout>
              <c:xMode val="edge"/>
              <c:yMode val="edge"/>
              <c:x val="0.014"/>
              <c:y val="0.03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958168"/>
        <c:crosses val="autoZero"/>
        <c:auto val="0"/>
        <c:lblOffset val="100"/>
        <c:noMultiLvlLbl val="0"/>
      </c:catAx>
      <c:valAx>
        <c:axId val="159581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42751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'Figue 3'!$B$24</c:f>
              <c:strCache>
                <c:ptCount val="1"/>
                <c:pt idx="0">
                  <c:v>EU stocks in BRIC (outward)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'Figue 3'!$A$25:$A$29</c:f>
              <c:numCache/>
            </c:numRef>
          </c:cat>
          <c:val>
            <c:numRef>
              <c:f>'Figue 3'!$B$25:$B$29</c:f>
              <c:numCache/>
            </c:numRef>
          </c:val>
        </c:ser>
        <c:ser>
          <c:idx val="1"/>
          <c:order val="1"/>
          <c:tx>
            <c:strRef>
              <c:f>'Figue 3'!$C$24</c:f>
              <c:strCache>
                <c:ptCount val="1"/>
                <c:pt idx="0">
                  <c:v>EU stocks from BRIC (inward)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'Figue 3'!$A$25:$A$29</c:f>
              <c:numCache/>
            </c:numRef>
          </c:cat>
          <c:val>
            <c:numRef>
              <c:f>'Figue 3'!$C$25:$C$29</c:f>
              <c:numCache/>
            </c:numRef>
          </c:val>
        </c:ser>
        <c:axId val="9405785"/>
        <c:axId val="17543202"/>
      </c:barChart>
      <c:catAx>
        <c:axId val="9405785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543202"/>
        <c:crossesAt val="0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0578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"/>
            <c:invertIfNegative val="0"/>
            <c:spPr>
              <a:solidFill>
                <a:srgbClr val="00B0F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C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investors'!$A$9:$A$12</c:f>
              <c:strCache/>
            </c:strRef>
          </c:cat>
          <c:val>
            <c:numRef>
              <c:f>'main EU27 investors'!$B$9:$B$12</c:f>
              <c:numCache/>
            </c:numRef>
          </c:val>
        </c:ser>
        <c:axId val="23671091"/>
        <c:axId val="11713228"/>
      </c:barChart>
      <c:cat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Million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EUR</a:t>
                </a:r>
              </a:p>
            </c:rich>
          </c:tx>
          <c:layout>
            <c:manualLayout>
              <c:xMode val="edge"/>
              <c:yMode val="edge"/>
              <c:x val="0.0167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Finland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Luxembourg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investors'!$A$28:$A$31</c:f>
              <c:strCache/>
            </c:strRef>
          </c:cat>
          <c:val>
            <c:numRef>
              <c:f>'main EU27 investors'!$B$28:$B$31</c:f>
              <c:numCache/>
            </c:numRef>
          </c:val>
        </c:ser>
        <c:axId val="38310189"/>
        <c:axId val="9247382"/>
      </c:barChart>
      <c:cat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Million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EUR</a:t>
                </a:r>
              </a:p>
            </c:rich>
          </c:tx>
          <c:layout>
            <c:manualLayout>
              <c:xMode val="edge"/>
              <c:yMode val="edge"/>
              <c:x val="0.014"/>
              <c:y val="0.06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247382"/>
        <c:crosses val="autoZero"/>
        <c:auto val="0"/>
        <c:lblOffset val="100"/>
        <c:noMultiLvlLbl val="0"/>
      </c:catAx>
      <c:valAx>
        <c:axId val="9247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101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"/>
            <c:invertIfNegative val="0"/>
            <c:spPr>
              <a:solidFill>
                <a:srgbClr val="00B0F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United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Kingdom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EU27 investors'!$A$49:$A$52</c:f>
              <c:strCache/>
            </c:strRef>
          </c:cat>
          <c:val>
            <c:numRef>
              <c:f>'main EU27 investors'!$B$49:$B$52</c:f>
              <c:numCache/>
            </c:numRef>
          </c:val>
        </c:ser>
        <c:axId val="16117575"/>
        <c:axId val="10840448"/>
      </c:barChart>
      <c:catAx>
        <c:axId val="161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Million EUR</a:t>
                </a:r>
              </a:p>
            </c:rich>
          </c:tx>
          <c:layout>
            <c:manualLayout>
              <c:xMode val="edge"/>
              <c:yMode val="edge"/>
              <c:x val="0.014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840448"/>
        <c:crosses val="autoZero"/>
        <c:auto val="0"/>
        <c:lblOffset val="100"/>
        <c:noMultiLvlLbl val="0"/>
      </c:catAx>
      <c:valAx>
        <c:axId val="10840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11757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19050</xdr:rowOff>
    </xdr:from>
    <xdr:to>
      <xdr:col>13</xdr:col>
      <xdr:colOff>276225</xdr:colOff>
      <xdr:row>40</xdr:row>
      <xdr:rowOff>123825</xdr:rowOff>
    </xdr:to>
    <xdr:graphicFrame macro="">
      <xdr:nvGraphicFramePr>
        <xdr:cNvPr id="5" name="Chart 4"/>
        <xdr:cNvGraphicFramePr/>
      </xdr:nvGraphicFramePr>
      <xdr:xfrm>
        <a:off x="276225" y="590550"/>
        <a:ext cx="96393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47625</xdr:rowOff>
    </xdr:from>
    <xdr:to>
      <xdr:col>16</xdr:col>
      <xdr:colOff>390525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619125" y="4286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16</xdr:col>
      <xdr:colOff>381000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609600" y="4667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16</xdr:col>
      <xdr:colOff>381000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609600" y="514350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16</xdr:col>
      <xdr:colOff>381000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609600" y="381000"/>
        <a:ext cx="9525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</xdr:row>
      <xdr:rowOff>104775</xdr:rowOff>
    </xdr:from>
    <xdr:to>
      <xdr:col>14</xdr:col>
      <xdr:colOff>209550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876300" y="48577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</xdr:row>
      <xdr:rowOff>9525</xdr:rowOff>
    </xdr:from>
    <xdr:to>
      <xdr:col>11</xdr:col>
      <xdr:colOff>123825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2590800" y="390525"/>
        <a:ext cx="455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22</xdr:row>
      <xdr:rowOff>114300</xdr:rowOff>
    </xdr:from>
    <xdr:to>
      <xdr:col>11</xdr:col>
      <xdr:colOff>95250</xdr:colOff>
      <xdr:row>40</xdr:row>
      <xdr:rowOff>114300</xdr:rowOff>
    </xdr:to>
    <xdr:graphicFrame macro="">
      <xdr:nvGraphicFramePr>
        <xdr:cNvPr id="12" name="Chart 11"/>
        <xdr:cNvGraphicFramePr/>
      </xdr:nvGraphicFramePr>
      <xdr:xfrm>
        <a:off x="2543175" y="3619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43</xdr:row>
      <xdr:rowOff>47625</xdr:rowOff>
    </xdr:from>
    <xdr:to>
      <xdr:col>11</xdr:col>
      <xdr:colOff>219075</xdr:colOff>
      <xdr:row>61</xdr:row>
      <xdr:rowOff>47625</xdr:rowOff>
    </xdr:to>
    <xdr:graphicFrame macro="">
      <xdr:nvGraphicFramePr>
        <xdr:cNvPr id="13" name="Chart 12"/>
        <xdr:cNvGraphicFramePr/>
      </xdr:nvGraphicFramePr>
      <xdr:xfrm>
        <a:off x="2667000" y="6829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64</xdr:row>
      <xdr:rowOff>114300</xdr:rowOff>
    </xdr:from>
    <xdr:to>
      <xdr:col>11</xdr:col>
      <xdr:colOff>438150</xdr:colOff>
      <xdr:row>82</xdr:row>
      <xdr:rowOff>142875</xdr:rowOff>
    </xdr:to>
    <xdr:graphicFrame macro="">
      <xdr:nvGraphicFramePr>
        <xdr:cNvPr id="14" name="Chart 13"/>
        <xdr:cNvGraphicFramePr/>
      </xdr:nvGraphicFramePr>
      <xdr:xfrm>
        <a:off x="2886075" y="10172700"/>
        <a:ext cx="457200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ATION%20FILE%20BRIC%202014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Table 1"/>
      <sheetName val="Table 2"/>
      <sheetName val="Figure 2a"/>
      <sheetName val="Figure 2b"/>
      <sheetName val="Figure 2c"/>
      <sheetName val="Figure 2d"/>
      <sheetName val="Figue 3"/>
      <sheetName val="Table 3"/>
      <sheetName val="Table 4"/>
      <sheetName val="Table 5"/>
      <sheetName val="main EU27 investors"/>
    </sheetNames>
    <sheetDataSet>
      <sheetData sheetId="0">
        <row r="23">
          <cell r="B23" t="str">
            <v>EU flows to BRIC (outward)</v>
          </cell>
          <cell r="C23" t="str">
            <v>EU flows from BRIC (inward)</v>
          </cell>
          <cell r="D23" t="str">
            <v>Share of extra EU outflows</v>
          </cell>
          <cell r="E23" t="str">
            <v>Share of extra EU inflows</v>
          </cell>
        </row>
        <row r="24">
          <cell r="A24">
            <v>2009</v>
          </cell>
          <cell r="B24">
            <v>36.61</v>
          </cell>
          <cell r="C24">
            <v>16.367</v>
          </cell>
          <cell r="D24">
            <v>0.1103</v>
          </cell>
          <cell r="E24">
            <v>0.0596</v>
          </cell>
        </row>
        <row r="25">
          <cell r="A25">
            <v>2010</v>
          </cell>
          <cell r="B25">
            <v>98.249</v>
          </cell>
          <cell r="C25">
            <v>32.22</v>
          </cell>
          <cell r="D25">
            <v>0.3246</v>
          </cell>
          <cell r="E25">
            <v>0.1447</v>
          </cell>
        </row>
        <row r="26">
          <cell r="A26">
            <v>2011</v>
          </cell>
          <cell r="B26">
            <v>79.471</v>
          </cell>
          <cell r="C26">
            <v>29.977</v>
          </cell>
          <cell r="D26">
            <v>0.1674</v>
          </cell>
          <cell r="E26">
            <v>0.0707</v>
          </cell>
        </row>
        <row r="27">
          <cell r="A27">
            <v>2012</v>
          </cell>
          <cell r="B27">
            <v>74.408</v>
          </cell>
          <cell r="C27">
            <v>16.494</v>
          </cell>
          <cell r="D27">
            <v>0.2911</v>
          </cell>
          <cell r="E27">
            <v>0.0565</v>
          </cell>
        </row>
        <row r="28">
          <cell r="A28" t="str">
            <v>2013p</v>
          </cell>
          <cell r="B28">
            <v>46.61</v>
          </cell>
          <cell r="C28">
            <v>39.275</v>
          </cell>
          <cell r="D28">
            <v>0.1365</v>
          </cell>
          <cell r="E28">
            <v>0.1202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showGridLines="0" tabSelected="1" workbookViewId="0" topLeftCell="A1">
      <selection activeCell="O35" sqref="O35"/>
    </sheetView>
  </sheetViews>
  <sheetFormatPr defaultColWidth="9.140625" defaultRowHeight="15"/>
  <cols>
    <col min="1" max="1" width="13.28125" style="2" customWidth="1"/>
    <col min="2" max="6" width="10.140625" style="2" bestFit="1" customWidth="1"/>
    <col min="7" max="8" width="9.140625" style="2" customWidth="1"/>
    <col min="9" max="9" width="5.00390625" style="2" customWidth="1"/>
    <col min="10" max="10" width="29.8515625" style="2" customWidth="1"/>
    <col min="11" max="16384" width="9.140625" style="2" customWidth="1"/>
  </cols>
  <sheetData>
    <row r="1" spans="1:17" ht="15">
      <c r="A1" s="37" t="s">
        <v>47</v>
      </c>
      <c r="B1" s="31"/>
      <c r="C1" s="31"/>
      <c r="D1" s="31"/>
      <c r="E1" s="31"/>
      <c r="F1" s="31"/>
      <c r="G1" s="31"/>
      <c r="H1" s="31"/>
      <c r="I1" s="1"/>
      <c r="J1" s="1"/>
      <c r="K1" s="19"/>
      <c r="L1" s="19"/>
      <c r="M1" s="19"/>
      <c r="N1" s="19"/>
      <c r="O1" s="19"/>
      <c r="P1" s="19"/>
      <c r="Q1" s="1"/>
    </row>
    <row r="2" spans="1:17" ht="15">
      <c r="A2" s="31"/>
      <c r="B2" s="31"/>
      <c r="C2" s="31"/>
      <c r="D2" s="31"/>
      <c r="E2" s="31"/>
      <c r="F2" s="31"/>
      <c r="G2" s="31"/>
      <c r="H2" s="31"/>
      <c r="I2" s="1"/>
      <c r="J2" s="20"/>
      <c r="K2" s="19"/>
      <c r="L2" s="19"/>
      <c r="M2" s="19"/>
      <c r="N2" s="19"/>
      <c r="O2" s="19"/>
      <c r="P2" s="1"/>
      <c r="Q2" s="1"/>
    </row>
    <row r="3" spans="1:17" ht="15">
      <c r="A3" s="31"/>
      <c r="B3" s="31"/>
      <c r="C3" s="31"/>
      <c r="D3" s="31"/>
      <c r="E3" s="31"/>
      <c r="F3" s="31"/>
      <c r="G3" s="31"/>
      <c r="H3" s="31"/>
      <c r="I3" s="1"/>
      <c r="J3" s="20"/>
      <c r="K3" s="19"/>
      <c r="L3" s="19"/>
      <c r="M3" s="19"/>
      <c r="N3" s="19"/>
      <c r="O3" s="19"/>
      <c r="P3" s="19"/>
      <c r="Q3" s="1"/>
    </row>
    <row r="4" spans="1:17" ht="15">
      <c r="A4" s="31"/>
      <c r="B4" s="32"/>
      <c r="C4" s="32"/>
      <c r="D4" s="32"/>
      <c r="E4" s="32"/>
      <c r="F4" s="32"/>
      <c r="G4" s="32"/>
      <c r="H4" s="31"/>
      <c r="I4" s="1"/>
      <c r="J4" s="1"/>
      <c r="K4" s="1"/>
      <c r="L4" s="1"/>
      <c r="M4" s="1"/>
      <c r="N4" s="1"/>
      <c r="O4" s="1"/>
      <c r="P4" s="19"/>
      <c r="Q4" s="1"/>
    </row>
    <row r="5" spans="1:17" ht="15">
      <c r="A5" s="31"/>
      <c r="B5" s="31"/>
      <c r="C5" s="31"/>
      <c r="D5" s="31"/>
      <c r="E5" s="31"/>
      <c r="F5" s="31"/>
      <c r="G5" s="33"/>
      <c r="H5" s="3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31"/>
      <c r="B6" s="34"/>
      <c r="C6" s="34"/>
      <c r="D6" s="34"/>
      <c r="E6" s="34"/>
      <c r="F6" s="34"/>
      <c r="G6" s="35"/>
      <c r="H6" s="31"/>
      <c r="I6" s="1"/>
      <c r="J6" s="12"/>
      <c r="K6" s="1"/>
      <c r="L6" s="1"/>
      <c r="M6" s="1"/>
      <c r="N6" s="1"/>
      <c r="O6" s="1"/>
      <c r="P6" s="1"/>
      <c r="Q6" s="1"/>
    </row>
    <row r="7" spans="1:17" ht="15">
      <c r="A7" s="31"/>
      <c r="B7" s="34"/>
      <c r="C7" s="34"/>
      <c r="D7" s="34"/>
      <c r="E7" s="34"/>
      <c r="F7" s="34"/>
      <c r="G7" s="36"/>
      <c r="H7" s="31"/>
      <c r="I7" s="1"/>
      <c r="J7" s="1"/>
      <c r="K7" s="11"/>
      <c r="L7" s="11"/>
      <c r="M7" s="11"/>
      <c r="N7" s="11"/>
      <c r="O7" s="11"/>
      <c r="P7" s="11"/>
      <c r="Q7" s="1"/>
    </row>
    <row r="8" spans="1:17" ht="15">
      <c r="A8" s="31"/>
      <c r="B8" s="34"/>
      <c r="C8" s="34"/>
      <c r="D8" s="34"/>
      <c r="E8" s="34"/>
      <c r="F8" s="34"/>
      <c r="G8" s="36"/>
      <c r="H8" s="31"/>
      <c r="I8" s="1"/>
      <c r="J8" s="1"/>
      <c r="K8" s="13"/>
      <c r="L8" s="13"/>
      <c r="M8" s="13"/>
      <c r="N8" s="13"/>
      <c r="O8" s="13"/>
      <c r="P8" s="13"/>
      <c r="Q8" s="1"/>
    </row>
    <row r="9" spans="1:17" ht="15">
      <c r="A9" s="31"/>
      <c r="B9" s="34"/>
      <c r="C9" s="34"/>
      <c r="D9" s="34"/>
      <c r="E9" s="34"/>
      <c r="F9" s="34"/>
      <c r="G9" s="36"/>
      <c r="H9" s="31"/>
      <c r="I9" s="1"/>
      <c r="J9" s="1"/>
      <c r="K9" s="13"/>
      <c r="L9" s="13"/>
      <c r="M9" s="13"/>
      <c r="N9" s="13"/>
      <c r="O9" s="13"/>
      <c r="P9" s="13"/>
      <c r="Q9" s="1"/>
    </row>
    <row r="10" spans="1:17" ht="15">
      <c r="A10" s="31"/>
      <c r="B10" s="34"/>
      <c r="C10" s="34"/>
      <c r="D10" s="34"/>
      <c r="E10" s="34"/>
      <c r="F10" s="34"/>
      <c r="G10" s="36"/>
      <c r="H10" s="31"/>
      <c r="I10" s="1"/>
      <c r="J10" s="1"/>
      <c r="K10" s="21"/>
      <c r="L10" s="21"/>
      <c r="M10" s="21"/>
      <c r="N10" s="21"/>
      <c r="O10" s="21"/>
      <c r="P10" s="21"/>
      <c r="Q10" s="1"/>
    </row>
    <row r="11" spans="1:17" ht="15">
      <c r="A11" s="37"/>
      <c r="B11" s="33"/>
      <c r="C11" s="33"/>
      <c r="D11" s="33"/>
      <c r="E11" s="33"/>
      <c r="F11" s="33"/>
      <c r="G11" s="33"/>
      <c r="H11" s="31"/>
      <c r="I11" s="1"/>
      <c r="J11" s="1"/>
      <c r="K11" s="22"/>
      <c r="L11" s="22"/>
      <c r="M11" s="22"/>
      <c r="N11" s="22"/>
      <c r="O11" s="22"/>
      <c r="P11" s="23"/>
      <c r="Q11" s="1"/>
    </row>
    <row r="12" spans="1:17" ht="15">
      <c r="A12" s="37"/>
      <c r="B12" s="33"/>
      <c r="C12" s="33"/>
      <c r="D12" s="33"/>
      <c r="E12" s="33"/>
      <c r="F12" s="33"/>
      <c r="G12" s="33"/>
      <c r="H12" s="31"/>
      <c r="I12" s="1"/>
      <c r="J12" s="1"/>
      <c r="K12" s="22"/>
      <c r="L12" s="22"/>
      <c r="M12" s="22"/>
      <c r="N12" s="22"/>
      <c r="O12" s="22"/>
      <c r="P12" s="17"/>
      <c r="Q12" s="1"/>
    </row>
    <row r="13" spans="1:17" ht="15">
      <c r="A13" s="31"/>
      <c r="B13" s="31"/>
      <c r="C13" s="31"/>
      <c r="D13" s="31"/>
      <c r="E13" s="31"/>
      <c r="F13" s="31"/>
      <c r="G13" s="31"/>
      <c r="H13" s="31"/>
      <c r="I13" s="1"/>
      <c r="J13" s="1"/>
      <c r="K13" s="22"/>
      <c r="L13" s="22"/>
      <c r="M13" s="22"/>
      <c r="N13" s="22"/>
      <c r="O13" s="22"/>
      <c r="P13" s="17"/>
      <c r="Q13" s="1"/>
    </row>
    <row r="14" spans="1:17" ht="15">
      <c r="A14" s="31"/>
      <c r="B14" s="38"/>
      <c r="C14" s="38"/>
      <c r="D14" s="38"/>
      <c r="E14" s="38"/>
      <c r="F14" s="38"/>
      <c r="G14" s="38"/>
      <c r="H14" s="31"/>
      <c r="I14" s="1"/>
      <c r="J14" s="1"/>
      <c r="K14" s="22"/>
      <c r="L14" s="22"/>
      <c r="M14" s="22"/>
      <c r="N14" s="22"/>
      <c r="O14" s="22"/>
      <c r="P14" s="17"/>
      <c r="Q14" s="1"/>
    </row>
    <row r="15" spans="1:17" ht="15">
      <c r="A15" s="31"/>
      <c r="B15" s="38"/>
      <c r="C15" s="38"/>
      <c r="D15" s="38"/>
      <c r="E15" s="38"/>
      <c r="F15" s="38"/>
      <c r="G15" s="38"/>
      <c r="H15" s="31"/>
      <c r="I15" s="1"/>
      <c r="J15" s="1"/>
      <c r="K15" s="22"/>
      <c r="L15" s="22"/>
      <c r="M15" s="22"/>
      <c r="N15" s="22"/>
      <c r="O15" s="22"/>
      <c r="P15" s="17"/>
      <c r="Q15" s="1"/>
    </row>
    <row r="16" spans="1:17" ht="15">
      <c r="A16" s="31"/>
      <c r="B16" s="38"/>
      <c r="C16" s="38"/>
      <c r="D16" s="38"/>
      <c r="E16" s="38"/>
      <c r="F16" s="38"/>
      <c r="G16" s="38"/>
      <c r="H16" s="3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39"/>
      <c r="B17" s="39"/>
      <c r="C17" s="39"/>
      <c r="D17" s="39"/>
      <c r="E17" s="39"/>
      <c r="F17" s="39"/>
      <c r="G17" s="39"/>
      <c r="H17" s="39"/>
      <c r="I17" s="4"/>
      <c r="J17" s="1"/>
      <c r="K17" s="1"/>
      <c r="L17" s="1"/>
      <c r="M17" s="1"/>
      <c r="N17" s="1"/>
      <c r="O17" s="22"/>
      <c r="P17" s="1"/>
      <c r="Q17" s="1"/>
    </row>
    <row r="18" spans="1:17" ht="15">
      <c r="A18" s="39"/>
      <c r="B18" s="39"/>
      <c r="C18" s="39"/>
      <c r="D18" s="39"/>
      <c r="E18" s="39"/>
      <c r="F18" s="39"/>
      <c r="G18" s="39"/>
      <c r="H18" s="39"/>
      <c r="I18" s="1"/>
      <c r="J18" s="12"/>
      <c r="K18" s="1"/>
      <c r="L18" s="1"/>
      <c r="M18" s="1"/>
      <c r="N18" s="1"/>
      <c r="O18" s="1"/>
      <c r="P18" s="1"/>
      <c r="Q18" s="1"/>
    </row>
    <row r="19" spans="1:17" ht="15">
      <c r="A19" s="40"/>
      <c r="B19" s="39"/>
      <c r="C19" s="39"/>
      <c r="D19" s="39"/>
      <c r="E19" s="40"/>
      <c r="F19" s="39"/>
      <c r="G19" s="39"/>
      <c r="H19" s="39"/>
      <c r="I19" s="1"/>
      <c r="J19" s="1"/>
      <c r="K19" s="11"/>
      <c r="L19" s="11"/>
      <c r="M19" s="11"/>
      <c r="N19" s="11"/>
      <c r="O19" s="11"/>
      <c r="P19" s="11"/>
      <c r="Q19" s="1"/>
    </row>
    <row r="20" spans="1:17" ht="15">
      <c r="A20" s="39"/>
      <c r="B20" s="39"/>
      <c r="C20" s="39"/>
      <c r="D20" s="39"/>
      <c r="E20" s="39"/>
      <c r="F20" s="39"/>
      <c r="G20" s="39"/>
      <c r="H20" s="39"/>
      <c r="I20" s="1"/>
      <c r="J20" s="1"/>
      <c r="K20" s="13"/>
      <c r="L20" s="13"/>
      <c r="M20" s="13"/>
      <c r="N20" s="13"/>
      <c r="O20" s="13"/>
      <c r="P20" s="17"/>
      <c r="Q20" s="1"/>
    </row>
    <row r="21" spans="1:17" ht="15">
      <c r="A21" s="39"/>
      <c r="B21" s="39"/>
      <c r="C21" s="39"/>
      <c r="D21" s="39"/>
      <c r="E21" s="39"/>
      <c r="F21" s="39"/>
      <c r="G21" s="39"/>
      <c r="H21" s="39"/>
      <c r="I21" s="1"/>
      <c r="J21" s="1"/>
      <c r="K21" s="13"/>
      <c r="L21" s="13"/>
      <c r="M21" s="13"/>
      <c r="N21" s="13"/>
      <c r="O21" s="13"/>
      <c r="P21" s="13"/>
      <c r="Q21" s="1"/>
    </row>
    <row r="22" spans="1:17" ht="15">
      <c r="A22" s="39"/>
      <c r="B22" s="39"/>
      <c r="C22" s="39"/>
      <c r="D22" s="39"/>
      <c r="E22" s="39"/>
      <c r="F22" s="39"/>
      <c r="G22" s="39"/>
      <c r="H22" s="39"/>
      <c r="I22" s="1"/>
      <c r="J22" s="1"/>
      <c r="K22" s="21"/>
      <c r="L22" s="21"/>
      <c r="M22" s="21"/>
      <c r="N22" s="21"/>
      <c r="O22" s="21"/>
      <c r="P22" s="21"/>
      <c r="Q22" s="1"/>
    </row>
    <row r="23" spans="1:17" ht="36">
      <c r="A23" s="15"/>
      <c r="B23" s="15" t="s">
        <v>24</v>
      </c>
      <c r="C23" s="15" t="s">
        <v>25</v>
      </c>
      <c r="D23" s="15" t="s">
        <v>26</v>
      </c>
      <c r="E23" s="15" t="s">
        <v>27</v>
      </c>
      <c r="F23" s="4"/>
      <c r="G23" s="4"/>
      <c r="H23" s="4"/>
      <c r="I23" s="1"/>
      <c r="J23" s="1"/>
      <c r="K23" s="13"/>
      <c r="L23" s="13"/>
      <c r="M23" s="13"/>
      <c r="N23" s="13"/>
      <c r="O23" s="13"/>
      <c r="P23" s="17"/>
      <c r="Q23" s="1"/>
    </row>
    <row r="24" spans="1:17" ht="15">
      <c r="A24" s="16">
        <v>2009</v>
      </c>
      <c r="B24" s="9">
        <v>36.61</v>
      </c>
      <c r="C24" s="9">
        <v>16.367</v>
      </c>
      <c r="D24" s="6">
        <v>0.1103</v>
      </c>
      <c r="E24" s="6">
        <v>0.0596</v>
      </c>
      <c r="F24" s="26"/>
      <c r="G24" s="26"/>
      <c r="H24" s="4"/>
      <c r="I24" s="1"/>
      <c r="J24" s="1"/>
      <c r="K24" s="13"/>
      <c r="L24" s="13"/>
      <c r="M24" s="13"/>
      <c r="N24" s="13"/>
      <c r="O24" s="13"/>
      <c r="P24" s="17"/>
      <c r="Q24" s="1"/>
    </row>
    <row r="25" spans="1:17" ht="15">
      <c r="A25" s="16">
        <v>2010</v>
      </c>
      <c r="B25" s="9">
        <v>98.249</v>
      </c>
      <c r="C25" s="9">
        <v>32.22</v>
      </c>
      <c r="D25" s="6">
        <v>0.3246</v>
      </c>
      <c r="E25" s="6">
        <v>0.1447</v>
      </c>
      <c r="F25" s="14"/>
      <c r="G25" s="27"/>
      <c r="H25" s="4"/>
      <c r="I25" s="1"/>
      <c r="J25" s="1"/>
      <c r="K25" s="13"/>
      <c r="L25" s="13"/>
      <c r="M25" s="13"/>
      <c r="N25" s="13"/>
      <c r="O25" s="13"/>
      <c r="P25" s="17"/>
      <c r="Q25" s="1"/>
    </row>
    <row r="26" spans="1:17" ht="15">
      <c r="A26" s="16">
        <v>2011</v>
      </c>
      <c r="B26" s="9">
        <v>79.471</v>
      </c>
      <c r="C26" s="9">
        <v>29.977</v>
      </c>
      <c r="D26" s="6">
        <v>0.1674</v>
      </c>
      <c r="E26" s="6">
        <v>0.0707</v>
      </c>
      <c r="F26" s="14"/>
      <c r="G26" s="27"/>
      <c r="H26" s="4"/>
      <c r="I26" s="1"/>
      <c r="J26" s="1"/>
      <c r="K26" s="13"/>
      <c r="L26" s="13"/>
      <c r="M26" s="13"/>
      <c r="N26" s="13"/>
      <c r="O26" s="13"/>
      <c r="P26" s="17"/>
      <c r="Q26" s="1"/>
    </row>
    <row r="27" spans="1:17" ht="15">
      <c r="A27" s="16">
        <v>2012</v>
      </c>
      <c r="B27" s="9">
        <v>74.408</v>
      </c>
      <c r="C27" s="9">
        <v>16.494</v>
      </c>
      <c r="D27" s="6">
        <v>0.2911</v>
      </c>
      <c r="E27" s="6">
        <v>0.0565</v>
      </c>
      <c r="F27" s="14"/>
      <c r="G27" s="27"/>
      <c r="H27" s="4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6" t="s">
        <v>23</v>
      </c>
      <c r="B28" s="9">
        <v>46.61</v>
      </c>
      <c r="C28" s="9">
        <v>39.275</v>
      </c>
      <c r="D28" s="6">
        <v>0.1365</v>
      </c>
      <c r="E28" s="6">
        <v>0.1202</v>
      </c>
      <c r="F28" s="14"/>
      <c r="G28" s="27"/>
      <c r="H28" s="4"/>
      <c r="I28" s="1"/>
      <c r="J28" s="1"/>
      <c r="K28" s="1"/>
      <c r="L28" s="1"/>
      <c r="M28" s="1"/>
      <c r="N28" s="1"/>
      <c r="O28" s="1"/>
      <c r="P28" s="1"/>
      <c r="Q28" s="1"/>
    </row>
    <row r="29" spans="6:17" ht="11.45">
      <c r="F29" s="14"/>
      <c r="G29" s="27"/>
      <c r="H29" s="4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4"/>
      <c r="B30" s="14"/>
      <c r="C30" s="14"/>
      <c r="D30" s="14"/>
      <c r="E30" s="14"/>
      <c r="F30" s="14"/>
      <c r="G30" s="14"/>
      <c r="H30" s="4"/>
      <c r="I30" s="1"/>
      <c r="J30" s="1"/>
      <c r="K30" s="11"/>
      <c r="L30" s="11"/>
      <c r="M30" s="11"/>
      <c r="N30" s="11"/>
      <c r="O30" s="11"/>
      <c r="P30" s="11"/>
      <c r="Q30" s="1"/>
    </row>
    <row r="31" spans="1:17" ht="15">
      <c r="A31" s="25"/>
      <c r="B31" s="26"/>
      <c r="C31" s="26"/>
      <c r="D31" s="26"/>
      <c r="E31" s="26"/>
      <c r="F31" s="26"/>
      <c r="G31" s="26"/>
      <c r="H31" s="4"/>
      <c r="I31" s="1"/>
      <c r="J31" s="4"/>
      <c r="K31" s="24"/>
      <c r="L31" s="24"/>
      <c r="M31" s="24"/>
      <c r="N31" s="24"/>
      <c r="O31" s="24"/>
      <c r="P31" s="24"/>
      <c r="Q31" s="1"/>
    </row>
    <row r="32" spans="1:17" ht="15">
      <c r="A32" s="4"/>
      <c r="B32" s="4"/>
      <c r="C32" s="4"/>
      <c r="D32" s="4"/>
      <c r="E32" s="4"/>
      <c r="F32" s="4"/>
      <c r="G32" s="4"/>
      <c r="H32" s="4"/>
      <c r="I32" s="1"/>
      <c r="J32" s="1"/>
      <c r="K32" s="24"/>
      <c r="L32" s="24"/>
      <c r="M32" s="24"/>
      <c r="N32" s="24"/>
      <c r="O32" s="24"/>
      <c r="P32" s="24"/>
      <c r="Q32" s="1"/>
    </row>
    <row r="33" spans="1:17" ht="15">
      <c r="A33" s="4"/>
      <c r="B33" s="28"/>
      <c r="C33" s="28"/>
      <c r="D33" s="28"/>
      <c r="E33" s="28"/>
      <c r="F33" s="28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4"/>
      <c r="B34" s="28"/>
      <c r="C34" s="28"/>
      <c r="D34" s="28"/>
      <c r="E34" s="28"/>
      <c r="F34" s="28"/>
      <c r="G34" s="28"/>
      <c r="H34" s="4"/>
      <c r="I34" s="1"/>
      <c r="J34" s="20"/>
      <c r="K34" s="1"/>
      <c r="L34" s="1"/>
      <c r="M34" s="1"/>
      <c r="N34" s="1"/>
      <c r="O34" s="1"/>
      <c r="P34" s="1"/>
      <c r="Q34" s="1"/>
    </row>
    <row r="35" spans="1:16" ht="15">
      <c r="A35" s="4"/>
      <c r="B35" s="29"/>
      <c r="C35" s="29"/>
      <c r="D35" s="29"/>
      <c r="E35" s="29"/>
      <c r="F35" s="29"/>
      <c r="G35" s="29"/>
      <c r="H35" s="4"/>
      <c r="I35" s="1"/>
      <c r="J35" s="8"/>
      <c r="K35" s="3"/>
      <c r="L35" s="3"/>
      <c r="M35" s="3"/>
      <c r="N35" s="3"/>
      <c r="O35" s="3"/>
      <c r="P35" s="3"/>
    </row>
    <row r="36" spans="1:16" ht="15">
      <c r="A36" s="4"/>
      <c r="B36" s="4"/>
      <c r="C36" s="4"/>
      <c r="D36" s="4"/>
      <c r="E36" s="4"/>
      <c r="F36" s="4"/>
      <c r="G36" s="4"/>
      <c r="H36" s="4"/>
      <c r="I36" s="4"/>
      <c r="K36" s="7"/>
      <c r="L36" s="7"/>
      <c r="M36" s="7"/>
      <c r="N36" s="7"/>
      <c r="O36" s="7"/>
      <c r="P36" s="7"/>
    </row>
    <row r="37" spans="1:16" ht="15">
      <c r="A37" s="10"/>
      <c r="B37" s="10"/>
      <c r="C37" s="10"/>
      <c r="D37" s="10"/>
      <c r="E37" s="10"/>
      <c r="F37" s="10"/>
      <c r="G37" s="10"/>
      <c r="H37" s="10"/>
      <c r="K37" s="7"/>
      <c r="L37" s="7"/>
      <c r="M37" s="7"/>
      <c r="N37" s="7"/>
      <c r="O37" s="7"/>
      <c r="P37" s="7"/>
    </row>
    <row r="38" spans="6:16" ht="15">
      <c r="F38" s="15"/>
      <c r="K38" s="7"/>
      <c r="L38" s="7"/>
      <c r="M38" s="7"/>
      <c r="N38" s="7"/>
      <c r="O38" s="7"/>
      <c r="P38" s="7"/>
    </row>
    <row r="39" spans="6:16" ht="15">
      <c r="F39" s="5"/>
      <c r="K39" s="7"/>
      <c r="L39" s="7"/>
      <c r="M39" s="7"/>
      <c r="N39" s="7"/>
      <c r="O39" s="7"/>
      <c r="P39" s="7"/>
    </row>
    <row r="40" spans="6:16" ht="15">
      <c r="F40" s="5"/>
      <c r="K40" s="7"/>
      <c r="L40" s="7"/>
      <c r="M40" s="7"/>
      <c r="N40" s="7"/>
      <c r="O40" s="7"/>
      <c r="P40" s="7"/>
    </row>
    <row r="41" spans="6:16" ht="15">
      <c r="F41" s="5"/>
      <c r="K41" s="7"/>
      <c r="L41" s="7"/>
      <c r="M41" s="7"/>
      <c r="N41" s="7"/>
      <c r="O41" s="7"/>
      <c r="P41" s="7"/>
    </row>
    <row r="42" ht="15">
      <c r="F42" s="5"/>
    </row>
    <row r="43" ht="15">
      <c r="F43" s="5"/>
    </row>
    <row r="44" ht="15">
      <c r="F44" s="5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1"/>
      <c r="C57" s="11"/>
      <c r="D57" s="11"/>
      <c r="E57" s="11"/>
      <c r="F57" s="11"/>
      <c r="G57" s="11"/>
      <c r="H57" s="1"/>
    </row>
    <row r="58" spans="1:8" ht="15">
      <c r="A58" s="4"/>
      <c r="B58" s="19"/>
      <c r="C58" s="19"/>
      <c r="D58" s="19"/>
      <c r="E58" s="19"/>
      <c r="F58" s="19"/>
      <c r="G58" s="19"/>
      <c r="H58" s="1"/>
    </row>
    <row r="59" spans="1:8" ht="15">
      <c r="A59" s="1"/>
      <c r="B59" s="19"/>
      <c r="C59" s="19"/>
      <c r="D59" s="19"/>
      <c r="E59" s="19"/>
      <c r="F59" s="19"/>
      <c r="G59" s="19"/>
      <c r="H59" s="1"/>
    </row>
    <row r="60" spans="1:8" ht="15">
      <c r="A60" s="20"/>
      <c r="B60" s="19"/>
      <c r="C60" s="19"/>
      <c r="D60" s="19"/>
      <c r="E60" s="19"/>
      <c r="F60" s="19"/>
      <c r="G60" s="1"/>
      <c r="H60" s="1"/>
    </row>
    <row r="61" spans="1:8" ht="15">
      <c r="A61" s="20"/>
      <c r="B61" s="19"/>
      <c r="C61" s="19"/>
      <c r="D61" s="19"/>
      <c r="E61" s="19"/>
      <c r="F61" s="19"/>
      <c r="G61" s="19"/>
      <c r="H61" s="1"/>
    </row>
    <row r="62" spans="1:8" ht="15">
      <c r="A62" s="1"/>
      <c r="B62" s="1"/>
      <c r="C62" s="1"/>
      <c r="D62" s="1"/>
      <c r="E62" s="1"/>
      <c r="F62" s="1"/>
      <c r="G62" s="19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2"/>
      <c r="B64" s="1"/>
      <c r="C64" s="1"/>
      <c r="D64" s="1"/>
      <c r="E64" s="1"/>
      <c r="F64" s="1"/>
      <c r="G64" s="1"/>
      <c r="H64" s="1"/>
    </row>
    <row r="65" spans="1:8" ht="15">
      <c r="A65" s="1"/>
      <c r="B65" s="11"/>
      <c r="C65" s="11"/>
      <c r="D65" s="11"/>
      <c r="E65" s="11"/>
      <c r="F65" s="11"/>
      <c r="G65" s="11"/>
      <c r="H65" s="1"/>
    </row>
    <row r="66" spans="1:8" ht="15">
      <c r="A66" s="1"/>
      <c r="B66" s="13"/>
      <c r="C66" s="13"/>
      <c r="D66" s="13"/>
      <c r="E66" s="13"/>
      <c r="F66" s="13"/>
      <c r="G66" s="13"/>
      <c r="H66" s="1"/>
    </row>
    <row r="67" spans="1:8" ht="15">
      <c r="A67" s="1"/>
      <c r="B67" s="13"/>
      <c r="C67" s="13"/>
      <c r="D67" s="13"/>
      <c r="E67" s="13"/>
      <c r="F67" s="13"/>
      <c r="G67" s="13"/>
      <c r="H67" s="1"/>
    </row>
    <row r="68" spans="1:8" ht="15">
      <c r="A68" s="1"/>
      <c r="B68" s="21"/>
      <c r="C68" s="21"/>
      <c r="D68" s="21"/>
      <c r="E68" s="21"/>
      <c r="F68" s="21"/>
      <c r="G68" s="21"/>
      <c r="H68" s="1"/>
    </row>
    <row r="69" spans="1:8" ht="15">
      <c r="A69" s="1"/>
      <c r="B69" s="22"/>
      <c r="C69" s="22"/>
      <c r="D69" s="22"/>
      <c r="E69" s="22"/>
      <c r="F69" s="22"/>
      <c r="G69" s="23"/>
      <c r="H69" s="1"/>
    </row>
    <row r="70" spans="1:8" ht="15">
      <c r="A70" s="1"/>
      <c r="B70" s="22"/>
      <c r="C70" s="22"/>
      <c r="D70" s="22"/>
      <c r="E70" s="22"/>
      <c r="F70" s="22"/>
      <c r="G70" s="17"/>
      <c r="H70" s="1"/>
    </row>
    <row r="71" spans="1:8" ht="15">
      <c r="A71" s="1"/>
      <c r="B71" s="22"/>
      <c r="C71" s="22"/>
      <c r="D71" s="22"/>
      <c r="E71" s="22"/>
      <c r="F71" s="22"/>
      <c r="G71" s="17"/>
      <c r="H71" s="1"/>
    </row>
    <row r="72" spans="1:8" ht="15">
      <c r="A72" s="1"/>
      <c r="B72" s="22"/>
      <c r="C72" s="22"/>
      <c r="D72" s="22"/>
      <c r="E72" s="22"/>
      <c r="F72" s="22"/>
      <c r="G72" s="17"/>
      <c r="H72" s="1"/>
    </row>
    <row r="73" spans="1:8" ht="15">
      <c r="A73" s="1"/>
      <c r="B73" s="22"/>
      <c r="C73" s="22"/>
      <c r="D73" s="22"/>
      <c r="E73" s="22"/>
      <c r="F73" s="22"/>
      <c r="G73" s="17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22"/>
      <c r="G75" s="1"/>
      <c r="H75" s="1"/>
    </row>
    <row r="76" spans="1:8" ht="15">
      <c r="A76" s="12"/>
      <c r="B76" s="1"/>
      <c r="C76" s="1"/>
      <c r="D76" s="1"/>
      <c r="E76" s="1"/>
      <c r="F76" s="1"/>
      <c r="G76" s="1"/>
      <c r="H76" s="1"/>
    </row>
    <row r="77" spans="1:8" ht="15">
      <c r="A77" s="1"/>
      <c r="B77" s="11"/>
      <c r="C77" s="11"/>
      <c r="D77" s="11"/>
      <c r="E77" s="11"/>
      <c r="F77" s="11"/>
      <c r="G77" s="11"/>
      <c r="H77" s="1"/>
    </row>
    <row r="78" spans="1:8" ht="15">
      <c r="A78" s="1"/>
      <c r="B78" s="13"/>
      <c r="C78" s="13"/>
      <c r="D78" s="13"/>
      <c r="E78" s="13"/>
      <c r="F78" s="13"/>
      <c r="G78" s="17"/>
      <c r="H78" s="1"/>
    </row>
    <row r="79" spans="1:8" ht="15">
      <c r="A79" s="1"/>
      <c r="B79" s="13"/>
      <c r="C79" s="13"/>
      <c r="D79" s="13"/>
      <c r="E79" s="13"/>
      <c r="F79" s="13"/>
      <c r="G79" s="13"/>
      <c r="H79" s="1"/>
    </row>
    <row r="80" spans="1:8" ht="15">
      <c r="A80" s="1"/>
      <c r="B80" s="21"/>
      <c r="C80" s="21"/>
      <c r="D80" s="21"/>
      <c r="E80" s="21"/>
      <c r="F80" s="21"/>
      <c r="G80" s="21"/>
      <c r="H80" s="1"/>
    </row>
    <row r="81" spans="1:8" ht="15">
      <c r="A81" s="1"/>
      <c r="B81" s="13"/>
      <c r="C81" s="13"/>
      <c r="D81" s="13"/>
      <c r="E81" s="13"/>
      <c r="F81" s="13"/>
      <c r="G81" s="17"/>
      <c r="H81" s="1"/>
    </row>
    <row r="82" spans="1:8" ht="15">
      <c r="A82" s="1"/>
      <c r="B82" s="13"/>
      <c r="C82" s="13"/>
      <c r="D82" s="13"/>
      <c r="E82" s="13"/>
      <c r="F82" s="13"/>
      <c r="G82" s="17"/>
      <c r="H82" s="1"/>
    </row>
    <row r="83" spans="1:8" ht="15">
      <c r="A83" s="1"/>
      <c r="B83" s="13"/>
      <c r="C83" s="13"/>
      <c r="D83" s="13"/>
      <c r="E83" s="13"/>
      <c r="F83" s="13"/>
      <c r="G83" s="17"/>
      <c r="H83" s="1"/>
    </row>
    <row r="84" spans="1:8" ht="15">
      <c r="A84" s="1"/>
      <c r="B84" s="13"/>
      <c r="C84" s="13"/>
      <c r="D84" s="13"/>
      <c r="E84" s="13"/>
      <c r="F84" s="13"/>
      <c r="G84" s="17"/>
      <c r="H84" s="1"/>
    </row>
    <row r="85" spans="1:8" ht="15">
      <c r="A85" s="1"/>
      <c r="B85" s="13"/>
      <c r="C85" s="13"/>
      <c r="D85" s="13"/>
      <c r="E85" s="13"/>
      <c r="F85" s="13"/>
      <c r="G85" s="17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1"/>
      <c r="C89" s="11"/>
      <c r="D89" s="11"/>
      <c r="E89" s="11"/>
      <c r="F89" s="11"/>
      <c r="G89" s="11"/>
      <c r="H89" s="1"/>
    </row>
    <row r="90" spans="1:8" ht="15">
      <c r="A90" s="4"/>
      <c r="B90" s="24"/>
      <c r="C90" s="24"/>
      <c r="D90" s="24"/>
      <c r="E90" s="24"/>
      <c r="F90" s="24"/>
      <c r="G90" s="24"/>
      <c r="H90" s="1"/>
    </row>
    <row r="91" spans="1:8" ht="15">
      <c r="A91" s="1"/>
      <c r="B91" s="24"/>
      <c r="C91" s="24"/>
      <c r="D91" s="24"/>
      <c r="E91" s="24"/>
      <c r="F91" s="24"/>
      <c r="G91" s="24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</sheetData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 topLeftCell="A1">
      <selection activeCell="A2" sqref="A2:F13"/>
    </sheetView>
  </sheetViews>
  <sheetFormatPr defaultColWidth="9.140625" defaultRowHeight="15"/>
  <cols>
    <col min="1" max="1" width="67.8515625" style="2" customWidth="1"/>
    <col min="2" max="16384" width="9.140625" style="2" customWidth="1"/>
  </cols>
  <sheetData>
    <row r="1" ht="15">
      <c r="A1" s="42" t="s">
        <v>38</v>
      </c>
    </row>
    <row r="3" spans="1:6" ht="15">
      <c r="A3" s="46"/>
      <c r="B3" s="47"/>
      <c r="C3" s="46"/>
      <c r="D3" s="46"/>
      <c r="E3" s="46"/>
      <c r="F3" s="46"/>
    </row>
    <row r="4" spans="1:6" ht="15">
      <c r="A4" s="44" t="s">
        <v>29</v>
      </c>
      <c r="B4" s="45">
        <v>2008</v>
      </c>
      <c r="C4" s="44">
        <v>2009</v>
      </c>
      <c r="D4" s="44">
        <v>2010</v>
      </c>
      <c r="E4" s="44">
        <v>2011</v>
      </c>
      <c r="F4" s="44">
        <v>2012</v>
      </c>
    </row>
    <row r="5" spans="1:6" ht="15">
      <c r="A5" s="44"/>
      <c r="B5" s="45"/>
      <c r="C5" s="45"/>
      <c r="D5" s="45"/>
      <c r="E5" s="45"/>
      <c r="F5" s="45"/>
    </row>
    <row r="6" spans="1:6" ht="15">
      <c r="A6" s="65" t="s">
        <v>28</v>
      </c>
      <c r="B6" s="89">
        <v>2495.96</v>
      </c>
      <c r="C6" s="89">
        <v>2783.383</v>
      </c>
      <c r="D6" s="89">
        <v>3144.668</v>
      </c>
      <c r="E6" s="89">
        <v>3768.132</v>
      </c>
      <c r="F6" s="89">
        <v>3947.41</v>
      </c>
    </row>
    <row r="7" spans="1:6" ht="15">
      <c r="A7" s="76" t="s">
        <v>6</v>
      </c>
      <c r="B7" s="77">
        <v>52.345</v>
      </c>
      <c r="C7" s="77">
        <v>63.862</v>
      </c>
      <c r="D7" s="78">
        <v>90.376</v>
      </c>
      <c r="E7" s="78">
        <v>96.862</v>
      </c>
      <c r="F7" s="78">
        <v>98.123</v>
      </c>
    </row>
    <row r="8" spans="1:6" ht="15">
      <c r="A8" s="79" t="s">
        <v>5</v>
      </c>
      <c r="B8" s="80">
        <v>29.967</v>
      </c>
      <c r="C8" s="80">
        <v>46.859</v>
      </c>
      <c r="D8" s="81">
        <v>50.263</v>
      </c>
      <c r="E8" s="81">
        <v>57.197</v>
      </c>
      <c r="F8" s="81">
        <v>76.593</v>
      </c>
    </row>
    <row r="9" spans="1:6" ht="15">
      <c r="A9" s="79" t="s">
        <v>7</v>
      </c>
      <c r="B9" s="80">
        <v>6.2</v>
      </c>
      <c r="C9" s="80">
        <v>5.457</v>
      </c>
      <c r="D9" s="81">
        <v>7.293</v>
      </c>
      <c r="E9" s="81">
        <v>10.999</v>
      </c>
      <c r="F9" s="81">
        <v>8.799</v>
      </c>
    </row>
    <row r="10" spans="1:6" ht="15">
      <c r="A10" s="84" t="s">
        <v>31</v>
      </c>
      <c r="B10" s="91">
        <v>31.604</v>
      </c>
      <c r="C10" s="91">
        <v>33.425</v>
      </c>
      <c r="D10" s="85">
        <v>47.568</v>
      </c>
      <c r="E10" s="85">
        <v>83.223</v>
      </c>
      <c r="F10" s="85">
        <v>76.935</v>
      </c>
    </row>
    <row r="11" spans="1:6" ht="15">
      <c r="A11" s="94" t="s">
        <v>34</v>
      </c>
      <c r="B11" s="90">
        <v>26.014</v>
      </c>
      <c r="C11" s="90">
        <v>27.541</v>
      </c>
      <c r="D11" s="85">
        <v>41.457</v>
      </c>
      <c r="E11" s="85">
        <v>64.693</v>
      </c>
      <c r="F11" s="85">
        <v>50.167</v>
      </c>
    </row>
    <row r="12" spans="1:6" ht="15">
      <c r="A12" s="92" t="s">
        <v>0</v>
      </c>
      <c r="B12" s="93">
        <f>SUM(B7:B10)</f>
        <v>120.116</v>
      </c>
      <c r="C12" s="93">
        <f>SUM(C7:C10)</f>
        <v>149.603</v>
      </c>
      <c r="D12" s="93">
        <f>SUM(D7:D10)</f>
        <v>195.5</v>
      </c>
      <c r="E12" s="93">
        <f>SUM(E7:E10)</f>
        <v>248.281</v>
      </c>
      <c r="F12" s="93">
        <f>SUM(F7:F10)</f>
        <v>260.45000000000005</v>
      </c>
    </row>
  </sheetData>
  <printOptions/>
  <pageMargins left="0.7" right="0.7" top="0.75" bottom="0.75" header="0.3" footer="0.3"/>
  <pageSetup orientation="portrait" paperSize="9"/>
  <ignoredErrors>
    <ignoredError sqref="B12:F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>
      <selection activeCell="A2" sqref="A2:E28"/>
    </sheetView>
  </sheetViews>
  <sheetFormatPr defaultColWidth="9.140625" defaultRowHeight="15"/>
  <cols>
    <col min="1" max="1" width="29.7109375" style="2" customWidth="1"/>
    <col min="2" max="16384" width="9.140625" style="2" customWidth="1"/>
  </cols>
  <sheetData>
    <row r="1" spans="1:7" ht="15">
      <c r="A1" s="37" t="s">
        <v>37</v>
      </c>
      <c r="B1" s="31"/>
      <c r="C1" s="31"/>
      <c r="D1" s="31"/>
      <c r="E1" s="31"/>
      <c r="F1" s="31"/>
      <c r="G1" s="31"/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46" t="s">
        <v>15</v>
      </c>
      <c r="B3" s="95">
        <v>2008</v>
      </c>
      <c r="C3" s="95">
        <v>2009</v>
      </c>
      <c r="D3" s="95">
        <v>2010</v>
      </c>
      <c r="E3" s="95">
        <v>2011</v>
      </c>
      <c r="F3" s="31"/>
      <c r="G3" s="31"/>
    </row>
    <row r="4" spans="1:7" ht="15">
      <c r="A4" s="98" t="s">
        <v>6</v>
      </c>
      <c r="B4" s="99">
        <v>40.2</v>
      </c>
      <c r="C4" s="99">
        <v>48.01</v>
      </c>
      <c r="D4" s="99">
        <v>62.261</v>
      </c>
      <c r="E4" s="99">
        <v>76.094</v>
      </c>
      <c r="F4" s="31"/>
      <c r="G4" s="31"/>
    </row>
    <row r="5" spans="1:7" ht="15">
      <c r="A5" s="100" t="s">
        <v>5</v>
      </c>
      <c r="B5" s="101">
        <v>21.44</v>
      </c>
      <c r="C5" s="101">
        <v>21.652</v>
      </c>
      <c r="D5" s="101">
        <v>27.65</v>
      </c>
      <c r="E5" s="101">
        <v>33.76</v>
      </c>
      <c r="F5" s="31"/>
      <c r="G5" s="31"/>
    </row>
    <row r="6" spans="1:7" ht="15">
      <c r="A6" s="100" t="s">
        <v>7</v>
      </c>
      <c r="B6" s="101">
        <v>8.713</v>
      </c>
      <c r="C6" s="101">
        <v>15.965</v>
      </c>
      <c r="D6" s="101">
        <v>20.368</v>
      </c>
      <c r="E6" s="101">
        <v>25.045</v>
      </c>
      <c r="F6" s="31"/>
      <c r="G6" s="31"/>
    </row>
    <row r="7" spans="1:7" ht="15">
      <c r="A7" s="100" t="s">
        <v>36</v>
      </c>
      <c r="B7" s="101">
        <f>26.818+B8</f>
        <v>31.409000000000002</v>
      </c>
      <c r="C7" s="101">
        <f>29.984+C8</f>
        <v>35.176</v>
      </c>
      <c r="D7" s="101">
        <f>39.697+D8</f>
        <v>46.082</v>
      </c>
      <c r="E7" s="101">
        <f>50.744+E8</f>
        <v>63.338</v>
      </c>
      <c r="F7" s="31"/>
      <c r="G7" s="31"/>
    </row>
    <row r="8" spans="1:7" s="3" customFormat="1" ht="15">
      <c r="A8" s="106" t="s">
        <v>34</v>
      </c>
      <c r="B8" s="108">
        <v>4.591</v>
      </c>
      <c r="C8" s="108">
        <v>5.192</v>
      </c>
      <c r="D8" s="108">
        <v>6.385</v>
      </c>
      <c r="E8" s="108">
        <v>12.594</v>
      </c>
      <c r="F8" s="32"/>
      <c r="G8" s="32"/>
    </row>
    <row r="9" spans="1:7" ht="15">
      <c r="A9" s="96" t="s">
        <v>0</v>
      </c>
      <c r="B9" s="97">
        <f>SUM(B4:B7)</f>
        <v>101.762</v>
      </c>
      <c r="C9" s="97">
        <f>SUM(C4:C7)</f>
        <v>120.80300000000001</v>
      </c>
      <c r="D9" s="97">
        <f>SUM(D4:D7)</f>
        <v>156.361</v>
      </c>
      <c r="E9" s="97">
        <f>SUM(E4:E7)</f>
        <v>198.237</v>
      </c>
      <c r="F9" s="31"/>
      <c r="G9" s="31"/>
    </row>
    <row r="10" spans="1:7" ht="15">
      <c r="A10" s="39"/>
      <c r="B10" s="30"/>
      <c r="C10" s="30"/>
      <c r="D10" s="30"/>
      <c r="E10" s="30"/>
      <c r="F10" s="31"/>
      <c r="G10" s="31"/>
    </row>
    <row r="11" spans="1:7" ht="15">
      <c r="A11" s="31"/>
      <c r="B11" s="31"/>
      <c r="C11" s="31"/>
      <c r="D11" s="31"/>
      <c r="E11" s="31"/>
      <c r="F11" s="31"/>
      <c r="G11" s="31"/>
    </row>
    <row r="12" spans="1:7" ht="15">
      <c r="A12" s="46" t="s">
        <v>14</v>
      </c>
      <c r="B12" s="95">
        <v>2008</v>
      </c>
      <c r="C12" s="95">
        <v>2009</v>
      </c>
      <c r="D12" s="95">
        <v>2010</v>
      </c>
      <c r="E12" s="95">
        <v>2011</v>
      </c>
      <c r="F12" s="31"/>
      <c r="G12" s="31"/>
    </row>
    <row r="13" spans="1:7" ht="15">
      <c r="A13" s="98" t="s">
        <v>6</v>
      </c>
      <c r="B13" s="56">
        <v>43.944</v>
      </c>
      <c r="C13" s="56">
        <v>69.055</v>
      </c>
      <c r="D13" s="56">
        <v>85.979</v>
      </c>
      <c r="E13" s="56">
        <v>118.4</v>
      </c>
      <c r="F13" s="31"/>
      <c r="G13" s="31"/>
    </row>
    <row r="14" spans="1:7" ht="15">
      <c r="A14" s="100" t="s">
        <v>5</v>
      </c>
      <c r="B14" s="102">
        <v>35.351</v>
      </c>
      <c r="C14" s="102">
        <v>40.273</v>
      </c>
      <c r="D14" s="102">
        <v>65.479</v>
      </c>
      <c r="E14" s="102">
        <v>100.865</v>
      </c>
      <c r="F14" s="31"/>
      <c r="G14" s="31"/>
    </row>
    <row r="15" spans="1:7" ht="15">
      <c r="A15" s="103" t="s">
        <v>7</v>
      </c>
      <c r="B15" s="104">
        <v>6.586</v>
      </c>
      <c r="C15" s="104">
        <v>8.244</v>
      </c>
      <c r="D15" s="104">
        <v>11.863</v>
      </c>
      <c r="E15" s="104">
        <v>15.866</v>
      </c>
      <c r="F15" s="31"/>
      <c r="G15" s="31"/>
    </row>
    <row r="16" spans="1:7" ht="15">
      <c r="A16" s="100" t="s">
        <v>36</v>
      </c>
      <c r="B16" s="102">
        <f>23.545+B17</f>
        <v>105.386</v>
      </c>
      <c r="C16" s="102">
        <f>29.548+C17</f>
        <v>111.223</v>
      </c>
      <c r="D16" s="102">
        <f>35.399+D17</f>
        <v>133.541</v>
      </c>
      <c r="E16" s="102">
        <f>48.398+E17</f>
        <v>155.05700000000002</v>
      </c>
      <c r="F16" s="31"/>
      <c r="G16" s="31"/>
    </row>
    <row r="17" spans="1:7" s="3" customFormat="1" ht="15">
      <c r="A17" s="106" t="s">
        <v>34</v>
      </c>
      <c r="B17" s="107">
        <v>81.841</v>
      </c>
      <c r="C17" s="107">
        <v>81.675</v>
      </c>
      <c r="D17" s="107">
        <v>98.142</v>
      </c>
      <c r="E17" s="107">
        <v>106.659</v>
      </c>
      <c r="F17" s="32"/>
      <c r="G17" s="32"/>
    </row>
    <row r="18" spans="1:7" ht="15">
      <c r="A18" s="39" t="s">
        <v>0</v>
      </c>
      <c r="B18" s="43">
        <f>SUM(B13:B16)</f>
        <v>191.267</v>
      </c>
      <c r="C18" s="43">
        <f aca="true" t="shared" si="0" ref="C18:E18">SUM(C13:C16)</f>
        <v>228.79500000000002</v>
      </c>
      <c r="D18" s="43">
        <f t="shared" si="0"/>
        <v>296.86199999999997</v>
      </c>
      <c r="E18" s="43">
        <f t="shared" si="0"/>
        <v>390.188</v>
      </c>
      <c r="F18" s="31"/>
      <c r="G18" s="31"/>
    </row>
    <row r="19" spans="1:7" ht="15">
      <c r="A19" s="111"/>
      <c r="B19" s="112"/>
      <c r="C19" s="112"/>
      <c r="D19" s="112"/>
      <c r="E19" s="112"/>
      <c r="F19" s="31"/>
      <c r="G19" s="31"/>
    </row>
    <row r="20" spans="1:7" ht="15">
      <c r="A20" s="114" t="s">
        <v>35</v>
      </c>
      <c r="B20" s="113"/>
      <c r="C20" s="113"/>
      <c r="D20" s="113"/>
      <c r="E20" s="113"/>
      <c r="F20" s="31"/>
      <c r="G20" s="31"/>
    </row>
    <row r="21" spans="1:7" ht="24">
      <c r="A21" s="109" t="s">
        <v>16</v>
      </c>
      <c r="B21" s="110">
        <v>2008</v>
      </c>
      <c r="C21" s="110">
        <v>2009</v>
      </c>
      <c r="D21" s="110">
        <v>2010</v>
      </c>
      <c r="E21" s="110">
        <v>2011</v>
      </c>
      <c r="F21" s="31"/>
      <c r="G21" s="31"/>
    </row>
    <row r="22" spans="1:7" ht="15">
      <c r="A22" s="98" t="s">
        <v>6</v>
      </c>
      <c r="B22" s="56">
        <v>27.455</v>
      </c>
      <c r="C22" s="56">
        <v>42.9</v>
      </c>
      <c r="D22" s="56">
        <v>49.77</v>
      </c>
      <c r="E22" s="56">
        <v>66.209</v>
      </c>
      <c r="F22" s="31"/>
      <c r="G22" s="31"/>
    </row>
    <row r="23" spans="1:7" ht="15">
      <c r="A23" s="100" t="s">
        <v>5</v>
      </c>
      <c r="B23" s="102">
        <v>18.495</v>
      </c>
      <c r="C23" s="102">
        <v>23.192</v>
      </c>
      <c r="D23" s="102">
        <v>28.685</v>
      </c>
      <c r="E23" s="102">
        <v>61.513</v>
      </c>
      <c r="F23" s="31"/>
      <c r="G23" s="31"/>
    </row>
    <row r="24" spans="1:7" ht="15">
      <c r="A24" s="100" t="s">
        <v>7</v>
      </c>
      <c r="B24" s="102">
        <v>3.515</v>
      </c>
      <c r="C24" s="102">
        <v>4.517</v>
      </c>
      <c r="D24" s="102">
        <v>6.862</v>
      </c>
      <c r="E24" s="102">
        <v>6.383</v>
      </c>
      <c r="F24" s="31"/>
      <c r="G24" s="31"/>
    </row>
    <row r="25" spans="1:7" ht="15">
      <c r="A25" s="100" t="s">
        <v>36</v>
      </c>
      <c r="B25" s="102">
        <f>10.325+B26</f>
        <v>74.319</v>
      </c>
      <c r="C25" s="102">
        <f>13.216+C26</f>
        <v>76.702</v>
      </c>
      <c r="D25" s="102">
        <f>14.244+D26</f>
        <v>86.365</v>
      </c>
      <c r="E25" s="102">
        <f>19.326+E26</f>
        <v>96.707</v>
      </c>
      <c r="F25" s="31"/>
      <c r="G25" s="31"/>
    </row>
    <row r="26" spans="1:7" s="3" customFormat="1" ht="15">
      <c r="A26" s="106" t="s">
        <v>34</v>
      </c>
      <c r="B26" s="107">
        <v>63.994</v>
      </c>
      <c r="C26" s="107">
        <v>63.486</v>
      </c>
      <c r="D26" s="107">
        <v>72.121</v>
      </c>
      <c r="E26" s="107">
        <v>77.381</v>
      </c>
      <c r="F26" s="32"/>
      <c r="G26" s="32"/>
    </row>
    <row r="27" spans="1:7" ht="15">
      <c r="A27" s="96" t="s">
        <v>0</v>
      </c>
      <c r="B27" s="105">
        <f>SUM(B22:B25)</f>
        <v>123.784</v>
      </c>
      <c r="C27" s="105">
        <f aca="true" t="shared" si="1" ref="C27:E27">SUM(C22:C25)</f>
        <v>147.31099999999998</v>
      </c>
      <c r="D27" s="105">
        <f t="shared" si="1"/>
        <v>171.682</v>
      </c>
      <c r="E27" s="105">
        <f t="shared" si="1"/>
        <v>230.812</v>
      </c>
      <c r="F27" s="31"/>
      <c r="G27" s="31"/>
    </row>
    <row r="28" spans="1:7" ht="15">
      <c r="A28" s="31"/>
      <c r="B28" s="31"/>
      <c r="C28" s="31"/>
      <c r="D28" s="31"/>
      <c r="E28" s="31"/>
      <c r="F28" s="31"/>
      <c r="G28" s="31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3"/>
  <sheetViews>
    <sheetView workbookViewId="0" topLeftCell="A43">
      <selection activeCell="D4" sqref="D4"/>
    </sheetView>
  </sheetViews>
  <sheetFormatPr defaultColWidth="9.140625" defaultRowHeight="15"/>
  <cols>
    <col min="1" max="1" width="13.8515625" style="2" bestFit="1" customWidth="1"/>
    <col min="2" max="16384" width="9.140625" style="2" customWidth="1"/>
  </cols>
  <sheetData>
    <row r="1" ht="15">
      <c r="A1" s="2" t="s">
        <v>22</v>
      </c>
    </row>
    <row r="3" ht="12"/>
    <row r="4" ht="12"/>
    <row r="5" spans="1:2" ht="12">
      <c r="A5" s="2" t="s">
        <v>17</v>
      </c>
      <c r="B5" s="2" t="s">
        <v>2</v>
      </c>
    </row>
    <row r="6" spans="1:2" ht="12">
      <c r="A6" s="2" t="s">
        <v>18</v>
      </c>
      <c r="B6" s="2" t="s">
        <v>4</v>
      </c>
    </row>
    <row r="7" ht="12"/>
    <row r="8" ht="12">
      <c r="B8" s="18">
        <v>2013</v>
      </c>
    </row>
    <row r="9" spans="1:2" ht="12">
      <c r="A9" s="2" t="s">
        <v>19</v>
      </c>
      <c r="B9" s="2">
        <v>1549</v>
      </c>
    </row>
    <row r="10" spans="1:2" ht="12">
      <c r="A10" s="2" t="s">
        <v>8</v>
      </c>
      <c r="B10" s="2">
        <v>2178</v>
      </c>
    </row>
    <row r="11" spans="1:2" ht="12">
      <c r="A11" s="2" t="s">
        <v>9</v>
      </c>
      <c r="B11" s="2">
        <v>2721</v>
      </c>
    </row>
    <row r="12" spans="1:2" ht="12">
      <c r="A12" s="2" t="s">
        <v>11</v>
      </c>
      <c r="B12" s="2">
        <v>7049</v>
      </c>
    </row>
    <row r="13" ht="12"/>
    <row r="14" ht="12"/>
    <row r="15" ht="12"/>
    <row r="16" ht="12"/>
    <row r="17" ht="12"/>
    <row r="18" ht="12"/>
    <row r="19" ht="12"/>
    <row r="20" ht="12"/>
    <row r="23" ht="12"/>
    <row r="24" spans="1:2" ht="12">
      <c r="A24" s="2" t="s">
        <v>17</v>
      </c>
      <c r="B24" s="2" t="s">
        <v>1</v>
      </c>
    </row>
    <row r="25" spans="1:2" ht="12">
      <c r="A25" s="2" t="s">
        <v>18</v>
      </c>
      <c r="B25" s="2" t="s">
        <v>4</v>
      </c>
    </row>
    <row r="26" ht="12"/>
    <row r="27" ht="12">
      <c r="B27" s="18">
        <v>2013</v>
      </c>
    </row>
    <row r="28" spans="1:2" ht="12">
      <c r="A28" s="2" t="s">
        <v>20</v>
      </c>
      <c r="B28" s="2">
        <v>588</v>
      </c>
    </row>
    <row r="29" spans="1:2" ht="12">
      <c r="A29" s="2" t="s">
        <v>12</v>
      </c>
      <c r="B29" s="2">
        <v>1107</v>
      </c>
    </row>
    <row r="30" spans="1:2" ht="12">
      <c r="A30" s="2" t="s">
        <v>9</v>
      </c>
      <c r="B30" s="2">
        <v>2009</v>
      </c>
    </row>
    <row r="31" spans="1:2" ht="12">
      <c r="A31" s="2" t="s">
        <v>11</v>
      </c>
      <c r="B31" s="2">
        <v>8754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4" ht="12"/>
    <row r="45" spans="1:2" ht="12">
      <c r="A45" s="2" t="s">
        <v>17</v>
      </c>
      <c r="B45" s="2" t="s">
        <v>3</v>
      </c>
    </row>
    <row r="46" spans="1:2" ht="12">
      <c r="A46" s="2" t="s">
        <v>18</v>
      </c>
      <c r="B46" s="2" t="s">
        <v>4</v>
      </c>
    </row>
    <row r="47" ht="12"/>
    <row r="48" ht="12">
      <c r="B48" s="18">
        <v>2013</v>
      </c>
    </row>
    <row r="49" spans="1:2" ht="12">
      <c r="A49" s="2" t="s">
        <v>9</v>
      </c>
      <c r="B49" s="2">
        <v>446</v>
      </c>
    </row>
    <row r="50" spans="1:2" ht="12">
      <c r="A50" s="2" t="s">
        <v>10</v>
      </c>
      <c r="B50" s="2">
        <v>599</v>
      </c>
    </row>
    <row r="51" spans="1:2" ht="12">
      <c r="A51" s="2" t="s">
        <v>13</v>
      </c>
      <c r="B51" s="2">
        <v>872</v>
      </c>
    </row>
    <row r="52" spans="1:2" ht="12">
      <c r="A52" s="2" t="s">
        <v>8</v>
      </c>
      <c r="B52" s="2">
        <v>948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5" ht="12"/>
    <row r="66" spans="1:2" ht="12">
      <c r="A66" s="2" t="s">
        <v>17</v>
      </c>
      <c r="B66" s="2" t="s">
        <v>21</v>
      </c>
    </row>
    <row r="67" spans="1:2" ht="12">
      <c r="A67" s="2" t="s">
        <v>18</v>
      </c>
      <c r="B67" s="2" t="s">
        <v>4</v>
      </c>
    </row>
    <row r="68" ht="12"/>
    <row r="69" ht="12">
      <c r="B69" s="18">
        <v>2013</v>
      </c>
    </row>
    <row r="70" spans="1:2" ht="12">
      <c r="A70" s="2" t="s">
        <v>12</v>
      </c>
      <c r="B70" s="2">
        <v>1905</v>
      </c>
    </row>
    <row r="71" spans="1:2" ht="12">
      <c r="A71" s="2" t="s">
        <v>9</v>
      </c>
      <c r="B71" s="2">
        <v>2016</v>
      </c>
    </row>
    <row r="72" spans="1:2" ht="12">
      <c r="A72" s="2" t="s">
        <v>11</v>
      </c>
      <c r="B72" s="2">
        <v>4909</v>
      </c>
    </row>
    <row r="73" spans="1:2" ht="12">
      <c r="A73" s="2" t="s">
        <v>8</v>
      </c>
      <c r="B73" s="2">
        <v>8093</v>
      </c>
    </row>
  </sheetData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 topLeftCell="A1">
      <selection activeCell="A2" sqref="A2"/>
    </sheetView>
  </sheetViews>
  <sheetFormatPr defaultColWidth="9.140625" defaultRowHeight="15"/>
  <cols>
    <col min="1" max="1" width="67.8515625" style="2" customWidth="1"/>
    <col min="2" max="16384" width="9.140625" style="2" customWidth="1"/>
  </cols>
  <sheetData>
    <row r="1" spans="1:6" ht="15">
      <c r="A1" s="37" t="s">
        <v>46</v>
      </c>
      <c r="B1" s="31"/>
      <c r="C1" s="31"/>
      <c r="D1" s="31"/>
      <c r="E1" s="31"/>
      <c r="F1" s="31"/>
    </row>
    <row r="2" spans="1:6" ht="15">
      <c r="A2" s="31"/>
      <c r="B2" s="31"/>
      <c r="C2" s="31"/>
      <c r="D2" s="31"/>
      <c r="E2" s="31"/>
      <c r="F2" s="31"/>
    </row>
    <row r="3" spans="1:6" ht="15">
      <c r="A3" s="46"/>
      <c r="B3" s="47"/>
      <c r="C3" s="46"/>
      <c r="D3" s="46"/>
      <c r="E3" s="46"/>
      <c r="F3" s="46"/>
    </row>
    <row r="4" spans="1:6" ht="15">
      <c r="A4" s="44" t="s">
        <v>29</v>
      </c>
      <c r="B4" s="45">
        <v>2009</v>
      </c>
      <c r="C4" s="45">
        <v>2010</v>
      </c>
      <c r="D4" s="45">
        <v>2011</v>
      </c>
      <c r="E4" s="45">
        <v>2012</v>
      </c>
      <c r="F4" s="45" t="s">
        <v>23</v>
      </c>
    </row>
    <row r="5" spans="1:6" ht="15">
      <c r="A5" s="44"/>
      <c r="B5" s="45"/>
      <c r="C5" s="45"/>
      <c r="D5" s="45"/>
      <c r="E5" s="45"/>
      <c r="F5" s="45"/>
    </row>
    <row r="6" spans="1:6" ht="15">
      <c r="A6" s="70" t="s">
        <v>28</v>
      </c>
      <c r="B6" s="71">
        <v>331.872</v>
      </c>
      <c r="C6" s="71">
        <v>302.644</v>
      </c>
      <c r="D6" s="71">
        <v>474.764</v>
      </c>
      <c r="E6" s="71">
        <v>255.606</v>
      </c>
      <c r="F6" s="71">
        <v>341.423</v>
      </c>
    </row>
    <row r="7" spans="1:6" ht="15">
      <c r="A7" s="63" t="s">
        <v>6</v>
      </c>
      <c r="B7" s="64">
        <v>12.592</v>
      </c>
      <c r="C7" s="64">
        <v>44.81</v>
      </c>
      <c r="D7" s="64">
        <v>30.347</v>
      </c>
      <c r="E7" s="64">
        <v>22.227</v>
      </c>
      <c r="F7" s="64">
        <v>35.621</v>
      </c>
    </row>
    <row r="8" spans="1:6" ht="15">
      <c r="A8" s="50" t="s">
        <v>5</v>
      </c>
      <c r="B8" s="51">
        <v>8.773</v>
      </c>
      <c r="C8" s="51">
        <v>27.73</v>
      </c>
      <c r="D8" s="51">
        <v>8.28</v>
      </c>
      <c r="E8" s="51">
        <v>16.17</v>
      </c>
      <c r="F8" s="51">
        <v>-10.696</v>
      </c>
    </row>
    <row r="9" spans="1:8" ht="15">
      <c r="A9" s="50" t="s">
        <v>7</v>
      </c>
      <c r="B9" s="51">
        <v>3.494</v>
      </c>
      <c r="C9" s="51">
        <v>7.457</v>
      </c>
      <c r="D9" s="51">
        <v>13.833</v>
      </c>
      <c r="E9" s="51">
        <v>5.484</v>
      </c>
      <c r="F9" s="51">
        <v>3.166</v>
      </c>
      <c r="H9" s="41"/>
    </row>
    <row r="10" spans="1:6" ht="15">
      <c r="A10" s="52" t="s">
        <v>30</v>
      </c>
      <c r="B10" s="53">
        <v>11.751</v>
      </c>
      <c r="C10" s="53">
        <v>18.252</v>
      </c>
      <c r="D10" s="53">
        <v>27.011</v>
      </c>
      <c r="E10" s="53">
        <v>30.527</v>
      </c>
      <c r="F10" s="53">
        <v>18.519</v>
      </c>
    </row>
    <row r="11" spans="1:6" s="3" customFormat="1" ht="15">
      <c r="A11" s="58" t="s">
        <v>34</v>
      </c>
      <c r="B11" s="53">
        <v>3.65</v>
      </c>
      <c r="C11" s="53">
        <v>7.795</v>
      </c>
      <c r="D11" s="53">
        <v>6.96</v>
      </c>
      <c r="E11" s="53">
        <v>15.011</v>
      </c>
      <c r="F11" s="53">
        <v>10.358</v>
      </c>
    </row>
    <row r="12" spans="1:6" ht="15">
      <c r="A12" s="54" t="s">
        <v>0</v>
      </c>
      <c r="B12" s="55">
        <f>SUM(B7:B10)</f>
        <v>36.61</v>
      </c>
      <c r="C12" s="55">
        <f>SUM(C7:C10)</f>
        <v>98.249</v>
      </c>
      <c r="D12" s="55">
        <f>SUM(D7:D10)</f>
        <v>79.471</v>
      </c>
      <c r="E12" s="55">
        <f>SUM(E7:E10)</f>
        <v>74.40800000000002</v>
      </c>
      <c r="F12" s="55">
        <f>SUM(F7:F10)</f>
        <v>46.61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E12:F12 B12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 topLeftCell="A1">
      <selection activeCell="A2" sqref="A2"/>
    </sheetView>
  </sheetViews>
  <sheetFormatPr defaultColWidth="9.140625" defaultRowHeight="15"/>
  <cols>
    <col min="1" max="1" width="67.8515625" style="2" customWidth="1"/>
    <col min="2" max="16384" width="9.140625" style="2" customWidth="1"/>
  </cols>
  <sheetData>
    <row r="1" spans="1:6" ht="15">
      <c r="A1" s="37" t="s">
        <v>45</v>
      </c>
      <c r="B1" s="31"/>
      <c r="C1" s="31"/>
      <c r="D1" s="31"/>
      <c r="E1" s="31"/>
      <c r="F1" s="31"/>
    </row>
    <row r="2" spans="1:6" ht="15">
      <c r="A2" s="37"/>
      <c r="B2" s="31"/>
      <c r="C2" s="31"/>
      <c r="D2" s="31"/>
      <c r="E2" s="31"/>
      <c r="F2" s="31"/>
    </row>
    <row r="3" spans="1:6" ht="15">
      <c r="A3" s="46"/>
      <c r="B3" s="47"/>
      <c r="C3" s="46"/>
      <c r="D3" s="46"/>
      <c r="E3" s="46"/>
      <c r="F3" s="46"/>
    </row>
    <row r="4" spans="1:6" ht="15">
      <c r="A4" s="44" t="s">
        <v>29</v>
      </c>
      <c r="B4" s="45">
        <v>2009</v>
      </c>
      <c r="C4" s="45">
        <v>2010</v>
      </c>
      <c r="D4" s="45">
        <v>2011</v>
      </c>
      <c r="E4" s="45">
        <v>2012</v>
      </c>
      <c r="F4" s="45" t="s">
        <v>23</v>
      </c>
    </row>
    <row r="5" spans="1:6" ht="15">
      <c r="A5" s="44"/>
      <c r="B5" s="45"/>
      <c r="C5" s="45"/>
      <c r="D5" s="45"/>
      <c r="E5" s="45"/>
      <c r="F5" s="45"/>
    </row>
    <row r="6" spans="1:6" ht="15">
      <c r="A6" s="65" t="s">
        <v>28</v>
      </c>
      <c r="B6" s="66">
        <v>274.434</v>
      </c>
      <c r="C6" s="67">
        <v>222.635</v>
      </c>
      <c r="D6" s="67">
        <v>424.023</v>
      </c>
      <c r="E6" s="67">
        <v>291.838</v>
      </c>
      <c r="F6" s="67">
        <v>326.647</v>
      </c>
    </row>
    <row r="7" spans="1:6" ht="15" customHeight="1">
      <c r="A7" s="48" t="s">
        <v>6</v>
      </c>
      <c r="B7" s="72">
        <v>1.191</v>
      </c>
      <c r="C7" s="49">
        <v>9.948</v>
      </c>
      <c r="D7" s="49">
        <v>13.008</v>
      </c>
      <c r="E7" s="49">
        <v>2.207</v>
      </c>
      <c r="F7" s="49">
        <v>21.5</v>
      </c>
    </row>
    <row r="8" spans="1:6" ht="15">
      <c r="A8" s="50" t="s">
        <v>5</v>
      </c>
      <c r="B8" s="73">
        <v>12.477</v>
      </c>
      <c r="C8" s="57">
        <v>7.61</v>
      </c>
      <c r="D8" s="57">
        <v>3.128</v>
      </c>
      <c r="E8" s="57">
        <v>8.437</v>
      </c>
      <c r="F8" s="57">
        <v>8.149</v>
      </c>
    </row>
    <row r="9" spans="1:6" ht="15">
      <c r="A9" s="50" t="s">
        <v>7</v>
      </c>
      <c r="B9" s="73">
        <v>1.196</v>
      </c>
      <c r="C9" s="57">
        <v>0.496</v>
      </c>
      <c r="D9" s="57">
        <v>2.273</v>
      </c>
      <c r="E9" s="57">
        <v>-0.7</v>
      </c>
      <c r="F9" s="57">
        <v>0.402</v>
      </c>
    </row>
    <row r="10" spans="1:6" ht="15">
      <c r="A10" s="52" t="s">
        <v>31</v>
      </c>
      <c r="B10" s="74">
        <v>1.503</v>
      </c>
      <c r="C10" s="60">
        <v>14.166</v>
      </c>
      <c r="D10" s="60">
        <v>11.568</v>
      </c>
      <c r="E10" s="60">
        <v>6.55</v>
      </c>
      <c r="F10" s="60">
        <v>9.237</v>
      </c>
    </row>
    <row r="11" spans="1:6" s="3" customFormat="1" ht="15">
      <c r="A11" s="59" t="s">
        <v>34</v>
      </c>
      <c r="B11" s="68">
        <v>1.441</v>
      </c>
      <c r="C11" s="69">
        <v>13.802</v>
      </c>
      <c r="D11" s="69">
        <v>7.25</v>
      </c>
      <c r="E11" s="69">
        <v>-1.107</v>
      </c>
      <c r="F11" s="69">
        <v>8.168</v>
      </c>
    </row>
    <row r="12" spans="1:6" ht="15" customHeight="1">
      <c r="A12" s="61" t="s">
        <v>0</v>
      </c>
      <c r="B12" s="75">
        <f>SUM(B7:B10)</f>
        <v>16.367</v>
      </c>
      <c r="C12" s="62">
        <f aca="true" t="shared" si="0" ref="C12:F12">SUM(C7:C10)</f>
        <v>32.22</v>
      </c>
      <c r="D12" s="62">
        <f t="shared" si="0"/>
        <v>29.976999999999997</v>
      </c>
      <c r="E12" s="62">
        <f t="shared" si="0"/>
        <v>16.494</v>
      </c>
      <c r="F12" s="62">
        <f t="shared" si="0"/>
        <v>39.288000000000004</v>
      </c>
    </row>
  </sheetData>
  <printOptions/>
  <pageMargins left="0.7" right="0.7" top="0.75" bottom="0.75" header="0.3" footer="0.3"/>
  <pageSetup orientation="portrait" paperSize="9"/>
  <ignoredErrors>
    <ignoredError sqref="B12:F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B52" sqref="B52"/>
    </sheetView>
  </sheetViews>
  <sheetFormatPr defaultColWidth="9.140625" defaultRowHeight="15"/>
  <cols>
    <col min="1" max="16384" width="9.140625" style="2" customWidth="1"/>
  </cols>
  <sheetData>
    <row r="1" ht="15">
      <c r="A1" s="42" t="s">
        <v>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140625" defaultRowHeight="15"/>
  <cols>
    <col min="1" max="16384" width="9.140625" style="2" customWidth="1"/>
  </cols>
  <sheetData>
    <row r="1" ht="15">
      <c r="A1" s="42" t="s">
        <v>43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140625" defaultRowHeight="15"/>
  <cols>
    <col min="1" max="16384" width="9.140625" style="2" customWidth="1"/>
  </cols>
  <sheetData>
    <row r="1" ht="15">
      <c r="A1" s="42" t="s">
        <v>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140625" defaultRowHeight="15"/>
  <cols>
    <col min="1" max="16384" width="9.140625" style="2" customWidth="1"/>
  </cols>
  <sheetData>
    <row r="1" ht="15">
      <c r="A1" s="42" t="s">
        <v>41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workbookViewId="0" topLeftCell="A1">
      <selection activeCell="B3" sqref="B3"/>
    </sheetView>
  </sheetViews>
  <sheetFormatPr defaultColWidth="9.140625" defaultRowHeight="15"/>
  <cols>
    <col min="1" max="1" width="13.28125" style="2" customWidth="1"/>
    <col min="2" max="6" width="10.140625" style="2" bestFit="1" customWidth="1"/>
    <col min="7" max="8" width="9.140625" style="2" customWidth="1"/>
    <col min="9" max="9" width="5.00390625" style="2" customWidth="1"/>
    <col min="10" max="10" width="29.00390625" style="2" customWidth="1"/>
    <col min="11" max="16384" width="9.140625" style="2" customWidth="1"/>
  </cols>
  <sheetData>
    <row r="1" ht="15">
      <c r="A1" s="42" t="s">
        <v>40</v>
      </c>
    </row>
    <row r="2" ht="15">
      <c r="I2" s="1"/>
    </row>
    <row r="3" ht="15">
      <c r="I3" s="1"/>
    </row>
    <row r="4" spans="5:9" ht="15">
      <c r="E4" s="15"/>
      <c r="I4" s="1"/>
    </row>
    <row r="5" ht="15">
      <c r="I5" s="1"/>
    </row>
    <row r="6" ht="15">
      <c r="I6" s="1"/>
    </row>
    <row r="7" ht="15">
      <c r="I7" s="1"/>
    </row>
    <row r="8" ht="15">
      <c r="I8" s="1"/>
    </row>
    <row r="9" ht="15">
      <c r="I9" s="1"/>
    </row>
    <row r="10" spans="1:9" ht="15">
      <c r="A10" s="16"/>
      <c r="B10" s="5"/>
      <c r="C10" s="5"/>
      <c r="D10" s="5"/>
      <c r="F10" s="5"/>
      <c r="I10" s="1"/>
    </row>
    <row r="11" ht="15">
      <c r="I11" s="4"/>
    </row>
    <row r="24" spans="1:3" ht="36">
      <c r="A24" s="15"/>
      <c r="B24" s="15" t="s">
        <v>32</v>
      </c>
      <c r="C24" s="15" t="s">
        <v>33</v>
      </c>
    </row>
    <row r="25" spans="1:3" ht="15">
      <c r="A25" s="16">
        <v>2008</v>
      </c>
      <c r="B25" s="9">
        <v>360.02</v>
      </c>
      <c r="C25" s="9">
        <v>120.116</v>
      </c>
    </row>
    <row r="26" spans="1:3" ht="15">
      <c r="A26" s="16">
        <v>2009</v>
      </c>
      <c r="B26" s="9">
        <v>420.288</v>
      </c>
      <c r="C26" s="9">
        <v>149.603</v>
      </c>
    </row>
    <row r="27" spans="1:3" ht="15">
      <c r="A27" s="16">
        <v>2010</v>
      </c>
      <c r="B27" s="9">
        <v>558.527</v>
      </c>
      <c r="C27" s="9">
        <v>195.5</v>
      </c>
    </row>
    <row r="28" spans="1:3" ht="15">
      <c r="A28" s="16">
        <v>2011</v>
      </c>
      <c r="B28" s="9">
        <v>682.696</v>
      </c>
      <c r="C28" s="9">
        <v>248.281</v>
      </c>
    </row>
    <row r="29" spans="1:3" ht="11.45">
      <c r="A29" s="16">
        <v>2012</v>
      </c>
      <c r="B29" s="9">
        <v>729.126</v>
      </c>
      <c r="C29" s="9">
        <v>260.45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 topLeftCell="A1">
      <selection activeCell="A2" sqref="A2:F13"/>
    </sheetView>
  </sheetViews>
  <sheetFormatPr defaultColWidth="9.140625" defaultRowHeight="15"/>
  <cols>
    <col min="1" max="1" width="67.8515625" style="2" customWidth="1"/>
    <col min="2" max="16384" width="9.140625" style="2" customWidth="1"/>
  </cols>
  <sheetData>
    <row r="1" ht="15">
      <c r="A1" s="42" t="s">
        <v>39</v>
      </c>
    </row>
    <row r="3" spans="1:6" ht="15">
      <c r="A3" s="46"/>
      <c r="B3" s="47"/>
      <c r="C3" s="46"/>
      <c r="D3" s="46"/>
      <c r="E3" s="46"/>
      <c r="F3" s="46"/>
    </row>
    <row r="4" spans="1:6" ht="15">
      <c r="A4" s="44" t="s">
        <v>29</v>
      </c>
      <c r="B4" s="45">
        <v>2008</v>
      </c>
      <c r="C4" s="44">
        <v>2009</v>
      </c>
      <c r="D4" s="44">
        <v>2010</v>
      </c>
      <c r="E4" s="44">
        <v>2011</v>
      </c>
      <c r="F4" s="44">
        <v>2012</v>
      </c>
    </row>
    <row r="5" spans="1:6" ht="15">
      <c r="A5" s="44"/>
      <c r="B5" s="45"/>
      <c r="C5" s="45"/>
      <c r="D5" s="45"/>
      <c r="E5" s="45"/>
      <c r="F5" s="45"/>
    </row>
    <row r="6" spans="1:6" s="3" customFormat="1" ht="15" customHeight="1">
      <c r="A6" s="65" t="s">
        <v>28</v>
      </c>
      <c r="B6" s="89">
        <v>3321.998</v>
      </c>
      <c r="C6" s="89">
        <v>3751.071</v>
      </c>
      <c r="D6" s="89">
        <v>4236.979</v>
      </c>
      <c r="E6" s="89">
        <v>4940.947</v>
      </c>
      <c r="F6" s="89">
        <v>5206.801</v>
      </c>
    </row>
    <row r="7" spans="1:6" ht="15" customHeight="1">
      <c r="A7" s="76" t="s">
        <v>6</v>
      </c>
      <c r="B7" s="77">
        <v>108.494</v>
      </c>
      <c r="C7" s="77">
        <v>139.659</v>
      </c>
      <c r="D7" s="78">
        <v>198.939</v>
      </c>
      <c r="E7" s="78">
        <v>248.204</v>
      </c>
      <c r="F7" s="78">
        <v>246.811</v>
      </c>
    </row>
    <row r="8" spans="1:6" ht="15" customHeight="1">
      <c r="A8" s="79" t="s">
        <v>5</v>
      </c>
      <c r="B8" s="80">
        <v>89.099</v>
      </c>
      <c r="C8" s="80">
        <v>99.099</v>
      </c>
      <c r="D8" s="81">
        <v>130.59</v>
      </c>
      <c r="E8" s="81">
        <v>169.395</v>
      </c>
      <c r="F8" s="81">
        <v>189.473</v>
      </c>
    </row>
    <row r="9" spans="1:6" ht="15" customHeight="1">
      <c r="A9" s="79" t="s">
        <v>7</v>
      </c>
      <c r="B9" s="80">
        <v>17.789</v>
      </c>
      <c r="C9" s="80">
        <v>27.386</v>
      </c>
      <c r="D9" s="81">
        <v>35.757</v>
      </c>
      <c r="E9" s="81">
        <v>42.25</v>
      </c>
      <c r="F9" s="81">
        <v>41.848</v>
      </c>
    </row>
    <row r="10" spans="1:6" ht="15" customHeight="1">
      <c r="A10" s="84" t="s">
        <v>31</v>
      </c>
      <c r="B10" s="85">
        <v>144.638</v>
      </c>
      <c r="C10" s="85">
        <v>154.144</v>
      </c>
      <c r="D10" s="85">
        <v>193.241</v>
      </c>
      <c r="E10" s="85">
        <v>222.847</v>
      </c>
      <c r="F10" s="85">
        <v>250.994</v>
      </c>
    </row>
    <row r="11" spans="1:6" ht="15" customHeight="1">
      <c r="A11" s="86" t="s">
        <v>34</v>
      </c>
      <c r="B11" s="87">
        <v>89.941</v>
      </c>
      <c r="C11" s="87">
        <v>90.241</v>
      </c>
      <c r="D11" s="88">
        <v>112.263</v>
      </c>
      <c r="E11" s="88">
        <v>119.836</v>
      </c>
      <c r="F11" s="88">
        <v>132.894</v>
      </c>
    </row>
    <row r="12" spans="1:6" ht="15" customHeight="1">
      <c r="A12" s="82" t="s">
        <v>0</v>
      </c>
      <c r="B12" s="83">
        <f>SUM(B7:B10)</f>
        <v>360.02</v>
      </c>
      <c r="C12" s="83">
        <f>SUM(C7:C10)</f>
        <v>420.288</v>
      </c>
      <c r="D12" s="83">
        <f>SUM(D7:D10)</f>
        <v>558.527</v>
      </c>
      <c r="E12" s="83">
        <f>SUM(E7:E10)</f>
        <v>682.696</v>
      </c>
      <c r="F12" s="83">
        <f>SUM(F7:F10)</f>
        <v>729.126</v>
      </c>
    </row>
  </sheetData>
  <printOptions/>
  <pageMargins left="0.7" right="0.7" top="0.75" bottom="0.75" header="0.3" footer="0.3"/>
  <pageSetup orientation="portrait" paperSize="9"/>
  <ignoredErrors>
    <ignoredError sqref="B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SLAMKA Francoise (ESTAT)</dc:creator>
  <cp:keywords/>
  <dc:description/>
  <cp:lastModifiedBy>SLAMKA Francoise (ESTAT)</cp:lastModifiedBy>
  <cp:lastPrinted>2014-07-14T12:42:04Z</cp:lastPrinted>
  <dcterms:created xsi:type="dcterms:W3CDTF">2014-04-01T12:40:28Z</dcterms:created>
  <dcterms:modified xsi:type="dcterms:W3CDTF">2014-07-24T11:28:44Z</dcterms:modified>
  <cp:category/>
  <cp:version/>
  <cp:contentType/>
  <cp:contentStatus/>
</cp:coreProperties>
</file>