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filterPrivacy="1"/>
  <bookViews>
    <workbookView xWindow="0" yWindow="0" windowWidth="14070" windowHeight="10350" activeTab="1"/>
  </bookViews>
  <sheets>
    <sheet name="Table 1" sheetId="1" r:id="rId1"/>
    <sheet name="Figure 1 " sheetId="10" r:id="rId2"/>
    <sheet name="Figure 2" sheetId="3" r:id="rId3"/>
    <sheet name="Figure 3" sheetId="13" r:id="rId4"/>
    <sheet name="Figure 4" sheetId="5" r:id="rId5"/>
    <sheet name="Figure 5" sheetId="6" r:id="rId6"/>
    <sheet name="Figure 6" sheetId="7" r:id="rId7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<sst xmlns="http://schemas.openxmlformats.org/spreadsheetml/2006/main" count="951" uniqueCount="192">
  <si>
    <t>Million euro</t>
  </si>
  <si>
    <t>% of total 
environmental taxes</t>
  </si>
  <si>
    <t>% of GDP</t>
  </si>
  <si>
    <t>% of (specific type of) environmental tax revenue (by tax payer)</t>
  </si>
  <si>
    <t>Corporations</t>
  </si>
  <si>
    <t>Households</t>
  </si>
  <si>
    <t>Non-residents</t>
  </si>
  <si>
    <t>Total environmental taxes</t>
  </si>
  <si>
    <t>Energy taxes</t>
  </si>
  <si>
    <t>Transport taxes</t>
  </si>
  <si>
    <t>Taxes on Pollution/Resources</t>
  </si>
  <si>
    <t>Note:</t>
  </si>
  <si>
    <t>Bookmark:</t>
  </si>
  <si>
    <t>Environment</t>
  </si>
  <si>
    <t>Environmental taxes</t>
  </si>
  <si>
    <t>Environmental tax revenues [env_ac_tax]</t>
  </si>
  <si>
    <t>Environmental taxes by economic activity (NACE Rev. 2) [env_ac_taxind2]</t>
  </si>
  <si>
    <t>Last update</t>
  </si>
  <si>
    <t>Source of data</t>
  </si>
  <si>
    <t>Eurostat</t>
  </si>
  <si>
    <t>TIME</t>
  </si>
  <si>
    <t>UNIT</t>
  </si>
  <si>
    <t>European Union - 27 countries (from 2020)</t>
  </si>
  <si>
    <t>Pollution taxes</t>
  </si>
  <si>
    <t>Resource taxes</t>
  </si>
  <si>
    <t>POL/RES</t>
  </si>
  <si>
    <t>All NACE activities plus households, non-residents and not allocated</t>
  </si>
  <si>
    <t>Total - all NACE activities</t>
  </si>
  <si>
    <t>Pollution &amp; resource taxes</t>
  </si>
  <si>
    <t>Extracted on</t>
  </si>
  <si>
    <t xml:space="preserve">% </t>
  </si>
  <si>
    <t>Environmental tax revenue by category as % of TSC and GDP, 2020</t>
  </si>
  <si>
    <t>(%)</t>
  </si>
  <si>
    <t>Total Env Tax</t>
  </si>
  <si>
    <t>Energy</t>
  </si>
  <si>
    <t>Transport</t>
  </si>
  <si>
    <t>Pollution/Resources</t>
  </si>
  <si>
    <t>Slovenia</t>
  </si>
  <si>
    <t>Latvia</t>
  </si>
  <si>
    <t>Bulgaria</t>
  </si>
  <si>
    <t>Greece</t>
  </si>
  <si>
    <t>Figure 2:  Total environmental taxes as % of TSC and % of GDP</t>
  </si>
  <si>
    <t>Croatia</t>
  </si>
  <si>
    <t>Netherlands</t>
  </si>
  <si>
    <t>Malta</t>
  </si>
  <si>
    <t>Cyprus</t>
  </si>
  <si>
    <t>Estonia</t>
  </si>
  <si>
    <t>Italy</t>
  </si>
  <si>
    <t>Romania</t>
  </si>
  <si>
    <t>Poland</t>
  </si>
  <si>
    <t>Denmark</t>
  </si>
  <si>
    <t>Finland</t>
  </si>
  <si>
    <t>Portugal</t>
  </si>
  <si>
    <t>Lithuania</t>
  </si>
  <si>
    <t>Hungary</t>
  </si>
  <si>
    <t>Ireland</t>
  </si>
  <si>
    <t>Czechia</t>
  </si>
  <si>
    <t>Belgium</t>
  </si>
  <si>
    <t>Austria</t>
  </si>
  <si>
    <t>Spain</t>
  </si>
  <si>
    <t>France</t>
  </si>
  <si>
    <t>Sweden</t>
  </si>
  <si>
    <t>Germany</t>
  </si>
  <si>
    <t>Slovakia</t>
  </si>
  <si>
    <t>Luxembourg</t>
  </si>
  <si>
    <t>Norway</t>
  </si>
  <si>
    <t>Switzerland</t>
  </si>
  <si>
    <t>Iceland</t>
  </si>
  <si>
    <t>AT</t>
  </si>
  <si>
    <t>BE</t>
  </si>
  <si>
    <t>BG</t>
  </si>
  <si>
    <t>CH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</si>
  <si>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</si>
  <si>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</si>
  <si>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</si>
  <si>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</si>
  <si>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</si>
  <si>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</si>
  <si>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</si>
  <si>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</si>
  <si>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</si>
  <si>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HR</t>
  </si>
  <si>
    <t>HU</t>
  </si>
  <si>
    <t>IE</t>
  </si>
  <si>
    <t>IS</t>
  </si>
  <si>
    <t>IT</t>
  </si>
  <si>
    <t>LT</t>
  </si>
  <si>
    <t>LU</t>
  </si>
  <si>
    <t>LV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</si>
  <si>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</si>
  <si>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</si>
  <si>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</si>
  <si>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</si>
  <si>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</si>
  <si>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</si>
  <si>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</si>
  <si>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</si>
  <si>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</si>
  <si>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UK</t>
  </si>
  <si>
    <t>United Kingdom</t>
  </si>
  <si>
    <t>RS</t>
  </si>
  <si>
    <t>Serbia</t>
  </si>
  <si>
    <t>TR</t>
  </si>
  <si>
    <t>Turkey</t>
  </si>
  <si>
    <t>MK</t>
  </si>
  <si>
    <t>Noth Macedonia</t>
  </si>
  <si>
    <t>Figure 3: Environmental tax revenue - percentage point change between 2019 and 2020</t>
  </si>
  <si>
    <t>(percentage points)</t>
  </si>
  <si>
    <t>TAX</t>
  </si>
  <si>
    <t>% change</t>
  </si>
  <si>
    <t>pp change in the share of TSC</t>
  </si>
  <si>
    <t>Percentage of gross domestic product (GDP)</t>
  </si>
  <si>
    <t>(% of energy tax revenue)</t>
  </si>
  <si>
    <t>TOTAL_HH_NRES</t>
  </si>
  <si>
    <t>Other NACE and not-allocated</t>
  </si>
  <si>
    <t>Industry, utilities and construction</t>
  </si>
  <si>
    <t>Services (including trade, transportation and storage)</t>
  </si>
  <si>
    <t>Manufacturing, construction, mining and utilities</t>
  </si>
  <si>
    <r>
      <t>Source:</t>
    </r>
    <r>
      <rPr>
        <sz val="9"/>
        <color theme="1"/>
        <rFont val="Arial"/>
        <family val="2"/>
      </rPr>
      <t xml:space="preserve"> env_ac_taxind2</t>
    </r>
  </si>
  <si>
    <t>(% of transport tax revenue)</t>
  </si>
  <si>
    <t>(EUR per tonne of oil equivalent)</t>
  </si>
  <si>
    <t>(EUR)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</si>
  <si>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</si>
  <si>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</si>
  <si>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</si>
  <si>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</si>
  <si>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</si>
  <si>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</si>
  <si>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</si>
  <si>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</si>
  <si>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</si>
  <si>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Note that the y-axis is cut.</t>
  </si>
  <si>
    <r>
      <t>Source:</t>
    </r>
    <r>
      <rPr>
        <sz val="9"/>
        <color theme="1"/>
        <rFont val="Arial"/>
        <family val="2"/>
      </rPr>
      <t xml:space="preserve"> Eurostat (online data code: ten00120)</t>
    </r>
  </si>
  <si>
    <t>http://epp.eurostat.ec.europa.eu/tgm/table.do?tab=table&amp;init=1&amp;plugin=1&amp;language=en&amp;pcode=ten00120</t>
  </si>
  <si>
    <r>
      <t>Source:</t>
    </r>
    <r>
      <rPr>
        <sz val="9"/>
        <color theme="1"/>
        <rFont val="Arial"/>
        <family val="2"/>
      </rPr>
      <t xml:space="preserve"> Eurostat (online data codes: env_ac_tax and env_ac_taxind2)</t>
    </r>
  </si>
  <si>
    <t>% of total government revenue from taxes and social contributions (TSC)</t>
  </si>
  <si>
    <t>Figure 1: Environmental tax revenue by type (¹) and total environmental taxes as share of TSC and GDP (²), EU, 2002-2020</t>
  </si>
  <si>
    <t>EU</t>
  </si>
  <si>
    <t xml:space="preserve">Dataset: </t>
  </si>
  <si>
    <t xml:space="preserve">Last updated: </t>
  </si>
  <si>
    <t>18/01/2022 11:00</t>
  </si>
  <si>
    <t>2020</t>
  </si>
  <si>
    <t>Time frequency</t>
  </si>
  <si>
    <t>Annual</t>
  </si>
  <si>
    <t>Unit of measure</t>
  </si>
  <si>
    <t>2016</t>
  </si>
  <si>
    <t>2017</t>
  </si>
  <si>
    <t>2018</t>
  </si>
  <si>
    <t>2019</t>
  </si>
  <si>
    <t>GEO (Labels)</t>
  </si>
  <si>
    <t/>
  </si>
  <si>
    <t>European Union</t>
  </si>
  <si>
    <t>Germany (until 1990 former territory of the FRG)</t>
  </si>
  <si>
    <t>Figure 6: Implicit tax rate on energy (deflated), EU, 2002–2020</t>
  </si>
  <si>
    <t>Data extracted on 31/08/2022 13:41:22 from [ESTAT]</t>
  </si>
  <si>
    <t>Environmental taxes by economic activity (NACE Rev. 2) [ENV_AC_TAXIND2__custom_3284523]</t>
  </si>
  <si>
    <t>30/08/2022 23:00</t>
  </si>
  <si>
    <t>Statistical classification of economic activities in the European Community (NACE Rev. 2)</t>
  </si>
  <si>
    <t>Geopolitical entity (reporting)</t>
  </si>
  <si>
    <t>TAX (Labels)</t>
  </si>
  <si>
    <t>2019 - TAX / NACE_R2</t>
  </si>
  <si>
    <t>2020 - TAX / NACE_R2</t>
  </si>
  <si>
    <t>The shares by ‘payer’ do not necessarily add up to 100% owing to a small share of ‘not allocated taxes’.</t>
  </si>
  <si>
    <t>Table1: Total environmental tax revenue by type of tax and tax payer, EU 2020</t>
  </si>
  <si>
    <t>The shares of GDP and of from TSC are calculated with the taxes reported in the national tax lists from Oct 2021.</t>
  </si>
  <si>
    <t>% of TSC</t>
  </si>
  <si>
    <r>
      <t>Source:</t>
    </r>
    <r>
      <rPr>
        <sz val="9"/>
        <color theme="1"/>
        <rFont val="Arial"/>
        <family val="2"/>
      </rPr>
      <t xml:space="preserve"> Eurostat (online data codes: env_ac_tax, gov_10a_taxag)</t>
    </r>
  </si>
  <si>
    <t>Energy taxes by economic activity, 2020</t>
  </si>
  <si>
    <t>Iceland (2019)</t>
  </si>
  <si>
    <t>Data extracted on 02/09/2022 14:57:59 from [ESTAT]</t>
  </si>
  <si>
    <t>Environmental taxes by economic activity (NACE Rev. 2) [ENV_AC_TAXIND2__custom_3298720]</t>
  </si>
  <si>
    <t>Taxes</t>
  </si>
  <si>
    <t>Euro area - 19 countries  (from 2015)</t>
  </si>
  <si>
    <t>p</t>
  </si>
  <si>
    <t>:</t>
  </si>
  <si>
    <t>Liechtenstein</t>
  </si>
  <si>
    <t>Special value</t>
  </si>
  <si>
    <t>not available</t>
  </si>
  <si>
    <t>Available flags:</t>
  </si>
  <si>
    <t>provisional</t>
  </si>
  <si>
    <t>%</t>
  </si>
  <si>
    <t>Quartile 1 decreases</t>
  </si>
  <si>
    <t>Quartile 3 decreases</t>
  </si>
  <si>
    <t>pp change in the share of GDP</t>
  </si>
  <si>
    <t>Data extracted on 02/09/2022 15:17:06 from [ESTAT]</t>
  </si>
  <si>
    <t>Environmental tax revenues [ENV_AC_TAX__custom_3298875]</t>
  </si>
  <si>
    <t>UNIT (Labels)</t>
  </si>
  <si>
    <t>Percentage of total revenues from taxes and social contributions (including imputed social contributions)</t>
  </si>
  <si>
    <t>Transport taxes by economic activity, 2020</t>
  </si>
  <si>
    <t xml:space="preserve">Germany </t>
  </si>
  <si>
    <r>
      <t>Source:</t>
    </r>
    <r>
      <rPr>
        <sz val="9"/>
        <color theme="1"/>
        <rFont val="Arial"/>
        <family val="2"/>
      </rPr>
      <t xml:space="preserve"> Eurostat (online data code: env_ac_tax)</t>
    </r>
  </si>
  <si>
    <t xml:space="preserve">(€ billion  and % TSC and GDP)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</si>
</sst>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_i"/>
    <numFmt numFmtId="166" formatCode="dd\.mm\.yy"/>
    <numFmt numFmtId="167" formatCode="#,##0.0"/>
    <numFmt numFmtId="168" formatCode="0.0000000000000"/>
    <numFmt numFmtId="169" formatCode="0.0%"/>
    <numFmt numFmtId="170" formatCode="#,##0.##########"/>
    <numFmt numFmtId="171" formatCode="#,##0.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color rgb="FF000000"/>
      <name val="Arial"/>
      <family val="2"/>
    </font>
    <font>
      <i/>
      <sz val="9"/>
      <color theme="1"/>
      <name val="Arial"/>
      <family val="2"/>
    </font>
    <font>
      <b/>
      <sz val="9"/>
      <color indexed="14"/>
      <name val="Arial"/>
      <family val="2"/>
    </font>
    <font>
      <sz val="9"/>
      <color indexed="10"/>
      <name val="Arial"/>
      <family val="2"/>
    </font>
    <font>
      <sz val="9"/>
      <color indexed="18"/>
      <name val="Arial"/>
      <family val="2"/>
    </font>
    <font>
      <u val="single"/>
      <sz val="9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theme="2" tint="-0.4999699890613556"/>
      <name val="Arial"/>
      <family val="2"/>
    </font>
    <font>
      <sz val="9"/>
      <color theme="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1"/>
      <name val="+mn-cs"/>
      <family val="2"/>
    </font>
  </fonts>
  <fills count="1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96DC"/>
        <bgColor indexed="64"/>
      </patternFill>
    </fill>
    <fill>
      <patternFill patternType="solid">
        <fgColor rgb="FFF6F6F6"/>
        <bgColor indexed="64"/>
      </patternFill>
    </fill>
    <fill>
      <patternFill patternType="mediumGray">
        <bgColor indexed="22"/>
      </patternFill>
    </fill>
    <fill>
      <patternFill patternType="solid">
        <fgColor theme="9" tint="0.5999900102615356"/>
        <bgColor indexed="64"/>
      </patternFill>
    </fill>
  </fills>
  <borders count="41">
    <border>
      <left/>
      <right/>
      <top/>
      <bottom/>
      <diagonal/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8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>
        <color rgb="FFA6A6A6"/>
      </left>
      <right/>
      <top style="thin"/>
      <bottom/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/>
      <bottom style="thin">
        <color rgb="FF000000"/>
      </bottom>
    </border>
    <border>
      <left style="thin"/>
      <right/>
      <top/>
      <bottom style="hair">
        <color rgb="FFC0C0C0"/>
      </bottom>
    </border>
    <border>
      <left style="thin"/>
      <right/>
      <top style="hair">
        <color rgb="FFC0C0C0"/>
      </top>
      <bottom/>
    </border>
    <border>
      <left style="thin"/>
      <right/>
      <top style="hair">
        <color rgb="FFC0C0C0"/>
      </top>
      <bottom style="thin"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rgb="FFA6A6A6"/>
      </left>
      <right/>
      <top style="thin">
        <color rgb="FF000000"/>
      </top>
      <bottom style="thin">
        <color theme="1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 vertical="center"/>
    </xf>
    <xf numFmtId="165" fontId="2" fillId="0" borderId="0" applyFill="0" applyBorder="0" applyProtection="0">
      <alignment horizontal="right"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Protection="0">
      <alignment vertical="center"/>
    </xf>
  </cellStyleXfs>
  <cellXfs count="182">
    <xf numFmtId="0" fontId="0" fillId="0" borderId="0" xfId="0"/>
    <xf numFmtId="0" fontId="2" fillId="0" borderId="0" xfId="20" applyNumberFormat="1" applyFont="1" applyFill="1" applyBorder="1" applyAlignment="1">
      <alignment vertical="center"/>
    </xf>
    <xf numFmtId="0" fontId="3" fillId="0" borderId="0" xfId="20" applyNumberFormat="1" applyFont="1" applyFill="1" applyBorder="1" applyAlignment="1">
      <alignment horizontal="left"/>
    </xf>
    <xf numFmtId="0" fontId="3" fillId="0" borderId="0" xfId="20" applyNumberFormat="1" applyFont="1" applyFill="1" applyBorder="1" applyAlignment="1">
      <alignment horizontal="left" vertical="center"/>
    </xf>
    <xf numFmtId="0" fontId="3" fillId="2" borderId="1" xfId="20" applyNumberFormat="1" applyFont="1" applyFill="1" applyBorder="1" applyAlignment="1">
      <alignment horizontal="center" vertical="center" wrapText="1"/>
    </xf>
    <xf numFmtId="0" fontId="3" fillId="2" borderId="2" xfId="20" applyNumberFormat="1" applyFont="1" applyFill="1" applyBorder="1" applyAlignment="1">
      <alignment horizontal="center" vertical="center" wrapText="1"/>
    </xf>
    <xf numFmtId="0" fontId="3" fillId="0" borderId="0" xfId="20" applyNumberFormat="1" applyFont="1" applyFill="1" applyBorder="1" applyAlignment="1">
      <alignment horizontal="center" vertical="center"/>
    </xf>
    <xf numFmtId="164" fontId="3" fillId="0" borderId="0" xfId="20" applyNumberFormat="1" applyFont="1" applyFill="1" applyBorder="1" applyAlignment="1">
      <alignment horizontal="left" vertical="center"/>
    </xf>
    <xf numFmtId="164" fontId="4" fillId="3" borderId="3" xfId="21" applyNumberFormat="1" applyFont="1" applyFill="1" applyBorder="1" applyAlignment="1">
      <alignment horizontal="right"/>
    </xf>
    <xf numFmtId="165" fontId="4" fillId="3" borderId="4" xfId="21" applyFont="1" applyFill="1" applyBorder="1" applyAlignment="1">
      <alignment horizontal="right"/>
    </xf>
    <xf numFmtId="165" fontId="4" fillId="3" borderId="3" xfId="21" applyFont="1" applyFill="1" applyBorder="1" applyAlignment="1">
      <alignment horizontal="right"/>
    </xf>
    <xf numFmtId="164" fontId="2" fillId="0" borderId="0" xfId="20" applyNumberFormat="1" applyFont="1" applyFill="1" applyBorder="1" applyAlignment="1">
      <alignment horizontal="left" vertical="center"/>
    </xf>
    <xf numFmtId="164" fontId="4" fillId="0" borderId="5" xfId="21" applyNumberFormat="1" applyFont="1" applyFill="1" applyBorder="1" applyAlignment="1">
      <alignment horizontal="right"/>
    </xf>
    <xf numFmtId="165" fontId="4" fillId="0" borderId="6" xfId="21" applyFont="1" applyFill="1" applyBorder="1" applyAlignment="1">
      <alignment horizontal="right"/>
    </xf>
    <xf numFmtId="165" fontId="4" fillId="0" borderId="5" xfId="21" applyFont="1" applyFill="1" applyBorder="1" applyAlignment="1">
      <alignment horizontal="right"/>
    </xf>
    <xf numFmtId="164" fontId="4" fillId="0" borderId="7" xfId="21" applyNumberFormat="1" applyFont="1" applyFill="1" applyBorder="1" applyAlignment="1">
      <alignment horizontal="right"/>
    </xf>
    <xf numFmtId="165" fontId="4" fillId="0" borderId="8" xfId="21" applyFont="1" applyFill="1" applyBorder="1" applyAlignment="1">
      <alignment horizontal="right"/>
    </xf>
    <xf numFmtId="165" fontId="4" fillId="0" borderId="7" xfId="21" applyFont="1" applyFill="1" applyBorder="1" applyAlignment="1">
      <alignment horizontal="right"/>
    </xf>
    <xf numFmtId="2" fontId="2" fillId="0" borderId="0" xfId="20" applyFont="1" applyAlignment="1">
      <alignment/>
    </xf>
    <xf numFmtId="2" fontId="2" fillId="0" borderId="0" xfId="20" applyFont="1" applyBorder="1" applyAlignment="1">
      <alignment/>
    </xf>
    <xf numFmtId="0" fontId="2" fillId="0" borderId="0" xfId="20" applyNumberFormat="1" applyFont="1" applyFill="1" applyBorder="1" applyAlignment="1">
      <alignment horizontal="left" vertical="center"/>
    </xf>
    <xf numFmtId="0" fontId="2" fillId="0" borderId="0" xfId="20" applyNumberFormat="1" applyFont="1" applyFill="1" applyBorder="1" applyAlignment="1">
      <alignment horizontal="left"/>
    </xf>
    <xf numFmtId="0" fontId="6" fillId="0" borderId="0" xfId="20" applyNumberFormat="1" applyFont="1" applyFill="1" applyBorder="1" applyAlignment="1">
      <alignment/>
    </xf>
    <xf numFmtId="0" fontId="2" fillId="0" borderId="0" xfId="20" applyNumberFormat="1" applyFont="1" applyBorder="1" applyAlignment="1">
      <alignment vertical="center"/>
    </xf>
    <xf numFmtId="0" fontId="3" fillId="0" borderId="0" xfId="20" applyNumberFormat="1" applyFont="1" applyBorder="1" applyAlignment="1">
      <alignment vertical="center"/>
    </xf>
    <xf numFmtId="166" fontId="2" fillId="0" borderId="0" xfId="20" applyNumberFormat="1" applyFont="1" applyFill="1" applyBorder="1" applyAlignment="1">
      <alignment/>
    </xf>
    <xf numFmtId="0" fontId="2" fillId="0" borderId="0" xfId="20" applyNumberFormat="1" applyFont="1" applyFill="1" applyBorder="1" applyAlignment="1">
      <alignment/>
    </xf>
    <xf numFmtId="2" fontId="2" fillId="0" borderId="9" xfId="20" applyNumberFormat="1" applyFont="1" applyFill="1" applyBorder="1" applyAlignment="1">
      <alignment/>
    </xf>
    <xf numFmtId="0" fontId="2" fillId="4" borderId="0" xfId="22" applyFont="1" applyFill="1" applyBorder="1">
      <alignment/>
      <protection/>
    </xf>
    <xf numFmtId="0" fontId="3" fillId="5" borderId="0" xfId="22" applyFont="1" applyFill="1">
      <alignment/>
      <protection/>
    </xf>
    <xf numFmtId="0" fontId="2" fillId="4" borderId="0" xfId="22" applyFont="1" applyFill="1">
      <alignment/>
      <protection/>
    </xf>
    <xf numFmtId="0" fontId="2" fillId="0" borderId="0" xfId="22" applyFont="1">
      <alignment/>
      <protection/>
    </xf>
    <xf numFmtId="0" fontId="3" fillId="5" borderId="0" xfId="22" applyFont="1" applyFill="1" applyAlignment="1">
      <alignment horizontal="left"/>
      <protection/>
    </xf>
    <xf numFmtId="0" fontId="2" fillId="0" borderId="0" xfId="22" applyFont="1" applyAlignment="1">
      <alignment horizontal="left"/>
      <protection/>
    </xf>
    <xf numFmtId="0" fontId="2" fillId="0" borderId="0" xfId="22" applyFont="1" applyBorder="1">
      <alignment/>
      <protection/>
    </xf>
    <xf numFmtId="0" fontId="2" fillId="6" borderId="9" xfId="20" applyNumberFormat="1" applyFont="1" applyFill="1" applyBorder="1" applyAlignment="1">
      <alignment/>
    </xf>
    <xf numFmtId="0" fontId="2" fillId="0" borderId="0" xfId="23" applyNumberFormat="1" applyFont="1" applyFill="1" applyBorder="1" applyAlignment="1">
      <alignment/>
      <protection/>
    </xf>
    <xf numFmtId="0" fontId="2" fillId="0" borderId="0" xfId="23" applyFont="1">
      <alignment/>
      <protection/>
    </xf>
    <xf numFmtId="166" fontId="2" fillId="0" borderId="0" xfId="23" applyNumberFormat="1" applyFont="1" applyFill="1" applyBorder="1" applyAlignment="1">
      <alignment/>
      <protection/>
    </xf>
    <xf numFmtId="0" fontId="2" fillId="0" borderId="0" xfId="23" applyFont="1" applyAlignment="1">
      <alignment horizontal="left"/>
      <protection/>
    </xf>
    <xf numFmtId="0" fontId="2" fillId="7" borderId="10" xfId="23" applyNumberFormat="1" applyFont="1" applyFill="1" applyBorder="1" applyAlignment="1">
      <alignment/>
      <protection/>
    </xf>
    <xf numFmtId="0" fontId="3" fillId="7" borderId="11" xfId="23" applyNumberFormat="1" applyFont="1" applyFill="1" applyBorder="1" applyAlignment="1">
      <alignment horizontal="center" vertical="center"/>
      <protection/>
    </xf>
    <xf numFmtId="0" fontId="3" fillId="7" borderId="12" xfId="23" applyNumberFormat="1" applyFont="1" applyFill="1" applyBorder="1" applyAlignment="1">
      <alignment horizontal="center" vertical="center"/>
      <protection/>
    </xf>
    <xf numFmtId="2" fontId="2" fillId="0" borderId="9" xfId="23" applyNumberFormat="1" applyFont="1" applyFill="1" applyBorder="1" applyAlignment="1">
      <alignment/>
      <protection/>
    </xf>
    <xf numFmtId="0" fontId="2" fillId="0" borderId="0" xfId="23" applyFont="1" applyAlignment="1">
      <alignment horizontal="right" indent="1"/>
      <protection/>
    </xf>
    <xf numFmtId="2" fontId="2" fillId="0" borderId="0" xfId="20" applyNumberFormat="1" applyFont="1" applyAlignment="1">
      <alignment/>
    </xf>
    <xf numFmtId="0" fontId="2" fillId="0" borderId="0" xfId="20" applyNumberFormat="1" applyFont="1" applyAlignment="1">
      <alignment vertical="center"/>
    </xf>
    <xf numFmtId="2" fontId="3" fillId="0" borderId="0" xfId="20" applyFont="1" applyAlignment="1">
      <alignment horizontal="left"/>
    </xf>
    <xf numFmtId="2" fontId="2" fillId="0" borderId="0" xfId="20" applyFont="1" applyAlignment="1">
      <alignment horizontal="left"/>
    </xf>
    <xf numFmtId="0" fontId="3" fillId="2" borderId="13" xfId="20" applyNumberFormat="1" applyFont="1" applyFill="1" applyBorder="1" applyAlignment="1">
      <alignment horizontal="center" vertical="center"/>
    </xf>
    <xf numFmtId="0" fontId="3" fillId="2" borderId="14" xfId="20" applyNumberFormat="1" applyFont="1" applyFill="1" applyBorder="1" applyAlignment="1">
      <alignment horizontal="center" wrapText="1"/>
    </xf>
    <xf numFmtId="0" fontId="3" fillId="2" borderId="15" xfId="20" applyNumberFormat="1" applyFont="1" applyFill="1" applyBorder="1" applyAlignment="1">
      <alignment horizontal="center" wrapText="1"/>
    </xf>
    <xf numFmtId="2" fontId="3" fillId="3" borderId="16" xfId="20" applyNumberFormat="1" applyFont="1" applyFill="1" applyBorder="1" applyAlignment="1">
      <alignment/>
    </xf>
    <xf numFmtId="2" fontId="2" fillId="3" borderId="17" xfId="20" applyNumberFormat="1" applyFont="1" applyFill="1" applyBorder="1" applyAlignment="1">
      <alignment/>
    </xf>
    <xf numFmtId="2" fontId="2" fillId="0" borderId="18" xfId="20" applyNumberFormat="1" applyFont="1" applyFill="1" applyBorder="1" applyAlignment="1">
      <alignment/>
    </xf>
    <xf numFmtId="2" fontId="2" fillId="0" borderId="0" xfId="20" applyNumberFormat="1" applyFont="1" applyFill="1" applyBorder="1" applyAlignment="1">
      <alignment/>
    </xf>
    <xf numFmtId="2" fontId="2" fillId="0" borderId="19" xfId="20" applyNumberFormat="1" applyFont="1" applyBorder="1" applyAlignment="1">
      <alignment vertical="center"/>
    </xf>
    <xf numFmtId="2" fontId="2" fillId="0" borderId="19" xfId="20" applyNumberFormat="1" applyFont="1" applyBorder="1" applyAlignment="1">
      <alignment horizontal="left"/>
    </xf>
    <xf numFmtId="0" fontId="2" fillId="0" borderId="0" xfId="20" applyNumberFormat="1" applyFont="1" applyAlignment="1">
      <alignment horizontal="left"/>
    </xf>
    <xf numFmtId="4" fontId="2" fillId="0" borderId="0" xfId="20" applyNumberFormat="1" applyFont="1" applyFill="1" applyBorder="1" applyAlignment="1">
      <alignment/>
    </xf>
    <xf numFmtId="0" fontId="6" fillId="0" borderId="0" xfId="20" applyNumberFormat="1" applyFont="1" applyAlignment="1">
      <alignment/>
    </xf>
    <xf numFmtId="2" fontId="2" fillId="0" borderId="20" xfId="20" applyNumberFormat="1" applyFont="1" applyBorder="1" applyAlignment="1">
      <alignment vertical="center"/>
    </xf>
    <xf numFmtId="2" fontId="2" fillId="0" borderId="21" xfId="20" applyNumberFormat="1" applyFont="1" applyFill="1" applyBorder="1" applyAlignment="1">
      <alignment/>
    </xf>
    <xf numFmtId="2" fontId="2" fillId="0" borderId="0" xfId="20" applyNumberFormat="1" applyFont="1" applyAlignment="1">
      <alignment vertical="center"/>
    </xf>
    <xf numFmtId="0" fontId="4" fillId="0" borderId="0" xfId="24" applyFont="1" applyFill="1">
      <alignment/>
      <protection/>
    </xf>
    <xf numFmtId="0" fontId="4" fillId="0" borderId="0" xfId="24" applyFont="1" applyAlignment="1">
      <alignment horizontal="left"/>
      <protection/>
    </xf>
    <xf numFmtId="0" fontId="8" fillId="0" borderId="0" xfId="24" applyFont="1" applyAlignment="1">
      <alignment horizontal="left" vertical="center"/>
      <protection/>
    </xf>
    <xf numFmtId="0" fontId="4" fillId="0" borderId="0" xfId="24" applyFont="1">
      <alignment/>
      <protection/>
    </xf>
    <xf numFmtId="4" fontId="2" fillId="0" borderId="0" xfId="20" applyNumberFormat="1" applyFont="1" applyFill="1" applyBorder="1" applyAlignment="1">
      <alignment horizontal="right"/>
    </xf>
    <xf numFmtId="164" fontId="4" fillId="0" borderId="0" xfId="24" applyNumberFormat="1" applyFont="1" applyAlignment="1">
      <alignment horizontal="right"/>
      <protection/>
    </xf>
    <xf numFmtId="3" fontId="2" fillId="0" borderId="0" xfId="20" applyNumberFormat="1" applyFont="1" applyFill="1" applyBorder="1" applyAlignment="1">
      <alignment horizontal="right"/>
    </xf>
    <xf numFmtId="167" fontId="2" fillId="0" borderId="0" xfId="20" applyNumberFormat="1" applyFont="1" applyFill="1" applyBorder="1" applyAlignment="1">
      <alignment horizontal="right"/>
    </xf>
    <xf numFmtId="4" fontId="2" fillId="0" borderId="0" xfId="20" applyNumberFormat="1" applyFont="1" applyFill="1" applyBorder="1" applyAlignment="1">
      <alignment horizontal="left"/>
    </xf>
    <xf numFmtId="0" fontId="5" fillId="2" borderId="17" xfId="24" applyFont="1" applyFill="1" applyBorder="1" applyAlignment="1">
      <alignment horizontal="left" vertical="center"/>
      <protection/>
    </xf>
    <xf numFmtId="0" fontId="2" fillId="6" borderId="9" xfId="20" applyNumberFormat="1" applyFont="1" applyFill="1" applyBorder="1" applyAlignment="1">
      <alignment horizontal="left"/>
    </xf>
    <xf numFmtId="2" fontId="4" fillId="0" borderId="0" xfId="24" applyNumberFormat="1" applyFont="1" applyAlignment="1">
      <alignment horizontal="right"/>
      <protection/>
    </xf>
    <xf numFmtId="0" fontId="5" fillId="0" borderId="0" xfId="24" applyFont="1" applyAlignment="1">
      <alignment horizontal="left"/>
      <protection/>
    </xf>
    <xf numFmtId="0" fontId="9" fillId="0" borderId="0" xfId="24" applyFont="1" applyAlignment="1">
      <alignment horizontal="left"/>
      <protection/>
    </xf>
    <xf numFmtId="3" fontId="4" fillId="0" borderId="0" xfId="24" applyNumberFormat="1" applyFont="1" applyAlignment="1">
      <alignment horizontal="left"/>
      <protection/>
    </xf>
    <xf numFmtId="0" fontId="10" fillId="0" borderId="0" xfId="20" applyNumberFormat="1" applyFont="1" applyAlignment="1">
      <alignment vertical="center"/>
    </xf>
    <xf numFmtId="0" fontId="11" fillId="0" borderId="0" xfId="20" applyNumberFormat="1" applyFont="1" applyFill="1" applyBorder="1" applyAlignment="1">
      <alignment vertical="center"/>
    </xf>
    <xf numFmtId="0" fontId="3" fillId="0" borderId="0" xfId="20" applyNumberFormat="1" applyFont="1" applyBorder="1" applyAlignment="1">
      <alignment horizontal="left" vertical="center"/>
    </xf>
    <xf numFmtId="0" fontId="3" fillId="0" borderId="0" xfId="20" applyNumberFormat="1" applyFont="1" applyBorder="1" applyAlignment="1">
      <alignment horizontal="left"/>
    </xf>
    <xf numFmtId="0" fontId="2" fillId="0" borderId="0" xfId="20" applyNumberFormat="1" applyFont="1" applyBorder="1" applyAlignment="1">
      <alignment horizontal="left" vertical="center"/>
    </xf>
    <xf numFmtId="0" fontId="2" fillId="0" borderId="0" xfId="20" applyNumberFormat="1" applyFont="1" applyBorder="1" applyAlignment="1">
      <alignment horizontal="left"/>
    </xf>
    <xf numFmtId="0" fontId="2" fillId="0" borderId="0" xfId="20" applyNumberFormat="1" applyFont="1" applyFill="1" applyBorder="1" applyAlignment="1">
      <alignment horizontal="right"/>
    </xf>
    <xf numFmtId="164" fontId="2" fillId="0" borderId="0" xfId="20" applyNumberFormat="1" applyFont="1" applyBorder="1" applyAlignment="1">
      <alignment vertical="center"/>
    </xf>
    <xf numFmtId="0" fontId="2" fillId="0" borderId="0" xfId="20" applyNumberFormat="1" applyFont="1" applyAlignment="1">
      <alignment vertical="center" wrapText="1"/>
    </xf>
    <xf numFmtId="0" fontId="6" fillId="0" borderId="0" xfId="20" applyNumberFormat="1" applyFont="1" applyBorder="1" applyAlignment="1">
      <alignment/>
    </xf>
    <xf numFmtId="167" fontId="2" fillId="0" borderId="0" xfId="20" applyNumberFormat="1" applyFont="1" applyFill="1" applyBorder="1" applyAlignment="1">
      <alignment/>
    </xf>
    <xf numFmtId="0" fontId="12" fillId="0" borderId="0" xfId="20" applyNumberFormat="1" applyFont="1" applyFill="1" applyBorder="1" applyAlignment="1">
      <alignment vertical="center"/>
    </xf>
    <xf numFmtId="0" fontId="3" fillId="2" borderId="17" xfId="20" applyNumberFormat="1" applyFont="1" applyFill="1" applyBorder="1" applyAlignment="1">
      <alignment horizontal="center" vertical="center" wrapText="1"/>
    </xf>
    <xf numFmtId="0" fontId="3" fillId="2" borderId="22" xfId="20" applyNumberFormat="1" applyFont="1" applyFill="1" applyBorder="1" applyAlignment="1">
      <alignment horizontal="center" vertical="center"/>
    </xf>
    <xf numFmtId="0" fontId="3" fillId="2" borderId="14" xfId="20" applyNumberFormat="1" applyFont="1" applyFill="1" applyBorder="1" applyAlignment="1">
      <alignment horizontal="center" vertical="center" wrapText="1"/>
    </xf>
    <xf numFmtId="0" fontId="3" fillId="2" borderId="14" xfId="20" applyNumberFormat="1" applyFont="1" applyFill="1" applyBorder="1" applyAlignment="1">
      <alignment horizontal="center" vertical="center"/>
    </xf>
    <xf numFmtId="0" fontId="3" fillId="2" borderId="18" xfId="20" applyNumberFormat="1" applyFont="1" applyFill="1" applyBorder="1" applyAlignment="1">
      <alignment vertical="center"/>
    </xf>
    <xf numFmtId="0" fontId="3" fillId="2" borderId="23" xfId="20" applyNumberFormat="1" applyFont="1" applyFill="1" applyBorder="1" applyAlignment="1">
      <alignment horizontal="center" vertical="center"/>
    </xf>
    <xf numFmtId="0" fontId="3" fillId="3" borderId="24" xfId="20" applyNumberFormat="1" applyFont="1" applyFill="1" applyBorder="1" applyAlignment="1">
      <alignment horizontal="left" vertical="center"/>
    </xf>
    <xf numFmtId="0" fontId="3" fillId="0" borderId="25" xfId="20" applyNumberFormat="1" applyFont="1" applyFill="1" applyBorder="1" applyAlignment="1">
      <alignment horizontal="left" vertical="center"/>
    </xf>
    <xf numFmtId="0" fontId="3" fillId="0" borderId="26" xfId="20" applyNumberFormat="1" applyFont="1" applyFill="1" applyBorder="1" applyAlignment="1">
      <alignment horizontal="left" vertical="center"/>
    </xf>
    <xf numFmtId="0" fontId="3" fillId="0" borderId="27" xfId="20" applyNumberFormat="1" applyFont="1" applyFill="1" applyBorder="1" applyAlignment="1">
      <alignment horizontal="left" vertical="center"/>
    </xf>
    <xf numFmtId="164" fontId="4" fillId="0" borderId="28" xfId="21" applyNumberFormat="1" applyFont="1" applyFill="1" applyBorder="1" applyAlignment="1">
      <alignment horizontal="right"/>
    </xf>
    <xf numFmtId="165" fontId="4" fillId="0" borderId="29" xfId="21" applyFont="1" applyFill="1" applyBorder="1" applyAlignment="1">
      <alignment horizontal="right"/>
    </xf>
    <xf numFmtId="165" fontId="4" fillId="0" borderId="28" xfId="21" applyFont="1" applyFill="1" applyBorder="1" applyAlignment="1">
      <alignment horizontal="right"/>
    </xf>
    <xf numFmtId="0" fontId="2" fillId="0" borderId="0" xfId="23" applyNumberFormat="1" applyFont="1" applyFill="1" applyBorder="1" applyAlignment="1">
      <alignment horizontal="left"/>
      <protection/>
    </xf>
    <xf numFmtId="0" fontId="2" fillId="0" borderId="9" xfId="20" applyNumberFormat="1" applyFont="1" applyFill="1" applyBorder="1" applyAlignment="1">
      <alignment/>
    </xf>
    <xf numFmtId="2" fontId="2" fillId="0" borderId="0" xfId="20" applyFont="1" applyFill="1" applyAlignment="1">
      <alignment/>
    </xf>
    <xf numFmtId="0" fontId="4" fillId="0" borderId="0" xfId="0" applyFont="1" applyFill="1"/>
    <xf numFmtId="0" fontId="2" fillId="8" borderId="9" xfId="20" applyNumberFormat="1" applyFont="1" applyFill="1" applyBorder="1" applyAlignment="1">
      <alignment/>
    </xf>
    <xf numFmtId="0" fontId="2" fillId="8" borderId="9" xfId="20" applyNumberFormat="1" applyFont="1" applyFill="1" applyBorder="1" applyAlignment="1">
      <alignment horizontal="center"/>
    </xf>
    <xf numFmtId="165" fontId="4" fillId="3" borderId="21" xfId="21" applyFont="1" applyFill="1" applyBorder="1" applyAlignment="1">
      <alignment/>
    </xf>
    <xf numFmtId="165" fontId="4" fillId="0" borderId="30" xfId="21" applyFont="1" applyFill="1" applyBorder="1" applyAlignment="1">
      <alignment/>
    </xf>
    <xf numFmtId="165" fontId="4" fillId="0" borderId="31" xfId="21" applyFont="1" applyFill="1" applyBorder="1" applyAlignment="1">
      <alignment/>
    </xf>
    <xf numFmtId="165" fontId="4" fillId="0" borderId="28" xfId="21" applyFont="1" applyFill="1" applyBorder="1" applyAlignment="1">
      <alignment/>
    </xf>
    <xf numFmtId="0" fontId="3" fillId="2" borderId="17" xfId="20" applyNumberFormat="1" applyFont="1" applyFill="1" applyBorder="1" applyAlignment="1">
      <alignment vertical="center" wrapText="1"/>
    </xf>
    <xf numFmtId="168" fontId="2" fillId="0" borderId="0" xfId="20" applyNumberFormat="1" applyFont="1" applyFill="1" applyBorder="1" applyAlignment="1">
      <alignment vertical="center"/>
    </xf>
    <xf numFmtId="3" fontId="2" fillId="0" borderId="0" xfId="20" applyNumberFormat="1" applyFont="1" applyFill="1" applyBorder="1" applyAlignment="1">
      <alignment vertical="center"/>
    </xf>
    <xf numFmtId="4" fontId="2" fillId="0" borderId="0" xfId="20" applyNumberFormat="1" applyFont="1" applyFill="1" applyBorder="1" applyAlignment="1">
      <alignment vertical="center"/>
    </xf>
    <xf numFmtId="169" fontId="2" fillId="0" borderId="0" xfId="15" applyNumberFormat="1" applyFont="1" applyFill="1"/>
    <xf numFmtId="0" fontId="2" fillId="0" borderId="0" xfId="23" applyFont="1" applyFill="1">
      <alignment/>
      <protection/>
    </xf>
    <xf numFmtId="2" fontId="4" fillId="0" borderId="0" xfId="24" applyNumberFormat="1" applyFont="1" applyFill="1" applyAlignment="1">
      <alignment horizontal="right"/>
      <protection/>
    </xf>
    <xf numFmtId="0" fontId="4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5" fillId="9" borderId="32" xfId="0" applyFont="1" applyFill="1" applyBorder="1" applyAlignment="1">
      <alignment horizontal="left" vertical="center"/>
    </xf>
    <xf numFmtId="0" fontId="3" fillId="10" borderId="32" xfId="0" applyFont="1" applyFill="1" applyBorder="1" applyAlignment="1">
      <alignment horizontal="left" vertical="center"/>
    </xf>
    <xf numFmtId="4" fontId="4" fillId="0" borderId="0" xfId="0" applyNumberFormat="1" applyFont="1"/>
    <xf numFmtId="0" fontId="2" fillId="8" borderId="33" xfId="20" applyNumberFormat="1" applyFont="1" applyFill="1" applyBorder="1" applyAlignment="1">
      <alignment/>
    </xf>
    <xf numFmtId="0" fontId="2" fillId="0" borderId="34" xfId="20" applyNumberFormat="1" applyFont="1" applyFill="1" applyBorder="1" applyAlignment="1">
      <alignment/>
    </xf>
    <xf numFmtId="4" fontId="2" fillId="0" borderId="35" xfId="20" applyNumberFormat="1" applyFont="1" applyFill="1" applyBorder="1" applyAlignment="1">
      <alignment/>
    </xf>
    <xf numFmtId="170" fontId="2" fillId="0" borderId="35" xfId="0" applyNumberFormat="1" applyFont="1" applyFill="1" applyBorder="1" applyAlignment="1">
      <alignment horizontal="right" vertical="center" shrinkToFit="1"/>
    </xf>
    <xf numFmtId="4" fontId="16" fillId="0" borderId="35" xfId="20" applyNumberFormat="1" applyFont="1" applyFill="1" applyBorder="1" applyAlignment="1">
      <alignment/>
    </xf>
    <xf numFmtId="167" fontId="2" fillId="0" borderId="35" xfId="20" applyNumberFormat="1" applyFont="1" applyFill="1" applyBorder="1" applyAlignment="1">
      <alignment/>
    </xf>
    <xf numFmtId="4" fontId="2" fillId="3" borderId="3" xfId="21" applyNumberFormat="1" applyFont="1" applyFill="1" applyBorder="1" applyAlignment="1">
      <alignment horizontal="right"/>
    </xf>
    <xf numFmtId="4" fontId="2" fillId="0" borderId="5" xfId="21" applyNumberFormat="1" applyFont="1" applyFill="1" applyBorder="1" applyAlignment="1">
      <alignment horizontal="right"/>
    </xf>
    <xf numFmtId="4" fontId="2" fillId="0" borderId="7" xfId="21" applyNumberFormat="1" applyFont="1" applyFill="1" applyBorder="1" applyAlignment="1">
      <alignment horizontal="right"/>
    </xf>
    <xf numFmtId="4" fontId="2" fillId="0" borderId="28" xfId="21" applyNumberFormat="1" applyFont="1" applyFill="1" applyBorder="1" applyAlignment="1">
      <alignment horizontal="right"/>
    </xf>
    <xf numFmtId="165" fontId="3" fillId="2" borderId="35" xfId="21" applyFont="1" applyFill="1" applyBorder="1" applyAlignment="1">
      <alignment horizontal="left"/>
    </xf>
    <xf numFmtId="0" fontId="2" fillId="2" borderId="35" xfId="21" applyNumberFormat="1" applyFont="1" applyFill="1" applyBorder="1" applyAlignment="1">
      <alignment horizontal="right"/>
    </xf>
    <xf numFmtId="4" fontId="2" fillId="0" borderId="35" xfId="27" applyNumberFormat="1" applyFont="1" applyFill="1" applyBorder="1" applyAlignment="1">
      <alignment/>
    </xf>
    <xf numFmtId="167" fontId="2" fillId="0" borderId="35" xfId="27" applyNumberFormat="1" applyFont="1" applyFill="1" applyBorder="1" applyAlignment="1">
      <alignment/>
    </xf>
    <xf numFmtId="0" fontId="9" fillId="0" borderId="0" xfId="0" applyFont="1"/>
    <xf numFmtId="0" fontId="4" fillId="4" borderId="0" xfId="0" applyFont="1" applyFill="1"/>
    <xf numFmtId="171" fontId="2" fillId="0" borderId="0" xfId="20" applyNumberFormat="1" applyFont="1" applyFill="1" applyBorder="1" applyAlignment="1">
      <alignment vertical="center"/>
    </xf>
    <xf numFmtId="3" fontId="4" fillId="0" borderId="0" xfId="0" applyNumberFormat="1" applyFont="1"/>
    <xf numFmtId="169" fontId="4" fillId="0" borderId="0" xfId="15" applyNumberFormat="1" applyFont="1"/>
    <xf numFmtId="14" fontId="2" fillId="0" borderId="0" xfId="20" applyNumberFormat="1" applyFont="1" applyAlignment="1">
      <alignment/>
    </xf>
    <xf numFmtId="14" fontId="2" fillId="0" borderId="0" xfId="20" applyNumberFormat="1" applyFont="1" applyFill="1" applyBorder="1" applyAlignment="1">
      <alignment horizontal="left"/>
    </xf>
    <xf numFmtId="0" fontId="17" fillId="4" borderId="0" xfId="23" applyFont="1" applyFill="1" applyAlignment="1">
      <alignment horizontal="right" indent="1"/>
      <protection/>
    </xf>
    <xf numFmtId="0" fontId="17" fillId="4" borderId="0" xfId="23" applyFont="1" applyFill="1">
      <alignment/>
      <protection/>
    </xf>
    <xf numFmtId="0" fontId="3" fillId="11" borderId="32" xfId="0" applyFont="1" applyFill="1" applyBorder="1" applyAlignment="1">
      <alignment horizontal="left" vertical="center"/>
    </xf>
    <xf numFmtId="170" fontId="2" fillId="12" borderId="0" xfId="0" applyNumberFormat="1" applyFont="1" applyFill="1" applyAlignment="1">
      <alignment horizontal="right" vertical="center" shrinkToFit="1"/>
    </xf>
    <xf numFmtId="170" fontId="2" fillId="0" borderId="0" xfId="0" applyNumberFormat="1" applyFont="1" applyAlignment="1">
      <alignment horizontal="right" vertical="center" shrinkToFit="1"/>
    </xf>
    <xf numFmtId="3" fontId="2" fillId="12" borderId="0" xfId="0" applyNumberFormat="1" applyFont="1" applyFill="1" applyAlignment="1">
      <alignment horizontal="right" vertical="center" shrinkToFit="1"/>
    </xf>
    <xf numFmtId="0" fontId="4" fillId="13" borderId="0" xfId="0" applyFont="1" applyFill="1"/>
    <xf numFmtId="170" fontId="4" fillId="0" borderId="0" xfId="0" applyNumberFormat="1" applyFont="1"/>
    <xf numFmtId="0" fontId="15" fillId="9" borderId="32" xfId="0" applyFont="1" applyFill="1" applyBorder="1" applyAlignment="1">
      <alignment vertical="center"/>
    </xf>
    <xf numFmtId="169" fontId="2" fillId="12" borderId="0" xfId="15" applyNumberFormat="1" applyFont="1" applyFill="1" applyAlignment="1">
      <alignment horizontal="right" vertical="center" shrinkToFit="1"/>
    </xf>
    <xf numFmtId="3" fontId="2" fillId="0" borderId="0" xfId="0" applyNumberFormat="1" applyFont="1" applyAlignment="1">
      <alignment horizontal="right" vertical="center" shrinkToFit="1"/>
    </xf>
    <xf numFmtId="0" fontId="3" fillId="14" borderId="32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3" fillId="0" borderId="0" xfId="25" applyNumberFormat="1" applyFont="1" applyBorder="1"/>
    <xf numFmtId="0" fontId="3" fillId="2" borderId="2" xfId="20" applyNumberFormat="1" applyFont="1" applyFill="1" applyBorder="1" applyAlignment="1">
      <alignment horizontal="center" vertical="center"/>
    </xf>
    <xf numFmtId="0" fontId="3" fillId="2" borderId="17" xfId="20" applyNumberFormat="1" applyFont="1" applyFill="1" applyBorder="1" applyAlignment="1">
      <alignment horizontal="center" vertical="center"/>
    </xf>
    <xf numFmtId="0" fontId="3" fillId="0" borderId="0" xfId="23" applyFont="1" applyAlignment="1">
      <alignment horizontal="left"/>
      <protection/>
    </xf>
    <xf numFmtId="0" fontId="15" fillId="9" borderId="32" xfId="0" applyFont="1" applyFill="1" applyBorder="1" applyAlignment="1">
      <alignment horizontal="right" vertical="center"/>
    </xf>
    <xf numFmtId="3" fontId="2" fillId="0" borderId="35" xfId="21" applyNumberFormat="1" applyFill="1" applyBorder="1" applyAlignment="1">
      <alignment horizontal="right"/>
    </xf>
    <xf numFmtId="3" fontId="4" fillId="3" borderId="36" xfId="21" applyNumberFormat="1" applyFont="1" applyFill="1" applyBorder="1" applyAlignment="1">
      <alignment horizontal="right"/>
    </xf>
    <xf numFmtId="3" fontId="4" fillId="0" borderId="6" xfId="21" applyNumberFormat="1" applyFont="1" applyFill="1" applyBorder="1" applyAlignment="1">
      <alignment horizontal="right"/>
    </xf>
    <xf numFmtId="3" fontId="4" fillId="0" borderId="8" xfId="21" applyNumberFormat="1" applyFont="1" applyFill="1" applyBorder="1" applyAlignment="1">
      <alignment horizontal="right"/>
    </xf>
    <xf numFmtId="3" fontId="4" fillId="0" borderId="29" xfId="21" applyNumberFormat="1" applyFont="1" applyFill="1" applyBorder="1" applyAlignment="1">
      <alignment horizontal="right"/>
    </xf>
    <xf numFmtId="0" fontId="3" fillId="2" borderId="2" xfId="20" applyNumberFormat="1" applyFont="1" applyFill="1" applyBorder="1" applyAlignment="1">
      <alignment horizontal="center" vertical="center"/>
    </xf>
    <xf numFmtId="0" fontId="3" fillId="2" borderId="17" xfId="20" applyNumberFormat="1" applyFont="1" applyFill="1" applyBorder="1" applyAlignment="1">
      <alignment horizontal="center" vertical="center"/>
    </xf>
    <xf numFmtId="0" fontId="3" fillId="2" borderId="1" xfId="20" applyNumberFormat="1" applyFont="1" applyFill="1" applyBorder="1" applyAlignment="1">
      <alignment horizontal="center" vertical="center"/>
    </xf>
    <xf numFmtId="0" fontId="3" fillId="2" borderId="37" xfId="20" applyNumberFormat="1" applyFont="1" applyFill="1" applyBorder="1" applyAlignment="1">
      <alignment horizontal="center" vertical="center"/>
    </xf>
    <xf numFmtId="0" fontId="3" fillId="2" borderId="38" xfId="20" applyNumberFormat="1" applyFont="1" applyFill="1" applyBorder="1" applyAlignment="1">
      <alignment horizontal="center" vertical="center"/>
    </xf>
    <xf numFmtId="0" fontId="3" fillId="2" borderId="39" xfId="20" applyNumberFormat="1" applyFont="1" applyFill="1" applyBorder="1" applyAlignment="1">
      <alignment horizontal="center" vertical="center" wrapText="1"/>
    </xf>
    <xf numFmtId="0" fontId="3" fillId="2" borderId="40" xfId="20" applyNumberFormat="1" applyFont="1" applyFill="1" applyBorder="1" applyAlignment="1">
      <alignment horizontal="center" vertical="center" wrapText="1"/>
    </xf>
    <xf numFmtId="0" fontId="3" fillId="0" borderId="0" xfId="23" applyFont="1" applyAlignment="1">
      <alignment horizontal="left"/>
      <protection/>
    </xf>
    <xf numFmtId="0" fontId="3" fillId="0" borderId="0" xfId="20" applyNumberFormat="1" applyFont="1" applyAlignment="1">
      <alignment horizontal="left"/>
    </xf>
    <xf numFmtId="0" fontId="15" fillId="9" borderId="32" xfId="0" applyFont="1" applyFill="1" applyBorder="1" applyAlignment="1">
      <alignment horizontal="right" vertical="center"/>
    </xf>
    <xf numFmtId="0" fontId="15" fillId="9" borderId="32" xfId="0" applyFont="1" applyFill="1" applyBorder="1" applyAlignment="1">
      <alignment horizontal="center" vertic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umberCellStyle" xfId="21"/>
    <cellStyle name="Normal 6" xfId="22"/>
    <cellStyle name="Normal 2 2" xfId="23"/>
    <cellStyle name="Normal 4 2" xfId="24"/>
    <cellStyle name="Hyperlink" xfId="25"/>
    <cellStyle name="Normal 3" xfId="26"/>
    <cellStyle name="Normal 14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tax revenue by type and total environmental taxes </a:t>
            </a: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 share of TSC and GDP, EU, 2002-2020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€ billion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 % TSC and % GDP) 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825"/>
          <c:y val="0.147"/>
          <c:w val="0.85"/>
          <c:h val="0.6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 '!$B$65</c:f>
              <c:strCache>
                <c:ptCount val="1"/>
                <c:pt idx="0">
                  <c:v>Energy taxes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 '!$C$64:$U$64</c:f>
              <c:numCache/>
            </c:numRef>
          </c:cat>
          <c:val>
            <c:numRef>
              <c:f>'Figure 1 '!$C$65:$U$65</c:f>
              <c:numCache/>
            </c:numRef>
          </c:val>
        </c:ser>
        <c:ser>
          <c:idx val="1"/>
          <c:order val="1"/>
          <c:tx>
            <c:strRef>
              <c:f>'Figure 1 '!$B$66</c:f>
              <c:strCache>
                <c:ptCount val="1"/>
                <c:pt idx="0">
                  <c:v>Transport taxes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 '!$C$64:$U$64</c:f>
              <c:numCache/>
            </c:numRef>
          </c:cat>
          <c:val>
            <c:numRef>
              <c:f>'Figure 1 '!$C$66:$U$66</c:f>
              <c:numCache/>
            </c:numRef>
          </c:val>
        </c:ser>
        <c:ser>
          <c:idx val="2"/>
          <c:order val="2"/>
          <c:tx>
            <c:strRef>
              <c:f>'Figure 1 '!$B$67</c:f>
              <c:strCache>
                <c:ptCount val="1"/>
                <c:pt idx="0">
                  <c:v>Pollution &amp; resource taxes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 '!$C$64:$U$64</c:f>
              <c:numCache/>
            </c:numRef>
          </c:cat>
          <c:val>
            <c:numRef>
              <c:f>'Figure 1 '!$C$67:$U$67</c:f>
              <c:numCache/>
            </c:numRef>
          </c:val>
        </c:ser>
        <c:overlap val="100"/>
        <c:gapWidth val="55"/>
        <c:axId val="49855353"/>
        <c:axId val="46044994"/>
      </c:barChart>
      <c:lineChart>
        <c:grouping val="standard"/>
        <c:varyColors val="0"/>
        <c:ser>
          <c:idx val="3"/>
          <c:order val="3"/>
          <c:tx>
            <c:strRef>
              <c:f>'Figure 1 '!$B$68</c:f>
              <c:strCache>
                <c:ptCount val="1"/>
                <c:pt idx="0">
                  <c:v>% of TSC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 '!$C$64:$U$64</c:f>
              <c:numCache/>
            </c:numRef>
          </c:cat>
          <c:val>
            <c:numRef>
              <c:f>'Figure 1 '!$C$68:$U$68</c:f>
              <c:numCache/>
            </c:numRef>
          </c:val>
          <c:smooth val="0"/>
        </c:ser>
        <c:ser>
          <c:idx val="4"/>
          <c:order val="4"/>
          <c:tx>
            <c:strRef>
              <c:f>'Figure 1 '!$B$69</c:f>
              <c:strCache>
                <c:ptCount val="1"/>
                <c:pt idx="0">
                  <c:v>% of GDP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 '!$C$64:$U$64</c:f>
              <c:numCache/>
            </c:numRef>
          </c:cat>
          <c:val>
            <c:numRef>
              <c:f>'Figure 1 '!$C$69:$U$69</c:f>
              <c:numCache/>
            </c:numRef>
          </c:val>
          <c:smooth val="0"/>
        </c:ser>
        <c:axId val="11751763"/>
        <c:axId val="38657004"/>
      </c:lineChart>
      <c:catAx>
        <c:axId val="49855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44994"/>
        <c:crosses val="autoZero"/>
        <c:auto val="1"/>
        <c:lblOffset val="100"/>
        <c:noMultiLvlLbl val="0"/>
      </c:catAx>
      <c:valAx>
        <c:axId val="4604499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9855353"/>
        <c:crosses val="autoZero"/>
        <c:crossBetween val="between"/>
        <c:dispUnits/>
      </c:valAx>
      <c:catAx>
        <c:axId val="11751763"/>
        <c:scaling>
          <c:orientation val="minMax"/>
        </c:scaling>
        <c:axPos val="b"/>
        <c:delete val="1"/>
        <c:majorTickMark val="none"/>
        <c:minorTickMark val="none"/>
        <c:tickLblPos val="nextTo"/>
        <c:crossAx val="38657004"/>
        <c:crosses val="autoZero"/>
        <c:auto val="1"/>
        <c:lblOffset val="100"/>
        <c:noMultiLvlLbl val="0"/>
      </c:catAx>
      <c:valAx>
        <c:axId val="38657004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1751763"/>
        <c:crosses val="max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925"/>
          <c:y val="0.84"/>
          <c:w val="0.8695"/>
          <c:h val="0.03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tax revenue by category as % of TSC and GDP, 2020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5"/>
          <c:y val="0.14375"/>
          <c:w val="0.941"/>
          <c:h val="0.52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2'!$Y$8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2'!$W$9:$W$41</c:f>
              <c:strCache/>
            </c:strRef>
          </c:cat>
          <c:val>
            <c:numRef>
              <c:f>'Figure 2'!$Y$9:$Y$41</c:f>
              <c:numCache/>
            </c:numRef>
          </c:val>
        </c:ser>
        <c:ser>
          <c:idx val="1"/>
          <c:order val="1"/>
          <c:tx>
            <c:strRef>
              <c:f>'Figure 2'!$Z$8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2'!$W$9:$W$41</c:f>
              <c:strCache/>
            </c:strRef>
          </c:cat>
          <c:val>
            <c:numRef>
              <c:f>'Figure 2'!$Z$9:$Z$41</c:f>
              <c:numCache/>
            </c:numRef>
          </c:val>
        </c:ser>
        <c:ser>
          <c:idx val="2"/>
          <c:order val="2"/>
          <c:tx>
            <c:strRef>
              <c:f>'Figure 2'!$AA$8</c:f>
              <c:strCache>
                <c:ptCount val="1"/>
                <c:pt idx="0">
                  <c:v>Pollution/Resources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2'!$W$9:$W$41</c:f>
              <c:strCache/>
            </c:strRef>
          </c:cat>
          <c:val>
            <c:numRef>
              <c:f>'Figure 2'!$AA$9:$AA$41</c:f>
              <c:numCache/>
            </c:numRef>
          </c:val>
        </c:ser>
        <c:overlap val="100"/>
        <c:gapWidth val="55"/>
        <c:axId val="12368717"/>
        <c:axId val="44209590"/>
      </c:barChart>
      <c:lineChart>
        <c:grouping val="standard"/>
        <c:varyColors val="0"/>
        <c:ser>
          <c:idx val="3"/>
          <c:order val="3"/>
          <c:tx>
            <c:strRef>
              <c:f>'Figure 2'!$AB$8</c:f>
              <c:strCache>
                <c:ptCount val="1"/>
                <c:pt idx="0">
                  <c:v>% of GDP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2'!$W$9:$W$41</c:f>
              <c:strCache/>
            </c:strRef>
          </c:cat>
          <c:val>
            <c:numRef>
              <c:f>'Figure 2'!$AB$9:$AB$41</c:f>
              <c:numCache/>
            </c:numRef>
          </c:val>
          <c:smooth val="0"/>
        </c:ser>
        <c:marker val="1"/>
        <c:axId val="62341991"/>
        <c:axId val="24207008"/>
      </c:lineChart>
      <c:catAx>
        <c:axId val="12368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09590"/>
        <c:crosses val="autoZero"/>
        <c:auto val="1"/>
        <c:lblOffset val="100"/>
        <c:noMultiLvlLbl val="0"/>
      </c:catAx>
      <c:valAx>
        <c:axId val="44209590"/>
        <c:scaling>
          <c:orientation val="minMax"/>
          <c:max val="14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368717"/>
        <c:crosses val="autoZero"/>
        <c:crossBetween val="between"/>
        <c:dispUnits/>
        <c:majorUnit val="2"/>
      </c:valAx>
      <c:catAx>
        <c:axId val="62341991"/>
        <c:scaling>
          <c:orientation val="minMax"/>
        </c:scaling>
        <c:axPos val="b"/>
        <c:delete val="1"/>
        <c:majorTickMark val="out"/>
        <c:minorTickMark val="none"/>
        <c:tickLblPos val="nextTo"/>
        <c:crossAx val="24207008"/>
        <c:crosses val="autoZero"/>
        <c:auto val="1"/>
        <c:lblOffset val="100"/>
        <c:noMultiLvlLbl val="0"/>
      </c:catAx>
      <c:valAx>
        <c:axId val="24207008"/>
        <c:scaling>
          <c:orientation val="minMax"/>
          <c:max val="11"/>
          <c:min val="0"/>
        </c:scaling>
        <c:axPos val="l"/>
        <c:delete val="1"/>
        <c:majorTickMark val="out"/>
        <c:minorTickMark val="none"/>
        <c:tickLblPos val="nextTo"/>
        <c:crossAx val="62341991"/>
        <c:crosses val="max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875"/>
          <c:y val="0.86225"/>
          <c:w val="0.7025"/>
          <c:h val="0.05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tax revenue - change between 2019 and 2020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points)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9"/>
          <c:y val="0.09675"/>
          <c:w val="0.8185"/>
          <c:h val="0.7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3'!$B$7</c:f>
              <c:strCache>
                <c:ptCount val="1"/>
                <c:pt idx="0">
                  <c:v>pp change in the share of TSC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3'!$A$8:$A$42</c:f>
              <c:strCache/>
            </c:strRef>
          </c:cat>
          <c:val>
            <c:numRef>
              <c:f>'Figure 3'!$B$8:$B$43</c:f>
              <c:numCache/>
            </c:numRef>
          </c:val>
        </c:ser>
        <c:ser>
          <c:idx val="1"/>
          <c:order val="1"/>
          <c:tx>
            <c:strRef>
              <c:f>'Figure 3'!$C$7</c:f>
              <c:strCache>
                <c:ptCount val="1"/>
                <c:pt idx="0">
                  <c:v>pp change in the share of GDP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3'!$A$8:$A$42</c:f>
              <c:strCache/>
            </c:strRef>
          </c:cat>
          <c:val>
            <c:numRef>
              <c:f>'Figure 3'!$C$8:$C$43</c:f>
              <c:numCache/>
            </c:numRef>
          </c:val>
        </c:ser>
        <c:axId val="16536481"/>
        <c:axId val="14610602"/>
      </c:barChart>
      <c:catAx>
        <c:axId val="165364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crossAx val="14610602"/>
        <c:crosses val="autoZero"/>
        <c:auto val="1"/>
        <c:lblOffset val="100"/>
        <c:tickLblSkip val="1"/>
        <c:noMultiLvlLbl val="0"/>
      </c:catAx>
      <c:valAx>
        <c:axId val="14610602"/>
        <c:scaling>
          <c:orientation val="minMax"/>
          <c:max val="0.5"/>
          <c:min val="-2.5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6536481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75"/>
          <c:y val="0.90525"/>
          <c:w val="0.649"/>
          <c:h val="0.05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taxes by economic activity,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energy tax revenue)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25"/>
          <c:y val="0.1095"/>
          <c:w val="0.934"/>
          <c:h val="0.54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4'!$F$44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4'!$B$45:$B$81</c:f>
              <c:strCache/>
            </c:strRef>
          </c:cat>
          <c:val>
            <c:numRef>
              <c:f>'Figure 4'!$F$45:$F$81</c:f>
              <c:numCache/>
            </c:numRef>
          </c:val>
        </c:ser>
        <c:ser>
          <c:idx val="1"/>
          <c:order val="1"/>
          <c:tx>
            <c:strRef>
              <c:f>'Figure 4'!$D$44</c:f>
              <c:strCache>
                <c:ptCount val="1"/>
                <c:pt idx="0">
                  <c:v>Manufacturing, construction, mining and utilities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4'!$B$45:$B$81</c:f>
              <c:strCache/>
            </c:strRef>
          </c:cat>
          <c:val>
            <c:numRef>
              <c:f>'Figure 4'!$D$45:$D$81</c:f>
              <c:numCache/>
            </c:numRef>
          </c:val>
        </c:ser>
        <c:ser>
          <c:idx val="2"/>
          <c:order val="2"/>
          <c:tx>
            <c:strRef>
              <c:f>'Figure 4'!$E$44</c:f>
              <c:strCache>
                <c:ptCount val="1"/>
                <c:pt idx="0">
                  <c:v>Services (including trade, transportation and storage)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4'!$B$45:$B$81</c:f>
              <c:strCache/>
            </c:strRef>
          </c:cat>
          <c:val>
            <c:numRef>
              <c:f>'Figure 4'!$E$45:$E$81</c:f>
              <c:numCache/>
            </c:numRef>
          </c:val>
        </c:ser>
        <c:ser>
          <c:idx val="0"/>
          <c:order val="3"/>
          <c:tx>
            <c:strRef>
              <c:f>'Figure 4'!$C$44</c:f>
              <c:strCache>
                <c:ptCount val="1"/>
                <c:pt idx="0">
                  <c:v>Other NACE and not-allocated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4'!$B$45:$B$81</c:f>
              <c:strCache/>
            </c:strRef>
          </c:cat>
          <c:val>
            <c:numRef>
              <c:f>'Figure 4'!$C$45:$C$81</c:f>
              <c:numCache/>
            </c:numRef>
          </c:val>
        </c:ser>
        <c:ser>
          <c:idx val="4"/>
          <c:order val="4"/>
          <c:tx>
            <c:strRef>
              <c:f>'Figure 4'!$G$44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4'!$B$45:$B$81</c:f>
              <c:strCache/>
            </c:strRef>
          </c:cat>
          <c:val>
            <c:numRef>
              <c:f>'Figure 4'!$G$45:$G$81</c:f>
              <c:numCache/>
            </c:numRef>
          </c:val>
        </c:ser>
        <c:overlap val="100"/>
        <c:axId val="64386555"/>
        <c:axId val="42608084"/>
      </c:barChart>
      <c:catAx>
        <c:axId val="6438655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08084"/>
        <c:crosses val="autoZero"/>
        <c:auto val="1"/>
        <c:lblOffset val="100"/>
        <c:noMultiLvlLbl val="0"/>
      </c:catAx>
      <c:valAx>
        <c:axId val="42608084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386555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2475"/>
          <c:y val="0.8065"/>
          <c:w val="0.8835"/>
          <c:h val="0.10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Transport taxes by economic activity,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energy tax revenue)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25"/>
          <c:y val="0.11275"/>
          <c:w val="0.934"/>
          <c:h val="0.580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5'!$F$44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5'!$B$45:$B$80</c:f>
              <c:strCache/>
            </c:strRef>
          </c:cat>
          <c:val>
            <c:numRef>
              <c:f>'Figure 5'!$F$45:$F$80</c:f>
              <c:numCache/>
            </c:numRef>
          </c:val>
        </c:ser>
        <c:ser>
          <c:idx val="1"/>
          <c:order val="1"/>
          <c:tx>
            <c:strRef>
              <c:f>'Figure 5'!$D$44</c:f>
              <c:strCache>
                <c:ptCount val="1"/>
                <c:pt idx="0">
                  <c:v>Manufacturing, construction, mining and utilities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5'!$B$45:$B$80</c:f>
              <c:strCache/>
            </c:strRef>
          </c:cat>
          <c:val>
            <c:numRef>
              <c:f>'Figure 5'!$D$45:$D$80</c:f>
              <c:numCache/>
            </c:numRef>
          </c:val>
        </c:ser>
        <c:ser>
          <c:idx val="2"/>
          <c:order val="2"/>
          <c:tx>
            <c:strRef>
              <c:f>'Figure 5'!$E$44</c:f>
              <c:strCache>
                <c:ptCount val="1"/>
                <c:pt idx="0">
                  <c:v>Services (including trade, transportation and storage)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5'!$B$45:$B$80</c:f>
              <c:strCache/>
            </c:strRef>
          </c:cat>
          <c:val>
            <c:numRef>
              <c:f>'Figure 5'!$E$45:$E$80</c:f>
              <c:numCache/>
            </c:numRef>
          </c:val>
        </c:ser>
        <c:ser>
          <c:idx val="0"/>
          <c:order val="3"/>
          <c:tx>
            <c:strRef>
              <c:f>'Figure 5'!$C$44</c:f>
              <c:strCache>
                <c:ptCount val="1"/>
                <c:pt idx="0">
                  <c:v>Other NACE and not-allocated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5'!$B$45:$B$80</c:f>
              <c:strCache/>
            </c:strRef>
          </c:cat>
          <c:val>
            <c:numRef>
              <c:f>'Figure 5'!$C$45:$C$80</c:f>
              <c:numCache/>
            </c:numRef>
          </c:val>
        </c:ser>
        <c:ser>
          <c:idx val="4"/>
          <c:order val="4"/>
          <c:tx>
            <c:strRef>
              <c:f>'Figure 5'!$G$44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5'!$B$45:$B$80</c:f>
              <c:strCache/>
            </c:strRef>
          </c:cat>
          <c:val>
            <c:numRef>
              <c:f>'Figure 5'!$G$45:$G$80</c:f>
              <c:numCache/>
            </c:numRef>
          </c:val>
        </c:ser>
        <c:overlap val="100"/>
        <c:axId val="47928437"/>
        <c:axId val="28702750"/>
      </c:barChart>
      <c:catAx>
        <c:axId val="4792843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02750"/>
        <c:crosses val="autoZero"/>
        <c:auto val="1"/>
        <c:lblOffset val="100"/>
        <c:noMultiLvlLbl val="0"/>
      </c:catAx>
      <c:valAx>
        <c:axId val="28702750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928437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2475"/>
          <c:y val="0.82525"/>
          <c:w val="0.8835"/>
          <c:h val="0.1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Implicit tax rate on energy (deflated), EU, 2002–2020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€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per tonne of oil equivalent)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165"/>
          <c:w val="0.92825"/>
          <c:h val="0.78225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6'!$C$11:$C$29</c:f>
              <c:strCache/>
            </c:strRef>
          </c:cat>
          <c:val>
            <c:numRef>
              <c:f>'Figure 6'!$D$11:$D$29</c:f>
              <c:numCache/>
            </c:numRef>
          </c:val>
          <c:smooth val="0"/>
        </c:ser>
        <c:axId val="56998159"/>
        <c:axId val="43221384"/>
      </c:lineChart>
      <c:catAx>
        <c:axId val="5699815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3221384"/>
        <c:crossesAt val="0"/>
        <c:auto val="1"/>
        <c:lblOffset val="100"/>
        <c:tickLblSkip val="1"/>
        <c:noMultiLvlLbl val="0"/>
      </c:catAx>
      <c:valAx>
        <c:axId val="43221384"/>
        <c:scaling>
          <c:orientation val="minMax"/>
          <c:max val="250"/>
          <c:min val="1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998159"/>
        <c:crossesAt val="1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0.88825</cdr:y>
    </cdr:from>
    <cdr:to>
      <cdr:x>0</cdr:x>
      <cdr:y>0</cdr:y>
    </cdr:to>
    <cdr:sp macro="" textlink="">
      <cdr:nvSpPr>
        <cdr:cNvPr id="11" name="FootonotesShape"/>
        <cdr:cNvSpPr txBox="1"/>
      </cdr:nvSpPr>
      <cdr:spPr>
        <a:xfrm>
          <a:off x="47625" y="7191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endParaRPr lang="en-GB" sz="1100">
            <a:effectLst/>
            <a:latin typeface="+mn-lt"/>
            <a:ea typeface="+mn-ea"/>
            <a:cs typeface="+mn-cs"/>
          </a:endParaRPr>
        </a:p>
        <a:p>
          <a:r>
            <a:rPr lang="en-GB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(¹) left</a:t>
          </a:r>
          <a:r>
            <a:rPr lang="en-GB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hand scale</a:t>
          </a:r>
          <a:r>
            <a:rPr lang="en-GB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I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GB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(²) right</a:t>
          </a:r>
          <a:r>
            <a:rPr lang="en-GB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hand scale</a:t>
          </a:r>
          <a:r>
            <a:rPr lang="en-GB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>
          <a:pPr eaLnBrk="1" fontAlgn="auto" latinLnBrk="0" hangingPunct="1"/>
          <a:r>
            <a:rPr lang="en-IE" sz="900">
              <a:effectLst/>
              <a:latin typeface="Arial" panose="020B0604020202020204" pitchFamily="34" charset="0"/>
              <a:cs typeface="Arial" panose="020B0604020202020204" pitchFamily="34" charset="0"/>
            </a:rPr>
            <a:t>The shares of GDP and TSC are calculated using the national tax lists from Oct 2021.</a:t>
          </a:r>
        </a:p>
        <a:p>
          <a:pPr eaLnBrk="1" fontAlgn="auto" latinLnBrk="0" hangingPunct="1"/>
          <a:r>
            <a:rPr lang="en-IE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</a:t>
          </a:r>
          <a:r>
            <a:rPr lang="en-IE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Eurostat (online data codes: env_ac_tax, gov_10a_taxag)</a:t>
          </a:r>
          <a:br>
            <a:rPr lang="en-IE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I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endParaRPr lang="en-I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42</xdr:row>
      <xdr:rowOff>19050</xdr:rowOff>
    </xdr:from>
    <xdr:to>
      <xdr:col>24</xdr:col>
      <xdr:colOff>419100</xdr:colOff>
      <xdr:row>90</xdr:row>
      <xdr:rowOff>161925</xdr:rowOff>
    </xdr:to>
    <xdr:graphicFrame macro="">
      <xdr:nvGraphicFramePr>
        <xdr:cNvPr id="2" name="Chart 1"/>
        <xdr:cNvGraphicFramePr/>
      </xdr:nvGraphicFramePr>
      <xdr:xfrm>
        <a:off x="5705475" y="6419850"/>
        <a:ext cx="11144250" cy="746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934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ten00120)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247650</xdr:colOff>
      <xdr:row>2</xdr:row>
      <xdr:rowOff>104775</xdr:rowOff>
    </xdr:from>
    <xdr:ext cx="9525000" cy="7210425"/>
    <xdr:graphicFrame macro="">
      <xdr:nvGraphicFramePr>
        <xdr:cNvPr id="2" name="Chart 1"/>
        <xdr:cNvGraphicFramePr/>
      </xdr:nvGraphicFramePr>
      <xdr:xfrm>
        <a:off x="6257925" y="409575"/>
        <a:ext cx="9525000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5</xdr:row>
      <xdr:rowOff>76200</xdr:rowOff>
    </xdr:from>
    <xdr:to>
      <xdr:col>17</xdr:col>
      <xdr:colOff>247650</xdr:colOff>
      <xdr:row>58</xdr:row>
      <xdr:rowOff>104775</xdr:rowOff>
    </xdr:to>
    <xdr:graphicFrame macro="">
      <xdr:nvGraphicFramePr>
        <xdr:cNvPr id="2" name="Chart 1"/>
        <xdr:cNvGraphicFramePr/>
      </xdr:nvGraphicFramePr>
      <xdr:xfrm>
        <a:off x="1057275" y="838200"/>
        <a:ext cx="9467850" cy="810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0.939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4943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env_ac_tax)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7</xdr:row>
      <xdr:rowOff>19050</xdr:rowOff>
    </xdr:from>
    <xdr:to>
      <xdr:col>19</xdr:col>
      <xdr:colOff>352425</xdr:colOff>
      <xdr:row>41</xdr:row>
      <xdr:rowOff>104775</xdr:rowOff>
    </xdr:to>
    <xdr:graphicFrame macro="">
      <xdr:nvGraphicFramePr>
        <xdr:cNvPr id="2" name="Chart 1"/>
        <xdr:cNvGraphicFramePr/>
      </xdr:nvGraphicFramePr>
      <xdr:xfrm>
        <a:off x="1000125" y="1085850"/>
        <a:ext cx="107727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25</xdr:col>
      <xdr:colOff>28575</xdr:colOff>
      <xdr:row>30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1545907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8353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endParaRPr lang="en-GB" sz="1200">
            <a:latin typeface="Arial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0.02075</cdr:x>
      <cdr:y>0.953</cdr:y>
    </cdr:from>
    <cdr:to>
      <cdr:x>0.646</cdr:x>
      <cdr:y>1</cdr:y>
    </cdr:to>
    <cdr:sp macro="" textlink="">
      <cdr:nvSpPr>
        <cdr:cNvPr id="5" name="TextBox 4"/>
        <cdr:cNvSpPr txBox="1"/>
      </cdr:nvSpPr>
      <cdr:spPr>
        <a:xfrm>
          <a:off x="200025" y="8248650"/>
          <a:ext cx="6296025" cy="4095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0.07375</cdr:x>
      <cdr:y>0.89</cdr:y>
    </cdr:from>
    <cdr:to>
      <cdr:x>0.1645</cdr:x>
      <cdr:y>1</cdr:y>
    </cdr:to>
    <cdr:sp macro="" textlink="">
      <cdr:nvSpPr>
        <cdr:cNvPr id="6" name="TextBox 5"/>
        <cdr:cNvSpPr txBox="1"/>
      </cdr:nvSpPr>
      <cdr:spPr>
        <a:xfrm>
          <a:off x="733425" y="7705725"/>
          <a:ext cx="914400" cy="9525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0.0425</cdr:x>
      <cdr:y>0.89</cdr:y>
    </cdr:from>
    <cdr:to>
      <cdr:x>0.4635</cdr:x>
      <cdr:y>1</cdr:y>
    </cdr:to>
    <cdr:sp macro="" textlink="">
      <cdr:nvSpPr>
        <cdr:cNvPr id="7" name="TextBox 6"/>
        <cdr:cNvSpPr txBox="1"/>
      </cdr:nvSpPr>
      <cdr:spPr>
        <a:xfrm>
          <a:off x="419100" y="7705725"/>
          <a:ext cx="4238625" cy="9525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0.01125</cdr:x>
      <cdr:y>0.95875</cdr:y>
    </cdr:from>
    <cdr:to>
      <cdr:x>0.56475</cdr:x>
      <cdr:y>1</cdr:y>
    </cdr:to>
    <cdr:sp macro="" textlink="">
      <cdr:nvSpPr>
        <cdr:cNvPr id="8" name="TextBox 7"/>
        <cdr:cNvSpPr txBox="1"/>
      </cdr:nvSpPr>
      <cdr:spPr>
        <a:xfrm>
          <a:off x="104775" y="8296275"/>
          <a:ext cx="5572125" cy="3524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200" i="1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Eurostat (online data code: env_ac_tax)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4</xdr:row>
      <xdr:rowOff>47625</xdr:rowOff>
    </xdr:from>
    <xdr:to>
      <xdr:col>15</xdr:col>
      <xdr:colOff>333375</xdr:colOff>
      <xdr:row>57</xdr:row>
      <xdr:rowOff>47625</xdr:rowOff>
    </xdr:to>
    <xdr:graphicFrame macro="">
      <xdr:nvGraphicFramePr>
        <xdr:cNvPr id="2" name="Chart 1"/>
        <xdr:cNvGraphicFramePr/>
      </xdr:nvGraphicFramePr>
      <xdr:xfrm>
        <a:off x="4400550" y="657225"/>
        <a:ext cx="10067925" cy="865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7000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/>
          </a: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Eurostat (online data code: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env_ac_taxind2)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42</xdr:row>
      <xdr:rowOff>57150</xdr:rowOff>
    </xdr:from>
    <xdr:to>
      <xdr:col>24</xdr:col>
      <xdr:colOff>504825</xdr:colOff>
      <xdr:row>91</xdr:row>
      <xdr:rowOff>19050</xdr:rowOff>
    </xdr:to>
    <xdr:graphicFrame macro="">
      <xdr:nvGraphicFramePr>
        <xdr:cNvPr id="2" name="Chart 1"/>
        <xdr:cNvGraphicFramePr/>
      </xdr:nvGraphicFramePr>
      <xdr:xfrm>
        <a:off x="5791200" y="6457950"/>
        <a:ext cx="11144250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6991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</a:t>
          </a:r>
          <a:r>
            <a:rPr lang="en-GB" sz="1200" i="1">
              <a:latin typeface="Arial" panose="020B0604020202020204" pitchFamily="34" charset="0"/>
              <a:cs typeface="Arial" panose="020B0604020202020204" pitchFamily="34" charset="0"/>
            </a:rPr>
            <a:t>: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/>
          </a: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Eurostat (online data code: 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env_ac_taxind2</a:t>
          </a:r>
          <a:r>
            <a:rPr lang="en-GB" sz="1200">
              <a:latin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n00120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76"/>
  <sheetViews>
    <sheetView showGridLines="0" workbookViewId="0" topLeftCell="A1">
      <selection activeCell="B2" sqref="B2:I18"/>
    </sheetView>
  </sheetViews>
  <sheetFormatPr defaultColWidth="11.421875" defaultRowHeight="15"/>
  <cols>
    <col min="1" max="1" width="6.140625" style="1" customWidth="1"/>
    <col min="2" max="2" width="35.421875" style="1" customWidth="1"/>
    <col min="3" max="9" width="12.421875" style="1" customWidth="1"/>
    <col min="10" max="10" width="6.00390625" style="1" customWidth="1"/>
    <col min="11" max="11" width="25.00390625" style="1" customWidth="1"/>
    <col min="12" max="25" width="11.7109375" style="1" customWidth="1"/>
    <col min="26" max="16384" width="11.421875" style="1" customWidth="1"/>
  </cols>
  <sheetData>
    <row r="2" spans="2:10" ht="15">
      <c r="B2" s="2" t="s">
        <v>163</v>
      </c>
      <c r="C2" s="2"/>
      <c r="D2" s="2"/>
      <c r="E2" s="2"/>
      <c r="F2" s="2"/>
      <c r="G2" s="2"/>
      <c r="H2" s="2"/>
      <c r="I2" s="2"/>
      <c r="J2" s="3"/>
    </row>
    <row r="3" spans="2:10" ht="15">
      <c r="B3" s="3"/>
      <c r="C3" s="3"/>
      <c r="D3" s="3"/>
      <c r="E3" s="3"/>
      <c r="F3" s="3"/>
      <c r="G3" s="3"/>
      <c r="H3" s="3"/>
      <c r="I3" s="3"/>
      <c r="J3" s="3"/>
    </row>
    <row r="4" spans="2:9" ht="85.5" customHeight="1">
      <c r="B4" s="49"/>
      <c r="C4" s="92" t="s">
        <v>0</v>
      </c>
      <c r="D4" s="93" t="s">
        <v>1</v>
      </c>
      <c r="E4" s="94" t="s">
        <v>2</v>
      </c>
      <c r="F4" s="93" t="s">
        <v>135</v>
      </c>
      <c r="G4" s="176" t="s">
        <v>3</v>
      </c>
      <c r="H4" s="177"/>
      <c r="I4" s="177"/>
    </row>
    <row r="5" spans="2:9" ht="15">
      <c r="B5" s="95"/>
      <c r="C5" s="171">
        <v>2020</v>
      </c>
      <c r="D5" s="172"/>
      <c r="E5" s="172"/>
      <c r="F5" s="173"/>
      <c r="G5" s="174">
        <v>2020</v>
      </c>
      <c r="H5" s="175"/>
      <c r="I5" s="175"/>
    </row>
    <row r="6" spans="2:14" s="6" customFormat="1" ht="12" customHeight="1">
      <c r="B6" s="96"/>
      <c r="C6" s="162"/>
      <c r="D6" s="91"/>
      <c r="E6" s="163"/>
      <c r="F6" s="4"/>
      <c r="G6" s="5" t="s">
        <v>4</v>
      </c>
      <c r="H6" s="91" t="s">
        <v>5</v>
      </c>
      <c r="I6" s="114" t="s">
        <v>6</v>
      </c>
      <c r="L6" s="7"/>
      <c r="M6" s="7"/>
      <c r="N6" s="7"/>
    </row>
    <row r="7" spans="2:14" ht="15">
      <c r="B7" s="97" t="s">
        <v>7</v>
      </c>
      <c r="C7" s="167">
        <v>300537</v>
      </c>
      <c r="D7" s="8">
        <v>100</v>
      </c>
      <c r="E7" s="133">
        <v>2.24</v>
      </c>
      <c r="F7" s="133">
        <v>5.42</v>
      </c>
      <c r="G7" s="9">
        <v>47.61013168183766</v>
      </c>
      <c r="H7" s="10">
        <v>48.60696645045054</v>
      </c>
      <c r="I7" s="110">
        <v>3.782905195086113</v>
      </c>
      <c r="J7" s="117"/>
      <c r="L7" s="11"/>
      <c r="M7" s="11"/>
      <c r="N7" s="11"/>
    </row>
    <row r="8" spans="2:14" ht="15">
      <c r="B8" s="98" t="s">
        <v>8</v>
      </c>
      <c r="C8" s="168">
        <v>231552</v>
      </c>
      <c r="D8" s="12">
        <v>77.04605488696959</v>
      </c>
      <c r="E8" s="134">
        <v>1.73</v>
      </c>
      <c r="F8" s="134">
        <v>4.19</v>
      </c>
      <c r="G8" s="13">
        <v>52.029990139152694</v>
      </c>
      <c r="H8" s="14">
        <v>43.32726659238821</v>
      </c>
      <c r="I8" s="111">
        <v>4.642743268459087</v>
      </c>
      <c r="J8" s="117"/>
      <c r="L8" s="11"/>
      <c r="M8" s="11"/>
      <c r="N8" s="11"/>
    </row>
    <row r="9" spans="2:10" ht="15">
      <c r="B9" s="99" t="s">
        <v>9</v>
      </c>
      <c r="C9" s="169">
        <v>57874</v>
      </c>
      <c r="D9" s="15">
        <v>19.25697268761375</v>
      </c>
      <c r="E9" s="135">
        <v>0.43</v>
      </c>
      <c r="F9" s="135">
        <v>1.04</v>
      </c>
      <c r="G9" s="16">
        <v>30.998016739013014</v>
      </c>
      <c r="H9" s="17">
        <v>68.16116215845423</v>
      </c>
      <c r="I9" s="112">
        <v>0.8408211025327598</v>
      </c>
      <c r="J9" s="117"/>
    </row>
    <row r="10" spans="2:14" ht="15">
      <c r="B10" s="100" t="s">
        <v>10</v>
      </c>
      <c r="C10" s="170">
        <v>11111</v>
      </c>
      <c r="D10" s="101">
        <v>3.6969724254166545</v>
      </c>
      <c r="E10" s="136">
        <v>0.08</v>
      </c>
      <c r="F10" s="136">
        <v>0.2</v>
      </c>
      <c r="G10" s="102">
        <v>42.02882245890928</v>
      </c>
      <c r="H10" s="103">
        <v>56.782692124225306</v>
      </c>
      <c r="I10" s="113">
        <v>1.188485416865408</v>
      </c>
      <c r="J10" s="117"/>
      <c r="L10" s="7"/>
      <c r="M10" s="11"/>
      <c r="N10" s="11"/>
    </row>
    <row r="11" spans="3:14" ht="15">
      <c r="C11" s="116"/>
      <c r="D11" s="115"/>
      <c r="J11" s="18"/>
      <c r="K11" s="19"/>
      <c r="L11" s="7"/>
      <c r="M11" s="11"/>
      <c r="N11" s="11"/>
    </row>
    <row r="12" spans="2:14" ht="15">
      <c r="B12" s="20" t="s">
        <v>11</v>
      </c>
      <c r="J12" s="18"/>
      <c r="K12" s="19"/>
      <c r="L12" s="7"/>
      <c r="M12" s="11"/>
      <c r="N12" s="11"/>
    </row>
    <row r="13" spans="2:12" ht="15" customHeight="1">
      <c r="B13" s="21" t="s">
        <v>162</v>
      </c>
      <c r="C13" s="20"/>
      <c r="D13" s="20"/>
      <c r="E13" s="20"/>
      <c r="J13" s="18"/>
      <c r="K13" s="18"/>
      <c r="L13" s="18"/>
    </row>
    <row r="14" spans="2:12" ht="15">
      <c r="B14" s="20" t="s">
        <v>164</v>
      </c>
      <c r="C14" s="20"/>
      <c r="D14" s="20"/>
      <c r="E14" s="20"/>
      <c r="J14" s="18"/>
      <c r="K14" s="18"/>
      <c r="L14" s="18"/>
    </row>
    <row r="15" spans="2:12" ht="15">
      <c r="B15" s="20"/>
      <c r="C15" s="20"/>
      <c r="D15" s="20"/>
      <c r="E15" s="20"/>
      <c r="J15" s="18"/>
      <c r="K15" s="18"/>
      <c r="L15" s="18"/>
    </row>
    <row r="16" spans="2:12" ht="15" customHeight="1">
      <c r="B16" s="22" t="s">
        <v>134</v>
      </c>
      <c r="J16" s="18"/>
      <c r="K16" s="18"/>
      <c r="L16" s="18"/>
    </row>
    <row r="17" spans="2:12" ht="15">
      <c r="B17" s="22"/>
      <c r="J17" s="18"/>
      <c r="K17" s="18"/>
      <c r="L17" s="18"/>
    </row>
    <row r="18" spans="10:12" ht="15">
      <c r="J18" s="18"/>
      <c r="K18" s="18"/>
      <c r="L18" s="18"/>
    </row>
    <row r="19" spans="2:11" ht="15">
      <c r="B19" s="24" t="s">
        <v>13</v>
      </c>
      <c r="D19" s="18"/>
      <c r="E19" s="18"/>
      <c r="F19" s="18"/>
      <c r="G19" s="18"/>
      <c r="H19" s="18"/>
      <c r="I19" s="18"/>
      <c r="J19" s="18"/>
      <c r="K19" s="18"/>
    </row>
    <row r="20" spans="2:11" ht="15">
      <c r="B20" s="24" t="s">
        <v>14</v>
      </c>
      <c r="D20" s="18"/>
      <c r="E20" s="18"/>
      <c r="F20" s="18"/>
      <c r="G20" s="18"/>
      <c r="H20" s="18"/>
      <c r="I20" s="18"/>
      <c r="J20" s="18"/>
      <c r="K20" s="18"/>
    </row>
    <row r="21" spans="4:11" ht="15">
      <c r="D21" s="25"/>
      <c r="E21" s="18"/>
      <c r="F21" s="18"/>
      <c r="G21" s="18"/>
      <c r="H21" s="18"/>
      <c r="I21" s="18"/>
      <c r="J21" s="18"/>
      <c r="K21" s="18"/>
    </row>
    <row r="22" spans="2:11" ht="15">
      <c r="B22" s="26" t="s">
        <v>15</v>
      </c>
      <c r="C22" s="18"/>
      <c r="D22" s="26"/>
      <c r="E22" s="18"/>
      <c r="F22" s="18"/>
      <c r="G22" s="18"/>
      <c r="H22" s="18"/>
      <c r="I22" s="18"/>
      <c r="J22" s="18"/>
      <c r="K22" s="18"/>
    </row>
    <row r="23" spans="2:7" ht="15">
      <c r="B23" s="26" t="s">
        <v>16</v>
      </c>
      <c r="C23" s="18"/>
      <c r="D23" s="18"/>
      <c r="E23" s="18"/>
      <c r="F23" s="18"/>
      <c r="G23" s="18"/>
    </row>
    <row r="24" spans="2:7" ht="15">
      <c r="B24" s="18"/>
      <c r="C24" s="18"/>
      <c r="D24" s="18"/>
      <c r="E24" s="18"/>
      <c r="F24" s="18"/>
      <c r="G24" s="18"/>
    </row>
    <row r="25" spans="2:8" ht="15">
      <c r="B25" s="26"/>
      <c r="C25" s="25"/>
      <c r="D25" s="106"/>
      <c r="E25" s="106"/>
      <c r="F25" s="106"/>
      <c r="G25" s="106"/>
      <c r="H25" s="106"/>
    </row>
    <row r="27" spans="2:6" ht="15">
      <c r="B27" s="109" t="s">
        <v>161</v>
      </c>
      <c r="C27" s="109"/>
      <c r="D27" s="109" t="s">
        <v>4</v>
      </c>
      <c r="E27" s="109" t="s">
        <v>5</v>
      </c>
      <c r="F27" s="109" t="s">
        <v>6</v>
      </c>
    </row>
    <row r="28" spans="2:6" ht="15">
      <c r="B28" s="105" t="s">
        <v>7</v>
      </c>
      <c r="C28" s="129">
        <v>300537.27</v>
      </c>
      <c r="D28" s="130">
        <v>143086.19</v>
      </c>
      <c r="E28" s="129">
        <v>146082.05</v>
      </c>
      <c r="F28" s="129">
        <v>11369.039999999979</v>
      </c>
    </row>
    <row r="29" spans="2:6" ht="15">
      <c r="B29" s="105" t="s">
        <v>8</v>
      </c>
      <c r="C29" s="129">
        <v>231552.11</v>
      </c>
      <c r="D29" s="130">
        <v>120476.54</v>
      </c>
      <c r="E29" s="129">
        <v>100325.2</v>
      </c>
      <c r="F29" s="129">
        <v>10750.36999999998</v>
      </c>
    </row>
    <row r="30" spans="2:6" ht="15">
      <c r="B30" s="105" t="s">
        <v>9</v>
      </c>
      <c r="C30" s="130">
        <v>57874.38</v>
      </c>
      <c r="D30" s="130">
        <v>17939.91</v>
      </c>
      <c r="E30" s="129">
        <v>39447.85</v>
      </c>
      <c r="F30" s="129">
        <v>486.619999999999</v>
      </c>
    </row>
    <row r="31" spans="2:6" ht="15">
      <c r="B31" s="105" t="s">
        <v>23</v>
      </c>
      <c r="C31" s="130">
        <v>9659.74</v>
      </c>
      <c r="D31" s="130">
        <v>3972.86</v>
      </c>
      <c r="E31" s="129">
        <v>5569</v>
      </c>
      <c r="F31" s="129">
        <v>117.87999999999965</v>
      </c>
    </row>
    <row r="32" spans="2:6" ht="15">
      <c r="B32" s="105" t="s">
        <v>24</v>
      </c>
      <c r="C32" s="130">
        <v>1451.04</v>
      </c>
      <c r="D32" s="130">
        <v>696.87</v>
      </c>
      <c r="E32" s="129">
        <v>740</v>
      </c>
      <c r="F32" s="129">
        <v>14.169999999999959</v>
      </c>
    </row>
    <row r="33" spans="2:6" ht="15">
      <c r="B33" s="105" t="s">
        <v>25</v>
      </c>
      <c r="C33" s="129">
        <v>11110.779999999999</v>
      </c>
      <c r="D33" s="129">
        <f>D31+D32</f>
        <v>4669.7300000000005</v>
      </c>
      <c r="E33" s="129">
        <v>6309</v>
      </c>
      <c r="F33" s="129">
        <v>132.04999999999836</v>
      </c>
    </row>
    <row r="34" spans="2:6" ht="15">
      <c r="B34" s="107"/>
      <c r="C34" s="107"/>
      <c r="D34" s="107"/>
      <c r="E34" s="107"/>
      <c r="F34" s="107"/>
    </row>
    <row r="35" spans="2:6" ht="15">
      <c r="B35" s="109" t="s">
        <v>161</v>
      </c>
      <c r="C35" s="108"/>
      <c r="D35" s="108" t="s">
        <v>4</v>
      </c>
      <c r="E35" s="108" t="s">
        <v>5</v>
      </c>
      <c r="F35" s="108" t="s">
        <v>6</v>
      </c>
    </row>
    <row r="36" spans="2:6" ht="15">
      <c r="B36" s="105" t="s">
        <v>7</v>
      </c>
      <c r="C36" s="27">
        <v>100</v>
      </c>
      <c r="D36" s="27">
        <f>D28*100/C28</f>
        <v>47.61013168183766</v>
      </c>
      <c r="E36" s="27">
        <f>E28*100/C28</f>
        <v>48.60696645045054</v>
      </c>
      <c r="F36" s="27">
        <f>F28*100/C28</f>
        <v>3.782905195086113</v>
      </c>
    </row>
    <row r="37" spans="2:6" ht="15">
      <c r="B37" s="105" t="s">
        <v>8</v>
      </c>
      <c r="C37" s="27">
        <f>C29*100/C$28</f>
        <v>77.04605488696959</v>
      </c>
      <c r="D37" s="27">
        <f>D29*100/C29</f>
        <v>52.029990139152694</v>
      </c>
      <c r="E37" s="27">
        <f>E29*100/C29</f>
        <v>43.32726659238821</v>
      </c>
      <c r="F37" s="27">
        <f>F29*100/C29</f>
        <v>4.642743268459087</v>
      </c>
    </row>
    <row r="38" spans="2:6" ht="15">
      <c r="B38" s="105" t="s">
        <v>9</v>
      </c>
      <c r="C38" s="27">
        <f>C30*100/C$28</f>
        <v>19.25697268761375</v>
      </c>
      <c r="D38" s="27">
        <f>D30*100/C30</f>
        <v>30.998016739013014</v>
      </c>
      <c r="E38" s="27">
        <f>E30*100/C30</f>
        <v>68.16116215845423</v>
      </c>
      <c r="F38" s="27">
        <f>F30*100/C30</f>
        <v>0.8408211025327598</v>
      </c>
    </row>
    <row r="39" spans="2:6" ht="15">
      <c r="B39" s="105" t="s">
        <v>23</v>
      </c>
      <c r="C39" s="27">
        <f>C31*100/C$28</f>
        <v>3.214157099384046</v>
      </c>
      <c r="D39" s="27">
        <f>D31*100/C31</f>
        <v>41.128022079269215</v>
      </c>
      <c r="E39" s="27">
        <f>E31*100/C31</f>
        <v>57.65165522053389</v>
      </c>
      <c r="F39" s="27">
        <f>F31*100/C31</f>
        <v>1.2203227001968961</v>
      </c>
    </row>
    <row r="40" spans="2:6" ht="15">
      <c r="B40" s="105" t="s">
        <v>24</v>
      </c>
      <c r="C40" s="27">
        <f>C32*100/C$28</f>
        <v>0.4828153260326082</v>
      </c>
      <c r="D40" s="27">
        <f>D32*100/C32</f>
        <v>48.02555408534568</v>
      </c>
      <c r="E40" s="27">
        <f>E32*100/C32</f>
        <v>50.99790495093175</v>
      </c>
      <c r="F40" s="27">
        <f>F32*100/C32</f>
        <v>0.9765409637225686</v>
      </c>
    </row>
    <row r="41" spans="2:6" ht="15">
      <c r="B41" s="105" t="s">
        <v>25</v>
      </c>
      <c r="C41" s="27">
        <f>C33*100/C$28</f>
        <v>3.6969724254166545</v>
      </c>
      <c r="D41" s="27">
        <f>D33*100/$C$33</f>
        <v>42.02882245890928</v>
      </c>
      <c r="E41" s="27">
        <f>E33*100/$C$33</f>
        <v>56.782692124225306</v>
      </c>
      <c r="F41" s="27">
        <f>F33*100/$C$33</f>
        <v>1.188485416865408</v>
      </c>
    </row>
    <row r="46" spans="2:11" ht="15">
      <c r="B46" s="122" t="s">
        <v>154</v>
      </c>
      <c r="C46" s="121"/>
      <c r="D46" s="121"/>
      <c r="E46" s="121"/>
      <c r="F46" s="121"/>
      <c r="G46" s="121"/>
      <c r="H46" s="121"/>
      <c r="I46" s="121"/>
      <c r="J46" s="121"/>
      <c r="K46" s="121"/>
    </row>
    <row r="47" spans="2:11" ht="15">
      <c r="B47" s="122" t="s">
        <v>138</v>
      </c>
      <c r="C47" s="123" t="s">
        <v>155</v>
      </c>
      <c r="D47" s="121"/>
      <c r="E47" s="121"/>
      <c r="F47" s="121"/>
      <c r="G47" s="121"/>
      <c r="H47" s="121"/>
      <c r="I47" s="121"/>
      <c r="J47" s="121"/>
      <c r="K47" s="121"/>
    </row>
    <row r="48" spans="2:11" ht="15">
      <c r="B48" s="122" t="s">
        <v>139</v>
      </c>
      <c r="C48" s="122" t="s">
        <v>156</v>
      </c>
      <c r="D48" s="121"/>
      <c r="E48" s="121"/>
      <c r="F48" s="121"/>
      <c r="G48" s="121"/>
      <c r="H48" s="121"/>
      <c r="I48" s="121"/>
      <c r="J48" s="121"/>
      <c r="K48" s="121"/>
    </row>
    <row r="49" spans="2:11" ht="15">
      <c r="B49" s="121"/>
      <c r="C49" s="121"/>
      <c r="D49" s="121"/>
      <c r="E49" s="121"/>
      <c r="F49" s="121"/>
      <c r="G49" s="121"/>
      <c r="H49" s="121"/>
      <c r="I49" s="121"/>
      <c r="J49" s="121"/>
      <c r="K49" s="121"/>
    </row>
    <row r="50" spans="2:11" ht="15">
      <c r="B50" s="123" t="s">
        <v>142</v>
      </c>
      <c r="C50" s="121"/>
      <c r="D50" s="122" t="s">
        <v>143</v>
      </c>
      <c r="E50" s="121"/>
      <c r="F50" s="121"/>
      <c r="G50" s="121"/>
      <c r="H50" s="121"/>
      <c r="I50" s="121"/>
      <c r="J50" s="121"/>
      <c r="K50" s="121"/>
    </row>
    <row r="51" spans="2:11" ht="15">
      <c r="B51" s="123" t="s">
        <v>144</v>
      </c>
      <c r="C51" s="121"/>
      <c r="D51" s="122" t="s">
        <v>0</v>
      </c>
      <c r="E51" s="121"/>
      <c r="F51" s="121"/>
      <c r="G51" s="121"/>
      <c r="H51" s="121"/>
      <c r="I51" s="121"/>
      <c r="J51" s="121"/>
      <c r="K51" s="121"/>
    </row>
    <row r="52" spans="2:11" ht="15">
      <c r="B52" s="123" t="s">
        <v>157</v>
      </c>
      <c r="C52" s="121"/>
      <c r="D52" s="122" t="s">
        <v>26</v>
      </c>
      <c r="E52" s="121"/>
      <c r="F52" s="121"/>
      <c r="G52" s="121"/>
      <c r="H52" s="121"/>
      <c r="I52" s="121"/>
      <c r="J52" s="121"/>
      <c r="K52" s="121"/>
    </row>
    <row r="53" spans="2:11" ht="15">
      <c r="B53" s="123" t="s">
        <v>158</v>
      </c>
      <c r="C53" s="121"/>
      <c r="D53" s="122" t="s">
        <v>22</v>
      </c>
      <c r="E53" s="121"/>
      <c r="F53" s="121"/>
      <c r="G53" s="121"/>
      <c r="H53" s="121"/>
      <c r="I53" s="121"/>
      <c r="J53" s="121"/>
      <c r="K53" s="121"/>
    </row>
    <row r="54" spans="2:11" ht="15">
      <c r="B54" s="121"/>
      <c r="C54" s="121"/>
      <c r="D54" s="121"/>
      <c r="E54" s="121"/>
      <c r="F54" s="121"/>
      <c r="G54" s="121"/>
      <c r="H54" s="121"/>
      <c r="I54" s="121"/>
      <c r="J54" s="121"/>
      <c r="K54" s="121"/>
    </row>
    <row r="55" spans="2:9" ht="15">
      <c r="B55" s="165" t="s">
        <v>20</v>
      </c>
      <c r="C55" s="124" t="s">
        <v>129</v>
      </c>
      <c r="D55" s="124" t="s">
        <v>130</v>
      </c>
      <c r="E55" s="124" t="s">
        <v>145</v>
      </c>
      <c r="F55" s="124" t="s">
        <v>146</v>
      </c>
      <c r="G55" s="124" t="s">
        <v>147</v>
      </c>
      <c r="H55" s="124" t="s">
        <v>148</v>
      </c>
      <c r="I55" s="124" t="s">
        <v>141</v>
      </c>
    </row>
    <row r="56" spans="2:9" ht="15">
      <c r="B56" s="150" t="s">
        <v>159</v>
      </c>
      <c r="C56" s="154" t="s">
        <v>150</v>
      </c>
      <c r="D56" s="154" t="s">
        <v>150</v>
      </c>
      <c r="E56" s="154" t="s">
        <v>150</v>
      </c>
      <c r="F56" s="154" t="s">
        <v>150</v>
      </c>
      <c r="G56" s="154" t="s">
        <v>150</v>
      </c>
      <c r="H56" s="154" t="s">
        <v>150</v>
      </c>
      <c r="I56" s="154" t="s">
        <v>150</v>
      </c>
    </row>
    <row r="57" spans="2:10" ht="15">
      <c r="B57" s="125" t="s">
        <v>7</v>
      </c>
      <c r="C57" s="151">
        <v>290912.59</v>
      </c>
      <c r="D57" s="151">
        <v>298865.44</v>
      </c>
      <c r="E57" s="151">
        <v>310014.74</v>
      </c>
      <c r="F57" s="151">
        <v>318320.24</v>
      </c>
      <c r="G57" s="151">
        <v>324631.96</v>
      </c>
      <c r="H57" s="151">
        <v>329910.05</v>
      </c>
      <c r="I57" s="151">
        <v>300537.27</v>
      </c>
      <c r="J57" s="143"/>
    </row>
    <row r="58" spans="2:9" ht="15">
      <c r="B58" s="125" t="s">
        <v>8</v>
      </c>
      <c r="C58" s="152">
        <v>225864.13</v>
      </c>
      <c r="D58" s="152">
        <v>231280.47</v>
      </c>
      <c r="E58" s="152">
        <v>240731.3</v>
      </c>
      <c r="F58" s="152">
        <v>245589.62</v>
      </c>
      <c r="G58" s="152">
        <v>251354.67</v>
      </c>
      <c r="H58" s="152">
        <v>255553.6</v>
      </c>
      <c r="I58" s="152">
        <v>231552.11</v>
      </c>
    </row>
    <row r="59" spans="2:9" ht="15">
      <c r="B59" s="125" t="s">
        <v>23</v>
      </c>
      <c r="C59" s="151">
        <v>8528.54</v>
      </c>
      <c r="D59" s="151">
        <v>8981.33</v>
      </c>
      <c r="E59" s="153">
        <v>8941</v>
      </c>
      <c r="F59" s="151">
        <v>9028.23</v>
      </c>
      <c r="G59" s="151">
        <v>9227.59</v>
      </c>
      <c r="H59" s="151">
        <v>9795.27</v>
      </c>
      <c r="I59" s="151">
        <v>9659.74</v>
      </c>
    </row>
    <row r="60" spans="2:9" ht="15">
      <c r="B60" s="125" t="s">
        <v>24</v>
      </c>
      <c r="C60" s="152">
        <v>1350.49</v>
      </c>
      <c r="D60" s="152">
        <v>1390.92</v>
      </c>
      <c r="E60" s="152">
        <v>1412.38</v>
      </c>
      <c r="F60" s="152">
        <v>1429.04</v>
      </c>
      <c r="G60" s="152">
        <v>1533.66</v>
      </c>
      <c r="H60" s="152">
        <v>1486.33</v>
      </c>
      <c r="I60" s="152">
        <v>1451.04</v>
      </c>
    </row>
    <row r="61" spans="2:9" ht="15">
      <c r="B61" s="125" t="s">
        <v>9</v>
      </c>
      <c r="C61" s="151">
        <v>55169.42</v>
      </c>
      <c r="D61" s="151">
        <v>57212.72</v>
      </c>
      <c r="E61" s="151">
        <v>58930.07</v>
      </c>
      <c r="F61" s="151">
        <v>62273.35</v>
      </c>
      <c r="G61" s="151">
        <v>62516.04</v>
      </c>
      <c r="H61" s="151">
        <v>63074.86</v>
      </c>
      <c r="I61" s="151">
        <v>57874.38</v>
      </c>
    </row>
    <row r="62" spans="2:11" ht="15">
      <c r="B62" s="121"/>
      <c r="C62" s="155"/>
      <c r="D62" s="121"/>
      <c r="E62" s="121"/>
      <c r="F62" s="121"/>
      <c r="G62" s="121"/>
      <c r="H62" s="121"/>
      <c r="I62" s="121"/>
      <c r="J62" s="121"/>
      <c r="K62" s="121"/>
    </row>
    <row r="66" spans="2:8" ht="15">
      <c r="B66" s="109" t="s">
        <v>160</v>
      </c>
      <c r="C66" s="127" t="s">
        <v>7</v>
      </c>
      <c r="D66" s="127" t="s">
        <v>8</v>
      </c>
      <c r="E66" s="127" t="s">
        <v>9</v>
      </c>
      <c r="F66" s="127" t="s">
        <v>23</v>
      </c>
      <c r="G66" s="127" t="s">
        <v>24</v>
      </c>
      <c r="H66" s="127" t="s">
        <v>25</v>
      </c>
    </row>
    <row r="67" spans="2:8" ht="15">
      <c r="B67" s="128" t="s">
        <v>26</v>
      </c>
      <c r="C67" s="129">
        <v>329910.05</v>
      </c>
      <c r="D67" s="129">
        <v>255553.6</v>
      </c>
      <c r="E67" s="130">
        <v>63074.86</v>
      </c>
      <c r="F67" s="130">
        <v>9795.27</v>
      </c>
      <c r="G67" s="130">
        <v>1486.33</v>
      </c>
      <c r="H67" s="129">
        <f>F67+G67</f>
        <v>11281.6</v>
      </c>
    </row>
    <row r="68" spans="2:8" ht="15">
      <c r="B68" s="128" t="s">
        <v>5</v>
      </c>
      <c r="C68" s="129">
        <v>158192.83528302002</v>
      </c>
      <c r="D68" s="129">
        <v>114817.38</v>
      </c>
      <c r="E68" s="129">
        <v>42233.03</v>
      </c>
      <c r="F68" s="129">
        <v>5568.67</v>
      </c>
      <c r="G68" s="131">
        <v>767.55168964</v>
      </c>
      <c r="H68" s="129">
        <f aca="true" t="shared" si="0" ref="H68:H70">F68+G68</f>
        <v>6336.2216896400005</v>
      </c>
    </row>
    <row r="69" spans="2:8" ht="15">
      <c r="B69" s="128" t="s">
        <v>6</v>
      </c>
      <c r="C69" s="129">
        <v>17109.604716979986</v>
      </c>
      <c r="D69" s="129">
        <v>11397.190000000002</v>
      </c>
      <c r="E69" s="129">
        <v>397.2000000000007</v>
      </c>
      <c r="F69" s="129">
        <v>104.0600000000004</v>
      </c>
      <c r="G69" s="129">
        <v>17.36831036000001</v>
      </c>
      <c r="H69" s="129">
        <v>121.42831036000007</v>
      </c>
    </row>
    <row r="70" spans="2:8" ht="15">
      <c r="B70" s="128" t="s">
        <v>27</v>
      </c>
      <c r="C70" s="132">
        <v>154607.61</v>
      </c>
      <c r="D70" s="129">
        <v>129339.03</v>
      </c>
      <c r="E70" s="129">
        <v>20444.63</v>
      </c>
      <c r="F70" s="129">
        <v>4122.54</v>
      </c>
      <c r="G70" s="129">
        <v>701.41</v>
      </c>
      <c r="H70" s="129">
        <f t="shared" si="0"/>
        <v>4823.95</v>
      </c>
    </row>
    <row r="71" spans="2:8" ht="15">
      <c r="B71" s="121"/>
      <c r="C71" s="126"/>
      <c r="D71" s="126"/>
      <c r="E71" s="126"/>
      <c r="F71" s="126"/>
      <c r="G71" s="126"/>
      <c r="H71" s="126"/>
    </row>
    <row r="72" spans="2:8" ht="15">
      <c r="B72" s="109" t="s">
        <v>161</v>
      </c>
      <c r="C72" s="127" t="s">
        <v>7</v>
      </c>
      <c r="D72" s="127" t="s">
        <v>8</v>
      </c>
      <c r="E72" s="127" t="s">
        <v>9</v>
      </c>
      <c r="F72" s="127" t="s">
        <v>23</v>
      </c>
      <c r="G72" s="127" t="s">
        <v>24</v>
      </c>
      <c r="H72" s="127" t="s">
        <v>25</v>
      </c>
    </row>
    <row r="73" spans="2:8" ht="15">
      <c r="B73" s="128" t="s">
        <v>26</v>
      </c>
      <c r="C73" s="129">
        <v>300537.27</v>
      </c>
      <c r="D73" s="129">
        <v>231552.11</v>
      </c>
      <c r="E73" s="130">
        <v>57874.38</v>
      </c>
      <c r="F73" s="130">
        <v>9659.74</v>
      </c>
      <c r="G73" s="130">
        <v>1451.04</v>
      </c>
      <c r="H73" s="129">
        <v>11110.779999999999</v>
      </c>
    </row>
    <row r="74" spans="2:8" ht="15">
      <c r="B74" s="128" t="s">
        <v>5</v>
      </c>
      <c r="C74" s="129">
        <v>146082.05</v>
      </c>
      <c r="D74" s="129">
        <v>100325.2</v>
      </c>
      <c r="E74" s="129">
        <v>39447.85</v>
      </c>
      <c r="F74" s="129">
        <v>5569</v>
      </c>
      <c r="G74" s="129">
        <v>740</v>
      </c>
      <c r="H74" s="129">
        <v>6309</v>
      </c>
    </row>
    <row r="75" spans="2:8" ht="15">
      <c r="B75" s="128" t="s">
        <v>6</v>
      </c>
      <c r="C75" s="129">
        <v>11369.039999999979</v>
      </c>
      <c r="D75" s="129">
        <v>10750.36999999998</v>
      </c>
      <c r="E75" s="129">
        <v>486.619999999999</v>
      </c>
      <c r="F75" s="129">
        <v>117.87999999999965</v>
      </c>
      <c r="G75" s="129">
        <v>14.169999999999959</v>
      </c>
      <c r="H75" s="129">
        <v>132.04999999999836</v>
      </c>
    </row>
    <row r="76" spans="2:8" ht="15">
      <c r="B76" s="128" t="s">
        <v>27</v>
      </c>
      <c r="C76" s="130">
        <v>143086.19</v>
      </c>
      <c r="D76" s="130">
        <v>120476.54</v>
      </c>
      <c r="E76" s="130">
        <v>17939.91</v>
      </c>
      <c r="F76" s="130">
        <v>3972.86</v>
      </c>
      <c r="G76" s="130">
        <v>696.87</v>
      </c>
      <c r="H76" s="129">
        <f aca="true" t="shared" si="1" ref="H76">F76+G76</f>
        <v>4669.7300000000005</v>
      </c>
    </row>
  </sheetData>
  <mergeCells count="3">
    <mergeCell ref="C5:F5"/>
    <mergeCell ref="G5:I5"/>
    <mergeCell ref="G4:I4"/>
  </mergeCells>
  <printOptions/>
  <pageMargins left="0.75" right="0.75" top="1" bottom="1" header="0.4921259845" footer="0.4921259845"/>
  <pageSetup fitToHeight="1" fitToWidth="1" horizontalDpi="600" verticalDpi="600" orientation="landscape" paperSize="9" scale="28" r:id="rId1"/>
  <ignoredErrors>
    <ignoredError sqref="H55:I6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5"/>
  <sheetViews>
    <sheetView tabSelected="1" workbookViewId="0" topLeftCell="A4">
      <selection activeCell="C3" sqref="C3"/>
    </sheetView>
  </sheetViews>
  <sheetFormatPr defaultColWidth="9.140625" defaultRowHeight="15"/>
  <cols>
    <col min="1" max="1" width="4.8515625" style="121" customWidth="1"/>
    <col min="2" max="2" width="12.140625" style="121" customWidth="1"/>
    <col min="3" max="16384" width="9.140625" style="121" customWidth="1"/>
  </cols>
  <sheetData>
    <row r="1" spans="1:46" s="31" customFormat="1" ht="12">
      <c r="A1" s="28"/>
      <c r="B1" s="28"/>
      <c r="C1" s="29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30"/>
      <c r="AP1" s="30"/>
      <c r="AQ1" s="30"/>
      <c r="AR1" s="30"/>
      <c r="AS1" s="30"/>
      <c r="AT1" s="30"/>
    </row>
    <row r="2" spans="1:46" s="31" customFormat="1" ht="12">
      <c r="A2" s="28"/>
      <c r="B2" s="28"/>
      <c r="C2" s="32" t="s">
        <v>136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30"/>
      <c r="AP2" s="30"/>
      <c r="AQ2" s="30"/>
      <c r="AR2" s="30"/>
      <c r="AS2" s="30"/>
      <c r="AT2" s="30"/>
    </row>
    <row r="3" spans="1:46" s="31" customFormat="1" ht="12">
      <c r="A3" s="28"/>
      <c r="B3" s="28"/>
      <c r="C3" s="33" t="s">
        <v>191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30"/>
      <c r="AP3" s="30"/>
      <c r="AQ3" s="30"/>
      <c r="AR3" s="30"/>
      <c r="AS3" s="30"/>
      <c r="AT3" s="30"/>
    </row>
    <row r="4" spans="1:48" s="31" customFormat="1" ht="1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34"/>
      <c r="AV4" s="34"/>
    </row>
    <row r="5" s="142" customFormat="1" ht="12"/>
    <row r="6" s="142" customFormat="1" ht="12"/>
    <row r="7" s="142" customFormat="1" ht="12"/>
    <row r="8" s="142" customFormat="1" ht="12"/>
    <row r="9" s="142" customFormat="1" ht="12"/>
    <row r="10" s="142" customFormat="1" ht="12"/>
    <row r="11" s="142" customFormat="1" ht="12"/>
    <row r="12" s="142" customFormat="1" ht="12"/>
    <row r="13" s="142" customFormat="1" ht="12"/>
    <row r="14" s="142" customFormat="1" ht="12"/>
    <row r="15" s="142" customFormat="1" ht="12"/>
    <row r="16" s="142" customFormat="1" ht="12"/>
    <row r="17" s="142" customFormat="1" ht="12"/>
    <row r="18" s="142" customFormat="1" ht="12"/>
    <row r="19" s="142" customFormat="1" ht="12"/>
    <row r="20" s="142" customFormat="1" ht="12"/>
    <row r="21" s="142" customFormat="1" ht="12"/>
    <row r="22" s="142" customFormat="1" ht="12"/>
    <row r="23" s="142" customFormat="1" ht="12"/>
    <row r="24" s="142" customFormat="1" ht="12"/>
    <row r="25" s="142" customFormat="1" ht="12"/>
    <row r="26" s="142" customFormat="1" ht="12"/>
    <row r="27" s="142" customFormat="1" ht="12"/>
    <row r="28" s="142" customFormat="1" ht="12"/>
    <row r="29" s="142" customFormat="1" ht="12"/>
    <row r="30" s="142" customFormat="1" ht="12"/>
    <row r="31" s="142" customFormat="1" ht="12"/>
    <row r="32" s="142" customFormat="1" ht="12"/>
    <row r="33" s="142" customFormat="1" ht="12"/>
    <row r="34" s="142" customFormat="1" ht="12"/>
    <row r="35" s="142" customFormat="1" ht="12"/>
    <row r="36" s="142" customFormat="1" ht="12"/>
    <row r="37" s="142" customFormat="1" ht="12"/>
    <row r="38" s="142" customFormat="1" ht="12"/>
    <row r="39" s="142" customFormat="1" ht="12"/>
    <row r="40" s="142" customFormat="1" ht="12"/>
    <row r="41" s="142" customFormat="1" ht="12"/>
    <row r="42" s="142" customFormat="1" ht="12"/>
    <row r="43" s="142" customFormat="1" ht="12"/>
    <row r="44" s="142" customFormat="1" ht="12"/>
    <row r="45" s="142" customFormat="1" ht="12"/>
    <row r="46" s="142" customFormat="1" ht="12"/>
    <row r="47" s="142" customFormat="1" ht="12"/>
    <row r="48" s="142" customFormat="1" ht="12"/>
    <row r="49" s="142" customFormat="1" ht="12"/>
    <row r="50" s="142" customFormat="1" ht="12"/>
    <row r="51" s="142" customFormat="1" ht="12"/>
    <row r="52" s="142" customFormat="1" ht="12"/>
    <row r="53" s="142" customFormat="1" ht="12"/>
    <row r="54" s="142" customFormat="1" ht="12"/>
    <row r="55" s="142" customFormat="1" ht="12"/>
    <row r="56" s="142" customFormat="1" ht="12"/>
    <row r="57" s="142" customFormat="1" ht="12"/>
    <row r="58" s="142" customFormat="1" ht="12"/>
    <row r="59" s="142" customFormat="1" ht="12"/>
    <row r="60" s="142" customFormat="1" ht="15"/>
    <row r="61" s="142" customFormat="1" ht="15"/>
    <row r="64" spans="2:21" ht="15">
      <c r="B64" s="137"/>
      <c r="C64" s="138">
        <v>2002</v>
      </c>
      <c r="D64" s="138">
        <v>2003</v>
      </c>
      <c r="E64" s="138">
        <v>2004</v>
      </c>
      <c r="F64" s="138">
        <v>2005</v>
      </c>
      <c r="G64" s="138">
        <v>2006</v>
      </c>
      <c r="H64" s="138">
        <v>2007</v>
      </c>
      <c r="I64" s="138">
        <v>2008</v>
      </c>
      <c r="J64" s="138">
        <v>2009</v>
      </c>
      <c r="K64" s="138">
        <v>2010</v>
      </c>
      <c r="L64" s="138">
        <v>2011</v>
      </c>
      <c r="M64" s="138">
        <v>2012</v>
      </c>
      <c r="N64" s="138">
        <v>2013</v>
      </c>
      <c r="O64" s="138">
        <v>2014</v>
      </c>
      <c r="P64" s="138">
        <v>2015</v>
      </c>
      <c r="Q64" s="138">
        <v>2016</v>
      </c>
      <c r="R64" s="138">
        <v>2017</v>
      </c>
      <c r="S64" s="138">
        <v>2018</v>
      </c>
      <c r="T64" s="138">
        <v>2019</v>
      </c>
      <c r="U64" s="138">
        <v>2020</v>
      </c>
    </row>
    <row r="65" spans="2:21" ht="15">
      <c r="B65" s="137" t="s">
        <v>8</v>
      </c>
      <c r="C65" s="166">
        <v>167269.31</v>
      </c>
      <c r="D65" s="166">
        <v>175550.96</v>
      </c>
      <c r="E65" s="166">
        <v>179055.64</v>
      </c>
      <c r="F65" s="166">
        <v>182496.41</v>
      </c>
      <c r="G65" s="166">
        <v>186392.18</v>
      </c>
      <c r="H65" s="166">
        <v>187347.21</v>
      </c>
      <c r="I65" s="166">
        <v>189353.03</v>
      </c>
      <c r="J65" s="166">
        <v>189758.61</v>
      </c>
      <c r="K65" s="166">
        <v>198632.91</v>
      </c>
      <c r="L65" s="166">
        <v>209372.07</v>
      </c>
      <c r="M65" s="166">
        <v>215326.34</v>
      </c>
      <c r="N65" s="166">
        <v>220822.03</v>
      </c>
      <c r="O65" s="166">
        <v>226251</v>
      </c>
      <c r="P65" s="166">
        <v>231682.08</v>
      </c>
      <c r="Q65" s="166">
        <v>241247.35</v>
      </c>
      <c r="R65" s="166">
        <v>246002.9</v>
      </c>
      <c r="S65" s="166">
        <v>252153.05</v>
      </c>
      <c r="T65" s="166">
        <v>256617.69</v>
      </c>
      <c r="U65" s="166">
        <v>232411.42</v>
      </c>
    </row>
    <row r="66" spans="2:21" ht="15">
      <c r="B66" s="137" t="s">
        <v>9</v>
      </c>
      <c r="C66" s="166">
        <v>42467.82</v>
      </c>
      <c r="D66" s="166">
        <v>43334.73</v>
      </c>
      <c r="E66" s="166">
        <v>48532.23</v>
      </c>
      <c r="F66" s="166">
        <v>52047.72</v>
      </c>
      <c r="G66" s="166">
        <v>54878.51</v>
      </c>
      <c r="H66" s="166">
        <v>57787.6</v>
      </c>
      <c r="I66" s="166">
        <v>56287.44</v>
      </c>
      <c r="J66" s="166">
        <v>50925.01</v>
      </c>
      <c r="K66" s="166">
        <v>52036.48</v>
      </c>
      <c r="L66" s="166">
        <v>53643.96</v>
      </c>
      <c r="M66" s="166">
        <v>53412.09</v>
      </c>
      <c r="N66" s="166">
        <v>53615.14</v>
      </c>
      <c r="O66" s="166">
        <v>54661.51</v>
      </c>
      <c r="P66" s="166">
        <v>56730.67</v>
      </c>
      <c r="Q66" s="166">
        <v>58419.4</v>
      </c>
      <c r="R66" s="166">
        <v>59924.27</v>
      </c>
      <c r="S66" s="166">
        <v>61941.79</v>
      </c>
      <c r="T66" s="166">
        <v>62530.72</v>
      </c>
      <c r="U66" s="166">
        <v>56837.7</v>
      </c>
    </row>
    <row r="67" spans="2:21" ht="15">
      <c r="B67" s="137" t="s">
        <v>28</v>
      </c>
      <c r="C67" s="166">
        <v>7900.66</v>
      </c>
      <c r="D67" s="166">
        <v>7782.78</v>
      </c>
      <c r="E67" s="166">
        <v>7865.76</v>
      </c>
      <c r="F67" s="166">
        <v>7979.99</v>
      </c>
      <c r="G67" s="166">
        <v>8518.28</v>
      </c>
      <c r="H67" s="166">
        <v>8905.5</v>
      </c>
      <c r="I67" s="166">
        <v>9360.13</v>
      </c>
      <c r="J67" s="166">
        <v>8805.82</v>
      </c>
      <c r="K67" s="166">
        <v>8934.26</v>
      </c>
      <c r="L67" s="166">
        <v>9337.98</v>
      </c>
      <c r="M67" s="166">
        <v>9721.8</v>
      </c>
      <c r="N67" s="166">
        <v>9705.31</v>
      </c>
      <c r="O67" s="166">
        <v>10073.62</v>
      </c>
      <c r="P67" s="166">
        <v>10562.1</v>
      </c>
      <c r="Q67" s="166">
        <v>10532.73</v>
      </c>
      <c r="R67" s="166">
        <v>10660.87</v>
      </c>
      <c r="S67" s="166">
        <v>10610.31</v>
      </c>
      <c r="T67" s="166">
        <v>10666.46</v>
      </c>
      <c r="U67" s="166">
        <v>10635.68</v>
      </c>
    </row>
    <row r="68" spans="2:21" ht="15">
      <c r="B68" s="137" t="s">
        <v>165</v>
      </c>
      <c r="C68" s="139">
        <v>6.62</v>
      </c>
      <c r="D68" s="139">
        <v>6.71</v>
      </c>
      <c r="E68" s="139">
        <v>6.71</v>
      </c>
      <c r="F68" s="139">
        <v>6.58</v>
      </c>
      <c r="G68" s="139">
        <v>6.35</v>
      </c>
      <c r="H68" s="139">
        <v>6.07</v>
      </c>
      <c r="I68" s="139">
        <v>5.98</v>
      </c>
      <c r="J68" s="139">
        <v>6.2</v>
      </c>
      <c r="K68" s="139">
        <v>6.23</v>
      </c>
      <c r="L68" s="139">
        <v>6.27</v>
      </c>
      <c r="M68" s="139">
        <v>6.22</v>
      </c>
      <c r="N68" s="140">
        <v>6.2</v>
      </c>
      <c r="O68" s="140">
        <v>6.2</v>
      </c>
      <c r="P68" s="139">
        <v>6.16</v>
      </c>
      <c r="Q68" s="140">
        <v>6.21</v>
      </c>
      <c r="R68" s="139">
        <v>6.06</v>
      </c>
      <c r="S68" s="139">
        <v>5.99</v>
      </c>
      <c r="T68" s="139">
        <v>5.89</v>
      </c>
      <c r="U68" s="139">
        <v>5.57</v>
      </c>
    </row>
    <row r="69" spans="2:21" ht="15">
      <c r="B69" s="137" t="s">
        <v>2</v>
      </c>
      <c r="C69" s="139">
        <v>2.55</v>
      </c>
      <c r="D69" s="139">
        <v>2.59</v>
      </c>
      <c r="E69" s="139">
        <v>2.57</v>
      </c>
      <c r="F69" s="139">
        <v>2.54</v>
      </c>
      <c r="G69" s="139">
        <v>2.47</v>
      </c>
      <c r="H69" s="139">
        <v>2.37</v>
      </c>
      <c r="I69" s="140">
        <v>2.3</v>
      </c>
      <c r="J69" s="139">
        <v>2.36</v>
      </c>
      <c r="K69" s="139">
        <v>2.36</v>
      </c>
      <c r="L69" s="139">
        <v>2.41</v>
      </c>
      <c r="M69" s="139">
        <v>2.44</v>
      </c>
      <c r="N69" s="139">
        <v>2.47</v>
      </c>
      <c r="O69" s="139">
        <v>2.47</v>
      </c>
      <c r="P69" s="139">
        <v>2.45</v>
      </c>
      <c r="Q69" s="139">
        <v>2.47</v>
      </c>
      <c r="R69" s="139">
        <v>2.42</v>
      </c>
      <c r="S69" s="140">
        <v>2.4</v>
      </c>
      <c r="T69" s="139">
        <v>2.35</v>
      </c>
      <c r="U69" s="139">
        <v>2.24</v>
      </c>
    </row>
    <row r="71" ht="15">
      <c r="B71" s="141" t="s">
        <v>166</v>
      </c>
    </row>
    <row r="74" spans="2:21" ht="15">
      <c r="B74" s="122" t="s">
        <v>169</v>
      </c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</row>
    <row r="75" spans="2:3" ht="15">
      <c r="B75" s="122" t="s">
        <v>138</v>
      </c>
      <c r="C75" s="123" t="s">
        <v>170</v>
      </c>
    </row>
    <row r="76" spans="2:3" ht="15">
      <c r="B76" s="122" t="s">
        <v>139</v>
      </c>
      <c r="C76" s="122" t="s">
        <v>156</v>
      </c>
    </row>
    <row r="78" spans="2:4" ht="15">
      <c r="B78" s="123" t="s">
        <v>142</v>
      </c>
      <c r="D78" s="122" t="s">
        <v>143</v>
      </c>
    </row>
    <row r="79" spans="2:4" ht="15">
      <c r="B79" s="123" t="s">
        <v>171</v>
      </c>
      <c r="D79" s="122" t="s">
        <v>8</v>
      </c>
    </row>
    <row r="80" spans="2:4" ht="15">
      <c r="B80" s="123" t="s">
        <v>144</v>
      </c>
      <c r="D80" s="122" t="s">
        <v>0</v>
      </c>
    </row>
    <row r="81" spans="2:21" ht="15">
      <c r="B81" s="123" t="s">
        <v>157</v>
      </c>
      <c r="D81" s="122" t="s">
        <v>26</v>
      </c>
      <c r="U81" s="144"/>
    </row>
    <row r="83" spans="2:5" ht="15">
      <c r="B83" s="165" t="s">
        <v>20</v>
      </c>
      <c r="C83" s="156" t="s">
        <v>148</v>
      </c>
      <c r="D83" s="156" t="s">
        <v>141</v>
      </c>
      <c r="E83" s="156" t="s">
        <v>180</v>
      </c>
    </row>
    <row r="84" spans="2:8" ht="15" customHeight="1">
      <c r="B84" s="125" t="s">
        <v>46</v>
      </c>
      <c r="C84" s="152">
        <v>817.05</v>
      </c>
      <c r="D84" s="152">
        <v>601.64</v>
      </c>
      <c r="E84" s="157">
        <f aca="true" t="shared" si="0" ref="E84:E112">(D84-C84)/C84</f>
        <v>-0.26364359586316627</v>
      </c>
      <c r="G84" s="121" t="s">
        <v>181</v>
      </c>
      <c r="H84" s="145">
        <f>QUARTILE(E84:E109,1)</f>
        <v>-0.141556920444946</v>
      </c>
    </row>
    <row r="85" spans="2:8" ht="15">
      <c r="B85" s="125" t="s">
        <v>64</v>
      </c>
      <c r="C85" s="152">
        <v>1012.24</v>
      </c>
      <c r="D85" s="152">
        <v>810.58</v>
      </c>
      <c r="E85" s="157">
        <f t="shared" si="0"/>
        <v>-0.19922152849126687</v>
      </c>
      <c r="G85" s="121" t="s">
        <v>182</v>
      </c>
      <c r="H85" s="145">
        <f>QUARTILE(E84:E109,3)</f>
        <v>-0.08194835342504328</v>
      </c>
    </row>
    <row r="86" spans="2:5" ht="15">
      <c r="B86" s="125" t="s">
        <v>44</v>
      </c>
      <c r="C86" s="152">
        <v>176.49</v>
      </c>
      <c r="D86" s="152">
        <v>143.33</v>
      </c>
      <c r="E86" s="157">
        <f t="shared" si="0"/>
        <v>-0.1878859992067539</v>
      </c>
    </row>
    <row r="87" spans="2:5" ht="15">
      <c r="B87" s="125" t="s">
        <v>58</v>
      </c>
      <c r="C87" s="152">
        <v>5556.19</v>
      </c>
      <c r="D87" s="152">
        <v>4599.4</v>
      </c>
      <c r="E87" s="157">
        <f t="shared" si="0"/>
        <v>-0.17220253447056347</v>
      </c>
    </row>
    <row r="88" spans="2:5" ht="15">
      <c r="B88" s="125" t="s">
        <v>37</v>
      </c>
      <c r="C88" s="152">
        <v>1335.81</v>
      </c>
      <c r="D88" s="152">
        <v>1114.46</v>
      </c>
      <c r="E88" s="157">
        <f t="shared" si="0"/>
        <v>-0.16570470351322414</v>
      </c>
    </row>
    <row r="89" spans="2:5" ht="15">
      <c r="B89" s="125" t="s">
        <v>47</v>
      </c>
      <c r="C89" s="158">
        <v>47127</v>
      </c>
      <c r="D89" s="158">
        <v>40281</v>
      </c>
      <c r="E89" s="157">
        <f t="shared" si="0"/>
        <v>-0.14526704436946974</v>
      </c>
    </row>
    <row r="90" spans="2:5" ht="15">
      <c r="B90" s="125" t="s">
        <v>42</v>
      </c>
      <c r="C90" s="151">
        <v>1474.98</v>
      </c>
      <c r="D90" s="151">
        <v>1262.72</v>
      </c>
      <c r="E90" s="157">
        <f t="shared" si="0"/>
        <v>-0.14390703602760715</v>
      </c>
    </row>
    <row r="91" spans="2:5" ht="15">
      <c r="B91" s="125" t="s">
        <v>40</v>
      </c>
      <c r="C91" s="152">
        <v>5576.01</v>
      </c>
      <c r="D91" s="158">
        <v>4826</v>
      </c>
      <c r="E91" s="157">
        <f t="shared" si="0"/>
        <v>-0.13450657369696256</v>
      </c>
    </row>
    <row r="92" spans="2:5" ht="15">
      <c r="B92" s="125" t="s">
        <v>48</v>
      </c>
      <c r="C92" s="151">
        <v>4408.93</v>
      </c>
      <c r="D92" s="151">
        <v>3878.69</v>
      </c>
      <c r="E92" s="157">
        <f t="shared" si="0"/>
        <v>-0.12026500760955611</v>
      </c>
    </row>
    <row r="93" spans="2:5" ht="15">
      <c r="B93" s="125" t="s">
        <v>59</v>
      </c>
      <c r="C93" s="153">
        <v>18077</v>
      </c>
      <c r="D93" s="153">
        <v>16020</v>
      </c>
      <c r="E93" s="157">
        <f t="shared" si="0"/>
        <v>-0.11379100514465895</v>
      </c>
    </row>
    <row r="94" spans="2:5" ht="15">
      <c r="B94" s="125" t="s">
        <v>57</v>
      </c>
      <c r="C94" s="151">
        <v>8961.2</v>
      </c>
      <c r="D94" s="151">
        <v>7961.1</v>
      </c>
      <c r="E94" s="157">
        <f t="shared" si="0"/>
        <v>-0.11160335669330003</v>
      </c>
    </row>
    <row r="95" spans="2:5" ht="15">
      <c r="B95" s="125" t="s">
        <v>60</v>
      </c>
      <c r="C95" s="158">
        <v>46297</v>
      </c>
      <c r="D95" s="158">
        <v>41272</v>
      </c>
      <c r="E95" s="157">
        <f t="shared" si="0"/>
        <v>-0.1085383502170767</v>
      </c>
    </row>
    <row r="96" spans="2:5" ht="15">
      <c r="B96" s="125" t="s">
        <v>45</v>
      </c>
      <c r="C96" s="151">
        <v>459.75</v>
      </c>
      <c r="D96" s="151">
        <v>410.4</v>
      </c>
      <c r="E96" s="157">
        <f t="shared" si="0"/>
        <v>-0.10734094616639483</v>
      </c>
    </row>
    <row r="97" spans="2:5" ht="15">
      <c r="B97" s="125" t="s">
        <v>172</v>
      </c>
      <c r="C97" s="152">
        <v>216998.72</v>
      </c>
      <c r="D97" s="152">
        <v>194587.88</v>
      </c>
      <c r="E97" s="157">
        <f t="shared" si="0"/>
        <v>-0.10327636955646557</v>
      </c>
    </row>
    <row r="98" spans="2:5" ht="15">
      <c r="B98" s="125" t="s">
        <v>56</v>
      </c>
      <c r="C98" s="151">
        <v>4301.44</v>
      </c>
      <c r="D98" s="151">
        <v>3880.7</v>
      </c>
      <c r="E98" s="157">
        <f t="shared" si="0"/>
        <v>-0.09781375539354259</v>
      </c>
    </row>
    <row r="99" spans="2:5" ht="15">
      <c r="B99" s="125" t="s">
        <v>22</v>
      </c>
      <c r="C99" s="151">
        <v>255553.6</v>
      </c>
      <c r="D99" s="151">
        <v>231552.11</v>
      </c>
      <c r="E99" s="157">
        <f t="shared" si="0"/>
        <v>-0.09391959260209999</v>
      </c>
    </row>
    <row r="100" spans="2:5" ht="15">
      <c r="B100" s="125" t="s">
        <v>43</v>
      </c>
      <c r="C100" s="153">
        <v>15793</v>
      </c>
      <c r="D100" s="153">
        <v>14318</v>
      </c>
      <c r="E100" s="157">
        <f t="shared" si="0"/>
        <v>-0.09339580826948649</v>
      </c>
    </row>
    <row r="101" spans="2:5" ht="15">
      <c r="B101" s="125" t="s">
        <v>54</v>
      </c>
      <c r="C101" s="151">
        <v>2507.15</v>
      </c>
      <c r="D101" s="151">
        <v>2279.36</v>
      </c>
      <c r="E101" s="157">
        <f t="shared" si="0"/>
        <v>-0.09085615140697603</v>
      </c>
    </row>
    <row r="102" spans="2:5" ht="15">
      <c r="B102" s="125" t="s">
        <v>55</v>
      </c>
      <c r="C102" s="151">
        <v>3015.24</v>
      </c>
      <c r="D102" s="151">
        <v>2767.86</v>
      </c>
      <c r="E102" s="157">
        <f t="shared" si="0"/>
        <v>-0.08204322044016386</v>
      </c>
    </row>
    <row r="103" spans="2:5" ht="15">
      <c r="B103" s="125" t="s">
        <v>52</v>
      </c>
      <c r="C103" s="152">
        <v>3919.59</v>
      </c>
      <c r="D103" s="152">
        <v>3598.51</v>
      </c>
      <c r="E103" s="157">
        <f t="shared" si="0"/>
        <v>-0.08191673108666976</v>
      </c>
    </row>
    <row r="104" spans="2:5" ht="15">
      <c r="B104" s="125" t="s">
        <v>152</v>
      </c>
      <c r="C104" s="151">
        <v>50573.85</v>
      </c>
      <c r="D104" s="151">
        <v>47642.29</v>
      </c>
      <c r="E104" s="157">
        <f t="shared" si="0"/>
        <v>-0.05796592507788111</v>
      </c>
    </row>
    <row r="105" spans="2:5" ht="15">
      <c r="B105" s="125" t="s">
        <v>50</v>
      </c>
      <c r="C105" s="152">
        <v>5285.1</v>
      </c>
      <c r="D105" s="152">
        <v>5165.8</v>
      </c>
      <c r="E105" s="157">
        <f t="shared" si="0"/>
        <v>-0.022572893606554307</v>
      </c>
    </row>
    <row r="106" spans="2:5" ht="15">
      <c r="B106" s="125" t="s">
        <v>51</v>
      </c>
      <c r="C106" s="152">
        <v>4688.51</v>
      </c>
      <c r="D106" s="152">
        <v>4605.14</v>
      </c>
      <c r="E106" s="157">
        <f t="shared" si="0"/>
        <v>-0.017781768621587646</v>
      </c>
    </row>
    <row r="107" spans="2:5" ht="15">
      <c r="B107" s="125" t="s">
        <v>63</v>
      </c>
      <c r="C107" s="151">
        <v>1984.19</v>
      </c>
      <c r="D107" s="151">
        <v>1965.13</v>
      </c>
      <c r="E107" s="157">
        <f t="shared" si="0"/>
        <v>-0.009605934915507056</v>
      </c>
    </row>
    <row r="108" spans="2:5" ht="15">
      <c r="B108" s="125" t="s">
        <v>49</v>
      </c>
      <c r="C108" s="151">
        <v>11787.48</v>
      </c>
      <c r="D108" s="151">
        <v>11711.97</v>
      </c>
      <c r="E108" s="157">
        <f t="shared" si="0"/>
        <v>-0.006405949363222693</v>
      </c>
    </row>
    <row r="109" spans="2:5" ht="15">
      <c r="B109" s="125" t="s">
        <v>61</v>
      </c>
      <c r="C109" s="151">
        <v>7162.84</v>
      </c>
      <c r="D109" s="151">
        <v>7142.91</v>
      </c>
      <c r="E109" s="157">
        <f t="shared" si="0"/>
        <v>-0.002782415913241157</v>
      </c>
    </row>
    <row r="110" spans="2:5" ht="15">
      <c r="B110" s="125" t="s">
        <v>38</v>
      </c>
      <c r="C110" s="152">
        <v>791.85</v>
      </c>
      <c r="D110" s="152">
        <v>791.67</v>
      </c>
      <c r="E110" s="157">
        <f t="shared" si="0"/>
        <v>-0.0002273157795037743</v>
      </c>
    </row>
    <row r="111" spans="2:5" ht="15">
      <c r="B111" s="125" t="s">
        <v>39</v>
      </c>
      <c r="C111" s="152">
        <v>1626.96</v>
      </c>
      <c r="D111" s="152">
        <v>1642.08</v>
      </c>
      <c r="E111" s="157">
        <f t="shared" si="0"/>
        <v>0.009293406107095375</v>
      </c>
    </row>
    <row r="112" spans="2:5" ht="15">
      <c r="B112" s="125" t="s">
        <v>53</v>
      </c>
      <c r="C112" s="151">
        <v>836.77</v>
      </c>
      <c r="D112" s="151">
        <v>859.37</v>
      </c>
      <c r="E112" s="157">
        <f t="shared" si="0"/>
        <v>0.0270086164656955</v>
      </c>
    </row>
    <row r="113" spans="2:5" ht="12" customHeight="1">
      <c r="B113" s="150" t="s">
        <v>149</v>
      </c>
      <c r="C113" s="154" t="s">
        <v>150</v>
      </c>
      <c r="D113" s="154" t="s">
        <v>150</v>
      </c>
      <c r="E113" s="154"/>
    </row>
    <row r="114" spans="2:5" ht="15">
      <c r="B114" s="125" t="s">
        <v>67</v>
      </c>
      <c r="C114" s="152">
        <v>245.7</v>
      </c>
      <c r="D114" s="158" t="s">
        <v>174</v>
      </c>
      <c r="E114" s="157" t="s">
        <v>174</v>
      </c>
    </row>
    <row r="115" spans="2:5" ht="15">
      <c r="B115" s="125" t="s">
        <v>175</v>
      </c>
      <c r="C115" s="151">
        <v>22.01</v>
      </c>
      <c r="D115" s="153" t="s">
        <v>174</v>
      </c>
      <c r="E115" s="157" t="s">
        <v>174</v>
      </c>
    </row>
    <row r="116" spans="2:5" ht="15">
      <c r="B116" s="125" t="s">
        <v>65</v>
      </c>
      <c r="C116" s="152">
        <v>4705.97</v>
      </c>
      <c r="D116" s="152">
        <v>4256.44</v>
      </c>
      <c r="E116" s="157">
        <f aca="true" t="shared" si="1" ref="E116:E120">(D116-C116)/C116</f>
        <v>-0.09552334587768316</v>
      </c>
    </row>
    <row r="117" spans="2:5" ht="15">
      <c r="B117" s="125" t="s">
        <v>66</v>
      </c>
      <c r="C117" s="151">
        <v>6387.72</v>
      </c>
      <c r="D117" s="151">
        <v>6278.79</v>
      </c>
      <c r="E117" s="157">
        <f t="shared" si="1"/>
        <v>-0.017053033007082385</v>
      </c>
    </row>
    <row r="118" spans="2:5" ht="15">
      <c r="B118" s="125" t="s">
        <v>99</v>
      </c>
      <c r="C118" s="152">
        <v>43345.07</v>
      </c>
      <c r="D118" s="158" t="s">
        <v>174</v>
      </c>
      <c r="E118" s="157" t="s">
        <v>174</v>
      </c>
    </row>
    <row r="119" spans="2:5" ht="15">
      <c r="B119" s="125" t="s">
        <v>101</v>
      </c>
      <c r="C119" s="151">
        <v>1630.69</v>
      </c>
      <c r="D119" s="151">
        <v>1612.19</v>
      </c>
      <c r="E119" s="157">
        <f t="shared" si="1"/>
        <v>-0.011344890813091391</v>
      </c>
    </row>
    <row r="120" spans="2:5" ht="15">
      <c r="B120" s="125" t="s">
        <v>103</v>
      </c>
      <c r="C120" s="152">
        <v>10074.94</v>
      </c>
      <c r="D120" s="152">
        <v>9035.77</v>
      </c>
      <c r="E120" s="157">
        <f t="shared" si="1"/>
        <v>-0.10314403857491955</v>
      </c>
    </row>
    <row r="122" ht="15">
      <c r="B122" s="123" t="s">
        <v>176</v>
      </c>
    </row>
    <row r="123" spans="2:3" ht="15">
      <c r="B123" s="123" t="s">
        <v>174</v>
      </c>
      <c r="C123" s="122" t="s">
        <v>177</v>
      </c>
    </row>
    <row r="124" ht="15">
      <c r="B124" s="123" t="s">
        <v>178</v>
      </c>
    </row>
    <row r="125" spans="2:3" ht="15">
      <c r="B125" s="123" t="s">
        <v>173</v>
      </c>
      <c r="C125" s="122" t="s">
        <v>179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4"/>
  <sheetViews>
    <sheetView showGridLines="0" workbookViewId="0" topLeftCell="A1">
      <selection activeCell="L47" sqref="L47"/>
    </sheetView>
  </sheetViews>
  <sheetFormatPr defaultColWidth="9.140625" defaultRowHeight="15"/>
  <cols>
    <col min="1" max="1" width="6.7109375" style="37" customWidth="1"/>
    <col min="2" max="22" width="9.140625" style="37" customWidth="1"/>
    <col min="23" max="23" width="13.28125" style="37" customWidth="1"/>
    <col min="24" max="24" width="10.28125" style="37" customWidth="1"/>
    <col min="25" max="16384" width="9.140625" style="37" customWidth="1"/>
  </cols>
  <sheetData>
    <row r="1" ht="12">
      <c r="W1" s="36" t="s">
        <v>15</v>
      </c>
    </row>
    <row r="2" spans="23:24" ht="12">
      <c r="W2" s="36" t="s">
        <v>17</v>
      </c>
      <c r="X2" s="38">
        <v>44531</v>
      </c>
    </row>
    <row r="3" spans="23:24" ht="12">
      <c r="W3" s="36" t="s">
        <v>18</v>
      </c>
      <c r="X3" s="36" t="s">
        <v>19</v>
      </c>
    </row>
    <row r="4" ht="12"/>
    <row r="5" spans="2:24" ht="12">
      <c r="B5" s="164" t="s">
        <v>31</v>
      </c>
      <c r="W5" s="36" t="s">
        <v>21</v>
      </c>
      <c r="X5" s="36" t="s">
        <v>30</v>
      </c>
    </row>
    <row r="6" spans="2:24" ht="12">
      <c r="B6" s="39" t="s">
        <v>32</v>
      </c>
      <c r="W6" s="36" t="s">
        <v>20</v>
      </c>
      <c r="X6" s="104">
        <v>2020</v>
      </c>
    </row>
    <row r="7" ht="12"/>
    <row r="8" spans="1:28" ht="12">
      <c r="A8" s="119"/>
      <c r="W8" s="40"/>
      <c r="X8" s="41" t="s">
        <v>33</v>
      </c>
      <c r="Y8" s="42" t="s">
        <v>34</v>
      </c>
      <c r="Z8" s="42" t="s">
        <v>35</v>
      </c>
      <c r="AA8" s="42" t="s">
        <v>36</v>
      </c>
      <c r="AB8" s="42" t="s">
        <v>2</v>
      </c>
    </row>
    <row r="9" spans="1:28" ht="12">
      <c r="A9" s="118"/>
      <c r="W9" s="35" t="s">
        <v>137</v>
      </c>
      <c r="X9" s="27">
        <v>5.422698760643576</v>
      </c>
      <c r="Y9" s="27">
        <v>4.185400817926099</v>
      </c>
      <c r="Z9" s="27">
        <v>1.0355874450049005</v>
      </c>
      <c r="AA9" s="27">
        <v>0.20171049771257768</v>
      </c>
      <c r="AB9" s="43">
        <v>2.239330556832089</v>
      </c>
    </row>
    <row r="10" spans="1:28" ht="12">
      <c r="A10" s="118"/>
      <c r="W10" s="35"/>
      <c r="X10" s="27"/>
      <c r="Y10" s="27"/>
      <c r="Z10" s="27"/>
      <c r="AA10" s="27"/>
      <c r="AB10" s="43"/>
    </row>
    <row r="11" spans="1:28" ht="12">
      <c r="A11" s="118"/>
      <c r="W11" s="35" t="s">
        <v>37</v>
      </c>
      <c r="X11" s="27">
        <v>12.323601698489922</v>
      </c>
      <c r="Y11" s="27">
        <v>11.052169511543545</v>
      </c>
      <c r="Z11" s="27">
        <v>1.1257276229577347</v>
      </c>
      <c r="AA11" s="27">
        <v>0.14570456398863924</v>
      </c>
      <c r="AB11" s="27">
        <v>4.670271537576197</v>
      </c>
    </row>
    <row r="12" spans="1:28" ht="12">
      <c r="A12" s="118"/>
      <c r="W12" s="35" t="s">
        <v>38</v>
      </c>
      <c r="X12" s="27">
        <v>10.119886357613087</v>
      </c>
      <c r="Y12" s="27">
        <v>8.482842331789126</v>
      </c>
      <c r="Z12" s="27">
        <v>1.2637733088804315</v>
      </c>
      <c r="AA12" s="27">
        <v>0.3732707169435286</v>
      </c>
      <c r="AB12" s="27">
        <v>3.234790417132595</v>
      </c>
    </row>
    <row r="13" spans="1:28" ht="12">
      <c r="A13" s="118"/>
      <c r="W13" s="35" t="s">
        <v>39</v>
      </c>
      <c r="X13" s="27">
        <v>9.884454284665045</v>
      </c>
      <c r="Y13" s="27">
        <v>8.71249820374579</v>
      </c>
      <c r="Z13" s="27">
        <v>1.013672820944058</v>
      </c>
      <c r="AA13" s="27">
        <v>0.1582832599751984</v>
      </c>
      <c r="AB13" s="27">
        <v>3.028158679949781</v>
      </c>
    </row>
    <row r="14" spans="1:28" ht="12">
      <c r="A14" s="118"/>
      <c r="C14" s="178" t="s">
        <v>41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W14" s="35" t="s">
        <v>40</v>
      </c>
      <c r="X14" s="27">
        <v>9.111263957385159</v>
      </c>
      <c r="Y14" s="27">
        <v>7.062473475480369</v>
      </c>
      <c r="Z14" s="27">
        <v>2.042936794813633</v>
      </c>
      <c r="AA14" s="27">
        <v>0.005853687091156542</v>
      </c>
      <c r="AB14" s="27">
        <v>3.7658837306080577</v>
      </c>
    </row>
    <row r="15" spans="1:28" ht="12">
      <c r="A15" s="118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W15" s="35" t="s">
        <v>42</v>
      </c>
      <c r="X15" s="27">
        <v>8.813896564071594</v>
      </c>
      <c r="Y15" s="27">
        <v>6.760692850767726</v>
      </c>
      <c r="Z15" s="27">
        <v>1.957661495048394</v>
      </c>
      <c r="AA15" s="27">
        <v>0.09554221825547404</v>
      </c>
      <c r="AB15" s="27">
        <v>3.2858938903677255</v>
      </c>
    </row>
    <row r="16" spans="1:28" ht="12">
      <c r="A16" s="118"/>
      <c r="C16" s="39" t="s">
        <v>32</v>
      </c>
      <c r="W16" s="35" t="s">
        <v>43</v>
      </c>
      <c r="X16" s="27">
        <v>7.871463456363834</v>
      </c>
      <c r="Y16" s="27">
        <v>4.453984104023766</v>
      </c>
      <c r="Z16" s="27">
        <v>2.2994727264243386</v>
      </c>
      <c r="AA16" s="27">
        <v>1.1180066259157295</v>
      </c>
      <c r="AB16" s="27">
        <v>3.162624438347946</v>
      </c>
    </row>
    <row r="17" spans="1:28" ht="12">
      <c r="A17" s="118"/>
      <c r="W17" s="35" t="s">
        <v>44</v>
      </c>
      <c r="X17" s="27">
        <v>7.467537369772006</v>
      </c>
      <c r="Y17" s="27">
        <v>3.6068750314560374</v>
      </c>
      <c r="Z17" s="27">
        <v>3.07984800442901</v>
      </c>
      <c r="AA17" s="27">
        <v>0.7808143338869595</v>
      </c>
      <c r="AB17" s="27">
        <v>2.2681204283323018</v>
      </c>
    </row>
    <row r="18" spans="1:28" ht="12">
      <c r="A18" s="118"/>
      <c r="W18" s="35" t="s">
        <v>45</v>
      </c>
      <c r="X18" s="27">
        <v>7.197426618415762</v>
      </c>
      <c r="Y18" s="27">
        <v>5.543492829379439</v>
      </c>
      <c r="Z18" s="27">
        <v>1.5212438010990483</v>
      </c>
      <c r="AA18" s="27">
        <v>0.13268998793727382</v>
      </c>
      <c r="AB18" s="27">
        <v>2.4920643760093557</v>
      </c>
    </row>
    <row r="19" spans="1:28" ht="12">
      <c r="A19" s="118"/>
      <c r="W19" s="35" t="s">
        <v>46</v>
      </c>
      <c r="X19" s="27">
        <v>7.125713108175528</v>
      </c>
      <c r="Y19" s="27">
        <v>6.525216372746795</v>
      </c>
      <c r="Z19" s="27">
        <v>0.12038784408147328</v>
      </c>
      <c r="AA19" s="27">
        <v>0.4801088913472593</v>
      </c>
      <c r="AB19" s="27">
        <v>2.448359388101139</v>
      </c>
    </row>
    <row r="20" spans="1:28" ht="12">
      <c r="A20" s="118"/>
      <c r="W20" s="35" t="s">
        <v>47</v>
      </c>
      <c r="X20" s="27">
        <v>7.060014766374855</v>
      </c>
      <c r="Y20" s="27">
        <v>5.667053405055725</v>
      </c>
      <c r="Z20" s="27">
        <v>1.310691558555708</v>
      </c>
      <c r="AA20" s="27">
        <v>0.08226980276342158</v>
      </c>
      <c r="AB20" s="27">
        <v>3.0359634857084385</v>
      </c>
    </row>
    <row r="21" spans="1:28" ht="12">
      <c r="A21" s="118"/>
      <c r="W21" s="35" t="s">
        <v>48</v>
      </c>
      <c r="X21" s="27">
        <v>6.917113079430279</v>
      </c>
      <c r="Y21" s="27">
        <v>6.393743645257402</v>
      </c>
      <c r="Z21" s="27">
        <v>0.5083119611641972</v>
      </c>
      <c r="AA21" s="27">
        <v>0.015057473008678704</v>
      </c>
      <c r="AB21" s="27">
        <v>1.8803503033481053</v>
      </c>
    </row>
    <row r="22" spans="1:28" ht="12">
      <c r="A22" s="118"/>
      <c r="W22" s="35" t="s">
        <v>49</v>
      </c>
      <c r="X22" s="27">
        <v>6.840873716319693</v>
      </c>
      <c r="Y22" s="27">
        <v>6.024586572526633</v>
      </c>
      <c r="Z22" s="27">
        <v>0.4819356292485072</v>
      </c>
      <c r="AA22" s="27">
        <v>0.3343515145445517</v>
      </c>
      <c r="AB22" s="27">
        <v>2.5044388828184587</v>
      </c>
    </row>
    <row r="23" spans="1:28" ht="12">
      <c r="A23" s="118"/>
      <c r="W23" s="35" t="s">
        <v>50</v>
      </c>
      <c r="X23" s="27">
        <v>6.7199885479316075</v>
      </c>
      <c r="Y23" s="27">
        <v>3.5415091104723384</v>
      </c>
      <c r="Z23" s="27">
        <v>2.8304104806578074</v>
      </c>
      <c r="AA23" s="27">
        <v>0.3480689568014613</v>
      </c>
      <c r="AB23" s="27">
        <v>3.197209316932285</v>
      </c>
    </row>
    <row r="24" spans="1:28" ht="12">
      <c r="A24" s="118"/>
      <c r="W24" s="35" t="s">
        <v>51</v>
      </c>
      <c r="X24" s="27">
        <v>6.502280358843282</v>
      </c>
      <c r="Y24" s="27">
        <v>4.536661153711221</v>
      </c>
      <c r="Z24" s="27">
        <v>1.9124943617501127</v>
      </c>
      <c r="AA24" s="27">
        <v>0.053124843381947576</v>
      </c>
      <c r="AB24" s="27">
        <v>2.7467618527410456</v>
      </c>
    </row>
    <row r="25" spans="1:28" ht="12">
      <c r="A25" s="118"/>
      <c r="W25" s="35" t="s">
        <v>52</v>
      </c>
      <c r="X25" s="27">
        <v>6.332598480861944</v>
      </c>
      <c r="Y25" s="27">
        <v>4.781868412240278</v>
      </c>
      <c r="Z25" s="27">
        <v>1.502147416986919</v>
      </c>
      <c r="AA25" s="27">
        <v>0.04858265163474776</v>
      </c>
      <c r="AB25" s="27">
        <v>2.381698316137532</v>
      </c>
    </row>
    <row r="26" spans="1:28" ht="12">
      <c r="A26" s="118"/>
      <c r="W26" s="35" t="s">
        <v>53</v>
      </c>
      <c r="X26" s="27">
        <v>6.156692718076292</v>
      </c>
      <c r="Y26" s="27">
        <v>5.56992908925468</v>
      </c>
      <c r="Z26" s="27">
        <v>0.3289324440814845</v>
      </c>
      <c r="AA26" s="27">
        <v>0.2578311847401272</v>
      </c>
      <c r="AB26" s="27">
        <v>1.918706065771922</v>
      </c>
    </row>
    <row r="27" spans="1:28" ht="12">
      <c r="A27" s="118"/>
      <c r="W27" s="35" t="s">
        <v>54</v>
      </c>
      <c r="X27" s="27">
        <v>5.840564777099802</v>
      </c>
      <c r="Y27" s="27">
        <v>4.473701157567659</v>
      </c>
      <c r="Z27" s="27">
        <v>0.8000740585706696</v>
      </c>
      <c r="AA27" s="27">
        <v>0.5667895609614735</v>
      </c>
      <c r="AB27" s="27">
        <v>2.124255244396949</v>
      </c>
    </row>
    <row r="28" spans="1:28" ht="12">
      <c r="A28" s="118"/>
      <c r="W28" s="35" t="s">
        <v>55</v>
      </c>
      <c r="X28" s="27">
        <v>5.8198740810361915</v>
      </c>
      <c r="Y28" s="27">
        <v>3.5800293553412557</v>
      </c>
      <c r="Z28" s="27">
        <v>2.2256704734192536</v>
      </c>
      <c r="AA28" s="27">
        <v>0.014174252275682706</v>
      </c>
      <c r="AB28" s="27">
        <v>1.2122874418193008</v>
      </c>
    </row>
    <row r="29" spans="1:28" ht="12">
      <c r="A29" s="118"/>
      <c r="W29" s="35" t="s">
        <v>56</v>
      </c>
      <c r="X29" s="27">
        <v>5.547703534953763</v>
      </c>
      <c r="Y29" s="27">
        <v>5.189489738787961</v>
      </c>
      <c r="Z29" s="27">
        <v>0.3181857379127492</v>
      </c>
      <c r="AA29" s="27">
        <v>0.04002805825305198</v>
      </c>
      <c r="AB29" s="27">
        <v>2.0024045675634246</v>
      </c>
    </row>
    <row r="30" spans="1:28" ht="12">
      <c r="A30" s="118"/>
      <c r="W30" s="35" t="s">
        <v>57</v>
      </c>
      <c r="X30" s="27">
        <v>5.500990236087265</v>
      </c>
      <c r="Y30" s="27">
        <v>3.7746557406430155</v>
      </c>
      <c r="Z30" s="27">
        <v>1.4485847707995807</v>
      </c>
      <c r="AA30" s="27">
        <v>0.2777497246446695</v>
      </c>
      <c r="AB30" s="27">
        <v>2.5393478427876635</v>
      </c>
    </row>
    <row r="31" spans="1:28" ht="12">
      <c r="A31" s="118"/>
      <c r="W31" s="35" t="s">
        <v>58</v>
      </c>
      <c r="X31" s="27">
        <v>4.943286684773767</v>
      </c>
      <c r="Y31" s="27">
        <v>2.847945706401534</v>
      </c>
      <c r="Z31" s="27">
        <v>2.048839084859712</v>
      </c>
      <c r="AA31" s="27">
        <v>0.04650189351252145</v>
      </c>
      <c r="AB31" s="27">
        <v>2.1046441127820152</v>
      </c>
    </row>
    <row r="32" spans="1:28" ht="12">
      <c r="A32" s="118"/>
      <c r="W32" s="35" t="s">
        <v>59</v>
      </c>
      <c r="X32" s="27">
        <v>4.689443391791205</v>
      </c>
      <c r="Y32" s="27">
        <v>3.8446378793706875</v>
      </c>
      <c r="Z32" s="27">
        <v>0.6232734508189325</v>
      </c>
      <c r="AA32" s="27">
        <v>0.2215320616015842</v>
      </c>
      <c r="AB32" s="27">
        <v>1.7603281078980488</v>
      </c>
    </row>
    <row r="33" spans="1:28" ht="12">
      <c r="A33" s="118"/>
      <c r="W33" s="35" t="s">
        <v>60</v>
      </c>
      <c r="X33" s="27">
        <v>4.605093667722137</v>
      </c>
      <c r="Y33" s="27">
        <v>3.7704615508297903</v>
      </c>
      <c r="Z33" s="27">
        <v>0.540555848911123</v>
      </c>
      <c r="AA33" s="27">
        <v>0.29407626798122444</v>
      </c>
      <c r="AB33" s="27">
        <v>2.1889302866869893</v>
      </c>
    </row>
    <row r="34" spans="1:28" ht="12">
      <c r="A34" s="118"/>
      <c r="W34" s="35" t="s">
        <v>61</v>
      </c>
      <c r="X34" s="27">
        <v>4.576355928254954</v>
      </c>
      <c r="Y34" s="27">
        <v>3.418795658317053</v>
      </c>
      <c r="Z34" s="27">
        <v>1.0201669977197492</v>
      </c>
      <c r="AA34" s="27">
        <v>0.1373932722181521</v>
      </c>
      <c r="AB34" s="27">
        <v>1.9865574694945538</v>
      </c>
    </row>
    <row r="35" spans="1:28" ht="12">
      <c r="A35" s="118"/>
      <c r="W35" s="35" t="s">
        <v>62</v>
      </c>
      <c r="X35" s="27">
        <v>4.117423889934789</v>
      </c>
      <c r="Y35" s="27">
        <v>3.4103322142606602</v>
      </c>
      <c r="Z35" s="27">
        <v>0.7070916756741279</v>
      </c>
      <c r="AA35" s="27">
        <v>0</v>
      </c>
      <c r="AB35" s="27">
        <v>1.708061623252444</v>
      </c>
    </row>
    <row r="36" spans="1:28" ht="12">
      <c r="A36" s="118"/>
      <c r="W36" s="35" t="s">
        <v>63</v>
      </c>
      <c r="X36" s="27">
        <v>4.035812043795621</v>
      </c>
      <c r="Y36" s="27">
        <v>3.26795842375222</v>
      </c>
      <c r="Z36" s="27">
        <v>0.5927882718484908</v>
      </c>
      <c r="AA36" s="27">
        <v>0.17506534819491024</v>
      </c>
      <c r="AB36" s="27">
        <v>1.421906986695164</v>
      </c>
    </row>
    <row r="37" spans="1:28" ht="12">
      <c r="A37" s="118"/>
      <c r="W37" s="35" t="s">
        <v>64</v>
      </c>
      <c r="X37" s="27">
        <v>3.4946974764603946</v>
      </c>
      <c r="Y37" s="27">
        <v>3.2014645996408917</v>
      </c>
      <c r="Z37" s="27">
        <v>0.2701920331099662</v>
      </c>
      <c r="AA37" s="27">
        <v>0.02304084370953672</v>
      </c>
      <c r="AB37" s="27">
        <v>1.3910692903111284</v>
      </c>
    </row>
    <row r="38" spans="1:28" ht="12">
      <c r="A38" s="118"/>
      <c r="W38" s="35"/>
      <c r="X38" s="27"/>
      <c r="Y38" s="27"/>
      <c r="Z38" s="27"/>
      <c r="AA38" s="27"/>
      <c r="AB38" s="27"/>
    </row>
    <row r="39" spans="1:28" ht="12">
      <c r="A39" s="118"/>
      <c r="W39" s="35" t="s">
        <v>65</v>
      </c>
      <c r="X39" s="27">
        <v>5.25</v>
      </c>
      <c r="Y39" s="27">
        <v>3.22</v>
      </c>
      <c r="Z39" s="27">
        <v>1.83</v>
      </c>
      <c r="AA39" s="27">
        <v>0.2</v>
      </c>
      <c r="AB39" s="27">
        <v>2.11</v>
      </c>
    </row>
    <row r="40" spans="1:28" ht="12">
      <c r="A40" s="118"/>
      <c r="W40" s="35" t="s">
        <v>66</v>
      </c>
      <c r="X40" s="27">
        <v>5.07</v>
      </c>
      <c r="Y40" s="27">
        <v>3.55</v>
      </c>
      <c r="Z40" s="27">
        <v>1.38</v>
      </c>
      <c r="AA40" s="27">
        <v>0.14</v>
      </c>
      <c r="AB40" s="27">
        <v>1.38</v>
      </c>
    </row>
    <row r="41" spans="1:28" ht="12">
      <c r="A41" s="118"/>
      <c r="W41" s="35" t="s">
        <v>67</v>
      </c>
      <c r="X41" s="27">
        <v>3.31</v>
      </c>
      <c r="Y41" s="27">
        <v>2.77</v>
      </c>
      <c r="Z41" s="27">
        <v>0.13</v>
      </c>
      <c r="AA41" s="27">
        <v>0.41</v>
      </c>
      <c r="AB41" s="27">
        <v>1.19</v>
      </c>
    </row>
    <row r="42" ht="12">
      <c r="A42" s="119"/>
    </row>
    <row r="43" spans="1:23" ht="15">
      <c r="A43" s="119"/>
      <c r="W43" s="36"/>
    </row>
    <row r="44" spans="23:24" ht="15">
      <c r="W44" s="36"/>
      <c r="X44" s="36"/>
    </row>
    <row r="50" spans="1:25" ht="15">
      <c r="A50" s="44"/>
      <c r="W50" s="148" t="s">
        <v>68</v>
      </c>
      <c r="X50" s="149" t="s">
        <v>58</v>
      </c>
      <c r="Y50" s="149"/>
    </row>
    <row r="51" spans="1:25" ht="15">
      <c r="A51" s="44"/>
      <c r="W51" s="148" t="s">
        <v>69</v>
      </c>
      <c r="X51" s="149" t="s">
        <v>57</v>
      </c>
      <c r="Y51" s="149"/>
    </row>
    <row r="52" spans="1:25" ht="15">
      <c r="A52" s="44"/>
      <c r="W52" s="148" t="s">
        <v>70</v>
      </c>
      <c r="X52" s="149" t="s">
        <v>39</v>
      </c>
      <c r="Y52" s="149"/>
    </row>
    <row r="53" spans="1:25" ht="15">
      <c r="A53" s="44"/>
      <c r="W53" s="148" t="s">
        <v>71</v>
      </c>
      <c r="X53" s="149" t="s">
        <v>66</v>
      </c>
      <c r="Y53" s="149"/>
    </row>
    <row r="54" spans="1:25" ht="15">
      <c r="A54" s="44"/>
      <c r="W54" s="148" t="s">
        <v>72</v>
      </c>
      <c r="X54" s="149" t="s">
        <v>45</v>
      </c>
      <c r="Y54" s="149"/>
    </row>
    <row r="55" spans="1:25" ht="15">
      <c r="A55" s="44"/>
      <c r="W55" s="148" t="s">
        <v>73</v>
      </c>
      <c r="X55" s="149" t="s">
        <v>56</v>
      </c>
      <c r="Y55" s="149"/>
    </row>
    <row r="56" spans="1:25" ht="15">
      <c r="A56" s="44"/>
      <c r="W56" s="148" t="s">
        <v>74</v>
      </c>
      <c r="X56" s="149" t="s">
        <v>62</v>
      </c>
      <c r="Y56" s="149"/>
    </row>
    <row r="57" spans="1:25" ht="15">
      <c r="A57" s="44"/>
      <c r="W57" s="148" t="s">
        <v>75</v>
      </c>
      <c r="X57" s="149" t="s">
        <v>50</v>
      </c>
      <c r="Y57" s="149"/>
    </row>
    <row r="58" spans="1:25" ht="15">
      <c r="A58" s="44"/>
      <c r="W58" s="148" t="s">
        <v>76</v>
      </c>
      <c r="X58" s="149" t="s">
        <v>46</v>
      </c>
      <c r="Y58" s="149"/>
    </row>
    <row r="59" spans="1:25" ht="15">
      <c r="A59" s="44"/>
      <c r="W59" s="148" t="s">
        <v>77</v>
      </c>
      <c r="X59" s="149" t="s">
        <v>40</v>
      </c>
      <c r="Y59" s="149"/>
    </row>
    <row r="60" spans="1:25" ht="15">
      <c r="A60" s="44"/>
      <c r="W60" s="148" t="s">
        <v>78</v>
      </c>
      <c r="X60" s="149" t="s">
        <v>59</v>
      </c>
      <c r="Y60" s="149"/>
    </row>
    <row r="61" spans="1:25" ht="15">
      <c r="A61" s="44"/>
      <c r="W61" s="148" t="s">
        <v>79</v>
      </c>
      <c r="X61" s="149" t="s">
        <v>51</v>
      </c>
      <c r="Y61" s="149"/>
    </row>
    <row r="62" spans="1:25" ht="15">
      <c r="A62" s="44"/>
      <c r="W62" s="148" t="s">
        <v>80</v>
      </c>
      <c r="X62" s="149" t="s">
        <v>60</v>
      </c>
      <c r="Y62" s="149"/>
    </row>
    <row r="63" spans="1:25" ht="15">
      <c r="A63" s="44"/>
      <c r="W63" s="148" t="s">
        <v>81</v>
      </c>
      <c r="X63" s="149" t="s">
        <v>42</v>
      </c>
      <c r="Y63" s="149"/>
    </row>
    <row r="64" spans="1:25" ht="15">
      <c r="A64" s="44"/>
      <c r="W64" s="148" t="s">
        <v>82</v>
      </c>
      <c r="X64" s="149" t="s">
        <v>54</v>
      </c>
      <c r="Y64" s="149"/>
    </row>
    <row r="65" spans="1:25" ht="15">
      <c r="A65" s="44"/>
      <c r="W65" s="148" t="s">
        <v>83</v>
      </c>
      <c r="X65" s="149" t="s">
        <v>55</v>
      </c>
      <c r="Y65" s="149"/>
    </row>
    <row r="66" spans="1:25" ht="15">
      <c r="A66" s="44"/>
      <c r="W66" s="148" t="s">
        <v>84</v>
      </c>
      <c r="X66" s="149" t="s">
        <v>67</v>
      </c>
      <c r="Y66" s="149"/>
    </row>
    <row r="67" spans="1:25" ht="15">
      <c r="A67" s="44"/>
      <c r="W67" s="148" t="s">
        <v>85</v>
      </c>
      <c r="X67" s="149" t="s">
        <v>47</v>
      </c>
      <c r="Y67" s="149"/>
    </row>
    <row r="68" spans="1:25" ht="15">
      <c r="A68" s="44"/>
      <c r="W68" s="148" t="s">
        <v>86</v>
      </c>
      <c r="X68" s="149" t="s">
        <v>53</v>
      </c>
      <c r="Y68" s="149"/>
    </row>
    <row r="69" spans="1:25" ht="15">
      <c r="A69" s="44"/>
      <c r="W69" s="148" t="s">
        <v>87</v>
      </c>
      <c r="X69" s="149" t="s">
        <v>64</v>
      </c>
      <c r="Y69" s="149"/>
    </row>
    <row r="70" spans="1:25" ht="15">
      <c r="A70" s="44"/>
      <c r="W70" s="148" t="s">
        <v>88</v>
      </c>
      <c r="X70" s="149" t="s">
        <v>38</v>
      </c>
      <c r="Y70" s="149"/>
    </row>
    <row r="71" spans="1:25" ht="15">
      <c r="A71" s="44"/>
      <c r="W71" s="148" t="s">
        <v>89</v>
      </c>
      <c r="X71" s="149" t="s">
        <v>44</v>
      </c>
      <c r="Y71" s="149"/>
    </row>
    <row r="72" spans="1:25" ht="15">
      <c r="A72" s="44"/>
      <c r="W72" s="148" t="s">
        <v>90</v>
      </c>
      <c r="X72" s="149" t="s">
        <v>43</v>
      </c>
      <c r="Y72" s="149"/>
    </row>
    <row r="73" spans="1:25" ht="15">
      <c r="A73" s="44"/>
      <c r="W73" s="148" t="s">
        <v>91</v>
      </c>
      <c r="X73" s="149" t="s">
        <v>65</v>
      </c>
      <c r="Y73" s="149"/>
    </row>
    <row r="74" spans="1:25" ht="15">
      <c r="A74" s="44"/>
      <c r="W74" s="148" t="s">
        <v>92</v>
      </c>
      <c r="X74" s="149" t="s">
        <v>49</v>
      </c>
      <c r="Y74" s="149"/>
    </row>
    <row r="75" spans="1:25" ht="15">
      <c r="A75" s="44"/>
      <c r="W75" s="148" t="s">
        <v>93</v>
      </c>
      <c r="X75" s="149" t="s">
        <v>52</v>
      </c>
      <c r="Y75" s="149"/>
    </row>
    <row r="76" spans="1:25" ht="15">
      <c r="A76" s="44"/>
      <c r="W76" s="148" t="s">
        <v>94</v>
      </c>
      <c r="X76" s="149" t="s">
        <v>48</v>
      </c>
      <c r="Y76" s="149"/>
    </row>
    <row r="77" spans="1:25" ht="15">
      <c r="A77" s="44"/>
      <c r="W77" s="148" t="s">
        <v>95</v>
      </c>
      <c r="X77" s="149" t="s">
        <v>61</v>
      </c>
      <c r="Y77" s="149"/>
    </row>
    <row r="78" spans="1:25" ht="15">
      <c r="A78" s="44"/>
      <c r="W78" s="148" t="s">
        <v>96</v>
      </c>
      <c r="X78" s="149" t="s">
        <v>37</v>
      </c>
      <c r="Y78" s="149"/>
    </row>
    <row r="79" spans="1:25" ht="15">
      <c r="A79" s="44"/>
      <c r="W79" s="148" t="s">
        <v>97</v>
      </c>
      <c r="X79" s="149" t="s">
        <v>63</v>
      </c>
      <c r="Y79" s="149"/>
    </row>
    <row r="80" spans="1:25" ht="15">
      <c r="A80" s="44"/>
      <c r="W80" s="148" t="s">
        <v>98</v>
      </c>
      <c r="X80" s="149" t="s">
        <v>99</v>
      </c>
      <c r="Y80" s="149"/>
    </row>
    <row r="81" spans="23:25" ht="15">
      <c r="W81" s="148" t="s">
        <v>100</v>
      </c>
      <c r="X81" s="149" t="s">
        <v>101</v>
      </c>
      <c r="Y81" s="149"/>
    </row>
    <row r="82" spans="23:25" ht="15">
      <c r="W82" s="148" t="s">
        <v>102</v>
      </c>
      <c r="X82" s="149" t="s">
        <v>103</v>
      </c>
      <c r="Y82" s="149"/>
    </row>
    <row r="83" spans="23:25" ht="15">
      <c r="W83" s="148" t="s">
        <v>104</v>
      </c>
      <c r="X83" s="149" t="s">
        <v>105</v>
      </c>
      <c r="Y83" s="149"/>
    </row>
    <row r="84" spans="23:25" ht="15">
      <c r="W84" s="149"/>
      <c r="X84" s="149"/>
      <c r="Y84" s="149"/>
    </row>
  </sheetData>
  <mergeCells count="1">
    <mergeCell ref="C14:P15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0"/>
  <sheetViews>
    <sheetView showGridLines="0" workbookViewId="0" topLeftCell="A1">
      <selection activeCell="K66" sqref="K66"/>
    </sheetView>
  </sheetViews>
  <sheetFormatPr defaultColWidth="9.00390625" defaultRowHeight="15"/>
  <cols>
    <col min="1" max="1" width="18.00390625" style="46" customWidth="1"/>
    <col min="2" max="2" width="13.00390625" style="46" customWidth="1"/>
    <col min="3" max="3" width="14.8515625" style="46" customWidth="1"/>
    <col min="4" max="5" width="18.00390625" style="63" customWidth="1"/>
    <col min="6" max="6" width="14.8515625" style="46" customWidth="1"/>
    <col min="7" max="7" width="8.421875" style="46" customWidth="1"/>
    <col min="8" max="12" width="14.8515625" style="46" customWidth="1"/>
    <col min="13" max="13" width="14.57421875" style="46" customWidth="1"/>
    <col min="14" max="16384" width="9.00390625" style="46" customWidth="1"/>
  </cols>
  <sheetData>
    <row r="1" spans="1:12" ht="12">
      <c r="A1" s="26" t="s">
        <v>29</v>
      </c>
      <c r="B1" s="147">
        <v>44806</v>
      </c>
      <c r="C1" s="18" t="s">
        <v>17</v>
      </c>
      <c r="D1" s="146">
        <v>44579</v>
      </c>
      <c r="E1" s="45"/>
      <c r="F1" s="18"/>
      <c r="G1" s="18"/>
      <c r="H1" s="18"/>
      <c r="I1" s="18"/>
      <c r="J1" s="18"/>
      <c r="K1" s="18"/>
      <c r="L1" s="18"/>
    </row>
    <row r="2" spans="1:12" ht="12">
      <c r="A2" s="26" t="s">
        <v>18</v>
      </c>
      <c r="B2" s="26" t="s">
        <v>19</v>
      </c>
      <c r="C2" s="18"/>
      <c r="D2" s="45"/>
      <c r="E2" s="47" t="s">
        <v>106</v>
      </c>
      <c r="F2" s="18"/>
      <c r="G2" s="18"/>
      <c r="I2" s="47"/>
      <c r="J2" s="18"/>
      <c r="K2" s="18"/>
      <c r="L2" s="18"/>
    </row>
    <row r="3" spans="1:12" ht="12">
      <c r="A3" s="18"/>
      <c r="B3" s="18"/>
      <c r="C3" s="18"/>
      <c r="D3" s="45"/>
      <c r="E3" s="48" t="s">
        <v>107</v>
      </c>
      <c r="F3" s="18"/>
      <c r="G3" s="18"/>
      <c r="I3" s="48"/>
      <c r="J3" s="18"/>
      <c r="K3" s="18"/>
      <c r="L3" s="18"/>
    </row>
    <row r="4" spans="1:12" ht="12">
      <c r="A4" s="26" t="s">
        <v>108</v>
      </c>
      <c r="B4" s="26" t="s">
        <v>7</v>
      </c>
      <c r="C4" s="18"/>
      <c r="D4" s="45"/>
      <c r="E4" s="46"/>
      <c r="F4" s="18"/>
      <c r="G4" s="18"/>
      <c r="I4" s="18"/>
      <c r="J4" s="18"/>
      <c r="K4" s="18"/>
      <c r="L4" s="18"/>
    </row>
    <row r="5" spans="1:12" ht="12">
      <c r="A5" s="26" t="s">
        <v>21</v>
      </c>
      <c r="B5" s="26" t="s">
        <v>109</v>
      </c>
      <c r="C5" s="18"/>
      <c r="D5" s="45"/>
      <c r="E5" s="45"/>
      <c r="F5" s="18"/>
      <c r="G5" s="18"/>
      <c r="I5" s="18"/>
      <c r="J5" s="18"/>
      <c r="K5" s="18"/>
      <c r="L5" s="18"/>
    </row>
    <row r="6" spans="1:12" ht="12">
      <c r="A6" s="18"/>
      <c r="B6" s="18"/>
      <c r="C6" s="18"/>
      <c r="D6" s="45"/>
      <c r="E6" s="45"/>
      <c r="F6" s="18"/>
      <c r="G6" s="18"/>
      <c r="I6" s="18"/>
      <c r="J6" s="18"/>
      <c r="K6" s="18"/>
      <c r="L6" s="18"/>
    </row>
    <row r="7" spans="1:6" ht="39.75" customHeight="1">
      <c r="A7" s="49"/>
      <c r="B7" s="50" t="s">
        <v>110</v>
      </c>
      <c r="C7" s="51" t="s">
        <v>183</v>
      </c>
      <c r="D7" s="45"/>
      <c r="E7" s="6"/>
      <c r="F7" s="6"/>
    </row>
    <row r="8" spans="1:6" ht="12">
      <c r="A8" s="52" t="s">
        <v>151</v>
      </c>
      <c r="B8" s="53">
        <v>-0.3200000000000003</v>
      </c>
      <c r="C8" s="53">
        <v>-0.10999999999999988</v>
      </c>
      <c r="D8" s="45"/>
      <c r="E8" s="1"/>
      <c r="F8" s="1"/>
    </row>
    <row r="9" spans="1:5" ht="12">
      <c r="A9" s="54"/>
      <c r="B9" s="55"/>
      <c r="C9" s="55"/>
      <c r="D9" s="45"/>
      <c r="E9" s="46"/>
    </row>
    <row r="10" spans="1:5" ht="12">
      <c r="A10" s="57" t="s">
        <v>46</v>
      </c>
      <c r="B10" s="55">
        <v>-2.3600000000000003</v>
      </c>
      <c r="C10" s="55">
        <v>-0.7599999999999998</v>
      </c>
      <c r="D10" s="45"/>
      <c r="E10" s="46"/>
    </row>
    <row r="11" spans="1:5" ht="12">
      <c r="A11" s="56" t="s">
        <v>37</v>
      </c>
      <c r="B11" s="55">
        <v>-1.089999999999999</v>
      </c>
      <c r="C11" s="55">
        <v>-0.3899999999999997</v>
      </c>
      <c r="D11" s="45"/>
      <c r="E11" s="46"/>
    </row>
    <row r="12" spans="1:5" ht="12">
      <c r="A12" s="56" t="s">
        <v>48</v>
      </c>
      <c r="B12" s="55">
        <v>-0.8300000000000001</v>
      </c>
      <c r="C12" s="55">
        <v>-0.20000000000000018</v>
      </c>
      <c r="D12" s="46"/>
      <c r="E12" s="46"/>
    </row>
    <row r="13" spans="1:5" ht="12">
      <c r="A13" s="56" t="s">
        <v>64</v>
      </c>
      <c r="B13" s="55">
        <v>-0.79</v>
      </c>
      <c r="C13" s="55">
        <v>-0.3600000000000001</v>
      </c>
      <c r="D13" s="46"/>
      <c r="E13" s="46"/>
    </row>
    <row r="14" spans="1:5" ht="12">
      <c r="A14" s="56" t="s">
        <v>43</v>
      </c>
      <c r="B14" s="55">
        <v>-0.6599999999999993</v>
      </c>
      <c r="C14" s="55">
        <v>-0.22999999999999998</v>
      </c>
      <c r="D14" s="46"/>
      <c r="E14" s="46"/>
    </row>
    <row r="15" spans="1:5" ht="12">
      <c r="A15" s="56" t="s">
        <v>47</v>
      </c>
      <c r="B15" s="55">
        <v>-0.5900000000000007</v>
      </c>
      <c r="C15" s="55">
        <v>-0.20999999999999996</v>
      </c>
      <c r="D15" s="46"/>
      <c r="E15" s="46"/>
    </row>
    <row r="16" spans="1:5" ht="12">
      <c r="A16" s="56" t="s">
        <v>44</v>
      </c>
      <c r="B16" s="55">
        <v>-0.580000000000001</v>
      </c>
      <c r="C16" s="55">
        <v>-0.18999999999999995</v>
      </c>
      <c r="D16" s="46"/>
      <c r="E16" s="46"/>
    </row>
    <row r="17" spans="1:5" ht="12">
      <c r="A17" s="56" t="s">
        <v>52</v>
      </c>
      <c r="B17" s="55">
        <v>-0.5499999999999998</v>
      </c>
      <c r="C17" s="55">
        <v>-0.1499999999999999</v>
      </c>
      <c r="D17" s="46"/>
      <c r="E17" s="46"/>
    </row>
    <row r="18" spans="1:5" ht="12">
      <c r="A18" s="56" t="s">
        <v>55</v>
      </c>
      <c r="B18" s="55">
        <v>-0.3799999999999999</v>
      </c>
      <c r="C18" s="55">
        <v>-0.19999999999999996</v>
      </c>
      <c r="D18" s="46"/>
      <c r="E18" s="46"/>
    </row>
    <row r="19" spans="1:5" ht="12">
      <c r="A19" s="56" t="s">
        <v>42</v>
      </c>
      <c r="B19" s="55">
        <v>-0.34999999999999964</v>
      </c>
      <c r="C19" s="55">
        <v>-0.18000000000000016</v>
      </c>
      <c r="D19" s="46"/>
      <c r="E19" s="46"/>
    </row>
    <row r="20" spans="1:5" ht="12">
      <c r="A20" s="56" t="s">
        <v>58</v>
      </c>
      <c r="B20" s="55">
        <v>-0.33999999999999986</v>
      </c>
      <c r="C20" s="55">
        <v>-0.17999999999999972</v>
      </c>
      <c r="D20" s="46"/>
      <c r="E20" s="46"/>
    </row>
    <row r="21" spans="1:5" ht="12">
      <c r="A21" s="56" t="s">
        <v>59</v>
      </c>
      <c r="B21" s="55">
        <v>-0.33999999999999986</v>
      </c>
      <c r="C21" s="55">
        <v>-0.020000000000000018</v>
      </c>
      <c r="D21" s="46"/>
      <c r="E21" s="46"/>
    </row>
    <row r="22" spans="1:5" ht="12">
      <c r="A22" s="56" t="s">
        <v>56</v>
      </c>
      <c r="B22" s="55">
        <v>-0.33000000000000007</v>
      </c>
      <c r="C22" s="55">
        <v>-0.1100000000000001</v>
      </c>
      <c r="D22" s="46"/>
      <c r="E22" s="46"/>
    </row>
    <row r="23" spans="1:5" ht="12">
      <c r="A23" s="56" t="s">
        <v>60</v>
      </c>
      <c r="B23" s="55">
        <v>-0.3100000000000005</v>
      </c>
      <c r="C23" s="55">
        <v>-0.1299999999999999</v>
      </c>
      <c r="D23" s="46"/>
      <c r="E23" s="46"/>
    </row>
    <row r="24" spans="1:5" ht="12">
      <c r="A24" s="56" t="s">
        <v>50</v>
      </c>
      <c r="B24" s="55">
        <v>-0.27999999999999936</v>
      </c>
      <c r="C24" s="55">
        <v>-0.1200000000000001</v>
      </c>
      <c r="D24" s="46"/>
      <c r="E24" s="46"/>
    </row>
    <row r="25" spans="1:5" ht="12">
      <c r="A25" s="56" t="s">
        <v>57</v>
      </c>
      <c r="B25" s="55">
        <v>-0.2699999999999996</v>
      </c>
      <c r="C25" s="55">
        <v>-0.10000000000000009</v>
      </c>
      <c r="D25" s="46"/>
      <c r="E25" s="46"/>
    </row>
    <row r="26" spans="1:5" ht="12">
      <c r="A26" s="56" t="s">
        <v>45</v>
      </c>
      <c r="B26" s="55">
        <v>-0.21999999999999975</v>
      </c>
      <c r="C26" s="55">
        <v>-0.06000000000000005</v>
      </c>
      <c r="D26" s="46"/>
      <c r="E26" s="46"/>
    </row>
    <row r="27" spans="1:5" ht="12">
      <c r="A27" s="56" t="s">
        <v>54</v>
      </c>
      <c r="B27" s="55">
        <v>-0.20999999999999996</v>
      </c>
      <c r="C27" s="55">
        <v>-0.07999999999999963</v>
      </c>
      <c r="D27" s="46"/>
      <c r="E27" s="58"/>
    </row>
    <row r="28" spans="1:5" ht="15" customHeight="1">
      <c r="A28" s="56" t="s">
        <v>63</v>
      </c>
      <c r="B28" s="55">
        <v>-0.16000000000000014</v>
      </c>
      <c r="C28" s="55">
        <v>-0.010000000000000231</v>
      </c>
      <c r="D28" s="46"/>
      <c r="E28" s="46"/>
    </row>
    <row r="29" spans="1:5" ht="12">
      <c r="A29" s="56" t="s">
        <v>189</v>
      </c>
      <c r="B29" s="55">
        <v>-0.1299999999999999</v>
      </c>
      <c r="C29" s="55">
        <v>-0.050000000000000044</v>
      </c>
      <c r="D29" s="46"/>
      <c r="E29" s="46"/>
    </row>
    <row r="30" spans="1:5" ht="12">
      <c r="A30" s="56" t="s">
        <v>40</v>
      </c>
      <c r="B30" s="55">
        <v>-0.120000000000001</v>
      </c>
      <c r="C30" s="55">
        <v>-0.10000000000000009</v>
      </c>
      <c r="D30" s="46"/>
      <c r="E30" s="46"/>
    </row>
    <row r="31" spans="1:5" ht="12">
      <c r="A31" s="56" t="s">
        <v>51</v>
      </c>
      <c r="B31" s="55">
        <v>-0.1200000000000001</v>
      </c>
      <c r="C31" s="55">
        <v>-0.06000000000000005</v>
      </c>
      <c r="D31" s="46"/>
      <c r="E31" s="46"/>
    </row>
    <row r="32" spans="1:5" ht="12">
      <c r="A32" s="56" t="s">
        <v>49</v>
      </c>
      <c r="B32" s="55">
        <v>-0.10999999999999943</v>
      </c>
      <c r="C32" s="55">
        <v>0.009999999999999787</v>
      </c>
      <c r="D32" s="46"/>
      <c r="E32" s="59"/>
    </row>
    <row r="33" spans="1:5" ht="12">
      <c r="A33" s="56" t="s">
        <v>61</v>
      </c>
      <c r="B33" s="55">
        <v>-0.04999999999999982</v>
      </c>
      <c r="C33" s="55">
        <v>-0.029999999999999805</v>
      </c>
      <c r="D33" s="46"/>
      <c r="E33" s="59"/>
    </row>
    <row r="34" spans="1:5" ht="12">
      <c r="A34" s="56" t="s">
        <v>53</v>
      </c>
      <c r="B34" s="55">
        <v>0.03000000000000025</v>
      </c>
      <c r="C34" s="55">
        <v>0.040000000000000036</v>
      </c>
      <c r="D34" s="46"/>
      <c r="E34" s="59"/>
    </row>
    <row r="35" spans="1:5" ht="12">
      <c r="A35" s="56" t="s">
        <v>39</v>
      </c>
      <c r="B35" s="55">
        <v>0.040000000000000924</v>
      </c>
      <c r="C35" s="55">
        <v>0.03999999999999959</v>
      </c>
      <c r="D35" s="46"/>
      <c r="E35" s="59"/>
    </row>
    <row r="36" spans="1:5" ht="12">
      <c r="A36" s="56" t="s">
        <v>38</v>
      </c>
      <c r="B36" s="55">
        <v>0.2599999999999998</v>
      </c>
      <c r="C36" s="55">
        <v>0.16000000000000014</v>
      </c>
      <c r="D36" s="46"/>
      <c r="E36" s="59"/>
    </row>
    <row r="37" spans="1:5" ht="12">
      <c r="A37" s="56"/>
      <c r="B37" s="55"/>
      <c r="C37" s="55"/>
      <c r="D37" s="46"/>
      <c r="E37" s="59"/>
    </row>
    <row r="38" spans="1:5" ht="12">
      <c r="A38" s="56" t="s">
        <v>67</v>
      </c>
      <c r="B38" s="55">
        <v>-0.16000000000000014</v>
      </c>
      <c r="C38" s="55">
        <v>0.019999999999999796</v>
      </c>
      <c r="D38" s="46"/>
      <c r="E38" s="46"/>
    </row>
    <row r="39" spans="1:5" ht="12">
      <c r="A39" s="56" t="s">
        <v>66</v>
      </c>
      <c r="B39" s="55">
        <v>-0.11999999999999922</v>
      </c>
      <c r="C39" s="55">
        <v>-0.009999999999999787</v>
      </c>
      <c r="D39" s="46"/>
      <c r="E39" s="26"/>
    </row>
    <row r="40" spans="1:6" ht="15" customHeight="1">
      <c r="A40" s="56" t="s">
        <v>65</v>
      </c>
      <c r="B40" s="55">
        <v>0.010000000000000675</v>
      </c>
      <c r="C40" s="55">
        <v>-0.08000000000000007</v>
      </c>
      <c r="D40" s="46"/>
      <c r="E40" s="59"/>
      <c r="F40" s="60"/>
    </row>
    <row r="41" spans="1:6" ht="15" customHeight="1">
      <c r="A41" s="56"/>
      <c r="B41" s="55"/>
      <c r="C41" s="55"/>
      <c r="D41" s="46"/>
      <c r="E41" s="59"/>
      <c r="F41" s="60"/>
    </row>
    <row r="42" spans="1:5" ht="12">
      <c r="A42" s="61" t="s">
        <v>175</v>
      </c>
      <c r="B42" s="62" t="s">
        <v>174</v>
      </c>
      <c r="C42" s="62">
        <v>-0.08000000000000007</v>
      </c>
      <c r="D42" s="46"/>
      <c r="E42" s="59"/>
    </row>
    <row r="43" spans="1:5" ht="12">
      <c r="A43" s="63"/>
      <c r="B43" s="63"/>
      <c r="C43" s="63"/>
      <c r="D43" s="46"/>
      <c r="E43" s="59"/>
    </row>
    <row r="44" spans="1:7" ht="15" customHeight="1">
      <c r="A44" s="63"/>
      <c r="B44" s="63"/>
      <c r="C44" s="63"/>
      <c r="D44" s="59"/>
      <c r="E44" s="46"/>
      <c r="G44" s="59"/>
    </row>
    <row r="45" spans="1:7" ht="15" customHeight="1">
      <c r="A45" s="63"/>
      <c r="B45" s="63"/>
      <c r="C45" s="63"/>
      <c r="D45" s="59"/>
      <c r="E45" s="46"/>
      <c r="G45" s="59"/>
    </row>
    <row r="46" spans="1:7" ht="15" customHeight="1">
      <c r="A46" s="141" t="s">
        <v>190</v>
      </c>
      <c r="D46" s="59"/>
      <c r="E46" s="46"/>
      <c r="G46" s="59"/>
    </row>
    <row r="47" spans="6:12" ht="12">
      <c r="F47" s="63"/>
      <c r="G47" s="63"/>
      <c r="H47" s="63"/>
      <c r="I47" s="18"/>
      <c r="J47" s="18"/>
      <c r="K47" s="18"/>
      <c r="L47" s="18"/>
    </row>
    <row r="48" spans="6:12" ht="12">
      <c r="F48" s="63"/>
      <c r="G48" s="63"/>
      <c r="H48" s="63"/>
      <c r="I48" s="18"/>
      <c r="J48" s="18"/>
      <c r="K48" s="18"/>
      <c r="L48" s="18"/>
    </row>
    <row r="49" spans="6:12" ht="12">
      <c r="F49" s="63"/>
      <c r="G49" s="63"/>
      <c r="H49" s="63"/>
      <c r="I49" s="18"/>
      <c r="J49" s="18"/>
      <c r="K49" s="18"/>
      <c r="L49" s="18"/>
    </row>
    <row r="50" spans="6:12" ht="12">
      <c r="F50" s="63"/>
      <c r="G50" s="63"/>
      <c r="H50" s="63"/>
      <c r="I50" s="18"/>
      <c r="J50" s="18"/>
      <c r="K50" s="18"/>
      <c r="L50" s="18"/>
    </row>
    <row r="51" spans="6:12" ht="12">
      <c r="F51" s="63"/>
      <c r="G51" s="63"/>
      <c r="H51" s="63"/>
      <c r="I51" s="18"/>
      <c r="J51" s="18"/>
      <c r="K51" s="18"/>
      <c r="L51" s="18"/>
    </row>
    <row r="52" spans="6:12" ht="12">
      <c r="F52" s="63"/>
      <c r="G52" s="63"/>
      <c r="H52" s="63"/>
      <c r="I52" s="18"/>
      <c r="J52" s="18"/>
      <c r="K52" s="18"/>
      <c r="L52" s="18"/>
    </row>
    <row r="53" spans="6:12" ht="12">
      <c r="F53" s="63"/>
      <c r="G53" s="63"/>
      <c r="H53" s="63"/>
      <c r="I53" s="18"/>
      <c r="J53" s="18"/>
      <c r="K53" s="18"/>
      <c r="L53" s="18"/>
    </row>
    <row r="54" spans="6:12" ht="12">
      <c r="F54" s="63"/>
      <c r="G54" s="63"/>
      <c r="H54" s="63"/>
      <c r="I54" s="18"/>
      <c r="J54" s="18"/>
      <c r="K54" s="18"/>
      <c r="L54" s="18"/>
    </row>
    <row r="55" spans="6:12" ht="12">
      <c r="F55" s="63"/>
      <c r="G55" s="63"/>
      <c r="H55" s="63"/>
      <c r="I55" s="18"/>
      <c r="J55" s="18"/>
      <c r="K55" s="18"/>
      <c r="L55" s="18"/>
    </row>
    <row r="56" spans="6:12" ht="12">
      <c r="F56" s="63"/>
      <c r="G56" s="63"/>
      <c r="H56" s="63"/>
      <c r="I56" s="18"/>
      <c r="J56" s="18"/>
      <c r="K56" s="18"/>
      <c r="L56" s="18"/>
    </row>
    <row r="57" spans="6:12" ht="12">
      <c r="F57" s="63"/>
      <c r="G57" s="63"/>
      <c r="H57" s="63"/>
      <c r="I57" s="18"/>
      <c r="J57" s="18"/>
      <c r="K57" s="18"/>
      <c r="L57" s="18"/>
    </row>
    <row r="58" spans="6:12" ht="12">
      <c r="F58" s="63"/>
      <c r="G58" s="63"/>
      <c r="H58" s="63"/>
      <c r="I58" s="18"/>
      <c r="J58" s="18"/>
      <c r="K58" s="18"/>
      <c r="L58" s="18"/>
    </row>
    <row r="59" spans="6:12" ht="15">
      <c r="F59" s="63"/>
      <c r="G59" s="63"/>
      <c r="H59" s="63"/>
      <c r="I59" s="18"/>
      <c r="J59" s="18"/>
      <c r="K59" s="18"/>
      <c r="L59" s="18"/>
    </row>
    <row r="62" spans="1:13" ht="15">
      <c r="A62" s="122" t="s">
        <v>184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</row>
    <row r="63" spans="1:13" ht="15">
      <c r="A63" s="122" t="s">
        <v>138</v>
      </c>
      <c r="B63" s="123" t="s">
        <v>185</v>
      </c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</row>
    <row r="64" spans="1:13" ht="15">
      <c r="A64" s="122" t="s">
        <v>139</v>
      </c>
      <c r="B64" s="122" t="s">
        <v>140</v>
      </c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</row>
    <row r="65" spans="1:13" ht="15">
      <c r="A65" s="121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</row>
    <row r="66" spans="1:13" ht="15">
      <c r="A66" s="123" t="s">
        <v>142</v>
      </c>
      <c r="B66" s="121"/>
      <c r="C66" s="122" t="s">
        <v>143</v>
      </c>
      <c r="D66" s="121"/>
      <c r="E66" s="121"/>
      <c r="F66" s="121"/>
      <c r="G66" s="121"/>
      <c r="H66" s="121"/>
      <c r="I66" s="121"/>
      <c r="J66" s="121"/>
      <c r="K66" s="121"/>
      <c r="L66" s="121"/>
      <c r="M66" s="121"/>
    </row>
    <row r="67" spans="1:13" ht="15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</row>
    <row r="68" spans="1:13" ht="15">
      <c r="A68" s="180" t="s">
        <v>159</v>
      </c>
      <c r="B68" s="180" t="s">
        <v>159</v>
      </c>
      <c r="C68" s="181" t="s">
        <v>7</v>
      </c>
      <c r="D68" s="181" t="s">
        <v>7</v>
      </c>
      <c r="E68" s="121"/>
      <c r="F68" s="121"/>
      <c r="G68" s="121"/>
      <c r="H68" s="121"/>
      <c r="I68" s="121"/>
      <c r="J68" s="121"/>
      <c r="K68" s="121"/>
      <c r="L68" s="121"/>
      <c r="M68" s="121"/>
    </row>
    <row r="69" spans="1:13" ht="15">
      <c r="A69" s="180" t="s">
        <v>20</v>
      </c>
      <c r="B69" s="180" t="s">
        <v>20</v>
      </c>
      <c r="C69" s="124" t="s">
        <v>148</v>
      </c>
      <c r="D69" s="124" t="s">
        <v>141</v>
      </c>
      <c r="E69" s="47" t="s">
        <v>106</v>
      </c>
      <c r="F69" s="121"/>
      <c r="G69" s="121"/>
      <c r="H69" s="121"/>
      <c r="I69" s="121"/>
      <c r="J69" s="121"/>
      <c r="K69" s="121"/>
      <c r="L69" s="121"/>
      <c r="M69" s="121"/>
    </row>
    <row r="70" spans="1:13" ht="15">
      <c r="A70" s="150" t="s">
        <v>186</v>
      </c>
      <c r="B70" s="150" t="s">
        <v>149</v>
      </c>
      <c r="C70" s="154" t="s">
        <v>150</v>
      </c>
      <c r="D70" s="154" t="s">
        <v>150</v>
      </c>
      <c r="E70" s="121"/>
      <c r="F70" s="121"/>
      <c r="G70" s="121"/>
      <c r="H70" s="121"/>
      <c r="I70" s="121"/>
      <c r="J70" s="121"/>
      <c r="K70" s="121"/>
      <c r="L70" s="121"/>
      <c r="M70" s="121"/>
    </row>
    <row r="71" spans="1:17" ht="15">
      <c r="A71" s="125" t="s">
        <v>187</v>
      </c>
      <c r="B71" s="125" t="s">
        <v>22</v>
      </c>
      <c r="C71" s="151">
        <v>5.74</v>
      </c>
      <c r="D71" s="151">
        <v>5.42</v>
      </c>
      <c r="E71" s="126">
        <f aca="true" t="shared" si="0" ref="E71:E98">D71-C71</f>
        <v>-0.3200000000000003</v>
      </c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</row>
    <row r="72" spans="1:17" ht="15">
      <c r="A72" s="125" t="s">
        <v>187</v>
      </c>
      <c r="B72" s="125" t="s">
        <v>58</v>
      </c>
      <c r="C72" s="152">
        <v>5.28</v>
      </c>
      <c r="D72" s="152">
        <v>4.94</v>
      </c>
      <c r="E72" s="126">
        <f t="shared" si="0"/>
        <v>-0.33999999999999986</v>
      </c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</row>
    <row r="73" spans="1:17" ht="15">
      <c r="A73" s="125" t="s">
        <v>187</v>
      </c>
      <c r="B73" s="125" t="s">
        <v>57</v>
      </c>
      <c r="C73" s="151">
        <v>5.77</v>
      </c>
      <c r="D73" s="151">
        <v>5.5</v>
      </c>
      <c r="E73" s="126">
        <f t="shared" si="0"/>
        <v>-0.2699999999999996</v>
      </c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</row>
    <row r="74" spans="1:17" ht="15">
      <c r="A74" s="125" t="s">
        <v>187</v>
      </c>
      <c r="B74" s="125" t="s">
        <v>39</v>
      </c>
      <c r="C74" s="152">
        <v>9.85</v>
      </c>
      <c r="D74" s="152">
        <v>9.89</v>
      </c>
      <c r="E74" s="126">
        <f t="shared" si="0"/>
        <v>0.040000000000000924</v>
      </c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</row>
    <row r="75" spans="1:17" ht="15">
      <c r="A75" s="125" t="s">
        <v>187</v>
      </c>
      <c r="B75" s="125" t="s">
        <v>56</v>
      </c>
      <c r="C75" s="151">
        <v>5.67</v>
      </c>
      <c r="D75" s="151">
        <v>5.34</v>
      </c>
      <c r="E75" s="126">
        <f t="shared" si="0"/>
        <v>-0.33000000000000007</v>
      </c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</row>
    <row r="76" spans="1:17" ht="15">
      <c r="A76" s="125" t="s">
        <v>187</v>
      </c>
      <c r="B76" s="125" t="s">
        <v>45</v>
      </c>
      <c r="C76" s="151">
        <v>7.37</v>
      </c>
      <c r="D76" s="151">
        <v>7.15</v>
      </c>
      <c r="E76" s="126">
        <f t="shared" si="0"/>
        <v>-0.21999999999999975</v>
      </c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</row>
    <row r="77" spans="1:17" ht="15">
      <c r="A77" s="125" t="s">
        <v>187</v>
      </c>
      <c r="B77" s="125" t="s">
        <v>152</v>
      </c>
      <c r="C77" s="151">
        <v>4.25</v>
      </c>
      <c r="D77" s="151">
        <v>4.12</v>
      </c>
      <c r="E77" s="126">
        <f t="shared" si="0"/>
        <v>-0.1299999999999999</v>
      </c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</row>
    <row r="78" spans="1:17" ht="15">
      <c r="A78" s="125" t="s">
        <v>187</v>
      </c>
      <c r="B78" s="125" t="s">
        <v>50</v>
      </c>
      <c r="C78" s="152">
        <v>6.93</v>
      </c>
      <c r="D78" s="152">
        <v>6.65</v>
      </c>
      <c r="E78" s="126">
        <f t="shared" si="0"/>
        <v>-0.27999999999999936</v>
      </c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</row>
    <row r="79" spans="1:17" ht="15">
      <c r="A79" s="125" t="s">
        <v>187</v>
      </c>
      <c r="B79" s="125" t="s">
        <v>46</v>
      </c>
      <c r="C79" s="152">
        <v>9.49</v>
      </c>
      <c r="D79" s="152">
        <v>7.13</v>
      </c>
      <c r="E79" s="126">
        <f t="shared" si="0"/>
        <v>-2.3600000000000003</v>
      </c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</row>
    <row r="80" spans="1:17" ht="15">
      <c r="A80" s="125" t="s">
        <v>187</v>
      </c>
      <c r="B80" s="125" t="s">
        <v>40</v>
      </c>
      <c r="C80" s="152">
        <v>9.23</v>
      </c>
      <c r="D80" s="152">
        <v>9.11</v>
      </c>
      <c r="E80" s="126">
        <f t="shared" si="0"/>
        <v>-0.120000000000001</v>
      </c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</row>
    <row r="81" spans="1:17" ht="15">
      <c r="A81" s="125" t="s">
        <v>187</v>
      </c>
      <c r="B81" s="125" t="s">
        <v>59</v>
      </c>
      <c r="C81" s="151">
        <v>4.99</v>
      </c>
      <c r="D81" s="151">
        <v>4.65</v>
      </c>
      <c r="E81" s="126">
        <f t="shared" si="0"/>
        <v>-0.33999999999999986</v>
      </c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</row>
    <row r="82" spans="1:17" ht="15">
      <c r="A82" s="125" t="s">
        <v>187</v>
      </c>
      <c r="B82" s="125" t="s">
        <v>51</v>
      </c>
      <c r="C82" s="152">
        <v>6.62</v>
      </c>
      <c r="D82" s="152">
        <v>6.5</v>
      </c>
      <c r="E82" s="126">
        <f t="shared" si="0"/>
        <v>-0.1200000000000001</v>
      </c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</row>
    <row r="83" spans="1:17" ht="15">
      <c r="A83" s="125" t="s">
        <v>187</v>
      </c>
      <c r="B83" s="125" t="s">
        <v>60</v>
      </c>
      <c r="C83" s="152">
        <v>4.9</v>
      </c>
      <c r="D83" s="152">
        <v>4.59</v>
      </c>
      <c r="E83" s="126">
        <f t="shared" si="0"/>
        <v>-0.3100000000000005</v>
      </c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</row>
    <row r="84" spans="1:17" ht="15">
      <c r="A84" s="125" t="s">
        <v>187</v>
      </c>
      <c r="B84" s="125" t="s">
        <v>42</v>
      </c>
      <c r="C84" s="151">
        <v>9.15</v>
      </c>
      <c r="D84" s="151">
        <v>8.8</v>
      </c>
      <c r="E84" s="126">
        <f t="shared" si="0"/>
        <v>-0.34999999999999964</v>
      </c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</row>
    <row r="85" spans="1:17" ht="15">
      <c r="A85" s="125" t="s">
        <v>187</v>
      </c>
      <c r="B85" s="125" t="s">
        <v>54</v>
      </c>
      <c r="C85" s="151">
        <v>6.21</v>
      </c>
      <c r="D85" s="153">
        <v>6</v>
      </c>
      <c r="E85" s="126">
        <f t="shared" si="0"/>
        <v>-0.20999999999999996</v>
      </c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</row>
    <row r="86" spans="1:17" ht="15">
      <c r="A86" s="125" t="s">
        <v>187</v>
      </c>
      <c r="B86" s="125" t="s">
        <v>55</v>
      </c>
      <c r="C86" s="151">
        <v>6.2</v>
      </c>
      <c r="D86" s="151">
        <v>5.82</v>
      </c>
      <c r="E86" s="126">
        <f t="shared" si="0"/>
        <v>-0.3799999999999999</v>
      </c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</row>
    <row r="87" spans="1:17" ht="15">
      <c r="A87" s="125" t="s">
        <v>187</v>
      </c>
      <c r="B87" s="125" t="s">
        <v>47</v>
      </c>
      <c r="C87" s="152">
        <v>7.65</v>
      </c>
      <c r="D87" s="152">
        <v>7.06</v>
      </c>
      <c r="E87" s="126">
        <f t="shared" si="0"/>
        <v>-0.5900000000000007</v>
      </c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</row>
    <row r="88" spans="1:17" ht="15">
      <c r="A88" s="125" t="s">
        <v>187</v>
      </c>
      <c r="B88" s="125" t="s">
        <v>53</v>
      </c>
      <c r="C88" s="151">
        <v>6.16</v>
      </c>
      <c r="D88" s="151">
        <v>6.19</v>
      </c>
      <c r="E88" s="126">
        <f t="shared" si="0"/>
        <v>0.03000000000000025</v>
      </c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</row>
    <row r="89" spans="1:17" ht="15">
      <c r="A89" s="125" t="s">
        <v>187</v>
      </c>
      <c r="B89" s="125" t="s">
        <v>64</v>
      </c>
      <c r="C89" s="152">
        <v>4.28</v>
      </c>
      <c r="D89" s="152">
        <v>3.49</v>
      </c>
      <c r="E89" s="126">
        <f t="shared" si="0"/>
        <v>-0.79</v>
      </c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</row>
    <row r="90" spans="1:17" ht="15">
      <c r="A90" s="125" t="s">
        <v>187</v>
      </c>
      <c r="B90" s="125" t="s">
        <v>38</v>
      </c>
      <c r="C90" s="152">
        <v>9.43</v>
      </c>
      <c r="D90" s="152">
        <v>9.69</v>
      </c>
      <c r="E90" s="126">
        <f t="shared" si="0"/>
        <v>0.2599999999999998</v>
      </c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</row>
    <row r="91" spans="1:17" ht="15">
      <c r="A91" s="125" t="s">
        <v>187</v>
      </c>
      <c r="B91" s="125" t="s">
        <v>44</v>
      </c>
      <c r="C91" s="152">
        <v>8.05</v>
      </c>
      <c r="D91" s="152">
        <v>7.47</v>
      </c>
      <c r="E91" s="126">
        <f t="shared" si="0"/>
        <v>-0.580000000000001</v>
      </c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</row>
    <row r="92" spans="1:17" ht="15">
      <c r="A92" s="125" t="s">
        <v>187</v>
      </c>
      <c r="B92" s="125" t="s">
        <v>43</v>
      </c>
      <c r="C92" s="151">
        <v>8.53</v>
      </c>
      <c r="D92" s="151">
        <v>7.87</v>
      </c>
      <c r="E92" s="126">
        <f t="shared" si="0"/>
        <v>-0.6599999999999993</v>
      </c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</row>
    <row r="93" spans="1:17" ht="15">
      <c r="A93" s="125" t="s">
        <v>187</v>
      </c>
      <c r="B93" s="125" t="s">
        <v>49</v>
      </c>
      <c r="C93" s="151">
        <v>7.06</v>
      </c>
      <c r="D93" s="151">
        <v>6.95</v>
      </c>
      <c r="E93" s="126">
        <f t="shared" si="0"/>
        <v>-0.10999999999999943</v>
      </c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</row>
    <row r="94" spans="1:17" ht="15">
      <c r="A94" s="125" t="s">
        <v>187</v>
      </c>
      <c r="B94" s="125" t="s">
        <v>52</v>
      </c>
      <c r="C94" s="152">
        <v>6.88</v>
      </c>
      <c r="D94" s="152">
        <v>6.33</v>
      </c>
      <c r="E94" s="126">
        <f t="shared" si="0"/>
        <v>-0.5499999999999998</v>
      </c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</row>
    <row r="95" spans="1:17" ht="15">
      <c r="A95" s="125" t="s">
        <v>187</v>
      </c>
      <c r="B95" s="125" t="s">
        <v>48</v>
      </c>
      <c r="C95" s="151">
        <v>7.91</v>
      </c>
      <c r="D95" s="151">
        <v>7.08</v>
      </c>
      <c r="E95" s="126">
        <f t="shared" si="0"/>
        <v>-0.8300000000000001</v>
      </c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</row>
    <row r="96" spans="1:17" ht="15">
      <c r="A96" s="125" t="s">
        <v>187</v>
      </c>
      <c r="B96" s="125" t="s">
        <v>61</v>
      </c>
      <c r="C96" s="151">
        <v>4.71</v>
      </c>
      <c r="D96" s="151">
        <v>4.66</v>
      </c>
      <c r="E96" s="126">
        <f t="shared" si="0"/>
        <v>-0.04999999999999982</v>
      </c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</row>
    <row r="97" spans="1:17" ht="15">
      <c r="A97" s="125" t="s">
        <v>187</v>
      </c>
      <c r="B97" s="125" t="s">
        <v>37</v>
      </c>
      <c r="C97" s="152">
        <v>8.87</v>
      </c>
      <c r="D97" s="152">
        <v>7.78</v>
      </c>
      <c r="E97" s="126">
        <f t="shared" si="0"/>
        <v>-1.089999999999999</v>
      </c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</row>
    <row r="98" spans="1:17" ht="15">
      <c r="A98" s="125" t="s">
        <v>187</v>
      </c>
      <c r="B98" s="125" t="s">
        <v>63</v>
      </c>
      <c r="C98" s="151">
        <v>6.91</v>
      </c>
      <c r="D98" s="151">
        <v>6.75</v>
      </c>
      <c r="E98" s="126">
        <f t="shared" si="0"/>
        <v>-0.16000000000000014</v>
      </c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</row>
    <row r="99" spans="1:17" ht="15">
      <c r="A99" s="125" t="s">
        <v>187</v>
      </c>
      <c r="B99" s="125" t="s">
        <v>67</v>
      </c>
      <c r="C99" s="152">
        <v>5.72</v>
      </c>
      <c r="D99" s="152">
        <v>5.56</v>
      </c>
      <c r="E99" s="126">
        <f aca="true" t="shared" si="1" ref="E99:E132">D99-C99</f>
        <v>-0.16000000000000014</v>
      </c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</row>
    <row r="100" spans="1:17" ht="15">
      <c r="A100" s="125" t="s">
        <v>187</v>
      </c>
      <c r="B100" s="125" t="s">
        <v>65</v>
      </c>
      <c r="C100" s="152">
        <v>5.22</v>
      </c>
      <c r="D100" s="152">
        <v>5.23</v>
      </c>
      <c r="E100" s="126">
        <f t="shared" si="1"/>
        <v>0.010000000000000675</v>
      </c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</row>
    <row r="101" spans="1:17" ht="15">
      <c r="A101" s="125" t="s">
        <v>187</v>
      </c>
      <c r="B101" s="125" t="s">
        <v>66</v>
      </c>
      <c r="C101" s="151">
        <v>5.06</v>
      </c>
      <c r="D101" s="151">
        <v>4.94</v>
      </c>
      <c r="E101" s="126">
        <f t="shared" si="1"/>
        <v>-0.11999999999999922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</row>
    <row r="102" spans="1:13" ht="15">
      <c r="A102" s="159" t="s">
        <v>111</v>
      </c>
      <c r="B102" s="159" t="s">
        <v>22</v>
      </c>
      <c r="C102" s="152">
        <v>2.35</v>
      </c>
      <c r="D102" s="152">
        <v>2.24</v>
      </c>
      <c r="E102" s="126">
        <f t="shared" si="1"/>
        <v>-0.10999999999999988</v>
      </c>
      <c r="F102" s="121"/>
      <c r="G102" s="121"/>
      <c r="H102" s="121"/>
      <c r="I102" s="121"/>
      <c r="J102" s="121"/>
      <c r="K102" s="121"/>
      <c r="L102" s="121"/>
      <c r="M102" s="121"/>
    </row>
    <row r="103" spans="1:13" ht="15">
      <c r="A103" s="159" t="s">
        <v>111</v>
      </c>
      <c r="B103" s="159" t="s">
        <v>58</v>
      </c>
      <c r="C103" s="151">
        <v>2.28</v>
      </c>
      <c r="D103" s="151">
        <v>2.1</v>
      </c>
      <c r="E103" s="126">
        <f aca="true" t="shared" si="2" ref="E103:E129">D103-C103</f>
        <v>-0.17999999999999972</v>
      </c>
      <c r="F103" s="121"/>
      <c r="G103" s="121"/>
      <c r="H103" s="121"/>
      <c r="I103" s="121"/>
      <c r="J103" s="121"/>
      <c r="K103" s="121"/>
      <c r="L103" s="121"/>
      <c r="M103" s="121"/>
    </row>
    <row r="104" spans="1:13" ht="15">
      <c r="A104" s="159" t="s">
        <v>111</v>
      </c>
      <c r="B104" s="159" t="s">
        <v>57</v>
      </c>
      <c r="C104" s="152">
        <v>2.64</v>
      </c>
      <c r="D104" s="152">
        <v>2.54</v>
      </c>
      <c r="E104" s="126">
        <f t="shared" si="2"/>
        <v>-0.10000000000000009</v>
      </c>
      <c r="F104" s="121"/>
      <c r="G104" s="121"/>
      <c r="H104" s="121"/>
      <c r="I104" s="121"/>
      <c r="J104" s="121"/>
      <c r="K104" s="121"/>
      <c r="L104" s="121"/>
      <c r="M104" s="121"/>
    </row>
    <row r="105" spans="1:13" ht="15">
      <c r="A105" s="159" t="s">
        <v>111</v>
      </c>
      <c r="B105" s="159" t="s">
        <v>39</v>
      </c>
      <c r="C105" s="151">
        <v>2.99</v>
      </c>
      <c r="D105" s="151">
        <v>3.03</v>
      </c>
      <c r="E105" s="126">
        <f t="shared" si="2"/>
        <v>0.03999999999999959</v>
      </c>
      <c r="F105" s="121"/>
      <c r="G105" s="121"/>
      <c r="H105" s="121"/>
      <c r="I105" s="121"/>
      <c r="J105" s="121"/>
      <c r="K105" s="121"/>
      <c r="L105" s="121"/>
      <c r="M105" s="121"/>
    </row>
    <row r="106" spans="1:13" ht="15">
      <c r="A106" s="159" t="s">
        <v>111</v>
      </c>
      <c r="B106" s="159" t="s">
        <v>56</v>
      </c>
      <c r="C106" s="152">
        <v>2.04</v>
      </c>
      <c r="D106" s="152">
        <v>1.93</v>
      </c>
      <c r="E106" s="126">
        <f t="shared" si="2"/>
        <v>-0.1100000000000001</v>
      </c>
      <c r="F106" s="121"/>
      <c r="G106" s="121"/>
      <c r="H106" s="121"/>
      <c r="I106" s="121"/>
      <c r="J106" s="121"/>
      <c r="K106" s="121"/>
      <c r="L106" s="121"/>
      <c r="M106" s="121"/>
    </row>
    <row r="107" spans="1:13" ht="15">
      <c r="A107" s="159" t="s">
        <v>111</v>
      </c>
      <c r="B107" s="159" t="s">
        <v>45</v>
      </c>
      <c r="C107" s="152">
        <v>2.54</v>
      </c>
      <c r="D107" s="152">
        <v>2.48</v>
      </c>
      <c r="E107" s="126">
        <f t="shared" si="2"/>
        <v>-0.06000000000000005</v>
      </c>
      <c r="F107" s="121"/>
      <c r="G107" s="121"/>
      <c r="H107" s="121"/>
      <c r="I107" s="121"/>
      <c r="J107" s="121"/>
      <c r="K107" s="121"/>
      <c r="L107" s="121"/>
      <c r="M107" s="121"/>
    </row>
    <row r="108" spans="1:13" ht="15">
      <c r="A108" s="159" t="s">
        <v>111</v>
      </c>
      <c r="B108" s="159" t="s">
        <v>152</v>
      </c>
      <c r="C108" s="152">
        <v>1.76</v>
      </c>
      <c r="D108" s="152">
        <v>1.71</v>
      </c>
      <c r="E108" s="126">
        <f t="shared" si="2"/>
        <v>-0.050000000000000044</v>
      </c>
      <c r="F108" s="121"/>
      <c r="G108" s="121"/>
      <c r="H108" s="121"/>
      <c r="I108" s="121"/>
      <c r="J108" s="121"/>
      <c r="K108" s="121"/>
      <c r="L108" s="121"/>
      <c r="M108" s="121"/>
    </row>
    <row r="109" spans="1:13" ht="15">
      <c r="A109" s="159" t="s">
        <v>111</v>
      </c>
      <c r="B109" s="159" t="s">
        <v>50</v>
      </c>
      <c r="C109" s="151">
        <v>3.29</v>
      </c>
      <c r="D109" s="151">
        <v>3.17</v>
      </c>
      <c r="E109" s="126">
        <f t="shared" si="2"/>
        <v>-0.1200000000000001</v>
      </c>
      <c r="F109" s="121"/>
      <c r="G109" s="121"/>
      <c r="H109" s="121"/>
      <c r="I109" s="121"/>
      <c r="J109" s="121"/>
      <c r="K109" s="121"/>
      <c r="L109" s="121"/>
      <c r="M109" s="121"/>
    </row>
    <row r="110" spans="1:13" ht="15">
      <c r="A110" s="159" t="s">
        <v>111</v>
      </c>
      <c r="B110" s="159" t="s">
        <v>46</v>
      </c>
      <c r="C110" s="151">
        <v>3.21</v>
      </c>
      <c r="D110" s="151">
        <v>2.45</v>
      </c>
      <c r="E110" s="126">
        <f t="shared" si="2"/>
        <v>-0.7599999999999998</v>
      </c>
      <c r="F110" s="121"/>
      <c r="G110" s="121"/>
      <c r="H110" s="121"/>
      <c r="I110" s="121"/>
      <c r="J110" s="121"/>
      <c r="K110" s="121"/>
      <c r="L110" s="121"/>
      <c r="M110" s="121"/>
    </row>
    <row r="111" spans="1:13" ht="15">
      <c r="A111" s="159" t="s">
        <v>111</v>
      </c>
      <c r="B111" s="159" t="s">
        <v>40</v>
      </c>
      <c r="C111" s="151">
        <v>3.87</v>
      </c>
      <c r="D111" s="151">
        <v>3.77</v>
      </c>
      <c r="E111" s="126">
        <f t="shared" si="2"/>
        <v>-0.10000000000000009</v>
      </c>
      <c r="F111" s="121"/>
      <c r="G111" s="121"/>
      <c r="H111" s="121"/>
      <c r="I111" s="121"/>
      <c r="J111" s="121"/>
      <c r="K111" s="121"/>
      <c r="L111" s="121"/>
      <c r="M111" s="121"/>
    </row>
    <row r="112" spans="1:13" ht="15">
      <c r="A112" s="159" t="s">
        <v>111</v>
      </c>
      <c r="B112" s="159" t="s">
        <v>59</v>
      </c>
      <c r="C112" s="152">
        <v>1.77</v>
      </c>
      <c r="D112" s="152">
        <v>1.75</v>
      </c>
      <c r="E112" s="126">
        <f t="shared" si="2"/>
        <v>-0.020000000000000018</v>
      </c>
      <c r="F112" s="121"/>
      <c r="G112" s="121"/>
      <c r="H112" s="121"/>
      <c r="I112" s="121"/>
      <c r="J112" s="121"/>
      <c r="K112" s="121"/>
      <c r="L112" s="121"/>
      <c r="M112" s="121"/>
    </row>
    <row r="113" spans="1:13" ht="15">
      <c r="A113" s="159" t="s">
        <v>111</v>
      </c>
      <c r="B113" s="159" t="s">
        <v>51</v>
      </c>
      <c r="C113" s="151">
        <v>2.81</v>
      </c>
      <c r="D113" s="151">
        <v>2.75</v>
      </c>
      <c r="E113" s="126">
        <f t="shared" si="2"/>
        <v>-0.06000000000000005</v>
      </c>
      <c r="F113" s="121"/>
      <c r="G113" s="121"/>
      <c r="H113" s="121"/>
      <c r="I113" s="121"/>
      <c r="J113" s="121"/>
      <c r="K113" s="121"/>
      <c r="L113" s="121"/>
      <c r="M113" s="121"/>
    </row>
    <row r="114" spans="1:13" ht="15">
      <c r="A114" s="159" t="s">
        <v>111</v>
      </c>
      <c r="B114" s="159" t="s">
        <v>60</v>
      </c>
      <c r="C114" s="151">
        <v>2.31</v>
      </c>
      <c r="D114" s="151">
        <v>2.18</v>
      </c>
      <c r="E114" s="126">
        <f t="shared" si="2"/>
        <v>-0.1299999999999999</v>
      </c>
      <c r="F114" s="121"/>
      <c r="G114" s="121"/>
      <c r="H114" s="121"/>
      <c r="I114" s="121"/>
      <c r="J114" s="121"/>
      <c r="K114" s="121"/>
      <c r="L114" s="121"/>
      <c r="M114" s="121"/>
    </row>
    <row r="115" spans="1:13" ht="15">
      <c r="A115" s="159" t="s">
        <v>111</v>
      </c>
      <c r="B115" s="159" t="s">
        <v>42</v>
      </c>
      <c r="C115" s="152">
        <v>3.46</v>
      </c>
      <c r="D115" s="152">
        <v>3.28</v>
      </c>
      <c r="E115" s="126">
        <f t="shared" si="2"/>
        <v>-0.18000000000000016</v>
      </c>
      <c r="F115" s="121"/>
      <c r="G115" s="121"/>
      <c r="H115" s="121"/>
      <c r="I115" s="121"/>
      <c r="J115" s="121"/>
      <c r="K115" s="121"/>
      <c r="L115" s="121"/>
      <c r="M115" s="121"/>
    </row>
    <row r="116" spans="1:13" ht="15">
      <c r="A116" s="159" t="s">
        <v>111</v>
      </c>
      <c r="B116" s="159" t="s">
        <v>54</v>
      </c>
      <c r="C116" s="152">
        <v>2.26</v>
      </c>
      <c r="D116" s="152">
        <v>2.18</v>
      </c>
      <c r="E116" s="126">
        <f t="shared" si="2"/>
        <v>-0.07999999999999963</v>
      </c>
      <c r="F116" s="121"/>
      <c r="G116" s="121"/>
      <c r="H116" s="121"/>
      <c r="I116" s="121"/>
      <c r="J116" s="121"/>
      <c r="K116" s="121"/>
      <c r="L116" s="121"/>
      <c r="M116" s="121"/>
    </row>
    <row r="117" spans="1:13" ht="15">
      <c r="A117" s="159" t="s">
        <v>111</v>
      </c>
      <c r="B117" s="159" t="s">
        <v>55</v>
      </c>
      <c r="C117" s="152">
        <v>1.41</v>
      </c>
      <c r="D117" s="152">
        <v>1.21</v>
      </c>
      <c r="E117" s="126">
        <f t="shared" si="2"/>
        <v>-0.19999999999999996</v>
      </c>
      <c r="F117" s="121"/>
      <c r="G117" s="121"/>
      <c r="H117" s="121"/>
      <c r="I117" s="121"/>
      <c r="J117" s="121"/>
      <c r="K117" s="121"/>
      <c r="L117" s="121"/>
      <c r="M117" s="121"/>
    </row>
    <row r="118" spans="1:13" ht="15">
      <c r="A118" s="159" t="s">
        <v>111</v>
      </c>
      <c r="B118" s="159" t="s">
        <v>47</v>
      </c>
      <c r="C118" s="151">
        <v>3.25</v>
      </c>
      <c r="D118" s="151">
        <v>3.04</v>
      </c>
      <c r="E118" s="126">
        <f t="shared" si="2"/>
        <v>-0.20999999999999996</v>
      </c>
      <c r="F118" s="121"/>
      <c r="G118" s="121"/>
      <c r="H118" s="121"/>
      <c r="I118" s="121"/>
      <c r="J118" s="121"/>
      <c r="K118" s="121"/>
      <c r="L118" s="121"/>
      <c r="M118" s="121"/>
    </row>
    <row r="119" spans="1:13" ht="15">
      <c r="A119" s="159" t="s">
        <v>111</v>
      </c>
      <c r="B119" s="159" t="s">
        <v>53</v>
      </c>
      <c r="C119" s="152">
        <v>1.89</v>
      </c>
      <c r="D119" s="152">
        <v>1.93</v>
      </c>
      <c r="E119" s="126">
        <f t="shared" si="2"/>
        <v>0.040000000000000036</v>
      </c>
      <c r="F119" s="121"/>
      <c r="G119" s="121"/>
      <c r="H119" s="121"/>
      <c r="I119" s="121"/>
      <c r="J119" s="121"/>
      <c r="K119" s="121"/>
      <c r="L119" s="121"/>
      <c r="M119" s="121"/>
    </row>
    <row r="120" spans="1:13" ht="15">
      <c r="A120" s="159" t="s">
        <v>111</v>
      </c>
      <c r="B120" s="159" t="s">
        <v>64</v>
      </c>
      <c r="C120" s="151">
        <v>1.75</v>
      </c>
      <c r="D120" s="151">
        <v>1.39</v>
      </c>
      <c r="E120" s="126">
        <f t="shared" si="2"/>
        <v>-0.3600000000000001</v>
      </c>
      <c r="F120" s="121"/>
      <c r="G120" s="121"/>
      <c r="H120" s="121"/>
      <c r="I120" s="121"/>
      <c r="J120" s="121"/>
      <c r="K120" s="121"/>
      <c r="L120" s="121"/>
      <c r="M120" s="121"/>
    </row>
    <row r="121" spans="1:13" ht="15">
      <c r="A121" s="159" t="s">
        <v>111</v>
      </c>
      <c r="B121" s="159" t="s">
        <v>38</v>
      </c>
      <c r="C121" s="151">
        <v>2.94</v>
      </c>
      <c r="D121" s="151">
        <v>3.1</v>
      </c>
      <c r="E121" s="126">
        <f t="shared" si="2"/>
        <v>0.16000000000000014</v>
      </c>
      <c r="F121" s="121"/>
      <c r="G121" s="121"/>
      <c r="H121" s="121"/>
      <c r="I121" s="121"/>
      <c r="J121" s="121"/>
      <c r="K121" s="121"/>
      <c r="L121" s="121"/>
      <c r="M121" s="121"/>
    </row>
    <row r="122" spans="1:13" ht="15">
      <c r="A122" s="159" t="s">
        <v>111</v>
      </c>
      <c r="B122" s="159" t="s">
        <v>44</v>
      </c>
      <c r="C122" s="151">
        <v>2.46</v>
      </c>
      <c r="D122" s="151">
        <v>2.27</v>
      </c>
      <c r="E122" s="126">
        <f t="shared" si="2"/>
        <v>-0.18999999999999995</v>
      </c>
      <c r="F122" s="121"/>
      <c r="G122" s="121"/>
      <c r="H122" s="121"/>
      <c r="I122" s="121"/>
      <c r="J122" s="121"/>
      <c r="K122" s="121"/>
      <c r="L122" s="121"/>
      <c r="M122" s="121"/>
    </row>
    <row r="123" spans="1:13" ht="15">
      <c r="A123" s="159" t="s">
        <v>111</v>
      </c>
      <c r="B123" s="159" t="s">
        <v>43</v>
      </c>
      <c r="C123" s="152">
        <v>3.39</v>
      </c>
      <c r="D123" s="152">
        <v>3.16</v>
      </c>
      <c r="E123" s="126">
        <f t="shared" si="2"/>
        <v>-0.22999999999999998</v>
      </c>
      <c r="F123" s="121"/>
      <c r="G123" s="121"/>
      <c r="H123" s="121"/>
      <c r="I123" s="121"/>
      <c r="J123" s="121"/>
      <c r="K123" s="121"/>
      <c r="L123" s="121"/>
      <c r="M123" s="121"/>
    </row>
    <row r="124" spans="1:13" ht="15">
      <c r="A124" s="159" t="s">
        <v>111</v>
      </c>
      <c r="B124" s="159" t="s">
        <v>49</v>
      </c>
      <c r="C124" s="152">
        <v>2.54</v>
      </c>
      <c r="D124" s="152">
        <v>2.55</v>
      </c>
      <c r="E124" s="126">
        <f t="shared" si="2"/>
        <v>0.009999999999999787</v>
      </c>
      <c r="F124" s="121"/>
      <c r="G124" s="121"/>
      <c r="H124" s="121"/>
      <c r="I124" s="121"/>
      <c r="J124" s="121"/>
      <c r="K124" s="121"/>
      <c r="L124" s="121"/>
      <c r="M124" s="121"/>
    </row>
    <row r="125" spans="1:13" ht="15">
      <c r="A125" s="159" t="s">
        <v>111</v>
      </c>
      <c r="B125" s="159" t="s">
        <v>52</v>
      </c>
      <c r="C125" s="151">
        <v>2.53</v>
      </c>
      <c r="D125" s="151">
        <v>2.38</v>
      </c>
      <c r="E125" s="126">
        <f t="shared" si="2"/>
        <v>-0.1499999999999999</v>
      </c>
      <c r="F125" s="121"/>
      <c r="G125" s="121"/>
      <c r="H125" s="121"/>
      <c r="I125" s="121"/>
      <c r="J125" s="121"/>
      <c r="K125" s="121"/>
      <c r="L125" s="121"/>
      <c r="M125" s="121"/>
    </row>
    <row r="126" spans="1:13" ht="15">
      <c r="A126" s="159" t="s">
        <v>111</v>
      </c>
      <c r="B126" s="159" t="s">
        <v>48</v>
      </c>
      <c r="C126" s="152">
        <v>2.12</v>
      </c>
      <c r="D126" s="152">
        <v>1.92</v>
      </c>
      <c r="E126" s="126">
        <f t="shared" si="2"/>
        <v>-0.20000000000000018</v>
      </c>
      <c r="F126" s="121"/>
      <c r="G126" s="121"/>
      <c r="H126" s="121"/>
      <c r="I126" s="121"/>
      <c r="J126" s="121"/>
      <c r="K126" s="121"/>
      <c r="L126" s="121"/>
      <c r="M126" s="121"/>
    </row>
    <row r="127" spans="1:13" ht="15">
      <c r="A127" s="159" t="s">
        <v>111</v>
      </c>
      <c r="B127" s="159" t="s">
        <v>61</v>
      </c>
      <c r="C127" s="152">
        <v>2.05</v>
      </c>
      <c r="D127" s="152">
        <v>2.02</v>
      </c>
      <c r="E127" s="126">
        <f t="shared" si="2"/>
        <v>-0.029999999999999805</v>
      </c>
      <c r="F127" s="121"/>
      <c r="G127" s="121"/>
      <c r="H127" s="121"/>
      <c r="I127" s="121"/>
      <c r="J127" s="121"/>
      <c r="K127" s="121"/>
      <c r="L127" s="121"/>
      <c r="M127" s="121"/>
    </row>
    <row r="128" spans="1:13" ht="15">
      <c r="A128" s="159" t="s">
        <v>111</v>
      </c>
      <c r="B128" s="159" t="s">
        <v>37</v>
      </c>
      <c r="C128" s="151">
        <v>3.34</v>
      </c>
      <c r="D128" s="151">
        <v>2.95</v>
      </c>
      <c r="E128" s="126">
        <f t="shared" si="2"/>
        <v>-0.3899999999999997</v>
      </c>
      <c r="F128" s="121"/>
      <c r="G128" s="121"/>
      <c r="H128" s="121"/>
      <c r="I128" s="121"/>
      <c r="J128" s="121"/>
      <c r="K128" s="121"/>
      <c r="L128" s="121"/>
      <c r="M128" s="121"/>
    </row>
    <row r="129" spans="1:13" ht="15">
      <c r="A129" s="159" t="s">
        <v>111</v>
      </c>
      <c r="B129" s="159" t="s">
        <v>63</v>
      </c>
      <c r="C129" s="152">
        <v>2.39</v>
      </c>
      <c r="D129" s="152">
        <v>2.38</v>
      </c>
      <c r="E129" s="126">
        <f t="shared" si="2"/>
        <v>-0.010000000000000231</v>
      </c>
      <c r="F129" s="121"/>
      <c r="G129" s="121"/>
      <c r="H129" s="121"/>
      <c r="I129" s="121"/>
      <c r="J129" s="121"/>
      <c r="K129" s="121"/>
      <c r="L129" s="121"/>
      <c r="M129" s="121"/>
    </row>
    <row r="130" spans="1:13" ht="15">
      <c r="A130" s="159" t="s">
        <v>111</v>
      </c>
      <c r="B130" s="159" t="s">
        <v>67</v>
      </c>
      <c r="C130" s="151">
        <v>1.99</v>
      </c>
      <c r="D130" s="151">
        <v>2.01</v>
      </c>
      <c r="E130" s="126">
        <f t="shared" si="1"/>
        <v>0.019999999999999796</v>
      </c>
      <c r="F130" s="121"/>
      <c r="G130" s="121"/>
      <c r="H130" s="121"/>
      <c r="I130" s="121"/>
      <c r="J130" s="121"/>
      <c r="K130" s="121"/>
      <c r="L130" s="121"/>
      <c r="M130" s="121"/>
    </row>
    <row r="131" spans="1:13" ht="15">
      <c r="A131" s="159" t="s">
        <v>111</v>
      </c>
      <c r="B131" s="159" t="s">
        <v>65</v>
      </c>
      <c r="C131" s="151">
        <v>2.11</v>
      </c>
      <c r="D131" s="151">
        <v>2.03</v>
      </c>
      <c r="E131" s="126">
        <f t="shared" si="1"/>
        <v>-0.08000000000000007</v>
      </c>
      <c r="F131" s="121"/>
      <c r="G131" s="121"/>
      <c r="H131" s="121"/>
      <c r="I131" s="121"/>
      <c r="J131" s="121"/>
      <c r="K131" s="121"/>
      <c r="L131" s="121"/>
      <c r="M131" s="121"/>
    </row>
    <row r="132" spans="1:13" ht="15">
      <c r="A132" s="159" t="s">
        <v>111</v>
      </c>
      <c r="B132" s="159" t="s">
        <v>66</v>
      </c>
      <c r="C132" s="152">
        <v>1.38</v>
      </c>
      <c r="D132" s="152">
        <v>1.37</v>
      </c>
      <c r="E132" s="126">
        <f t="shared" si="1"/>
        <v>-0.009999999999999787</v>
      </c>
      <c r="F132" s="121"/>
      <c r="G132" s="121"/>
      <c r="H132" s="121"/>
      <c r="I132" s="121"/>
      <c r="J132" s="121"/>
      <c r="K132" s="121"/>
      <c r="L132" s="121"/>
      <c r="M132" s="121"/>
    </row>
    <row r="133" spans="1:13" ht="15">
      <c r="A133" s="121"/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</row>
    <row r="134" spans="1:13" ht="15">
      <c r="A134" s="123" t="s">
        <v>176</v>
      </c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</row>
    <row r="135" spans="1:13" ht="15">
      <c r="A135" s="123" t="s">
        <v>174</v>
      </c>
      <c r="B135" s="122" t="s">
        <v>177</v>
      </c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</row>
    <row r="136" spans="1:13" ht="15">
      <c r="A136" s="121"/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</row>
    <row r="141" spans="1:13" ht="15">
      <c r="A141" s="122" t="s">
        <v>184</v>
      </c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</row>
    <row r="142" spans="1:13" ht="15">
      <c r="A142" s="122" t="s">
        <v>138</v>
      </c>
      <c r="B142" s="123" t="s">
        <v>185</v>
      </c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</row>
    <row r="143" spans="1:13" ht="15">
      <c r="A143" s="122" t="s">
        <v>139</v>
      </c>
      <c r="B143" s="122" t="s">
        <v>140</v>
      </c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</row>
    <row r="144" spans="1:13" ht="15">
      <c r="A144" s="121"/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</row>
    <row r="145" spans="1:13" ht="15">
      <c r="A145" s="123" t="s">
        <v>142</v>
      </c>
      <c r="B145" s="121"/>
      <c r="C145" s="122" t="s">
        <v>143</v>
      </c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</row>
    <row r="146" spans="1:13" ht="15">
      <c r="A146" s="121"/>
      <c r="B146" s="121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</row>
    <row r="147" spans="1:13" ht="15">
      <c r="A147" s="180" t="s">
        <v>159</v>
      </c>
      <c r="B147" s="180" t="s">
        <v>159</v>
      </c>
      <c r="C147" s="181" t="s">
        <v>7</v>
      </c>
      <c r="D147" s="181" t="s">
        <v>7</v>
      </c>
      <c r="E147" s="121"/>
      <c r="F147" s="121"/>
      <c r="G147" s="121"/>
      <c r="H147" s="121"/>
      <c r="I147" s="121"/>
      <c r="J147" s="121"/>
      <c r="K147" s="121"/>
      <c r="L147" s="121"/>
      <c r="M147" s="121"/>
    </row>
    <row r="148" spans="1:13" ht="15">
      <c r="A148" s="180" t="s">
        <v>20</v>
      </c>
      <c r="B148" s="180" t="s">
        <v>20</v>
      </c>
      <c r="C148" s="124" t="s">
        <v>148</v>
      </c>
      <c r="D148" s="124" t="s">
        <v>141</v>
      </c>
      <c r="E148" s="47" t="s">
        <v>106</v>
      </c>
      <c r="F148" s="121"/>
      <c r="G148" s="121"/>
      <c r="H148" s="121"/>
      <c r="I148" s="121"/>
      <c r="J148" s="121"/>
      <c r="K148" s="121"/>
      <c r="L148" s="121"/>
      <c r="M148" s="121"/>
    </row>
    <row r="149" spans="1:13" ht="15">
      <c r="A149" s="150" t="s">
        <v>186</v>
      </c>
      <c r="B149" s="150" t="s">
        <v>149</v>
      </c>
      <c r="C149" s="154" t="s">
        <v>150</v>
      </c>
      <c r="D149" s="154" t="s">
        <v>150</v>
      </c>
      <c r="E149" s="121"/>
      <c r="F149" s="121"/>
      <c r="G149" s="121"/>
      <c r="H149" s="121"/>
      <c r="I149" s="121"/>
      <c r="J149" s="121"/>
      <c r="K149" s="121"/>
      <c r="L149" s="121"/>
      <c r="M149" s="121"/>
    </row>
    <row r="150" spans="1:13" ht="15">
      <c r="A150" s="125" t="s">
        <v>187</v>
      </c>
      <c r="B150" s="125" t="s">
        <v>22</v>
      </c>
      <c r="C150" s="151">
        <v>5.74</v>
      </c>
      <c r="D150" s="151">
        <v>5.42</v>
      </c>
      <c r="E150" s="126">
        <f aca="true" t="shared" si="3" ref="E150:E180">D150-C150</f>
        <v>-0.3200000000000003</v>
      </c>
      <c r="F150" s="160" t="s">
        <v>137</v>
      </c>
      <c r="G150" s="160"/>
      <c r="H150" s="159" t="s">
        <v>111</v>
      </c>
      <c r="I150" s="159" t="s">
        <v>22</v>
      </c>
      <c r="J150" s="152">
        <v>2.35</v>
      </c>
      <c r="K150" s="152">
        <v>2.24</v>
      </c>
      <c r="L150" s="126">
        <f aca="true" t="shared" si="4" ref="L150">K150-J150</f>
        <v>-0.10999999999999988</v>
      </c>
      <c r="M150" s="160"/>
    </row>
    <row r="151" spans="1:13" ht="15">
      <c r="A151" s="125" t="s">
        <v>187</v>
      </c>
      <c r="B151" s="125" t="s">
        <v>46</v>
      </c>
      <c r="C151" s="152">
        <v>9.49</v>
      </c>
      <c r="D151" s="152">
        <v>7.13</v>
      </c>
      <c r="E151" s="126">
        <f t="shared" si="3"/>
        <v>-2.3600000000000003</v>
      </c>
      <c r="F151" s="160" t="s">
        <v>76</v>
      </c>
      <c r="G151" s="160"/>
      <c r="H151" s="159" t="s">
        <v>111</v>
      </c>
      <c r="I151" s="159" t="s">
        <v>46</v>
      </c>
      <c r="J151" s="151">
        <v>3.21</v>
      </c>
      <c r="K151" s="151">
        <v>2.45</v>
      </c>
      <c r="L151" s="126">
        <f aca="true" t="shared" si="5" ref="L151:L180">K151-J151</f>
        <v>-0.7599999999999998</v>
      </c>
      <c r="M151" s="160"/>
    </row>
    <row r="152" spans="1:13" ht="15">
      <c r="A152" s="125" t="s">
        <v>187</v>
      </c>
      <c r="B152" s="125" t="s">
        <v>37</v>
      </c>
      <c r="C152" s="152">
        <v>8.87</v>
      </c>
      <c r="D152" s="152">
        <v>7.78</v>
      </c>
      <c r="E152" s="126">
        <f t="shared" si="3"/>
        <v>-1.089999999999999</v>
      </c>
      <c r="F152" s="160" t="s">
        <v>96</v>
      </c>
      <c r="G152" s="160"/>
      <c r="H152" s="159" t="s">
        <v>111</v>
      </c>
      <c r="I152" s="159" t="s">
        <v>37</v>
      </c>
      <c r="J152" s="151">
        <v>3.34</v>
      </c>
      <c r="K152" s="151">
        <v>2.95</v>
      </c>
      <c r="L152" s="126">
        <f t="shared" si="5"/>
        <v>-0.3899999999999997</v>
      </c>
      <c r="M152" s="160"/>
    </row>
    <row r="153" spans="1:13" ht="15">
      <c r="A153" s="125" t="s">
        <v>187</v>
      </c>
      <c r="B153" s="125" t="s">
        <v>48</v>
      </c>
      <c r="C153" s="151">
        <v>7.91</v>
      </c>
      <c r="D153" s="151">
        <v>7.08</v>
      </c>
      <c r="E153" s="126">
        <f t="shared" si="3"/>
        <v>-0.8300000000000001</v>
      </c>
      <c r="F153" s="160" t="s">
        <v>94</v>
      </c>
      <c r="G153" s="160"/>
      <c r="H153" s="159" t="s">
        <v>111</v>
      </c>
      <c r="I153" s="159" t="s">
        <v>48</v>
      </c>
      <c r="J153" s="152">
        <v>2.12</v>
      </c>
      <c r="K153" s="152">
        <v>1.92</v>
      </c>
      <c r="L153" s="126">
        <f t="shared" si="5"/>
        <v>-0.20000000000000018</v>
      </c>
      <c r="M153" s="160"/>
    </row>
    <row r="154" spans="1:13" ht="15">
      <c r="A154" s="125" t="s">
        <v>187</v>
      </c>
      <c r="B154" s="125" t="s">
        <v>64</v>
      </c>
      <c r="C154" s="152">
        <v>4.28</v>
      </c>
      <c r="D154" s="152">
        <v>3.49</v>
      </c>
      <c r="E154" s="126">
        <f t="shared" si="3"/>
        <v>-0.79</v>
      </c>
      <c r="F154" s="160" t="s">
        <v>87</v>
      </c>
      <c r="G154" s="160"/>
      <c r="H154" s="159" t="s">
        <v>111</v>
      </c>
      <c r="I154" s="159" t="s">
        <v>64</v>
      </c>
      <c r="J154" s="151">
        <v>1.75</v>
      </c>
      <c r="K154" s="151">
        <v>1.39</v>
      </c>
      <c r="L154" s="126">
        <f t="shared" si="5"/>
        <v>-0.3600000000000001</v>
      </c>
      <c r="M154" s="160"/>
    </row>
    <row r="155" spans="1:13" ht="15">
      <c r="A155" s="125" t="s">
        <v>187</v>
      </c>
      <c r="B155" s="125" t="s">
        <v>43</v>
      </c>
      <c r="C155" s="151">
        <v>8.53</v>
      </c>
      <c r="D155" s="151">
        <v>7.87</v>
      </c>
      <c r="E155" s="126">
        <f t="shared" si="3"/>
        <v>-0.6599999999999993</v>
      </c>
      <c r="F155" s="160" t="s">
        <v>90</v>
      </c>
      <c r="G155" s="160"/>
      <c r="H155" s="159" t="s">
        <v>111</v>
      </c>
      <c r="I155" s="159" t="s">
        <v>43</v>
      </c>
      <c r="J155" s="152">
        <v>3.39</v>
      </c>
      <c r="K155" s="152">
        <v>3.16</v>
      </c>
      <c r="L155" s="126">
        <f t="shared" si="5"/>
        <v>-0.22999999999999998</v>
      </c>
      <c r="M155" s="160"/>
    </row>
    <row r="156" spans="1:13" ht="15">
      <c r="A156" s="125" t="s">
        <v>187</v>
      </c>
      <c r="B156" s="125" t="s">
        <v>47</v>
      </c>
      <c r="C156" s="152">
        <v>7.65</v>
      </c>
      <c r="D156" s="152">
        <v>7.06</v>
      </c>
      <c r="E156" s="126">
        <f t="shared" si="3"/>
        <v>-0.5900000000000007</v>
      </c>
      <c r="F156" s="160" t="s">
        <v>85</v>
      </c>
      <c r="G156" s="160"/>
      <c r="H156" s="159" t="s">
        <v>111</v>
      </c>
      <c r="I156" s="159" t="s">
        <v>47</v>
      </c>
      <c r="J156" s="151">
        <v>3.25</v>
      </c>
      <c r="K156" s="151">
        <v>3.04</v>
      </c>
      <c r="L156" s="126">
        <f t="shared" si="5"/>
        <v>-0.20999999999999996</v>
      </c>
      <c r="M156" s="160"/>
    </row>
    <row r="157" spans="1:13" ht="15">
      <c r="A157" s="125" t="s">
        <v>187</v>
      </c>
      <c r="B157" s="125" t="s">
        <v>44</v>
      </c>
      <c r="C157" s="152">
        <v>8.05</v>
      </c>
      <c r="D157" s="152">
        <v>7.47</v>
      </c>
      <c r="E157" s="126">
        <f t="shared" si="3"/>
        <v>-0.580000000000001</v>
      </c>
      <c r="F157" s="160" t="s">
        <v>89</v>
      </c>
      <c r="G157" s="160"/>
      <c r="H157" s="159" t="s">
        <v>111</v>
      </c>
      <c r="I157" s="159" t="s">
        <v>44</v>
      </c>
      <c r="J157" s="151">
        <v>2.46</v>
      </c>
      <c r="K157" s="151">
        <v>2.27</v>
      </c>
      <c r="L157" s="126">
        <f t="shared" si="5"/>
        <v>-0.18999999999999995</v>
      </c>
      <c r="M157" s="160"/>
    </row>
    <row r="158" spans="1:13" ht="15">
      <c r="A158" s="125" t="s">
        <v>187</v>
      </c>
      <c r="B158" s="125" t="s">
        <v>52</v>
      </c>
      <c r="C158" s="152">
        <v>6.88</v>
      </c>
      <c r="D158" s="152">
        <v>6.33</v>
      </c>
      <c r="E158" s="126">
        <f t="shared" si="3"/>
        <v>-0.5499999999999998</v>
      </c>
      <c r="F158" s="160" t="s">
        <v>93</v>
      </c>
      <c r="G158" s="160"/>
      <c r="H158" s="159" t="s">
        <v>111</v>
      </c>
      <c r="I158" s="159" t="s">
        <v>52</v>
      </c>
      <c r="J158" s="151">
        <v>2.53</v>
      </c>
      <c r="K158" s="151">
        <v>2.38</v>
      </c>
      <c r="L158" s="126">
        <f t="shared" si="5"/>
        <v>-0.1499999999999999</v>
      </c>
      <c r="M158" s="160"/>
    </row>
    <row r="159" spans="1:13" ht="15">
      <c r="A159" s="125" t="s">
        <v>187</v>
      </c>
      <c r="B159" s="125" t="s">
        <v>55</v>
      </c>
      <c r="C159" s="151">
        <v>6.2</v>
      </c>
      <c r="D159" s="151">
        <v>5.82</v>
      </c>
      <c r="E159" s="126">
        <f t="shared" si="3"/>
        <v>-0.3799999999999999</v>
      </c>
      <c r="F159" s="160" t="s">
        <v>83</v>
      </c>
      <c r="G159" s="160"/>
      <c r="H159" s="159" t="s">
        <v>111</v>
      </c>
      <c r="I159" s="159" t="s">
        <v>55</v>
      </c>
      <c r="J159" s="152">
        <v>1.41</v>
      </c>
      <c r="K159" s="152">
        <v>1.21</v>
      </c>
      <c r="L159" s="126">
        <f t="shared" si="5"/>
        <v>-0.19999999999999996</v>
      </c>
      <c r="M159" s="160"/>
    </row>
    <row r="160" spans="1:13" ht="15">
      <c r="A160" s="125" t="s">
        <v>187</v>
      </c>
      <c r="B160" s="125" t="s">
        <v>42</v>
      </c>
      <c r="C160" s="151">
        <v>9.15</v>
      </c>
      <c r="D160" s="151">
        <v>8.8</v>
      </c>
      <c r="E160" s="126">
        <f t="shared" si="3"/>
        <v>-0.34999999999999964</v>
      </c>
      <c r="F160" s="160" t="s">
        <v>81</v>
      </c>
      <c r="G160" s="160"/>
      <c r="H160" s="159" t="s">
        <v>111</v>
      </c>
      <c r="I160" s="159" t="s">
        <v>42</v>
      </c>
      <c r="J160" s="152">
        <v>3.46</v>
      </c>
      <c r="K160" s="152">
        <v>3.28</v>
      </c>
      <c r="L160" s="126">
        <f t="shared" si="5"/>
        <v>-0.18000000000000016</v>
      </c>
      <c r="M160" s="160"/>
    </row>
    <row r="161" spans="1:13" ht="15">
      <c r="A161" s="125" t="s">
        <v>187</v>
      </c>
      <c r="B161" s="125" t="s">
        <v>58</v>
      </c>
      <c r="C161" s="152">
        <v>5.28</v>
      </c>
      <c r="D161" s="152">
        <v>4.94</v>
      </c>
      <c r="E161" s="126">
        <f t="shared" si="3"/>
        <v>-0.33999999999999986</v>
      </c>
      <c r="F161" s="160" t="s">
        <v>68</v>
      </c>
      <c r="G161" s="160"/>
      <c r="H161" s="159" t="s">
        <v>111</v>
      </c>
      <c r="I161" s="159" t="s">
        <v>58</v>
      </c>
      <c r="J161" s="151">
        <v>2.28</v>
      </c>
      <c r="K161" s="151">
        <v>2.1</v>
      </c>
      <c r="L161" s="126">
        <f t="shared" si="5"/>
        <v>-0.17999999999999972</v>
      </c>
      <c r="M161" s="160"/>
    </row>
    <row r="162" spans="1:13" ht="15">
      <c r="A162" s="125" t="s">
        <v>187</v>
      </c>
      <c r="B162" s="125" t="s">
        <v>59</v>
      </c>
      <c r="C162" s="151">
        <v>4.99</v>
      </c>
      <c r="D162" s="151">
        <v>4.65</v>
      </c>
      <c r="E162" s="126">
        <f t="shared" si="3"/>
        <v>-0.33999999999999986</v>
      </c>
      <c r="F162" s="160" t="s">
        <v>78</v>
      </c>
      <c r="G162" s="160"/>
      <c r="H162" s="159" t="s">
        <v>111</v>
      </c>
      <c r="I162" s="159" t="s">
        <v>59</v>
      </c>
      <c r="J162" s="152">
        <v>1.77</v>
      </c>
      <c r="K162" s="152">
        <v>1.75</v>
      </c>
      <c r="L162" s="126">
        <f t="shared" si="5"/>
        <v>-0.020000000000000018</v>
      </c>
      <c r="M162" s="160"/>
    </row>
    <row r="163" spans="1:13" ht="15">
      <c r="A163" s="125" t="s">
        <v>187</v>
      </c>
      <c r="B163" s="125" t="s">
        <v>56</v>
      </c>
      <c r="C163" s="151">
        <v>5.67</v>
      </c>
      <c r="D163" s="151">
        <v>5.34</v>
      </c>
      <c r="E163" s="126">
        <f t="shared" si="3"/>
        <v>-0.33000000000000007</v>
      </c>
      <c r="F163" s="160" t="s">
        <v>72</v>
      </c>
      <c r="G163" s="160"/>
      <c r="H163" s="159" t="s">
        <v>111</v>
      </c>
      <c r="I163" s="159" t="s">
        <v>56</v>
      </c>
      <c r="J163" s="152">
        <v>2.04</v>
      </c>
      <c r="K163" s="152">
        <v>1.93</v>
      </c>
      <c r="L163" s="126">
        <f t="shared" si="5"/>
        <v>-0.1100000000000001</v>
      </c>
      <c r="M163" s="160"/>
    </row>
    <row r="164" spans="1:13" ht="15">
      <c r="A164" s="125" t="s">
        <v>187</v>
      </c>
      <c r="B164" s="125" t="s">
        <v>60</v>
      </c>
      <c r="C164" s="152">
        <v>4.9</v>
      </c>
      <c r="D164" s="152">
        <v>4.59</v>
      </c>
      <c r="E164" s="126">
        <f t="shared" si="3"/>
        <v>-0.3100000000000005</v>
      </c>
      <c r="F164" s="160" t="s">
        <v>80</v>
      </c>
      <c r="G164" s="160"/>
      <c r="H164" s="159" t="s">
        <v>111</v>
      </c>
      <c r="I164" s="159" t="s">
        <v>60</v>
      </c>
      <c r="J164" s="151">
        <v>2.31</v>
      </c>
      <c r="K164" s="151">
        <v>2.18</v>
      </c>
      <c r="L164" s="126">
        <f t="shared" si="5"/>
        <v>-0.1299999999999999</v>
      </c>
      <c r="M164" s="160"/>
    </row>
    <row r="165" spans="1:13" ht="15">
      <c r="A165" s="125" t="s">
        <v>187</v>
      </c>
      <c r="B165" s="125" t="s">
        <v>50</v>
      </c>
      <c r="C165" s="152">
        <v>6.93</v>
      </c>
      <c r="D165" s="152">
        <v>6.65</v>
      </c>
      <c r="E165" s="126">
        <f t="shared" si="3"/>
        <v>-0.27999999999999936</v>
      </c>
      <c r="F165" s="160" t="s">
        <v>75</v>
      </c>
      <c r="G165" s="160"/>
      <c r="H165" s="159" t="s">
        <v>111</v>
      </c>
      <c r="I165" s="159" t="s">
        <v>50</v>
      </c>
      <c r="J165" s="151">
        <v>3.29</v>
      </c>
      <c r="K165" s="151">
        <v>3.17</v>
      </c>
      <c r="L165" s="126">
        <f t="shared" si="5"/>
        <v>-0.1200000000000001</v>
      </c>
      <c r="M165" s="160"/>
    </row>
    <row r="166" spans="1:13" ht="15">
      <c r="A166" s="125" t="s">
        <v>187</v>
      </c>
      <c r="B166" s="125" t="s">
        <v>57</v>
      </c>
      <c r="C166" s="151">
        <v>5.77</v>
      </c>
      <c r="D166" s="151">
        <v>5.5</v>
      </c>
      <c r="E166" s="126">
        <f t="shared" si="3"/>
        <v>-0.2699999999999996</v>
      </c>
      <c r="F166" s="160" t="s">
        <v>69</v>
      </c>
      <c r="G166" s="160"/>
      <c r="H166" s="159" t="s">
        <v>111</v>
      </c>
      <c r="I166" s="159" t="s">
        <v>57</v>
      </c>
      <c r="J166" s="152">
        <v>2.64</v>
      </c>
      <c r="K166" s="152">
        <v>2.54</v>
      </c>
      <c r="L166" s="126">
        <f t="shared" si="5"/>
        <v>-0.10000000000000009</v>
      </c>
      <c r="M166" s="160"/>
    </row>
    <row r="167" spans="1:13" ht="15">
      <c r="A167" s="125" t="s">
        <v>187</v>
      </c>
      <c r="B167" s="125" t="s">
        <v>45</v>
      </c>
      <c r="C167" s="151">
        <v>7.37</v>
      </c>
      <c r="D167" s="151">
        <v>7.15</v>
      </c>
      <c r="E167" s="126">
        <f t="shared" si="3"/>
        <v>-0.21999999999999975</v>
      </c>
      <c r="F167" s="160" t="s">
        <v>72</v>
      </c>
      <c r="G167" s="160"/>
      <c r="H167" s="159" t="s">
        <v>111</v>
      </c>
      <c r="I167" s="159" t="s">
        <v>45</v>
      </c>
      <c r="J167" s="152">
        <v>2.54</v>
      </c>
      <c r="K167" s="152">
        <v>2.48</v>
      </c>
      <c r="L167" s="126">
        <f t="shared" si="5"/>
        <v>-0.06000000000000005</v>
      </c>
      <c r="M167" s="160"/>
    </row>
    <row r="168" spans="1:13" ht="15">
      <c r="A168" s="125" t="s">
        <v>187</v>
      </c>
      <c r="B168" s="125" t="s">
        <v>54</v>
      </c>
      <c r="C168" s="151">
        <v>6.21</v>
      </c>
      <c r="D168" s="153">
        <v>6</v>
      </c>
      <c r="E168" s="126">
        <f t="shared" si="3"/>
        <v>-0.20999999999999996</v>
      </c>
      <c r="F168" s="160" t="s">
        <v>82</v>
      </c>
      <c r="G168" s="160"/>
      <c r="H168" s="159" t="s">
        <v>111</v>
      </c>
      <c r="I168" s="159" t="s">
        <v>54</v>
      </c>
      <c r="J168" s="152">
        <v>2.26</v>
      </c>
      <c r="K168" s="152">
        <v>2.18</v>
      </c>
      <c r="L168" s="126">
        <f t="shared" si="5"/>
        <v>-0.07999999999999963</v>
      </c>
      <c r="M168" s="160"/>
    </row>
    <row r="169" spans="1:13" ht="15">
      <c r="A169" s="125" t="s">
        <v>187</v>
      </c>
      <c r="B169" s="125" t="s">
        <v>63</v>
      </c>
      <c r="C169" s="151">
        <v>6.91</v>
      </c>
      <c r="D169" s="151">
        <v>6.75</v>
      </c>
      <c r="E169" s="126">
        <f t="shared" si="3"/>
        <v>-0.16000000000000014</v>
      </c>
      <c r="F169" s="160" t="s">
        <v>97</v>
      </c>
      <c r="G169" s="160"/>
      <c r="H169" s="159" t="s">
        <v>111</v>
      </c>
      <c r="I169" s="159" t="s">
        <v>63</v>
      </c>
      <c r="J169" s="152">
        <v>2.39</v>
      </c>
      <c r="K169" s="152">
        <v>2.38</v>
      </c>
      <c r="L169" s="126">
        <f t="shared" si="5"/>
        <v>-0.010000000000000231</v>
      </c>
      <c r="M169" s="160"/>
    </row>
    <row r="170" spans="1:13" ht="15">
      <c r="A170" s="125" t="s">
        <v>187</v>
      </c>
      <c r="B170" s="125" t="s">
        <v>67</v>
      </c>
      <c r="C170" s="152">
        <v>5.72</v>
      </c>
      <c r="D170" s="152">
        <v>5.56</v>
      </c>
      <c r="E170" s="126">
        <f t="shared" si="3"/>
        <v>-0.16000000000000014</v>
      </c>
      <c r="F170" s="160" t="s">
        <v>84</v>
      </c>
      <c r="G170" s="160"/>
      <c r="H170" s="159" t="s">
        <v>111</v>
      </c>
      <c r="I170" s="159" t="s">
        <v>67</v>
      </c>
      <c r="J170" s="151">
        <v>1.99</v>
      </c>
      <c r="K170" s="151">
        <v>2.01</v>
      </c>
      <c r="L170" s="126">
        <f t="shared" si="5"/>
        <v>0.019999999999999796</v>
      </c>
      <c r="M170" s="160"/>
    </row>
    <row r="171" spans="1:13" ht="15">
      <c r="A171" s="125" t="s">
        <v>187</v>
      </c>
      <c r="B171" s="125" t="s">
        <v>152</v>
      </c>
      <c r="C171" s="151">
        <v>4.25</v>
      </c>
      <c r="D171" s="151">
        <v>4.12</v>
      </c>
      <c r="E171" s="126">
        <f t="shared" si="3"/>
        <v>-0.1299999999999999</v>
      </c>
      <c r="F171" s="160" t="s">
        <v>74</v>
      </c>
      <c r="G171" s="160"/>
      <c r="H171" s="159" t="s">
        <v>111</v>
      </c>
      <c r="I171" s="159" t="s">
        <v>152</v>
      </c>
      <c r="J171" s="152">
        <v>1.76</v>
      </c>
      <c r="K171" s="152">
        <v>1.71</v>
      </c>
      <c r="L171" s="126">
        <f t="shared" si="5"/>
        <v>-0.050000000000000044</v>
      </c>
      <c r="M171" s="160"/>
    </row>
    <row r="172" spans="1:13" ht="15">
      <c r="A172" s="125" t="s">
        <v>187</v>
      </c>
      <c r="B172" s="125" t="s">
        <v>40</v>
      </c>
      <c r="C172" s="152">
        <v>9.23</v>
      </c>
      <c r="D172" s="152">
        <v>9.11</v>
      </c>
      <c r="E172" s="126">
        <f t="shared" si="3"/>
        <v>-0.120000000000001</v>
      </c>
      <c r="F172" s="160" t="s">
        <v>77</v>
      </c>
      <c r="G172" s="160"/>
      <c r="H172" s="159" t="s">
        <v>111</v>
      </c>
      <c r="I172" s="159" t="s">
        <v>40</v>
      </c>
      <c r="J172" s="151">
        <v>3.87</v>
      </c>
      <c r="K172" s="151">
        <v>3.77</v>
      </c>
      <c r="L172" s="126">
        <f t="shared" si="5"/>
        <v>-0.10000000000000009</v>
      </c>
      <c r="M172" s="160"/>
    </row>
    <row r="173" spans="1:13" ht="15">
      <c r="A173" s="125" t="s">
        <v>187</v>
      </c>
      <c r="B173" s="125" t="s">
        <v>51</v>
      </c>
      <c r="C173" s="152">
        <v>6.62</v>
      </c>
      <c r="D173" s="152">
        <v>6.5</v>
      </c>
      <c r="E173" s="126">
        <f t="shared" si="3"/>
        <v>-0.1200000000000001</v>
      </c>
      <c r="F173" s="160" t="s">
        <v>79</v>
      </c>
      <c r="G173" s="160"/>
      <c r="H173" s="159" t="s">
        <v>111</v>
      </c>
      <c r="I173" s="159" t="s">
        <v>51</v>
      </c>
      <c r="J173" s="151">
        <v>2.81</v>
      </c>
      <c r="K173" s="151">
        <v>2.75</v>
      </c>
      <c r="L173" s="126">
        <f t="shared" si="5"/>
        <v>-0.06000000000000005</v>
      </c>
      <c r="M173" s="160"/>
    </row>
    <row r="174" spans="1:13" ht="15">
      <c r="A174" s="125" t="s">
        <v>187</v>
      </c>
      <c r="B174" s="125" t="s">
        <v>66</v>
      </c>
      <c r="C174" s="151">
        <v>5.06</v>
      </c>
      <c r="D174" s="151">
        <v>4.94</v>
      </c>
      <c r="E174" s="126">
        <f t="shared" si="3"/>
        <v>-0.11999999999999922</v>
      </c>
      <c r="F174" s="160" t="s">
        <v>71</v>
      </c>
      <c r="G174" s="160"/>
      <c r="H174" s="159" t="s">
        <v>111</v>
      </c>
      <c r="I174" s="159" t="s">
        <v>66</v>
      </c>
      <c r="J174" s="152">
        <v>1.38</v>
      </c>
      <c r="K174" s="152">
        <v>1.37</v>
      </c>
      <c r="L174" s="126">
        <f t="shared" si="5"/>
        <v>-0.009999999999999787</v>
      </c>
      <c r="M174" s="160"/>
    </row>
    <row r="175" spans="1:13" ht="15">
      <c r="A175" s="125" t="s">
        <v>187</v>
      </c>
      <c r="B175" s="125" t="s">
        <v>49</v>
      </c>
      <c r="C175" s="151">
        <v>7.06</v>
      </c>
      <c r="D175" s="151">
        <v>6.95</v>
      </c>
      <c r="E175" s="126">
        <f t="shared" si="3"/>
        <v>-0.10999999999999943</v>
      </c>
      <c r="F175" s="160" t="s">
        <v>92</v>
      </c>
      <c r="G175" s="160"/>
      <c r="H175" s="159" t="s">
        <v>111</v>
      </c>
      <c r="I175" s="159" t="s">
        <v>49</v>
      </c>
      <c r="J175" s="152">
        <v>2.54</v>
      </c>
      <c r="K175" s="152">
        <v>2.55</v>
      </c>
      <c r="L175" s="126">
        <f t="shared" si="5"/>
        <v>0.009999999999999787</v>
      </c>
      <c r="M175" s="160"/>
    </row>
    <row r="176" spans="1:13" ht="15">
      <c r="A176" s="125" t="s">
        <v>187</v>
      </c>
      <c r="B176" s="125" t="s">
        <v>61</v>
      </c>
      <c r="C176" s="151">
        <v>4.71</v>
      </c>
      <c r="D176" s="151">
        <v>4.66</v>
      </c>
      <c r="E176" s="126">
        <f t="shared" si="3"/>
        <v>-0.04999999999999982</v>
      </c>
      <c r="F176" s="160" t="s">
        <v>95</v>
      </c>
      <c r="G176" s="160"/>
      <c r="H176" s="159" t="s">
        <v>111</v>
      </c>
      <c r="I176" s="159" t="s">
        <v>61</v>
      </c>
      <c r="J176" s="152">
        <v>2.05</v>
      </c>
      <c r="K176" s="152">
        <v>2.02</v>
      </c>
      <c r="L176" s="126">
        <f t="shared" si="5"/>
        <v>-0.029999999999999805</v>
      </c>
      <c r="M176" s="160"/>
    </row>
    <row r="177" spans="1:13" ht="15">
      <c r="A177" s="125" t="s">
        <v>187</v>
      </c>
      <c r="B177" s="125" t="s">
        <v>65</v>
      </c>
      <c r="C177" s="152">
        <v>5.22</v>
      </c>
      <c r="D177" s="152">
        <v>5.23</v>
      </c>
      <c r="E177" s="126">
        <f t="shared" si="3"/>
        <v>0.010000000000000675</v>
      </c>
      <c r="F177" s="160" t="s">
        <v>91</v>
      </c>
      <c r="G177" s="160"/>
      <c r="H177" s="159" t="s">
        <v>111</v>
      </c>
      <c r="I177" s="159" t="s">
        <v>65</v>
      </c>
      <c r="J177" s="151">
        <v>2.11</v>
      </c>
      <c r="K177" s="151">
        <v>2.03</v>
      </c>
      <c r="L177" s="126">
        <f t="shared" si="5"/>
        <v>-0.08000000000000007</v>
      </c>
      <c r="M177" s="160"/>
    </row>
    <row r="178" spans="1:13" ht="15">
      <c r="A178" s="125" t="s">
        <v>187</v>
      </c>
      <c r="B178" s="125" t="s">
        <v>53</v>
      </c>
      <c r="C178" s="151">
        <v>6.16</v>
      </c>
      <c r="D178" s="151">
        <v>6.19</v>
      </c>
      <c r="E178" s="126">
        <f t="shared" si="3"/>
        <v>0.03000000000000025</v>
      </c>
      <c r="F178" s="160" t="s">
        <v>86</v>
      </c>
      <c r="G178" s="160"/>
      <c r="H178" s="159" t="s">
        <v>111</v>
      </c>
      <c r="I178" s="159" t="s">
        <v>53</v>
      </c>
      <c r="J178" s="152">
        <v>1.89</v>
      </c>
      <c r="K178" s="152">
        <v>1.93</v>
      </c>
      <c r="L178" s="126">
        <f t="shared" si="5"/>
        <v>0.040000000000000036</v>
      </c>
      <c r="M178" s="160"/>
    </row>
    <row r="179" spans="1:13" ht="15">
      <c r="A179" s="125" t="s">
        <v>187</v>
      </c>
      <c r="B179" s="125" t="s">
        <v>39</v>
      </c>
      <c r="C179" s="152">
        <v>9.85</v>
      </c>
      <c r="D179" s="152">
        <v>9.89</v>
      </c>
      <c r="E179" s="126">
        <f t="shared" si="3"/>
        <v>0.040000000000000924</v>
      </c>
      <c r="F179" s="160" t="s">
        <v>70</v>
      </c>
      <c r="G179" s="160"/>
      <c r="H179" s="159" t="s">
        <v>111</v>
      </c>
      <c r="I179" s="159" t="s">
        <v>39</v>
      </c>
      <c r="J179" s="151">
        <v>2.99</v>
      </c>
      <c r="K179" s="151">
        <v>3.03</v>
      </c>
      <c r="L179" s="126">
        <f t="shared" si="5"/>
        <v>0.03999999999999959</v>
      </c>
      <c r="M179" s="160"/>
    </row>
    <row r="180" spans="1:13" ht="15">
      <c r="A180" s="125" t="s">
        <v>187</v>
      </c>
      <c r="B180" s="125" t="s">
        <v>38</v>
      </c>
      <c r="C180" s="152">
        <v>9.43</v>
      </c>
      <c r="D180" s="152">
        <v>9.69</v>
      </c>
      <c r="E180" s="126">
        <f t="shared" si="3"/>
        <v>0.2599999999999998</v>
      </c>
      <c r="F180" s="160" t="s">
        <v>88</v>
      </c>
      <c r="G180" s="160"/>
      <c r="H180" s="159" t="s">
        <v>111</v>
      </c>
      <c r="I180" s="159" t="s">
        <v>38</v>
      </c>
      <c r="J180" s="151">
        <v>2.94</v>
      </c>
      <c r="K180" s="151">
        <v>3.1</v>
      </c>
      <c r="L180" s="126">
        <f t="shared" si="5"/>
        <v>0.16000000000000014</v>
      </c>
      <c r="M180" s="160"/>
    </row>
  </sheetData>
  <mergeCells count="6">
    <mergeCell ref="A148:B148"/>
    <mergeCell ref="A68:B68"/>
    <mergeCell ref="C68:D68"/>
    <mergeCell ref="A69:B69"/>
    <mergeCell ref="A147:B147"/>
    <mergeCell ref="C147:D14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1"/>
  <sheetViews>
    <sheetView showGridLines="0" workbookViewId="0" topLeftCell="A1">
      <selection activeCell="B42" sqref="B42"/>
    </sheetView>
  </sheetViews>
  <sheetFormatPr defaultColWidth="9.00390625" defaultRowHeight="15"/>
  <cols>
    <col min="1" max="1" width="9.00390625" style="64" customWidth="1"/>
    <col min="2" max="2" width="16.28125" style="65" customWidth="1"/>
    <col min="3" max="3" width="14.57421875" style="65" customWidth="1"/>
    <col min="4" max="9" width="9.140625" style="65" bestFit="1" customWidth="1"/>
    <col min="10" max="11" width="16.57421875" style="65" customWidth="1"/>
    <col min="12" max="15" width="9.140625" style="65" bestFit="1" customWidth="1"/>
    <col min="16" max="16" width="9.8515625" style="65" bestFit="1" customWidth="1"/>
    <col min="17" max="17" width="9.140625" style="65" bestFit="1" customWidth="1"/>
    <col min="18" max="16384" width="9.00390625" style="67" customWidth="1"/>
  </cols>
  <sheetData>
    <row r="1" ht="12"/>
    <row r="2" spans="5:7" ht="12">
      <c r="E2" s="66"/>
      <c r="G2" s="66" t="s">
        <v>167</v>
      </c>
    </row>
    <row r="3" ht="12">
      <c r="G3" s="65" t="s">
        <v>112</v>
      </c>
    </row>
    <row r="4" ht="12"/>
    <row r="5" spans="2:19" ht="12">
      <c r="B5" s="64"/>
      <c r="C5" s="65" t="s">
        <v>113</v>
      </c>
      <c r="D5" s="65" t="s">
        <v>114</v>
      </c>
      <c r="E5" s="65" t="s">
        <v>115</v>
      </c>
      <c r="F5" s="65" t="s">
        <v>116</v>
      </c>
      <c r="G5" s="65" t="s">
        <v>5</v>
      </c>
      <c r="H5" s="65" t="s">
        <v>6</v>
      </c>
      <c r="I5" s="65" t="s">
        <v>113</v>
      </c>
      <c r="K5" s="65" t="s">
        <v>114</v>
      </c>
      <c r="L5" s="65" t="s">
        <v>115</v>
      </c>
      <c r="M5" s="65" t="s">
        <v>116</v>
      </c>
      <c r="N5" s="65" t="s">
        <v>5</v>
      </c>
      <c r="O5" s="65" t="s">
        <v>6</v>
      </c>
      <c r="R5" s="65"/>
      <c r="S5" s="65"/>
    </row>
    <row r="6" spans="1:19" ht="12">
      <c r="A6" s="26" t="s">
        <v>137</v>
      </c>
      <c r="B6" s="26" t="s">
        <v>137</v>
      </c>
      <c r="C6" s="68">
        <v>231552.1</v>
      </c>
      <c r="D6" s="69">
        <v>6675.5</v>
      </c>
      <c r="E6" s="69">
        <v>53774.4</v>
      </c>
      <c r="F6" s="69">
        <v>60026.6</v>
      </c>
      <c r="G6" s="69">
        <v>100325.2</v>
      </c>
      <c r="H6" s="69">
        <v>10248.1</v>
      </c>
      <c r="I6" s="69">
        <v>100</v>
      </c>
      <c r="J6" s="69" t="s">
        <v>137</v>
      </c>
      <c r="K6" s="69">
        <f>D6/C6*100</f>
        <v>2.882936496797049</v>
      </c>
      <c r="L6" s="69">
        <f>E6/C6*100</f>
        <v>23.22345597383915</v>
      </c>
      <c r="M6" s="69">
        <f>F6/C6*100</f>
        <v>25.923582640796607</v>
      </c>
      <c r="N6" s="69">
        <f>G6/C6*100</f>
        <v>43.327268463555285</v>
      </c>
      <c r="O6" s="69">
        <f>H6/C6*100</f>
        <v>4.425829003494246</v>
      </c>
      <c r="R6" s="65"/>
      <c r="S6" s="65"/>
    </row>
    <row r="7" spans="1:19" ht="12">
      <c r="A7" s="26" t="s">
        <v>68</v>
      </c>
      <c r="B7" s="26" t="str">
        <f>VLOOKUP(A7,'Figure 2'!$W$50:$X$80,2,FALSE)</f>
        <v>Austria</v>
      </c>
      <c r="C7" s="70">
        <v>4599.4</v>
      </c>
      <c r="D7" s="69">
        <v>92.5</v>
      </c>
      <c r="E7" s="69">
        <v>787.6</v>
      </c>
      <c r="F7" s="69">
        <v>838.5</v>
      </c>
      <c r="G7" s="69">
        <v>1662.4</v>
      </c>
      <c r="H7" s="69">
        <v>1218.4</v>
      </c>
      <c r="I7" s="69">
        <v>100</v>
      </c>
      <c r="J7" s="69" t="s">
        <v>58</v>
      </c>
      <c r="K7" s="69">
        <f aca="true" t="shared" si="0" ref="K7:K39">D7/C7*100</f>
        <v>2.0111318867678394</v>
      </c>
      <c r="L7" s="69">
        <f aca="true" t="shared" si="1" ref="L7:L39">E7/C7*100</f>
        <v>17.123972692090277</v>
      </c>
      <c r="M7" s="69">
        <f aca="true" t="shared" si="2" ref="M7:M39">F7/C7*100</f>
        <v>18.230638778971173</v>
      </c>
      <c r="N7" s="69">
        <f aca="true" t="shared" si="3" ref="N7:N39">G7/C7*100</f>
        <v>36.143844849328175</v>
      </c>
      <c r="O7" s="69">
        <f aca="true" t="shared" si="4" ref="O7:O37">H7/C7*100</f>
        <v>26.49041179284255</v>
      </c>
      <c r="R7" s="65"/>
      <c r="S7" s="65"/>
    </row>
    <row r="8" spans="1:19" ht="12">
      <c r="A8" s="26" t="s">
        <v>69</v>
      </c>
      <c r="B8" s="26" t="str">
        <f>VLOOKUP(A8,'Figure 2'!$W$50:$X$80,2,FALSE)</f>
        <v>Belgium</v>
      </c>
      <c r="C8" s="68">
        <v>7961.1</v>
      </c>
      <c r="D8" s="69">
        <v>161.1</v>
      </c>
      <c r="E8" s="69">
        <v>1923.2</v>
      </c>
      <c r="F8" s="69">
        <v>2394</v>
      </c>
      <c r="G8" s="69">
        <v>3315.5</v>
      </c>
      <c r="H8" s="69">
        <v>167.3</v>
      </c>
      <c r="I8" s="69">
        <v>100</v>
      </c>
      <c r="J8" s="69" t="s">
        <v>57</v>
      </c>
      <c r="K8" s="69">
        <f t="shared" si="0"/>
        <v>2.0235897049402722</v>
      </c>
      <c r="L8" s="69">
        <f t="shared" si="1"/>
        <v>24.1574656768537</v>
      </c>
      <c r="M8" s="69">
        <f t="shared" si="2"/>
        <v>30.071221313637565</v>
      </c>
      <c r="N8" s="69">
        <f t="shared" si="3"/>
        <v>41.64625491452186</v>
      </c>
      <c r="O8" s="69">
        <f t="shared" si="4"/>
        <v>2.101468390046602</v>
      </c>
      <c r="R8" s="65"/>
      <c r="S8" s="65"/>
    </row>
    <row r="9" spans="1:19" ht="12">
      <c r="A9" s="26" t="s">
        <v>70</v>
      </c>
      <c r="B9" s="26" t="str">
        <f>VLOOKUP(A9,'Figure 2'!$W$50:$X$80,2,FALSE)</f>
        <v>Bulgaria</v>
      </c>
      <c r="C9" s="68">
        <v>1642.1</v>
      </c>
      <c r="D9" s="69">
        <v>55.9</v>
      </c>
      <c r="E9" s="69">
        <v>619.9</v>
      </c>
      <c r="F9" s="69">
        <v>454.9</v>
      </c>
      <c r="G9" s="69">
        <v>491.3</v>
      </c>
      <c r="H9" s="69">
        <v>20.1</v>
      </c>
      <c r="I9" s="69">
        <v>100</v>
      </c>
      <c r="J9" s="69" t="s">
        <v>39</v>
      </c>
      <c r="K9" s="69">
        <f t="shared" si="0"/>
        <v>3.404177577492236</v>
      </c>
      <c r="L9" s="69">
        <f t="shared" si="1"/>
        <v>37.75044150782534</v>
      </c>
      <c r="M9" s="69">
        <f t="shared" si="2"/>
        <v>27.702332379270445</v>
      </c>
      <c r="N9" s="69">
        <f t="shared" si="3"/>
        <v>29.919006150660742</v>
      </c>
      <c r="O9" s="69">
        <f t="shared" si="4"/>
        <v>1.2240423847512334</v>
      </c>
      <c r="R9" s="65"/>
      <c r="S9" s="65"/>
    </row>
    <row r="10" spans="1:19" ht="12">
      <c r="A10" s="26" t="s">
        <v>72</v>
      </c>
      <c r="B10" s="26" t="str">
        <f>VLOOKUP(A10,'Figure 2'!$W$50:$X$80,2,FALSE)</f>
        <v>Cyprus</v>
      </c>
      <c r="C10" s="68">
        <v>410.4</v>
      </c>
      <c r="D10" s="69">
        <v>1.9</v>
      </c>
      <c r="E10" s="69">
        <v>96.9</v>
      </c>
      <c r="F10" s="69">
        <v>91.6</v>
      </c>
      <c r="G10" s="69">
        <v>215.6</v>
      </c>
      <c r="H10" s="69">
        <v>4.4</v>
      </c>
      <c r="I10" s="69">
        <v>100</v>
      </c>
      <c r="J10" s="69" t="s">
        <v>45</v>
      </c>
      <c r="K10" s="69">
        <f t="shared" si="0"/>
        <v>0.4629629629629629</v>
      </c>
      <c r="L10" s="69">
        <f t="shared" si="1"/>
        <v>23.611111111111114</v>
      </c>
      <c r="M10" s="69">
        <f t="shared" si="2"/>
        <v>22.319688109161792</v>
      </c>
      <c r="N10" s="69">
        <f t="shared" si="3"/>
        <v>52.53411306042886</v>
      </c>
      <c r="O10" s="69">
        <f t="shared" si="4"/>
        <v>1.0721247563352827</v>
      </c>
      <c r="R10" s="65"/>
      <c r="S10" s="65"/>
    </row>
    <row r="11" spans="1:19" ht="12">
      <c r="A11" s="26" t="s">
        <v>73</v>
      </c>
      <c r="B11" s="26" t="str">
        <f>VLOOKUP(A11,'Figure 2'!$W$50:$X$80,2,FALSE)</f>
        <v>Czechia</v>
      </c>
      <c r="C11" s="70">
        <v>3880.7</v>
      </c>
      <c r="D11" s="69">
        <v>161.8</v>
      </c>
      <c r="E11" s="69">
        <v>1552.3</v>
      </c>
      <c r="F11" s="69">
        <v>1448.2</v>
      </c>
      <c r="G11" s="69">
        <v>682.7</v>
      </c>
      <c r="H11" s="69">
        <v>35.7</v>
      </c>
      <c r="I11" s="69">
        <v>100</v>
      </c>
      <c r="J11" s="69" t="s">
        <v>56</v>
      </c>
      <c r="K11" s="69">
        <f t="shared" si="0"/>
        <v>4.1693508903032965</v>
      </c>
      <c r="L11" s="69">
        <f t="shared" si="1"/>
        <v>40.00051537093823</v>
      </c>
      <c r="M11" s="69">
        <f t="shared" si="2"/>
        <v>37.31800963743655</v>
      </c>
      <c r="N11" s="69">
        <f t="shared" si="3"/>
        <v>17.592186976576393</v>
      </c>
      <c r="O11" s="69">
        <f t="shared" si="4"/>
        <v>0.9199371247455358</v>
      </c>
      <c r="R11" s="65"/>
      <c r="S11" s="65"/>
    </row>
    <row r="12" spans="1:19" ht="12">
      <c r="A12" s="26" t="s">
        <v>74</v>
      </c>
      <c r="B12" s="26" t="str">
        <f>VLOOKUP(A12,'Figure 2'!$W$50:$X$80,2,FALSE)</f>
        <v>Germany</v>
      </c>
      <c r="C12" s="68">
        <v>47642.3</v>
      </c>
      <c r="D12" s="69">
        <v>1401.3</v>
      </c>
      <c r="E12" s="69">
        <v>10059.8</v>
      </c>
      <c r="F12" s="69">
        <v>9844.4</v>
      </c>
      <c r="G12" s="69">
        <v>21040.1</v>
      </c>
      <c r="H12" s="69">
        <v>5296.7</v>
      </c>
      <c r="I12" s="69">
        <v>100</v>
      </c>
      <c r="J12" s="69" t="s">
        <v>62</v>
      </c>
      <c r="K12" s="69">
        <f t="shared" si="0"/>
        <v>2.9412937662539376</v>
      </c>
      <c r="L12" s="69">
        <f t="shared" si="1"/>
        <v>21.115269413945168</v>
      </c>
      <c r="M12" s="69">
        <f t="shared" si="2"/>
        <v>20.663150183765268</v>
      </c>
      <c r="N12" s="69">
        <f t="shared" si="3"/>
        <v>44.16264538026081</v>
      </c>
      <c r="O12" s="69">
        <f t="shared" si="4"/>
        <v>11.117641255774805</v>
      </c>
      <c r="R12" s="65"/>
      <c r="S12" s="65"/>
    </row>
    <row r="13" spans="1:19" ht="12">
      <c r="A13" s="26" t="s">
        <v>75</v>
      </c>
      <c r="B13" s="26" t="str">
        <f>VLOOKUP(A13,'Figure 2'!$W$50:$X$80,2,FALSE)</f>
        <v>Denmark</v>
      </c>
      <c r="C13" s="68">
        <v>5165.8</v>
      </c>
      <c r="D13" s="69">
        <v>205.6</v>
      </c>
      <c r="E13" s="69">
        <v>731.6</v>
      </c>
      <c r="F13" s="69">
        <v>1092.4</v>
      </c>
      <c r="G13" s="69">
        <v>3136.2</v>
      </c>
      <c r="H13" s="69">
        <v>0</v>
      </c>
      <c r="I13" s="69">
        <v>100</v>
      </c>
      <c r="J13" s="69" t="s">
        <v>50</v>
      </c>
      <c r="K13" s="69">
        <f t="shared" si="0"/>
        <v>3.9800224553796113</v>
      </c>
      <c r="L13" s="69">
        <f t="shared" si="1"/>
        <v>14.16237562429827</v>
      </c>
      <c r="M13" s="69">
        <f t="shared" si="2"/>
        <v>21.14677300708506</v>
      </c>
      <c r="N13" s="69">
        <f t="shared" si="3"/>
        <v>60.71082891323706</v>
      </c>
      <c r="O13" s="69">
        <f t="shared" si="4"/>
        <v>0</v>
      </c>
      <c r="R13" s="65"/>
      <c r="S13" s="65"/>
    </row>
    <row r="14" spans="1:19" ht="12">
      <c r="A14" s="26" t="s">
        <v>76</v>
      </c>
      <c r="B14" s="26" t="str">
        <f>VLOOKUP(A14,'Figure 2'!$W$50:$X$80,2,FALSE)</f>
        <v>Estonia</v>
      </c>
      <c r="C14" s="68">
        <v>601.6</v>
      </c>
      <c r="D14" s="69">
        <v>34.3</v>
      </c>
      <c r="E14" s="69">
        <v>225.1</v>
      </c>
      <c r="F14" s="69">
        <v>184.1</v>
      </c>
      <c r="G14" s="69">
        <v>142</v>
      </c>
      <c r="H14" s="69">
        <v>16.2</v>
      </c>
      <c r="I14" s="69">
        <v>100</v>
      </c>
      <c r="J14" s="69" t="s">
        <v>46</v>
      </c>
      <c r="K14" s="69">
        <f t="shared" si="0"/>
        <v>5.701462765957446</v>
      </c>
      <c r="L14" s="69">
        <f t="shared" si="1"/>
        <v>37.41688829787233</v>
      </c>
      <c r="M14" s="69">
        <f t="shared" si="2"/>
        <v>30.601728723404253</v>
      </c>
      <c r="N14" s="69">
        <f t="shared" si="3"/>
        <v>23.60372340425532</v>
      </c>
      <c r="O14" s="69">
        <f t="shared" si="4"/>
        <v>2.69281914893617</v>
      </c>
      <c r="R14" s="65"/>
      <c r="S14" s="65"/>
    </row>
    <row r="15" spans="1:19" ht="12">
      <c r="A15" s="26" t="s">
        <v>77</v>
      </c>
      <c r="B15" s="26" t="str">
        <f>VLOOKUP(A15,'Figure 2'!$W$50:$X$80,2,FALSE)</f>
        <v>Greece</v>
      </c>
      <c r="C15" s="70">
        <v>4826</v>
      </c>
      <c r="D15" s="69">
        <v>255.3</v>
      </c>
      <c r="E15" s="69">
        <v>1299.2</v>
      </c>
      <c r="F15" s="69">
        <v>1363.2</v>
      </c>
      <c r="G15" s="69">
        <v>1874.6</v>
      </c>
      <c r="H15" s="69">
        <v>33.7</v>
      </c>
      <c r="I15" s="69">
        <v>100</v>
      </c>
      <c r="J15" s="69" t="s">
        <v>40</v>
      </c>
      <c r="K15" s="69">
        <f t="shared" si="0"/>
        <v>5.29009531703274</v>
      </c>
      <c r="L15" s="69">
        <f t="shared" si="1"/>
        <v>26.920845420638212</v>
      </c>
      <c r="M15" s="69">
        <f t="shared" si="2"/>
        <v>28.246995441359307</v>
      </c>
      <c r="N15" s="69">
        <f t="shared" si="3"/>
        <v>38.8437629506838</v>
      </c>
      <c r="O15" s="69">
        <f t="shared" si="4"/>
        <v>0.6983008702859511</v>
      </c>
      <c r="R15" s="65"/>
      <c r="S15" s="65"/>
    </row>
    <row r="16" spans="1:19" ht="12">
      <c r="A16" s="26" t="s">
        <v>78</v>
      </c>
      <c r="B16" s="26" t="str">
        <f>VLOOKUP(A16,'Figure 2'!$W$50:$X$80,2,FALSE)</f>
        <v>Spain</v>
      </c>
      <c r="C16" s="70">
        <v>16020</v>
      </c>
      <c r="D16" s="69">
        <v>223</v>
      </c>
      <c r="E16" s="69">
        <v>3759</v>
      </c>
      <c r="F16" s="69">
        <v>4930.9</v>
      </c>
      <c r="G16" s="69">
        <v>7107.1</v>
      </c>
      <c r="H16" s="69">
        <v>0</v>
      </c>
      <c r="I16" s="69">
        <v>100</v>
      </c>
      <c r="J16" s="69" t="s">
        <v>59</v>
      </c>
      <c r="K16" s="69">
        <f t="shared" si="0"/>
        <v>1.3920099875156056</v>
      </c>
      <c r="L16" s="69">
        <f t="shared" si="1"/>
        <v>23.464419475655433</v>
      </c>
      <c r="M16" s="69">
        <f t="shared" si="2"/>
        <v>30.779650436953805</v>
      </c>
      <c r="N16" s="69">
        <f t="shared" si="3"/>
        <v>44.36392009987516</v>
      </c>
      <c r="O16" s="69">
        <f t="shared" si="4"/>
        <v>0</v>
      </c>
      <c r="R16" s="65"/>
      <c r="S16" s="65"/>
    </row>
    <row r="17" spans="1:19" ht="12">
      <c r="A17" s="26" t="s">
        <v>79</v>
      </c>
      <c r="B17" s="26" t="str">
        <f>VLOOKUP(A17,'Figure 2'!$W$50:$X$80,2,FALSE)</f>
        <v>Finland</v>
      </c>
      <c r="C17" s="68">
        <v>4605.1</v>
      </c>
      <c r="D17" s="69">
        <v>155.3</v>
      </c>
      <c r="E17" s="69">
        <v>899.6</v>
      </c>
      <c r="F17" s="69">
        <v>1685.9</v>
      </c>
      <c r="G17" s="69">
        <v>1814.4</v>
      </c>
      <c r="H17" s="69">
        <v>50</v>
      </c>
      <c r="I17" s="69">
        <v>100</v>
      </c>
      <c r="J17" s="69" t="s">
        <v>51</v>
      </c>
      <c r="K17" s="69">
        <f t="shared" si="0"/>
        <v>3.3723480489023037</v>
      </c>
      <c r="L17" s="69">
        <f t="shared" si="1"/>
        <v>19.534863520879025</v>
      </c>
      <c r="M17" s="69">
        <f t="shared" si="2"/>
        <v>36.60941130485766</v>
      </c>
      <c r="N17" s="69">
        <f t="shared" si="3"/>
        <v>39.39979587848255</v>
      </c>
      <c r="O17" s="69">
        <f t="shared" si="4"/>
        <v>1.085752752383227</v>
      </c>
      <c r="R17" s="65"/>
      <c r="S17" s="65"/>
    </row>
    <row r="18" spans="1:19" ht="12">
      <c r="A18" s="26" t="s">
        <v>80</v>
      </c>
      <c r="B18" s="26" t="str">
        <f>VLOOKUP(A18,'Figure 2'!$W$50:$X$80,2,FALSE)</f>
        <v>France</v>
      </c>
      <c r="C18" s="70">
        <v>41272</v>
      </c>
      <c r="D18" s="69">
        <v>1191.9</v>
      </c>
      <c r="E18" s="69">
        <v>11098.6</v>
      </c>
      <c r="F18" s="69">
        <v>9808.3</v>
      </c>
      <c r="G18" s="69">
        <v>17629.1</v>
      </c>
      <c r="H18" s="69">
        <v>1045.1</v>
      </c>
      <c r="I18" s="69">
        <v>100</v>
      </c>
      <c r="J18" s="69" t="s">
        <v>60</v>
      </c>
      <c r="K18" s="69">
        <f t="shared" si="0"/>
        <v>2.887914324481489</v>
      </c>
      <c r="L18" s="69">
        <f t="shared" si="1"/>
        <v>26.891354913742976</v>
      </c>
      <c r="M18" s="69">
        <f t="shared" si="2"/>
        <v>23.765022291141694</v>
      </c>
      <c r="N18" s="69">
        <f t="shared" si="3"/>
        <v>42.71443109129676</v>
      </c>
      <c r="O18" s="69">
        <f t="shared" si="4"/>
        <v>2.5322252374491176</v>
      </c>
      <c r="R18" s="65"/>
      <c r="S18" s="65"/>
    </row>
    <row r="19" spans="1:19" ht="12">
      <c r="A19" s="26" t="s">
        <v>81</v>
      </c>
      <c r="B19" s="26" t="str">
        <f>VLOOKUP(A19,'Figure 2'!$W$50:$X$80,2,FALSE)</f>
        <v>Croatia</v>
      </c>
      <c r="C19" s="68">
        <v>1262.7</v>
      </c>
      <c r="D19" s="69">
        <v>84.6</v>
      </c>
      <c r="E19" s="69">
        <v>106</v>
      </c>
      <c r="F19" s="69">
        <v>587.6</v>
      </c>
      <c r="G19" s="69">
        <v>419.3</v>
      </c>
      <c r="H19" s="69">
        <v>65.2</v>
      </c>
      <c r="I19" s="69">
        <v>100</v>
      </c>
      <c r="J19" s="69" t="s">
        <v>42</v>
      </c>
      <c r="K19" s="69">
        <f t="shared" si="0"/>
        <v>6.6999287241625085</v>
      </c>
      <c r="L19" s="69">
        <f t="shared" si="1"/>
        <v>8.394709748950662</v>
      </c>
      <c r="M19" s="69">
        <f t="shared" si="2"/>
        <v>46.535202344183105</v>
      </c>
      <c r="N19" s="69">
        <f t="shared" si="3"/>
        <v>33.206620733349176</v>
      </c>
      <c r="O19" s="69">
        <f t="shared" si="4"/>
        <v>5.163538449354558</v>
      </c>
      <c r="R19" s="65"/>
      <c r="S19" s="65"/>
    </row>
    <row r="20" spans="1:19" ht="12">
      <c r="A20" s="26" t="s">
        <v>82</v>
      </c>
      <c r="B20" s="26" t="str">
        <f>VLOOKUP(A20,'Figure 2'!$W$50:$X$80,2,FALSE)</f>
        <v>Hungary</v>
      </c>
      <c r="C20" s="68">
        <v>2279.4</v>
      </c>
      <c r="D20" s="69">
        <v>140.9</v>
      </c>
      <c r="E20" s="69">
        <v>612.7</v>
      </c>
      <c r="F20" s="69">
        <v>641.9</v>
      </c>
      <c r="G20" s="69">
        <v>883.9</v>
      </c>
      <c r="H20" s="69">
        <v>0</v>
      </c>
      <c r="I20" s="69">
        <v>100</v>
      </c>
      <c r="J20" s="69" t="s">
        <v>54</v>
      </c>
      <c r="K20" s="69">
        <f t="shared" si="0"/>
        <v>6.181451259103272</v>
      </c>
      <c r="L20" s="69">
        <f t="shared" si="1"/>
        <v>26.879880670351845</v>
      </c>
      <c r="M20" s="69">
        <f t="shared" si="2"/>
        <v>28.160919540229884</v>
      </c>
      <c r="N20" s="69">
        <f t="shared" si="3"/>
        <v>38.777748530314994</v>
      </c>
      <c r="O20" s="69">
        <f t="shared" si="4"/>
        <v>0</v>
      </c>
      <c r="R20" s="65"/>
      <c r="S20" s="65"/>
    </row>
    <row r="21" spans="1:19" ht="12">
      <c r="A21" s="26" t="s">
        <v>83</v>
      </c>
      <c r="B21" s="26" t="str">
        <f>VLOOKUP(A21,'Figure 2'!$W$50:$X$80,2,FALSE)</f>
        <v>Ireland</v>
      </c>
      <c r="C21" s="68">
        <v>2767.9</v>
      </c>
      <c r="D21" s="69">
        <v>50.2</v>
      </c>
      <c r="E21" s="69">
        <v>357.7</v>
      </c>
      <c r="F21" s="69">
        <v>1005</v>
      </c>
      <c r="G21" s="69">
        <v>1332.2</v>
      </c>
      <c r="H21" s="69">
        <v>22.7</v>
      </c>
      <c r="I21" s="69">
        <v>100</v>
      </c>
      <c r="J21" s="69" t="s">
        <v>55</v>
      </c>
      <c r="K21" s="69">
        <f t="shared" si="0"/>
        <v>1.8136493370425233</v>
      </c>
      <c r="L21" s="69">
        <f t="shared" si="1"/>
        <v>12.923154738249213</v>
      </c>
      <c r="M21" s="69">
        <f t="shared" si="2"/>
        <v>36.30911521369992</v>
      </c>
      <c r="N21" s="69">
        <f t="shared" si="3"/>
        <v>48.130351530040826</v>
      </c>
      <c r="O21" s="69">
        <f t="shared" si="4"/>
        <v>0.8201163336825752</v>
      </c>
      <c r="R21" s="65"/>
      <c r="S21" s="65"/>
    </row>
    <row r="22" spans="1:19" ht="12">
      <c r="A22" s="26" t="s">
        <v>85</v>
      </c>
      <c r="B22" s="26" t="str">
        <f>VLOOKUP(A22,'Figure 2'!$W$50:$X$80,2,FALSE)</f>
        <v>Italy</v>
      </c>
      <c r="C22" s="68">
        <v>40281</v>
      </c>
      <c r="D22" s="69">
        <v>1034.1</v>
      </c>
      <c r="E22" s="69">
        <v>8484.4</v>
      </c>
      <c r="F22" s="69">
        <v>10238.7</v>
      </c>
      <c r="G22" s="69">
        <v>19784</v>
      </c>
      <c r="H22" s="69">
        <v>739.7</v>
      </c>
      <c r="I22" s="69">
        <v>100</v>
      </c>
      <c r="J22" s="69" t="s">
        <v>47</v>
      </c>
      <c r="K22" s="69">
        <f t="shared" si="0"/>
        <v>2.5672153124301778</v>
      </c>
      <c r="L22" s="69">
        <f t="shared" si="1"/>
        <v>21.063032198803405</v>
      </c>
      <c r="M22" s="69">
        <f t="shared" si="2"/>
        <v>25.4181872346764</v>
      </c>
      <c r="N22" s="69">
        <f t="shared" si="3"/>
        <v>49.11496735433579</v>
      </c>
      <c r="O22" s="69">
        <f t="shared" si="4"/>
        <v>1.8363496437526379</v>
      </c>
      <c r="R22" s="65"/>
      <c r="S22" s="65"/>
    </row>
    <row r="23" spans="1:19" ht="12">
      <c r="A23" s="26" t="s">
        <v>86</v>
      </c>
      <c r="B23" s="26" t="str">
        <f>VLOOKUP(A23,'Figure 2'!$W$50:$X$80,2,FALSE)</f>
        <v>Lithuania</v>
      </c>
      <c r="C23" s="68">
        <v>859.4</v>
      </c>
      <c r="D23" s="69">
        <v>40.3</v>
      </c>
      <c r="E23" s="69">
        <v>117.8</v>
      </c>
      <c r="F23" s="69">
        <v>292.7</v>
      </c>
      <c r="G23" s="69">
        <v>408.5</v>
      </c>
      <c r="H23" s="69">
        <v>0</v>
      </c>
      <c r="I23" s="69">
        <v>100</v>
      </c>
      <c r="J23" s="69" t="s">
        <v>53</v>
      </c>
      <c r="K23" s="69">
        <f t="shared" si="0"/>
        <v>4.689318128927159</v>
      </c>
      <c r="L23" s="69">
        <f t="shared" si="1"/>
        <v>13.707237607633232</v>
      </c>
      <c r="M23" s="69">
        <f t="shared" si="2"/>
        <v>34.05864556667442</v>
      </c>
      <c r="N23" s="69">
        <f t="shared" si="3"/>
        <v>47.53316267163137</v>
      </c>
      <c r="O23" s="69">
        <f t="shared" si="4"/>
        <v>0</v>
      </c>
      <c r="R23" s="65"/>
      <c r="S23" s="65"/>
    </row>
    <row r="24" spans="1:19" ht="12">
      <c r="A24" s="26" t="s">
        <v>87</v>
      </c>
      <c r="B24" s="26" t="str">
        <f>VLOOKUP(A24,'Figure 2'!$W$50:$X$80,2,FALSE)</f>
        <v>Luxembourg</v>
      </c>
      <c r="C24" s="68">
        <v>810.6</v>
      </c>
      <c r="D24" s="69">
        <v>0.2</v>
      </c>
      <c r="E24" s="69">
        <v>65</v>
      </c>
      <c r="F24" s="69">
        <v>228.4</v>
      </c>
      <c r="G24" s="69">
        <v>84.8</v>
      </c>
      <c r="H24" s="69">
        <v>432.2</v>
      </c>
      <c r="I24" s="69">
        <v>100</v>
      </c>
      <c r="J24" s="69" t="s">
        <v>64</v>
      </c>
      <c r="K24" s="69">
        <f t="shared" si="0"/>
        <v>0.024673081667900318</v>
      </c>
      <c r="L24" s="69">
        <f t="shared" si="1"/>
        <v>8.018751542067603</v>
      </c>
      <c r="M24" s="69">
        <f t="shared" si="2"/>
        <v>28.176659264742167</v>
      </c>
      <c r="N24" s="69">
        <f t="shared" si="3"/>
        <v>10.461386627189736</v>
      </c>
      <c r="O24" s="69">
        <f t="shared" si="4"/>
        <v>53.318529484332586</v>
      </c>
      <c r="R24" s="65"/>
      <c r="S24" s="65"/>
    </row>
    <row r="25" spans="1:19" ht="12">
      <c r="A25" s="26" t="s">
        <v>88</v>
      </c>
      <c r="B25" s="26" t="str">
        <f>VLOOKUP(A25,'Figure 2'!$W$50:$X$80,2,FALSE)</f>
        <v>Latvia</v>
      </c>
      <c r="C25" s="70">
        <v>791.7</v>
      </c>
      <c r="D25" s="69">
        <v>52.9</v>
      </c>
      <c r="E25" s="69">
        <v>153.5</v>
      </c>
      <c r="F25" s="69">
        <v>258.5</v>
      </c>
      <c r="G25" s="69">
        <v>294.6</v>
      </c>
      <c r="H25" s="69">
        <v>32.2</v>
      </c>
      <c r="I25" s="69">
        <v>100</v>
      </c>
      <c r="J25" s="69" t="s">
        <v>38</v>
      </c>
      <c r="K25" s="69">
        <f t="shared" si="0"/>
        <v>6.681823923203233</v>
      </c>
      <c r="L25" s="69">
        <f t="shared" si="1"/>
        <v>19.388657319691802</v>
      </c>
      <c r="M25" s="69">
        <f t="shared" si="2"/>
        <v>32.65125678918782</v>
      </c>
      <c r="N25" s="69">
        <f t="shared" si="3"/>
        <v>37.21106479727169</v>
      </c>
      <c r="O25" s="69">
        <f t="shared" si="4"/>
        <v>4.067197170645446</v>
      </c>
      <c r="R25" s="65"/>
      <c r="S25" s="65"/>
    </row>
    <row r="26" spans="1:19" ht="12">
      <c r="A26" s="26" t="s">
        <v>89</v>
      </c>
      <c r="B26" s="26" t="str">
        <f>VLOOKUP(A26,'Figure 2'!$W$50:$X$80,2,FALSE)</f>
        <v>Malta</v>
      </c>
      <c r="C26" s="68">
        <v>143.3</v>
      </c>
      <c r="D26" s="69">
        <v>1.5</v>
      </c>
      <c r="E26" s="69">
        <v>25</v>
      </c>
      <c r="F26" s="69">
        <v>41.3</v>
      </c>
      <c r="G26" s="69">
        <v>25.6</v>
      </c>
      <c r="H26" s="69">
        <v>49.9</v>
      </c>
      <c r="I26" s="69">
        <v>100</v>
      </c>
      <c r="J26" s="69" t="s">
        <v>44</v>
      </c>
      <c r="K26" s="69">
        <f t="shared" si="0"/>
        <v>1.04675505931612</v>
      </c>
      <c r="L26" s="69">
        <f t="shared" si="1"/>
        <v>17.445917655268666</v>
      </c>
      <c r="M26" s="69">
        <f t="shared" si="2"/>
        <v>28.820655966503832</v>
      </c>
      <c r="N26" s="69">
        <f t="shared" si="3"/>
        <v>17.864619678995115</v>
      </c>
      <c r="O26" s="69">
        <f t="shared" si="4"/>
        <v>34.82205163991626</v>
      </c>
      <c r="R26" s="65"/>
      <c r="S26" s="65"/>
    </row>
    <row r="27" spans="1:19" ht="12">
      <c r="A27" s="26" t="s">
        <v>90</v>
      </c>
      <c r="B27" s="26" t="str">
        <f>VLOOKUP(A27,'Figure 2'!$W$50:$X$80,2,FALSE)</f>
        <v>Netherlands</v>
      </c>
      <c r="C27" s="71">
        <v>14318</v>
      </c>
      <c r="D27" s="69">
        <v>558</v>
      </c>
      <c r="E27" s="69">
        <v>2219</v>
      </c>
      <c r="F27" s="69">
        <v>4378</v>
      </c>
      <c r="G27" s="69">
        <v>7106</v>
      </c>
      <c r="H27" s="69">
        <v>57</v>
      </c>
      <c r="I27" s="69">
        <v>100</v>
      </c>
      <c r="J27" s="69" t="s">
        <v>43</v>
      </c>
      <c r="K27" s="69">
        <f t="shared" si="0"/>
        <v>3.897192345299623</v>
      </c>
      <c r="L27" s="69">
        <f t="shared" si="1"/>
        <v>15.49797457745495</v>
      </c>
      <c r="M27" s="69">
        <f t="shared" si="2"/>
        <v>30.576896214555106</v>
      </c>
      <c r="N27" s="69">
        <f t="shared" si="3"/>
        <v>49.629836569353266</v>
      </c>
      <c r="O27" s="69">
        <f t="shared" si="4"/>
        <v>0.3981002933370582</v>
      </c>
      <c r="R27" s="65"/>
      <c r="S27" s="65"/>
    </row>
    <row r="28" spans="1:19" ht="12">
      <c r="A28" s="26" t="s">
        <v>92</v>
      </c>
      <c r="B28" s="26" t="str">
        <f>VLOOKUP(A28,'Figure 2'!$W$50:$X$80,2,FALSE)</f>
        <v>Poland</v>
      </c>
      <c r="C28" s="68">
        <v>11712</v>
      </c>
      <c r="D28" s="69">
        <v>309.1</v>
      </c>
      <c r="E28" s="69">
        <v>3104.8</v>
      </c>
      <c r="F28" s="69">
        <v>3728</v>
      </c>
      <c r="G28" s="69">
        <v>3765</v>
      </c>
      <c r="H28" s="69">
        <v>805</v>
      </c>
      <c r="I28" s="69">
        <v>100</v>
      </c>
      <c r="J28" s="69" t="s">
        <v>49</v>
      </c>
      <c r="K28" s="69">
        <f t="shared" si="0"/>
        <v>2.63917349726776</v>
      </c>
      <c r="L28" s="69">
        <f t="shared" si="1"/>
        <v>26.509562841530055</v>
      </c>
      <c r="M28" s="69">
        <f t="shared" si="2"/>
        <v>31.830601092896178</v>
      </c>
      <c r="N28" s="69">
        <f t="shared" si="3"/>
        <v>32.146516393442624</v>
      </c>
      <c r="O28" s="69">
        <f t="shared" si="4"/>
        <v>6.873292349726776</v>
      </c>
      <c r="R28" s="65"/>
      <c r="S28" s="65"/>
    </row>
    <row r="29" spans="1:19" ht="12">
      <c r="A29" s="26" t="s">
        <v>93</v>
      </c>
      <c r="B29" s="26" t="str">
        <f>VLOOKUP(A29,'Figure 2'!$W$50:$X$80,2,FALSE)</f>
        <v>Portugal</v>
      </c>
      <c r="C29" s="68">
        <v>3598.5</v>
      </c>
      <c r="D29" s="69">
        <v>69.2</v>
      </c>
      <c r="E29" s="69">
        <v>638.1</v>
      </c>
      <c r="F29" s="69">
        <v>1109.2</v>
      </c>
      <c r="G29" s="69">
        <v>1670.1</v>
      </c>
      <c r="H29" s="69">
        <v>111.8</v>
      </c>
      <c r="I29" s="69">
        <v>100</v>
      </c>
      <c r="J29" s="69" t="s">
        <v>52</v>
      </c>
      <c r="K29" s="69">
        <f t="shared" si="0"/>
        <v>1.9230234820063914</v>
      </c>
      <c r="L29" s="69">
        <f t="shared" si="1"/>
        <v>17.732388495206337</v>
      </c>
      <c r="M29" s="69">
        <f t="shared" si="2"/>
        <v>30.823954425455053</v>
      </c>
      <c r="N29" s="69">
        <f t="shared" si="3"/>
        <v>46.411004585243845</v>
      </c>
      <c r="O29" s="69">
        <f t="shared" si="4"/>
        <v>3.1068500764207307</v>
      </c>
      <c r="R29" s="65"/>
      <c r="S29" s="65"/>
    </row>
    <row r="30" spans="1:19" ht="12">
      <c r="A30" s="26" t="s">
        <v>94</v>
      </c>
      <c r="B30" s="26" t="str">
        <f>VLOOKUP(A30,'Figure 2'!$W$50:$X$80,2,FALSE)</f>
        <v>Romania</v>
      </c>
      <c r="C30" s="68">
        <v>3878.7</v>
      </c>
      <c r="D30" s="69">
        <v>45.5</v>
      </c>
      <c r="E30" s="69">
        <v>2834.9</v>
      </c>
      <c r="F30" s="69">
        <v>485</v>
      </c>
      <c r="G30" s="69">
        <v>508.4</v>
      </c>
      <c r="H30" s="69">
        <v>4.9</v>
      </c>
      <c r="I30" s="69">
        <v>100</v>
      </c>
      <c r="J30" s="69" t="s">
        <v>48</v>
      </c>
      <c r="K30" s="69">
        <f t="shared" si="0"/>
        <v>1.173073452445407</v>
      </c>
      <c r="L30" s="69">
        <f t="shared" si="1"/>
        <v>73.08892154587878</v>
      </c>
      <c r="M30" s="69">
        <f t="shared" si="2"/>
        <v>12.504189548044447</v>
      </c>
      <c r="N30" s="69">
        <f t="shared" si="3"/>
        <v>13.107484466444944</v>
      </c>
      <c r="O30" s="69">
        <f t="shared" si="4"/>
        <v>0.12633098718642846</v>
      </c>
      <c r="R30" s="65"/>
      <c r="S30" s="65"/>
    </row>
    <row r="31" spans="1:19" ht="12">
      <c r="A31" s="26" t="s">
        <v>95</v>
      </c>
      <c r="B31" s="26" t="str">
        <f>VLOOKUP(A31,'Figure 2'!$W$50:$X$80,2,FALSE)</f>
        <v>Sweden</v>
      </c>
      <c r="C31" s="68">
        <v>7142.9</v>
      </c>
      <c r="D31" s="69">
        <v>284.2</v>
      </c>
      <c r="E31" s="69">
        <v>1369.3</v>
      </c>
      <c r="F31" s="69">
        <v>1966.3</v>
      </c>
      <c r="G31" s="69">
        <v>3516.8</v>
      </c>
      <c r="H31" s="69">
        <v>6.4</v>
      </c>
      <c r="I31" s="69">
        <v>100</v>
      </c>
      <c r="J31" s="69" t="s">
        <v>61</v>
      </c>
      <c r="K31" s="69">
        <f t="shared" si="0"/>
        <v>3.978776127343236</v>
      </c>
      <c r="L31" s="69">
        <f t="shared" si="1"/>
        <v>19.170084979490124</v>
      </c>
      <c r="M31" s="69">
        <f t="shared" si="2"/>
        <v>27.52803483179101</v>
      </c>
      <c r="N31" s="69">
        <f t="shared" si="3"/>
        <v>49.23490459057246</v>
      </c>
      <c r="O31" s="69">
        <f t="shared" si="4"/>
        <v>0.08959946240322558</v>
      </c>
      <c r="R31" s="65"/>
      <c r="S31" s="65"/>
    </row>
    <row r="32" spans="1:19" ht="12">
      <c r="A32" s="26" t="s">
        <v>97</v>
      </c>
      <c r="B32" s="26" t="str">
        <f>VLOOKUP(A32,'Figure 2'!$W$50:$X$80,2,FALSE)</f>
        <v>Slovakia</v>
      </c>
      <c r="C32" s="68">
        <v>1965.1</v>
      </c>
      <c r="D32" s="69">
        <v>62.9</v>
      </c>
      <c r="E32" s="69">
        <v>311.8</v>
      </c>
      <c r="F32" s="69">
        <v>809.3</v>
      </c>
      <c r="G32" s="69">
        <v>744.6</v>
      </c>
      <c r="H32" s="69">
        <v>33.3</v>
      </c>
      <c r="I32" s="69">
        <v>100</v>
      </c>
      <c r="J32" s="69" t="s">
        <v>63</v>
      </c>
      <c r="K32" s="69">
        <f t="shared" si="0"/>
        <v>3.200854918324767</v>
      </c>
      <c r="L32" s="69">
        <f t="shared" si="1"/>
        <v>15.866877003714825</v>
      </c>
      <c r="M32" s="69">
        <f t="shared" si="2"/>
        <v>41.18365477583838</v>
      </c>
      <c r="N32" s="69">
        <f t="shared" si="3"/>
        <v>37.89120146557428</v>
      </c>
      <c r="O32" s="69">
        <f t="shared" si="4"/>
        <v>1.694570250877818</v>
      </c>
      <c r="R32" s="65"/>
      <c r="S32" s="65"/>
    </row>
    <row r="33" spans="1:19" ht="12">
      <c r="A33" s="26" t="s">
        <v>96</v>
      </c>
      <c r="B33" s="26" t="str">
        <f>VLOOKUP(A33,'Figure 2'!$W$50:$X$80,2,FALSE)</f>
        <v>Slovenia</v>
      </c>
      <c r="C33" s="68">
        <v>1114.5</v>
      </c>
      <c r="D33" s="69">
        <v>2</v>
      </c>
      <c r="E33" s="69">
        <v>321.9</v>
      </c>
      <c r="F33" s="69">
        <v>120.5</v>
      </c>
      <c r="G33" s="69">
        <v>670.1</v>
      </c>
      <c r="H33" s="69">
        <v>0</v>
      </c>
      <c r="I33" s="69">
        <v>100</v>
      </c>
      <c r="J33" s="69" t="s">
        <v>37</v>
      </c>
      <c r="K33" s="69">
        <f t="shared" si="0"/>
        <v>0.1794526693584567</v>
      </c>
      <c r="L33" s="69">
        <f t="shared" si="1"/>
        <v>28.882907133243606</v>
      </c>
      <c r="M33" s="69">
        <f t="shared" si="2"/>
        <v>10.812023328847015</v>
      </c>
      <c r="N33" s="69">
        <f t="shared" si="3"/>
        <v>60.12561686855092</v>
      </c>
      <c r="O33" s="69">
        <f t="shared" si="4"/>
        <v>0</v>
      </c>
      <c r="R33" s="65"/>
      <c r="S33" s="65"/>
    </row>
    <row r="34" spans="1:15" ht="12">
      <c r="A34" s="26" t="s">
        <v>84</v>
      </c>
      <c r="B34" s="26" t="str">
        <f>VLOOKUP(A34,'Figure 2'!$W$50:$X$80,2,FALSE)</f>
        <v>Iceland</v>
      </c>
      <c r="C34" s="68"/>
      <c r="D34" s="69"/>
      <c r="E34" s="69"/>
      <c r="F34" s="69"/>
      <c r="G34" s="69"/>
      <c r="H34" s="69"/>
      <c r="I34" s="69">
        <v>100</v>
      </c>
      <c r="J34" s="69"/>
      <c r="K34" s="69"/>
      <c r="L34" s="69"/>
      <c r="M34" s="69"/>
      <c r="N34" s="69"/>
      <c r="O34" s="69"/>
    </row>
    <row r="35" spans="1:19" ht="12">
      <c r="A35" s="26" t="s">
        <v>71</v>
      </c>
      <c r="B35" s="26" t="str">
        <f>VLOOKUP(A35,'Figure 2'!$W$50:$X$80,2,FALSE)</f>
        <v>Switzerland</v>
      </c>
      <c r="C35" s="71">
        <v>6278.8</v>
      </c>
      <c r="D35" s="69">
        <v>135.2</v>
      </c>
      <c r="E35" s="69">
        <v>969.3</v>
      </c>
      <c r="F35" s="69">
        <v>1410.5</v>
      </c>
      <c r="G35" s="69">
        <v>3112</v>
      </c>
      <c r="H35" s="69">
        <v>651.8</v>
      </c>
      <c r="I35" s="69">
        <v>100</v>
      </c>
      <c r="J35" s="69" t="s">
        <v>66</v>
      </c>
      <c r="K35" s="69">
        <f t="shared" si="0"/>
        <v>2.1532776963751035</v>
      </c>
      <c r="L35" s="69">
        <f t="shared" si="1"/>
        <v>15.437663247754346</v>
      </c>
      <c r="M35" s="69">
        <f t="shared" si="2"/>
        <v>22.464483659297954</v>
      </c>
      <c r="N35" s="69">
        <f t="shared" si="3"/>
        <v>49.56361088106007</v>
      </c>
      <c r="O35" s="69">
        <f t="shared" si="4"/>
        <v>10.380964515512517</v>
      </c>
      <c r="R35" s="65"/>
      <c r="S35" s="65"/>
    </row>
    <row r="36" spans="1:15" ht="12">
      <c r="A36" s="26" t="s">
        <v>91</v>
      </c>
      <c r="B36" s="26" t="str">
        <f>VLOOKUP(A36,'Figure 2'!$W$50:$X$80,2,FALSE)</f>
        <v>Norway</v>
      </c>
      <c r="C36" s="68">
        <v>4256.4</v>
      </c>
      <c r="D36" s="69">
        <v>113.5</v>
      </c>
      <c r="E36" s="69">
        <v>1459.2</v>
      </c>
      <c r="F36" s="69">
        <v>1144.2</v>
      </c>
      <c r="G36" s="69">
        <v>1539.5</v>
      </c>
      <c r="H36" s="69">
        <v>0</v>
      </c>
      <c r="I36" s="69">
        <v>100</v>
      </c>
      <c r="J36" s="69" t="s">
        <v>65</v>
      </c>
      <c r="K36" s="69">
        <f t="shared" si="0"/>
        <v>2.666572690536604</v>
      </c>
      <c r="L36" s="69">
        <f t="shared" si="1"/>
        <v>34.28249224696928</v>
      </c>
      <c r="M36" s="69">
        <f t="shared" si="2"/>
        <v>26.88187200451086</v>
      </c>
      <c r="N36" s="69">
        <f t="shared" si="3"/>
        <v>36.16906305798327</v>
      </c>
      <c r="O36" s="69">
        <f t="shared" si="4"/>
        <v>0</v>
      </c>
    </row>
    <row r="37" spans="1:19" ht="12">
      <c r="A37" s="26" t="s">
        <v>104</v>
      </c>
      <c r="B37" s="26" t="str">
        <f>VLOOKUP(A37,'Figure 2'!$W$50:$X$83,2,FALSE)</f>
        <v>Noth Macedonia</v>
      </c>
      <c r="C37" s="68">
        <v>189.7</v>
      </c>
      <c r="D37" s="69">
        <v>25.9</v>
      </c>
      <c r="E37" s="69">
        <v>48.3</v>
      </c>
      <c r="F37" s="69">
        <v>63.6</v>
      </c>
      <c r="G37" s="69">
        <v>49.1</v>
      </c>
      <c r="H37" s="69">
        <v>2.8</v>
      </c>
      <c r="I37" s="69">
        <v>100</v>
      </c>
      <c r="J37" s="69" t="s">
        <v>105</v>
      </c>
      <c r="K37" s="69">
        <f t="shared" si="0"/>
        <v>13.653136531365314</v>
      </c>
      <c r="L37" s="69">
        <f t="shared" si="1"/>
        <v>25.461254612546124</v>
      </c>
      <c r="M37" s="69">
        <f t="shared" si="2"/>
        <v>33.52662098049552</v>
      </c>
      <c r="N37" s="69">
        <f t="shared" si="3"/>
        <v>25.88297311544544</v>
      </c>
      <c r="O37" s="69">
        <f t="shared" si="4"/>
        <v>1.4760147601476015</v>
      </c>
      <c r="R37" s="65"/>
      <c r="S37" s="65"/>
    </row>
    <row r="38" spans="1:19" ht="12">
      <c r="A38" s="26" t="s">
        <v>102</v>
      </c>
      <c r="B38" s="26" t="str">
        <f>VLOOKUP(A38,'Figure 2'!$W$50:$X$83,2,FALSE)</f>
        <v>Turkey</v>
      </c>
      <c r="C38" s="68">
        <v>9035.8</v>
      </c>
      <c r="D38" s="69">
        <v>498.7</v>
      </c>
      <c r="E38" s="69">
        <v>1288.7</v>
      </c>
      <c r="F38" s="69">
        <v>5406.1</v>
      </c>
      <c r="G38" s="69">
        <v>1842.4</v>
      </c>
      <c r="H38" s="69">
        <v>0</v>
      </c>
      <c r="I38" s="69">
        <v>100</v>
      </c>
      <c r="J38" s="69" t="s">
        <v>103</v>
      </c>
      <c r="K38" s="69">
        <f t="shared" si="0"/>
        <v>5.519157130525245</v>
      </c>
      <c r="L38" s="69">
        <f t="shared" si="1"/>
        <v>14.262157196927777</v>
      </c>
      <c r="M38" s="69">
        <f t="shared" si="2"/>
        <v>59.82978817592245</v>
      </c>
      <c r="N38" s="69">
        <f t="shared" si="3"/>
        <v>20.390004205493707</v>
      </c>
      <c r="O38" s="69">
        <f>H38/C38*100</f>
        <v>0</v>
      </c>
      <c r="R38" s="65"/>
      <c r="S38" s="65"/>
    </row>
    <row r="39" spans="1:19" ht="12">
      <c r="A39" s="26" t="s">
        <v>100</v>
      </c>
      <c r="B39" s="26" t="str">
        <f>VLOOKUP(A39,'Figure 2'!$W$50:$X$83,2,FALSE)</f>
        <v>Serbia</v>
      </c>
      <c r="C39" s="68">
        <v>1612.2</v>
      </c>
      <c r="D39" s="69">
        <v>24.2</v>
      </c>
      <c r="E39" s="69">
        <v>380.6</v>
      </c>
      <c r="F39" s="69">
        <v>595.8</v>
      </c>
      <c r="G39" s="69">
        <v>611.6</v>
      </c>
      <c r="H39" s="69">
        <v>0</v>
      </c>
      <c r="I39" s="69">
        <v>100</v>
      </c>
      <c r="J39" s="69" t="s">
        <v>101</v>
      </c>
      <c r="K39" s="69">
        <f t="shared" si="0"/>
        <v>1.5010544597444486</v>
      </c>
      <c r="L39" s="69">
        <f t="shared" si="1"/>
        <v>23.607492866889963</v>
      </c>
      <c r="M39" s="69">
        <f t="shared" si="2"/>
        <v>36.95571269073316</v>
      </c>
      <c r="N39" s="69">
        <f t="shared" si="3"/>
        <v>37.93573998263243</v>
      </c>
      <c r="O39" s="69">
        <f>H39/C39*100</f>
        <v>0</v>
      </c>
      <c r="R39" s="65"/>
      <c r="S39" s="65"/>
    </row>
    <row r="40" ht="12"/>
    <row r="41" spans="1:2" ht="12">
      <c r="A41" s="59"/>
      <c r="B41" s="72"/>
    </row>
    <row r="42" ht="12"/>
    <row r="43" ht="12"/>
    <row r="44" spans="3:7" ht="12">
      <c r="C44" s="73" t="s">
        <v>114</v>
      </c>
      <c r="D44" s="73" t="s">
        <v>117</v>
      </c>
      <c r="E44" s="73" t="s">
        <v>116</v>
      </c>
      <c r="F44" s="73" t="s">
        <v>5</v>
      </c>
      <c r="G44" s="73" t="s">
        <v>6</v>
      </c>
    </row>
    <row r="45" spans="2:7" ht="12">
      <c r="B45" s="74" t="s">
        <v>137</v>
      </c>
      <c r="C45" s="75">
        <v>2.882936496797049</v>
      </c>
      <c r="D45" s="75">
        <v>23.22345597383915</v>
      </c>
      <c r="E45" s="75">
        <v>25.923582640796607</v>
      </c>
      <c r="F45" s="75">
        <v>43.327268463555285</v>
      </c>
      <c r="G45" s="75">
        <v>4.425829003494246</v>
      </c>
    </row>
    <row r="46" spans="2:7" ht="12">
      <c r="B46" s="74"/>
      <c r="C46" s="75"/>
      <c r="D46" s="75"/>
      <c r="E46" s="75"/>
      <c r="F46" s="75"/>
      <c r="G46" s="75"/>
    </row>
    <row r="47" spans="2:7" ht="12">
      <c r="B47" s="74" t="s">
        <v>50</v>
      </c>
      <c r="C47" s="75">
        <v>3.9800224553796113</v>
      </c>
      <c r="D47" s="75">
        <v>14.16237562429827</v>
      </c>
      <c r="E47" s="75">
        <v>21.14677300708506</v>
      </c>
      <c r="F47" s="75">
        <v>60.71082891323706</v>
      </c>
      <c r="G47" s="75">
        <v>0</v>
      </c>
    </row>
    <row r="48" spans="2:7" ht="12">
      <c r="B48" s="74" t="s">
        <v>37</v>
      </c>
      <c r="C48" s="75">
        <v>0.1794526693584567</v>
      </c>
      <c r="D48" s="75">
        <v>28.882907133243606</v>
      </c>
      <c r="E48" s="75">
        <v>10.812023328847015</v>
      </c>
      <c r="F48" s="75">
        <v>60.12561686855092</v>
      </c>
      <c r="G48" s="75">
        <v>0</v>
      </c>
    </row>
    <row r="49" spans="1:7" s="65" customFormat="1" ht="12">
      <c r="A49" s="64"/>
      <c r="B49" s="74" t="s">
        <v>45</v>
      </c>
      <c r="C49" s="75">
        <v>0.4629629629629629</v>
      </c>
      <c r="D49" s="75">
        <v>23.611111111111114</v>
      </c>
      <c r="E49" s="75">
        <v>22.319688109161792</v>
      </c>
      <c r="F49" s="75">
        <v>52.53411306042886</v>
      </c>
      <c r="G49" s="75">
        <v>1.0721247563352827</v>
      </c>
    </row>
    <row r="50" spans="1:7" s="65" customFormat="1" ht="12">
      <c r="A50" s="64"/>
      <c r="B50" s="74" t="s">
        <v>43</v>
      </c>
      <c r="C50" s="75">
        <v>3.897192345299623</v>
      </c>
      <c r="D50" s="75">
        <v>15.49797457745495</v>
      </c>
      <c r="E50" s="120">
        <v>30.576896214555106</v>
      </c>
      <c r="F50" s="75">
        <v>49.629836569353266</v>
      </c>
      <c r="G50" s="75">
        <v>0.3981002933370582</v>
      </c>
    </row>
    <row r="51" spans="1:7" s="65" customFormat="1" ht="12">
      <c r="A51" s="64"/>
      <c r="B51" s="74" t="s">
        <v>61</v>
      </c>
      <c r="C51" s="75">
        <v>3.978776127343236</v>
      </c>
      <c r="D51" s="75">
        <v>19.170084979490124</v>
      </c>
      <c r="E51" s="120">
        <v>27.52803483179101</v>
      </c>
      <c r="F51" s="75">
        <v>49.23490459057246</v>
      </c>
      <c r="G51" s="75">
        <v>0.08959946240322558</v>
      </c>
    </row>
    <row r="52" spans="1:7" s="65" customFormat="1" ht="12">
      <c r="A52" s="64"/>
      <c r="B52" s="74" t="s">
        <v>47</v>
      </c>
      <c r="C52" s="75">
        <v>2.5672153124301778</v>
      </c>
      <c r="D52" s="75">
        <v>21.063032198803405</v>
      </c>
      <c r="E52" s="75">
        <v>25.4181872346764</v>
      </c>
      <c r="F52" s="75">
        <v>49.11496735433579</v>
      </c>
      <c r="G52" s="75">
        <v>1.8363496437526379</v>
      </c>
    </row>
    <row r="53" spans="1:7" s="65" customFormat="1" ht="12">
      <c r="A53" s="64"/>
      <c r="B53" s="74" t="s">
        <v>55</v>
      </c>
      <c r="C53" s="75">
        <v>1.8136493370425233</v>
      </c>
      <c r="D53" s="75">
        <v>12.923154738249213</v>
      </c>
      <c r="E53" s="75">
        <v>36.30911521369992</v>
      </c>
      <c r="F53" s="75">
        <v>48.130351530040826</v>
      </c>
      <c r="G53" s="75">
        <v>0.8201163336825752</v>
      </c>
    </row>
    <row r="54" spans="1:7" s="65" customFormat="1" ht="12">
      <c r="A54" s="64"/>
      <c r="B54" s="74" t="s">
        <v>53</v>
      </c>
      <c r="C54" s="75">
        <v>4.689318128927159</v>
      </c>
      <c r="D54" s="75">
        <v>13.707237607633232</v>
      </c>
      <c r="E54" s="75">
        <v>34.05864556667442</v>
      </c>
      <c r="F54" s="75">
        <v>47.53316267163137</v>
      </c>
      <c r="G54" s="75">
        <v>0</v>
      </c>
    </row>
    <row r="55" spans="1:7" s="65" customFormat="1" ht="12">
      <c r="A55" s="64"/>
      <c r="B55" s="74" t="s">
        <v>52</v>
      </c>
      <c r="C55" s="75">
        <v>1.9230234820063914</v>
      </c>
      <c r="D55" s="75">
        <v>17.732388495206337</v>
      </c>
      <c r="E55" s="120">
        <v>30.823954425455053</v>
      </c>
      <c r="F55" s="75">
        <v>46.411004585243845</v>
      </c>
      <c r="G55" s="75">
        <v>3.1068500764207307</v>
      </c>
    </row>
    <row r="56" spans="1:7" s="65" customFormat="1" ht="12">
      <c r="A56" s="64"/>
      <c r="B56" s="74" t="s">
        <v>59</v>
      </c>
      <c r="C56" s="75">
        <v>1.3920099875156056</v>
      </c>
      <c r="D56" s="75">
        <v>23.464419475655433</v>
      </c>
      <c r="E56" s="75">
        <v>30.779650436953805</v>
      </c>
      <c r="F56" s="75">
        <v>44.36392009987516</v>
      </c>
      <c r="G56" s="75">
        <v>0</v>
      </c>
    </row>
    <row r="57" spans="1:7" s="65" customFormat="1" ht="12">
      <c r="A57" s="64"/>
      <c r="B57" s="74" t="s">
        <v>62</v>
      </c>
      <c r="C57" s="75">
        <v>2.9412937662539376</v>
      </c>
      <c r="D57" s="75">
        <v>21.115269413945168</v>
      </c>
      <c r="E57" s="75">
        <v>20.663150183765268</v>
      </c>
      <c r="F57" s="75">
        <v>44.16264538026081</v>
      </c>
      <c r="G57" s="75">
        <v>11.117641255774805</v>
      </c>
    </row>
    <row r="58" spans="1:7" s="65" customFormat="1" ht="12">
      <c r="A58" s="64"/>
      <c r="B58" s="74" t="s">
        <v>60</v>
      </c>
      <c r="C58" s="75">
        <v>2.887914324481489</v>
      </c>
      <c r="D58" s="75">
        <v>26.891354913742976</v>
      </c>
      <c r="E58" s="75">
        <v>23.765022291141694</v>
      </c>
      <c r="F58" s="75">
        <v>42.71443109129676</v>
      </c>
      <c r="G58" s="75">
        <v>2.5322252374491176</v>
      </c>
    </row>
    <row r="59" spans="1:7" s="65" customFormat="1" ht="12">
      <c r="A59" s="64"/>
      <c r="B59" s="74" t="s">
        <v>57</v>
      </c>
      <c r="C59" s="75">
        <v>2.0235897049402722</v>
      </c>
      <c r="D59" s="75">
        <v>24.1574656768537</v>
      </c>
      <c r="E59" s="75">
        <v>30.071221313637565</v>
      </c>
      <c r="F59" s="75">
        <v>41.64625491452186</v>
      </c>
      <c r="G59" s="75">
        <v>2.101468390046602</v>
      </c>
    </row>
    <row r="60" spans="1:7" s="65" customFormat="1" ht="12">
      <c r="A60" s="64"/>
      <c r="B60" s="74" t="s">
        <v>51</v>
      </c>
      <c r="C60" s="75">
        <v>3.3723480489023037</v>
      </c>
      <c r="D60" s="75">
        <v>19.534863520879025</v>
      </c>
      <c r="E60" s="75">
        <v>36.60941130485766</v>
      </c>
      <c r="F60" s="75">
        <v>39.39979587848255</v>
      </c>
      <c r="G60" s="75">
        <v>1.085752752383227</v>
      </c>
    </row>
    <row r="61" spans="1:7" s="65" customFormat="1" ht="12">
      <c r="A61" s="64"/>
      <c r="B61" s="74" t="s">
        <v>40</v>
      </c>
      <c r="C61" s="75">
        <v>5.29009531703274</v>
      </c>
      <c r="D61" s="75">
        <v>26.920845420638212</v>
      </c>
      <c r="E61" s="75">
        <v>28.246995441359307</v>
      </c>
      <c r="F61" s="75">
        <v>38.8437629506838</v>
      </c>
      <c r="G61" s="75">
        <v>0.6983008702859511</v>
      </c>
    </row>
    <row r="62" spans="1:7" s="65" customFormat="1" ht="12">
      <c r="A62" s="64"/>
      <c r="B62" s="74" t="s">
        <v>54</v>
      </c>
      <c r="C62" s="75">
        <v>6.181451259103272</v>
      </c>
      <c r="D62" s="75">
        <v>26.879880670351845</v>
      </c>
      <c r="E62" s="75">
        <v>28.160919540229884</v>
      </c>
      <c r="F62" s="75">
        <v>38.777748530314994</v>
      </c>
      <c r="G62" s="75">
        <v>0</v>
      </c>
    </row>
    <row r="63" spans="1:7" s="65" customFormat="1" ht="12">
      <c r="A63" s="64"/>
      <c r="B63" s="74" t="s">
        <v>63</v>
      </c>
      <c r="C63" s="75">
        <v>3.200854918324767</v>
      </c>
      <c r="D63" s="75">
        <v>15.866877003714825</v>
      </c>
      <c r="E63" s="75">
        <v>41.18365477583838</v>
      </c>
      <c r="F63" s="75">
        <v>37.89120146557428</v>
      </c>
      <c r="G63" s="75">
        <v>1.694570250877818</v>
      </c>
    </row>
    <row r="64" spans="1:7" s="65" customFormat="1" ht="12">
      <c r="A64" s="64"/>
      <c r="B64" s="74" t="s">
        <v>38</v>
      </c>
      <c r="C64" s="75">
        <v>6.681823923203233</v>
      </c>
      <c r="D64" s="75">
        <v>19.388657319691802</v>
      </c>
      <c r="E64" s="75">
        <v>32.65125678918782</v>
      </c>
      <c r="F64" s="75">
        <v>37.21106479727169</v>
      </c>
      <c r="G64" s="75">
        <v>4.067197170645446</v>
      </c>
    </row>
    <row r="65" spans="1:7" s="65" customFormat="1" ht="12">
      <c r="A65" s="64"/>
      <c r="B65" s="74" t="s">
        <v>58</v>
      </c>
      <c r="C65" s="75">
        <v>2.0111318867678394</v>
      </c>
      <c r="D65" s="75">
        <v>17.123972692090277</v>
      </c>
      <c r="E65" s="75">
        <v>18.230638778971173</v>
      </c>
      <c r="F65" s="75">
        <v>36.143844849328175</v>
      </c>
      <c r="G65" s="75">
        <v>26.49041179284255</v>
      </c>
    </row>
    <row r="66" spans="1:7" s="65" customFormat="1" ht="12">
      <c r="A66" s="64"/>
      <c r="B66" s="74" t="s">
        <v>42</v>
      </c>
      <c r="C66" s="75">
        <v>6.6999287241625085</v>
      </c>
      <c r="D66" s="75">
        <v>8.394709748950662</v>
      </c>
      <c r="E66" s="75">
        <v>46.535202344183105</v>
      </c>
      <c r="F66" s="75">
        <v>33.206620733349176</v>
      </c>
      <c r="G66" s="75">
        <v>5.163538449354558</v>
      </c>
    </row>
    <row r="67" spans="1:7" s="65" customFormat="1" ht="12">
      <c r="A67" s="64"/>
      <c r="B67" s="74" t="s">
        <v>49</v>
      </c>
      <c r="C67" s="75">
        <v>2.63917349726776</v>
      </c>
      <c r="D67" s="75">
        <v>26.509562841530055</v>
      </c>
      <c r="E67" s="120">
        <v>31.830601092896178</v>
      </c>
      <c r="F67" s="75">
        <v>32.146516393442624</v>
      </c>
      <c r="G67" s="75">
        <v>6.873292349726776</v>
      </c>
    </row>
    <row r="68" spans="1:7" s="65" customFormat="1" ht="12">
      <c r="A68" s="64"/>
      <c r="B68" s="74" t="s">
        <v>39</v>
      </c>
      <c r="C68" s="75">
        <v>3.404177577492236</v>
      </c>
      <c r="D68" s="75">
        <v>37.75044150782534</v>
      </c>
      <c r="E68" s="75">
        <v>27.702332379270445</v>
      </c>
      <c r="F68" s="75">
        <v>29.919006150660742</v>
      </c>
      <c r="G68" s="75">
        <v>1.2240423847512334</v>
      </c>
    </row>
    <row r="69" spans="1:7" s="65" customFormat="1" ht="12">
      <c r="A69" s="64"/>
      <c r="B69" s="74" t="s">
        <v>46</v>
      </c>
      <c r="C69" s="75">
        <v>5.701462765957446</v>
      </c>
      <c r="D69" s="75">
        <v>37.41688829787233</v>
      </c>
      <c r="E69" s="75">
        <v>30.601728723404253</v>
      </c>
      <c r="F69" s="75">
        <v>23.60372340425532</v>
      </c>
      <c r="G69" s="75">
        <v>2.69281914893617</v>
      </c>
    </row>
    <row r="70" spans="1:7" s="65" customFormat="1" ht="12">
      <c r="A70" s="64"/>
      <c r="B70" s="74" t="s">
        <v>44</v>
      </c>
      <c r="C70" s="75">
        <v>1.04675505931612</v>
      </c>
      <c r="D70" s="75">
        <v>17.445917655268666</v>
      </c>
      <c r="E70" s="120">
        <v>28.820655966503832</v>
      </c>
      <c r="F70" s="75">
        <v>17.864619678995115</v>
      </c>
      <c r="G70" s="75">
        <v>34.82205163991626</v>
      </c>
    </row>
    <row r="71" spans="1:7" s="65" customFormat="1" ht="12">
      <c r="A71" s="64"/>
      <c r="B71" s="74" t="s">
        <v>56</v>
      </c>
      <c r="C71" s="75">
        <v>4.1693508903032965</v>
      </c>
      <c r="D71" s="75">
        <v>40.00051537093823</v>
      </c>
      <c r="E71" s="75">
        <v>37.31800963743655</v>
      </c>
      <c r="F71" s="75">
        <v>17.592186976576393</v>
      </c>
      <c r="G71" s="75">
        <v>0.9199371247455358</v>
      </c>
    </row>
    <row r="72" spans="1:7" s="65" customFormat="1" ht="12">
      <c r="A72" s="64"/>
      <c r="B72" s="74" t="s">
        <v>48</v>
      </c>
      <c r="C72" s="75">
        <v>1.173073452445407</v>
      </c>
      <c r="D72" s="75">
        <v>73.08892154587878</v>
      </c>
      <c r="E72" s="120">
        <v>12.504189548044447</v>
      </c>
      <c r="F72" s="75">
        <v>13.107484466444944</v>
      </c>
      <c r="G72" s="75">
        <v>0.12633098718642846</v>
      </c>
    </row>
    <row r="73" spans="1:7" s="65" customFormat="1" ht="12">
      <c r="A73" s="64"/>
      <c r="B73" s="74" t="s">
        <v>64</v>
      </c>
      <c r="C73" s="75">
        <v>0.024673081667900318</v>
      </c>
      <c r="D73" s="75">
        <v>8.018751542067603</v>
      </c>
      <c r="E73" s="75">
        <v>28.176659264742167</v>
      </c>
      <c r="F73" s="75">
        <v>10.461386627189736</v>
      </c>
      <c r="G73" s="75">
        <v>53.318529484332586</v>
      </c>
    </row>
    <row r="74" spans="1:7" s="65" customFormat="1" ht="12">
      <c r="A74" s="64"/>
      <c r="B74" s="74"/>
      <c r="C74" s="75"/>
      <c r="D74" s="75"/>
      <c r="E74" s="75"/>
      <c r="F74" s="75"/>
      <c r="G74" s="75"/>
    </row>
    <row r="75" spans="1:7" s="65" customFormat="1" ht="12">
      <c r="A75" s="64"/>
      <c r="B75" s="74" t="s">
        <v>168</v>
      </c>
      <c r="C75" s="75">
        <v>6.389642510879397</v>
      </c>
      <c r="D75" s="75">
        <v>14.006795642407305</v>
      </c>
      <c r="E75" s="75">
        <v>19.511504897675998</v>
      </c>
      <c r="F75" s="75">
        <v>55.33081614844227</v>
      </c>
      <c r="G75" s="75">
        <v>4.761240800595039</v>
      </c>
    </row>
    <row r="76" spans="1:7" s="65" customFormat="1" ht="12">
      <c r="A76" s="64"/>
      <c r="B76" s="74" t="s">
        <v>66</v>
      </c>
      <c r="C76" s="75">
        <v>2.1532776963751035</v>
      </c>
      <c r="D76" s="75">
        <v>15.437663247754346</v>
      </c>
      <c r="E76" s="75">
        <v>22.464483659297954</v>
      </c>
      <c r="F76" s="75">
        <v>49.56361088106007</v>
      </c>
      <c r="G76" s="75">
        <v>10.380964515512517</v>
      </c>
    </row>
    <row r="77" spans="1:7" s="65" customFormat="1" ht="12">
      <c r="A77" s="64"/>
      <c r="B77" s="74" t="s">
        <v>65</v>
      </c>
      <c r="C77" s="75">
        <v>2.666572690536604</v>
      </c>
      <c r="D77" s="75">
        <v>34.28249224696928</v>
      </c>
      <c r="E77" s="75">
        <v>26.88187200451086</v>
      </c>
      <c r="F77" s="75">
        <v>36.16906305798327</v>
      </c>
      <c r="G77" s="75">
        <v>0</v>
      </c>
    </row>
    <row r="78" spans="1:7" s="65" customFormat="1" ht="12">
      <c r="A78" s="64"/>
      <c r="B78" s="74"/>
      <c r="C78" s="75"/>
      <c r="D78" s="75"/>
      <c r="E78" s="75"/>
      <c r="F78" s="75"/>
      <c r="G78" s="75"/>
    </row>
    <row r="79" spans="1:7" s="65" customFormat="1" ht="12">
      <c r="A79" s="64"/>
      <c r="B79" s="74" t="s">
        <v>101</v>
      </c>
      <c r="C79" s="75">
        <v>1.5010544597444486</v>
      </c>
      <c r="D79" s="75">
        <v>23.607492866889963</v>
      </c>
      <c r="E79" s="75">
        <v>36.95571269073316</v>
      </c>
      <c r="F79" s="75">
        <v>37.93573998263243</v>
      </c>
      <c r="G79" s="75">
        <v>0</v>
      </c>
    </row>
    <row r="80" spans="1:7" s="65" customFormat="1" ht="12">
      <c r="A80" s="64"/>
      <c r="B80" s="74" t="s">
        <v>105</v>
      </c>
      <c r="C80" s="75">
        <v>13.653136531365314</v>
      </c>
      <c r="D80" s="75">
        <v>25.461254612546124</v>
      </c>
      <c r="E80" s="75">
        <v>33.52662098049552</v>
      </c>
      <c r="F80" s="75">
        <v>25.88297311544544</v>
      </c>
      <c r="G80" s="75">
        <v>1.4760147601476015</v>
      </c>
    </row>
    <row r="81" spans="1:7" s="65" customFormat="1" ht="12">
      <c r="A81" s="64"/>
      <c r="B81" s="74" t="s">
        <v>103</v>
      </c>
      <c r="C81" s="75">
        <v>5.519157130525245</v>
      </c>
      <c r="D81" s="75">
        <v>14.262157196927777</v>
      </c>
      <c r="E81" s="75">
        <v>59.82978817592245</v>
      </c>
      <c r="F81" s="75">
        <v>20.390004205493707</v>
      </c>
      <c r="G81" s="75">
        <v>0</v>
      </c>
    </row>
    <row r="82" spans="1:7" s="65" customFormat="1" ht="12">
      <c r="A82" s="64"/>
      <c r="B82" s="74"/>
      <c r="C82" s="75"/>
      <c r="D82" s="75"/>
      <c r="E82" s="75"/>
      <c r="F82" s="75"/>
      <c r="G82" s="75"/>
    </row>
    <row r="83" spans="1:2" s="65" customFormat="1" ht="12">
      <c r="A83" s="64"/>
      <c r="B83" s="76"/>
    </row>
    <row r="84" spans="1:2" s="65" customFormat="1" ht="12">
      <c r="A84" s="64"/>
      <c r="B84" s="76"/>
    </row>
    <row r="85" spans="1:2" s="65" customFormat="1" ht="12">
      <c r="A85" s="64"/>
      <c r="B85" s="76"/>
    </row>
    <row r="86" ht="12"/>
    <row r="87" s="65" customFormat="1" ht="12.75" customHeight="1">
      <c r="A87" s="64"/>
    </row>
    <row r="88" ht="12"/>
    <row r="89" ht="12"/>
    <row r="90" ht="12"/>
    <row r="91" spans="1:2" s="65" customFormat="1" ht="15" customHeight="1">
      <c r="A91" s="64"/>
      <c r="B91" s="77" t="s">
        <v>118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1"/>
  <sheetViews>
    <sheetView showGridLines="0" workbookViewId="0" topLeftCell="A1">
      <selection activeCell="R30" sqref="R30"/>
    </sheetView>
  </sheetViews>
  <sheetFormatPr defaultColWidth="9.00390625" defaultRowHeight="15"/>
  <cols>
    <col min="1" max="1" width="9.00390625" style="64" customWidth="1"/>
    <col min="2" max="2" width="16.28125" style="65" customWidth="1"/>
    <col min="3" max="3" width="14.57421875" style="65" customWidth="1"/>
    <col min="4" max="9" width="9.140625" style="65" bestFit="1" customWidth="1"/>
    <col min="10" max="11" width="16.57421875" style="65" customWidth="1"/>
    <col min="12" max="15" width="9.140625" style="65" bestFit="1" customWidth="1"/>
    <col min="16" max="16" width="9.8515625" style="65" bestFit="1" customWidth="1"/>
    <col min="17" max="17" width="9.140625" style="65" bestFit="1" customWidth="1"/>
    <col min="18" max="16384" width="9.00390625" style="67" customWidth="1"/>
  </cols>
  <sheetData>
    <row r="1" ht="12"/>
    <row r="2" spans="5:7" ht="12">
      <c r="E2" s="66"/>
      <c r="G2" s="66" t="s">
        <v>188</v>
      </c>
    </row>
    <row r="3" ht="12">
      <c r="G3" s="65" t="s">
        <v>119</v>
      </c>
    </row>
    <row r="4" ht="12">
      <c r="C4" s="78"/>
    </row>
    <row r="5" spans="2:19" ht="12">
      <c r="B5" s="64"/>
      <c r="C5" s="65" t="s">
        <v>113</v>
      </c>
      <c r="D5" s="65" t="s">
        <v>114</v>
      </c>
      <c r="E5" s="65" t="s">
        <v>115</v>
      </c>
      <c r="F5" s="65" t="s">
        <v>116</v>
      </c>
      <c r="G5" s="65" t="s">
        <v>5</v>
      </c>
      <c r="H5" s="65" t="s">
        <v>6</v>
      </c>
      <c r="I5" s="65" t="s">
        <v>113</v>
      </c>
      <c r="K5" s="65" t="s">
        <v>114</v>
      </c>
      <c r="L5" s="65" t="s">
        <v>115</v>
      </c>
      <c r="M5" s="65" t="s">
        <v>116</v>
      </c>
      <c r="N5" s="65" t="s">
        <v>5</v>
      </c>
      <c r="O5" s="65" t="s">
        <v>6</v>
      </c>
      <c r="R5" s="65"/>
      <c r="S5" s="65"/>
    </row>
    <row r="6" spans="1:19" ht="12">
      <c r="A6" s="26" t="s">
        <v>137</v>
      </c>
      <c r="B6" s="26" t="s">
        <v>137</v>
      </c>
      <c r="C6" s="69">
        <v>57874.4</v>
      </c>
      <c r="D6" s="69">
        <v>852.6</v>
      </c>
      <c r="E6" s="69">
        <v>3866.6</v>
      </c>
      <c r="F6" s="69">
        <v>13501.4</v>
      </c>
      <c r="G6" s="69">
        <v>39447.8</v>
      </c>
      <c r="H6" s="69">
        <v>441.7</v>
      </c>
      <c r="I6" s="69">
        <v>100</v>
      </c>
      <c r="J6" s="69" t="s">
        <v>137</v>
      </c>
      <c r="K6" s="69">
        <f>D6/C6*100</f>
        <v>1.4731902188186832</v>
      </c>
      <c r="L6" s="69">
        <f>E6/C6*100</f>
        <v>6.681019587244101</v>
      </c>
      <c r="M6" s="69">
        <f>F6/C6*100</f>
        <v>23.328794769362617</v>
      </c>
      <c r="N6" s="69">
        <f>G6/C6*100</f>
        <v>68.16105220961254</v>
      </c>
      <c r="O6" s="69">
        <f>H6/C6*100</f>
        <v>0.7632044565472816</v>
      </c>
      <c r="R6" s="65"/>
      <c r="S6" s="65"/>
    </row>
    <row r="7" spans="1:19" ht="12">
      <c r="A7" s="26" t="s">
        <v>68</v>
      </c>
      <c r="B7" s="26" t="s">
        <v>58</v>
      </c>
      <c r="C7" s="70">
        <v>3308.8</v>
      </c>
      <c r="D7" s="69">
        <v>10.6</v>
      </c>
      <c r="E7" s="69">
        <v>198.4</v>
      </c>
      <c r="F7" s="69">
        <v>580.8</v>
      </c>
      <c r="G7" s="69">
        <v>2519.1</v>
      </c>
      <c r="H7" s="69">
        <v>0</v>
      </c>
      <c r="I7" s="69">
        <v>100</v>
      </c>
      <c r="J7" s="69" t="s">
        <v>58</v>
      </c>
      <c r="K7" s="69">
        <f aca="true" t="shared" si="0" ref="K7:K39">D7/C7*100</f>
        <v>0.32035783365570597</v>
      </c>
      <c r="L7" s="69">
        <f aca="true" t="shared" si="1" ref="L7:L39">E7/C7*100</f>
        <v>5.996131528046422</v>
      </c>
      <c r="M7" s="69">
        <f aca="true" t="shared" si="2" ref="M7:M39">F7/C7*100</f>
        <v>17.5531914893617</v>
      </c>
      <c r="N7" s="69">
        <f aca="true" t="shared" si="3" ref="N7:N39">G7/C7*100</f>
        <v>76.1333413926499</v>
      </c>
      <c r="O7" s="69">
        <f aca="true" t="shared" si="4" ref="O7:O36">H7/C7*100</f>
        <v>0</v>
      </c>
      <c r="R7" s="65"/>
      <c r="S7" s="65"/>
    </row>
    <row r="8" spans="1:19" ht="12">
      <c r="A8" s="26" t="s">
        <v>69</v>
      </c>
      <c r="B8" s="26" t="s">
        <v>57</v>
      </c>
      <c r="C8" s="68">
        <v>3055.2</v>
      </c>
      <c r="D8" s="69">
        <v>96.8</v>
      </c>
      <c r="E8" s="69">
        <v>178.8</v>
      </c>
      <c r="F8" s="69">
        <v>788</v>
      </c>
      <c r="G8" s="69">
        <v>1958.9</v>
      </c>
      <c r="H8" s="69">
        <v>86.9</v>
      </c>
      <c r="I8" s="69">
        <v>100</v>
      </c>
      <c r="J8" s="69" t="s">
        <v>57</v>
      </c>
      <c r="K8" s="69">
        <f t="shared" si="0"/>
        <v>3.168368682901283</v>
      </c>
      <c r="L8" s="69">
        <f t="shared" si="1"/>
        <v>5.852317360565594</v>
      </c>
      <c r="M8" s="69">
        <f t="shared" si="2"/>
        <v>25.792092170725322</v>
      </c>
      <c r="N8" s="69">
        <f t="shared" si="3"/>
        <v>64.11691542288558</v>
      </c>
      <c r="O8" s="69">
        <f t="shared" si="4"/>
        <v>2.8443309766954705</v>
      </c>
      <c r="R8" s="65"/>
      <c r="S8" s="65"/>
    </row>
    <row r="9" spans="1:19" ht="12">
      <c r="A9" s="26" t="s">
        <v>70</v>
      </c>
      <c r="B9" s="26" t="s">
        <v>39</v>
      </c>
      <c r="C9" s="68">
        <v>190.5</v>
      </c>
      <c r="D9" s="69">
        <v>3.1</v>
      </c>
      <c r="E9" s="69">
        <v>17.7</v>
      </c>
      <c r="F9" s="69">
        <v>70.3</v>
      </c>
      <c r="G9" s="69">
        <v>79.7</v>
      </c>
      <c r="H9" s="69">
        <v>19.7</v>
      </c>
      <c r="I9" s="69">
        <v>100</v>
      </c>
      <c r="J9" s="69" t="s">
        <v>39</v>
      </c>
      <c r="K9" s="69">
        <f t="shared" si="0"/>
        <v>1.627296587926509</v>
      </c>
      <c r="L9" s="69">
        <f t="shared" si="1"/>
        <v>9.291338582677165</v>
      </c>
      <c r="M9" s="69">
        <f t="shared" si="2"/>
        <v>36.90288713910761</v>
      </c>
      <c r="N9" s="69">
        <f t="shared" si="3"/>
        <v>41.83727034120735</v>
      </c>
      <c r="O9" s="69">
        <f t="shared" si="4"/>
        <v>10.341207349081365</v>
      </c>
      <c r="R9" s="65"/>
      <c r="S9" s="65"/>
    </row>
    <row r="10" spans="1:19" ht="12">
      <c r="A10" s="26" t="s">
        <v>72</v>
      </c>
      <c r="B10" s="26" t="s">
        <v>45</v>
      </c>
      <c r="C10" s="68">
        <v>111.2</v>
      </c>
      <c r="D10" s="69">
        <v>3.1</v>
      </c>
      <c r="E10" s="69">
        <v>8</v>
      </c>
      <c r="F10" s="69">
        <v>22.8</v>
      </c>
      <c r="G10" s="69">
        <v>77.2</v>
      </c>
      <c r="H10" s="69">
        <v>1.5</v>
      </c>
      <c r="I10" s="69">
        <v>100</v>
      </c>
      <c r="J10" s="69" t="s">
        <v>45</v>
      </c>
      <c r="K10" s="69">
        <f t="shared" si="0"/>
        <v>2.787769784172662</v>
      </c>
      <c r="L10" s="69">
        <f t="shared" si="1"/>
        <v>7.194244604316546</v>
      </c>
      <c r="M10" s="69">
        <f t="shared" si="2"/>
        <v>20.503597122302157</v>
      </c>
      <c r="N10" s="69">
        <f t="shared" si="3"/>
        <v>69.42446043165468</v>
      </c>
      <c r="O10" s="69">
        <f t="shared" si="4"/>
        <v>1.3489208633093526</v>
      </c>
      <c r="R10" s="65"/>
      <c r="S10" s="65"/>
    </row>
    <row r="11" spans="1:19" ht="12">
      <c r="A11" s="26" t="s">
        <v>73</v>
      </c>
      <c r="B11" s="26" t="s">
        <v>56</v>
      </c>
      <c r="C11" s="70">
        <v>237.5</v>
      </c>
      <c r="D11" s="69">
        <v>11.7</v>
      </c>
      <c r="E11" s="69">
        <v>69.5</v>
      </c>
      <c r="F11" s="69">
        <v>145.6</v>
      </c>
      <c r="G11" s="69">
        <v>10.5</v>
      </c>
      <c r="H11" s="69">
        <v>0</v>
      </c>
      <c r="I11" s="69">
        <v>100</v>
      </c>
      <c r="J11" s="69" t="s">
        <v>56</v>
      </c>
      <c r="K11" s="69">
        <f t="shared" si="0"/>
        <v>4.926315789473684</v>
      </c>
      <c r="L11" s="69">
        <f t="shared" si="1"/>
        <v>29.263157894736842</v>
      </c>
      <c r="M11" s="69">
        <f t="shared" si="2"/>
        <v>61.30526315789473</v>
      </c>
      <c r="N11" s="69">
        <f t="shared" si="3"/>
        <v>4.421052631578947</v>
      </c>
      <c r="O11" s="69">
        <f t="shared" si="4"/>
        <v>0</v>
      </c>
      <c r="R11" s="65"/>
      <c r="S11" s="65"/>
    </row>
    <row r="12" spans="1:19" ht="12">
      <c r="A12" s="26" t="s">
        <v>74</v>
      </c>
      <c r="B12" s="26" t="s">
        <v>62</v>
      </c>
      <c r="C12" s="68">
        <v>9875.4</v>
      </c>
      <c r="D12" s="69">
        <v>20.5</v>
      </c>
      <c r="E12" s="69">
        <v>536.7</v>
      </c>
      <c r="F12" s="69">
        <v>1809.7</v>
      </c>
      <c r="G12" s="69">
        <v>7508.5</v>
      </c>
      <c r="H12" s="69">
        <v>0</v>
      </c>
      <c r="I12" s="69">
        <v>100</v>
      </c>
      <c r="J12" s="69" t="s">
        <v>62</v>
      </c>
      <c r="K12" s="69">
        <f t="shared" si="0"/>
        <v>0.20758652814063228</v>
      </c>
      <c r="L12" s="69">
        <f t="shared" si="1"/>
        <v>5.4347165684427985</v>
      </c>
      <c r="M12" s="69">
        <f t="shared" si="2"/>
        <v>18.325333657370845</v>
      </c>
      <c r="N12" s="69">
        <f t="shared" si="3"/>
        <v>76.03236324604573</v>
      </c>
      <c r="O12" s="69">
        <f t="shared" si="4"/>
        <v>0</v>
      </c>
      <c r="R12" s="65"/>
      <c r="S12" s="65"/>
    </row>
    <row r="13" spans="1:19" ht="12">
      <c r="A13" s="26" t="s">
        <v>75</v>
      </c>
      <c r="B13" s="26" t="s">
        <v>50</v>
      </c>
      <c r="C13" s="68">
        <v>4208.5</v>
      </c>
      <c r="D13" s="69">
        <v>30.1</v>
      </c>
      <c r="E13" s="69">
        <v>185.4</v>
      </c>
      <c r="F13" s="69">
        <v>1603.5</v>
      </c>
      <c r="G13" s="69">
        <v>2385.4</v>
      </c>
      <c r="H13" s="69">
        <v>0</v>
      </c>
      <c r="I13" s="69">
        <v>100</v>
      </c>
      <c r="J13" s="69" t="s">
        <v>50</v>
      </c>
      <c r="K13" s="69">
        <f t="shared" si="0"/>
        <v>0.7152191992396341</v>
      </c>
      <c r="L13" s="69">
        <f t="shared" si="1"/>
        <v>4.405370084353095</v>
      </c>
      <c r="M13" s="69">
        <f t="shared" si="2"/>
        <v>38.10146132826422</v>
      </c>
      <c r="N13" s="69">
        <f t="shared" si="3"/>
        <v>56.680527503861235</v>
      </c>
      <c r="O13" s="69">
        <f t="shared" si="4"/>
        <v>0</v>
      </c>
      <c r="R13" s="65"/>
      <c r="S13" s="65"/>
    </row>
    <row r="14" spans="1:19" ht="12">
      <c r="A14" s="26" t="s">
        <v>76</v>
      </c>
      <c r="B14" s="26" t="s">
        <v>46</v>
      </c>
      <c r="C14" s="68">
        <v>11.1</v>
      </c>
      <c r="D14" s="69">
        <v>0.6</v>
      </c>
      <c r="E14" s="69">
        <v>1.2</v>
      </c>
      <c r="F14" s="69">
        <v>5.3</v>
      </c>
      <c r="G14" s="69">
        <v>3.9</v>
      </c>
      <c r="H14" s="69">
        <v>0</v>
      </c>
      <c r="I14" s="69">
        <v>100</v>
      </c>
      <c r="J14" s="69" t="s">
        <v>46</v>
      </c>
      <c r="K14" s="69">
        <f t="shared" si="0"/>
        <v>5.405405405405405</v>
      </c>
      <c r="L14" s="69">
        <f t="shared" si="1"/>
        <v>10.81081081081081</v>
      </c>
      <c r="M14" s="69">
        <f t="shared" si="2"/>
        <v>47.74774774774775</v>
      </c>
      <c r="N14" s="69">
        <f t="shared" si="3"/>
        <v>35.13513513513514</v>
      </c>
      <c r="O14" s="69">
        <f t="shared" si="4"/>
        <v>0</v>
      </c>
      <c r="R14" s="65"/>
      <c r="S14" s="65"/>
    </row>
    <row r="15" spans="1:19" ht="12">
      <c r="A15" s="26" t="s">
        <v>77</v>
      </c>
      <c r="B15" s="26" t="s">
        <v>40</v>
      </c>
      <c r="C15" s="70">
        <v>1396</v>
      </c>
      <c r="D15" s="69">
        <v>106.4</v>
      </c>
      <c r="E15" s="69">
        <v>73.7</v>
      </c>
      <c r="F15" s="69">
        <v>281</v>
      </c>
      <c r="G15" s="69">
        <v>935</v>
      </c>
      <c r="H15" s="69">
        <v>0</v>
      </c>
      <c r="I15" s="69">
        <v>100</v>
      </c>
      <c r="J15" s="69" t="s">
        <v>40</v>
      </c>
      <c r="K15" s="69">
        <f t="shared" si="0"/>
        <v>7.621776504297994</v>
      </c>
      <c r="L15" s="69">
        <f t="shared" si="1"/>
        <v>5.2793696275071635</v>
      </c>
      <c r="M15" s="69">
        <f t="shared" si="2"/>
        <v>20.128939828080227</v>
      </c>
      <c r="N15" s="69">
        <f t="shared" si="3"/>
        <v>66.97707736389685</v>
      </c>
      <c r="O15" s="69">
        <f t="shared" si="4"/>
        <v>0</v>
      </c>
      <c r="R15" s="65"/>
      <c r="S15" s="65"/>
    </row>
    <row r="16" spans="1:19" ht="12">
      <c r="A16" s="26" t="s">
        <v>78</v>
      </c>
      <c r="B16" s="26" t="s">
        <v>59</v>
      </c>
      <c r="C16" s="70">
        <v>2625</v>
      </c>
      <c r="D16" s="69">
        <v>1.6</v>
      </c>
      <c r="E16" s="69">
        <v>31.2</v>
      </c>
      <c r="F16" s="69">
        <v>569.7</v>
      </c>
      <c r="G16" s="69">
        <v>2022.5</v>
      </c>
      <c r="H16" s="69">
        <v>0</v>
      </c>
      <c r="I16" s="69">
        <v>100</v>
      </c>
      <c r="J16" s="69" t="s">
        <v>59</v>
      </c>
      <c r="K16" s="69">
        <f t="shared" si="0"/>
        <v>0.06095238095238096</v>
      </c>
      <c r="L16" s="69">
        <f t="shared" si="1"/>
        <v>1.1885714285714286</v>
      </c>
      <c r="M16" s="69">
        <f t="shared" si="2"/>
        <v>21.702857142857145</v>
      </c>
      <c r="N16" s="69">
        <f t="shared" si="3"/>
        <v>77.04761904761904</v>
      </c>
      <c r="O16" s="69">
        <f t="shared" si="4"/>
        <v>0</v>
      </c>
      <c r="R16" s="65"/>
      <c r="S16" s="65"/>
    </row>
    <row r="17" spans="1:19" ht="12">
      <c r="A17" s="26" t="s">
        <v>79</v>
      </c>
      <c r="B17" s="26" t="s">
        <v>51</v>
      </c>
      <c r="C17" s="68">
        <v>1890.3</v>
      </c>
      <c r="D17" s="69">
        <v>48</v>
      </c>
      <c r="E17" s="69">
        <v>115.9</v>
      </c>
      <c r="F17" s="69">
        <v>254.2</v>
      </c>
      <c r="G17" s="69">
        <v>1472.2</v>
      </c>
      <c r="H17" s="69">
        <v>0</v>
      </c>
      <c r="I17" s="69">
        <v>100</v>
      </c>
      <c r="J17" s="69" t="s">
        <v>51</v>
      </c>
      <c r="K17" s="69">
        <f t="shared" si="0"/>
        <v>2.539279479447707</v>
      </c>
      <c r="L17" s="69">
        <f t="shared" si="1"/>
        <v>6.131301909749776</v>
      </c>
      <c r="M17" s="69">
        <f t="shared" si="2"/>
        <v>13.44760090990848</v>
      </c>
      <c r="N17" s="69">
        <f t="shared" si="3"/>
        <v>77.88181770089405</v>
      </c>
      <c r="O17" s="69">
        <f t="shared" si="4"/>
        <v>0</v>
      </c>
      <c r="R17" s="65"/>
      <c r="S17" s="65"/>
    </row>
    <row r="18" spans="1:19" ht="12">
      <c r="A18" s="26" t="s">
        <v>80</v>
      </c>
      <c r="B18" s="26" t="s">
        <v>60</v>
      </c>
      <c r="C18" s="70">
        <v>5917</v>
      </c>
      <c r="D18" s="69">
        <v>178.1</v>
      </c>
      <c r="E18" s="69">
        <v>886.5</v>
      </c>
      <c r="F18" s="69">
        <v>1896.2</v>
      </c>
      <c r="G18" s="69">
        <v>2956.2</v>
      </c>
      <c r="H18" s="69">
        <v>125.6</v>
      </c>
      <c r="I18" s="69">
        <v>100</v>
      </c>
      <c r="J18" s="69" t="s">
        <v>60</v>
      </c>
      <c r="K18" s="69">
        <f t="shared" si="0"/>
        <v>3.0099712692242693</v>
      </c>
      <c r="L18" s="69">
        <f t="shared" si="1"/>
        <v>14.982254520872063</v>
      </c>
      <c r="M18" s="69">
        <f t="shared" si="2"/>
        <v>32.04664525942201</v>
      </c>
      <c r="N18" s="69">
        <f t="shared" si="3"/>
        <v>49.96112895048166</v>
      </c>
      <c r="O18" s="69">
        <f t="shared" si="4"/>
        <v>2.1226973128274462</v>
      </c>
      <c r="R18" s="65"/>
      <c r="S18" s="65"/>
    </row>
    <row r="19" spans="1:19" ht="12">
      <c r="A19" s="26" t="s">
        <v>81</v>
      </c>
      <c r="B19" s="26" t="s">
        <v>42</v>
      </c>
      <c r="C19" s="68">
        <v>365.8</v>
      </c>
      <c r="D19" s="69">
        <v>31.7</v>
      </c>
      <c r="E19" s="69">
        <v>22</v>
      </c>
      <c r="F19" s="69">
        <v>54.8</v>
      </c>
      <c r="G19" s="69">
        <v>257.2</v>
      </c>
      <c r="H19" s="69">
        <v>28</v>
      </c>
      <c r="I19" s="69">
        <v>100</v>
      </c>
      <c r="J19" s="69" t="s">
        <v>42</v>
      </c>
      <c r="K19" s="69">
        <f t="shared" si="0"/>
        <v>8.665937670858392</v>
      </c>
      <c r="L19" s="69">
        <f t="shared" si="1"/>
        <v>6.014215418261345</v>
      </c>
      <c r="M19" s="69">
        <f t="shared" si="2"/>
        <v>14.980863860032803</v>
      </c>
      <c r="N19" s="69">
        <f t="shared" si="3"/>
        <v>70.31164570803718</v>
      </c>
      <c r="O19" s="69">
        <f t="shared" si="4"/>
        <v>7.654455986878076</v>
      </c>
      <c r="R19" s="65"/>
      <c r="S19" s="65"/>
    </row>
    <row r="20" spans="1:19" ht="12">
      <c r="A20" s="26" t="s">
        <v>82</v>
      </c>
      <c r="B20" s="26" t="s">
        <v>54</v>
      </c>
      <c r="C20" s="68">
        <v>682.8</v>
      </c>
      <c r="D20" s="69">
        <v>39</v>
      </c>
      <c r="E20" s="69">
        <v>25.7</v>
      </c>
      <c r="F20" s="69">
        <v>168.5</v>
      </c>
      <c r="G20" s="69">
        <v>449.5</v>
      </c>
      <c r="H20" s="69">
        <v>24.8</v>
      </c>
      <c r="I20" s="69">
        <v>100</v>
      </c>
      <c r="J20" s="69" t="s">
        <v>54</v>
      </c>
      <c r="K20" s="69">
        <f t="shared" si="0"/>
        <v>5.711775043936732</v>
      </c>
      <c r="L20" s="69">
        <f t="shared" si="1"/>
        <v>3.7639132981839483</v>
      </c>
      <c r="M20" s="69">
        <f t="shared" si="2"/>
        <v>24.67779730521383</v>
      </c>
      <c r="N20" s="69">
        <f t="shared" si="3"/>
        <v>65.83186877562977</v>
      </c>
      <c r="O20" s="69">
        <f t="shared" si="4"/>
        <v>3.6321031048623316</v>
      </c>
      <c r="R20" s="65"/>
      <c r="S20" s="65"/>
    </row>
    <row r="21" spans="1:19" ht="12">
      <c r="A21" s="26" t="s">
        <v>83</v>
      </c>
      <c r="B21" s="26" t="s">
        <v>55</v>
      </c>
      <c r="C21" s="68">
        <v>1708.2</v>
      </c>
      <c r="D21" s="69">
        <v>12.2</v>
      </c>
      <c r="E21" s="69">
        <v>177</v>
      </c>
      <c r="F21" s="69">
        <v>233.9</v>
      </c>
      <c r="G21" s="69">
        <v>1285</v>
      </c>
      <c r="H21" s="69">
        <v>0</v>
      </c>
      <c r="I21" s="69">
        <v>100</v>
      </c>
      <c r="J21" s="69" t="s">
        <v>55</v>
      </c>
      <c r="K21" s="69">
        <f t="shared" si="0"/>
        <v>0.7142020840650978</v>
      </c>
      <c r="L21" s="69">
        <f t="shared" si="1"/>
        <v>10.361784334387075</v>
      </c>
      <c r="M21" s="69">
        <f t="shared" si="2"/>
        <v>13.692776021543146</v>
      </c>
      <c r="N21" s="69">
        <f t="shared" si="3"/>
        <v>75.22538344456152</v>
      </c>
      <c r="O21" s="69">
        <f t="shared" si="4"/>
        <v>0</v>
      </c>
      <c r="R21" s="65"/>
      <c r="S21" s="65"/>
    </row>
    <row r="22" spans="1:19" ht="12">
      <c r="A22" s="26" t="s">
        <v>85</v>
      </c>
      <c r="B22" s="26" t="s">
        <v>47</v>
      </c>
      <c r="C22" s="68">
        <v>9627</v>
      </c>
      <c r="D22" s="69">
        <v>129.3</v>
      </c>
      <c r="E22" s="69">
        <v>735.9</v>
      </c>
      <c r="F22" s="69">
        <v>1451.3</v>
      </c>
      <c r="G22" s="69">
        <v>7310.5</v>
      </c>
      <c r="H22" s="69">
        <v>0</v>
      </c>
      <c r="I22" s="69">
        <v>100</v>
      </c>
      <c r="J22" s="69" t="s">
        <v>47</v>
      </c>
      <c r="K22" s="69">
        <f t="shared" si="0"/>
        <v>1.343097538173886</v>
      </c>
      <c r="L22" s="69">
        <f t="shared" si="1"/>
        <v>7.64412589591773</v>
      </c>
      <c r="M22" s="69">
        <f t="shared" si="2"/>
        <v>15.075309026695752</v>
      </c>
      <c r="N22" s="69">
        <f t="shared" si="3"/>
        <v>75.93746753921263</v>
      </c>
      <c r="O22" s="69">
        <f t="shared" si="4"/>
        <v>0</v>
      </c>
      <c r="R22" s="65"/>
      <c r="S22" s="65"/>
    </row>
    <row r="23" spans="1:19" ht="12">
      <c r="A23" s="26" t="s">
        <v>86</v>
      </c>
      <c r="B23" s="26" t="s">
        <v>53</v>
      </c>
      <c r="C23" s="68">
        <v>50.7</v>
      </c>
      <c r="D23" s="69">
        <v>0.7</v>
      </c>
      <c r="E23" s="69">
        <v>3.1</v>
      </c>
      <c r="F23" s="69">
        <v>22.4</v>
      </c>
      <c r="G23" s="69">
        <v>24.5</v>
      </c>
      <c r="H23" s="69">
        <v>0</v>
      </c>
      <c r="I23" s="69">
        <v>100</v>
      </c>
      <c r="J23" s="69" t="s">
        <v>53</v>
      </c>
      <c r="K23" s="69">
        <f t="shared" si="0"/>
        <v>1.380670611439842</v>
      </c>
      <c r="L23" s="69">
        <f t="shared" si="1"/>
        <v>6.11439842209073</v>
      </c>
      <c r="M23" s="69">
        <f t="shared" si="2"/>
        <v>44.18145956607494</v>
      </c>
      <c r="N23" s="69">
        <f t="shared" si="3"/>
        <v>48.323471400394475</v>
      </c>
      <c r="O23" s="69">
        <f t="shared" si="4"/>
        <v>0</v>
      </c>
      <c r="R23" s="65"/>
      <c r="S23" s="65"/>
    </row>
    <row r="24" spans="1:19" ht="12">
      <c r="A24" s="26" t="s">
        <v>87</v>
      </c>
      <c r="B24" s="26" t="s">
        <v>64</v>
      </c>
      <c r="C24" s="68">
        <v>69.1</v>
      </c>
      <c r="D24" s="69">
        <v>0</v>
      </c>
      <c r="E24" s="69">
        <v>5.3</v>
      </c>
      <c r="F24" s="69">
        <v>23.2</v>
      </c>
      <c r="G24" s="69">
        <v>40.6</v>
      </c>
      <c r="H24" s="69">
        <v>0</v>
      </c>
      <c r="I24" s="69">
        <v>100</v>
      </c>
      <c r="J24" s="69" t="s">
        <v>64</v>
      </c>
      <c r="K24" s="69">
        <f t="shared" si="0"/>
        <v>0</v>
      </c>
      <c r="L24" s="69">
        <f t="shared" si="1"/>
        <v>7.670043415340087</v>
      </c>
      <c r="M24" s="69">
        <f t="shared" si="2"/>
        <v>33.57452966714906</v>
      </c>
      <c r="N24" s="69">
        <f t="shared" si="3"/>
        <v>58.75542691751085</v>
      </c>
      <c r="O24" s="69">
        <f t="shared" si="4"/>
        <v>0</v>
      </c>
      <c r="R24" s="65"/>
      <c r="S24" s="65"/>
    </row>
    <row r="25" spans="1:19" ht="12">
      <c r="A25" s="26" t="s">
        <v>88</v>
      </c>
      <c r="B25" s="26" t="s">
        <v>38</v>
      </c>
      <c r="C25" s="70">
        <v>119.2</v>
      </c>
      <c r="D25" s="69">
        <v>0.4</v>
      </c>
      <c r="E25" s="69">
        <v>3</v>
      </c>
      <c r="F25" s="69">
        <v>48.5</v>
      </c>
      <c r="G25" s="69">
        <v>67.3</v>
      </c>
      <c r="H25" s="69">
        <v>0</v>
      </c>
      <c r="I25" s="69">
        <v>100</v>
      </c>
      <c r="J25" s="69" t="s">
        <v>38</v>
      </c>
      <c r="K25" s="69">
        <f t="shared" si="0"/>
        <v>0.33557046979865773</v>
      </c>
      <c r="L25" s="69">
        <f t="shared" si="1"/>
        <v>2.5167785234899327</v>
      </c>
      <c r="M25" s="69">
        <f t="shared" si="2"/>
        <v>40.68791946308725</v>
      </c>
      <c r="N25" s="69">
        <f t="shared" si="3"/>
        <v>56.45973154362416</v>
      </c>
      <c r="O25" s="69">
        <f t="shared" si="4"/>
        <v>0</v>
      </c>
      <c r="R25" s="65"/>
      <c r="S25" s="65"/>
    </row>
    <row r="26" spans="1:19" ht="12">
      <c r="A26" s="26" t="s">
        <v>89</v>
      </c>
      <c r="B26" s="26" t="s">
        <v>44</v>
      </c>
      <c r="C26" s="68">
        <v>122.4</v>
      </c>
      <c r="D26" s="69">
        <v>1</v>
      </c>
      <c r="E26" s="69">
        <v>7</v>
      </c>
      <c r="F26" s="69">
        <v>19.7</v>
      </c>
      <c r="G26" s="69">
        <v>94.7</v>
      </c>
      <c r="H26" s="69">
        <v>0</v>
      </c>
      <c r="I26" s="69">
        <v>100</v>
      </c>
      <c r="J26" s="69" t="s">
        <v>44</v>
      </c>
      <c r="K26" s="69">
        <f t="shared" si="0"/>
        <v>0.8169934640522877</v>
      </c>
      <c r="L26" s="69">
        <f t="shared" si="1"/>
        <v>5.718954248366013</v>
      </c>
      <c r="M26" s="69">
        <f t="shared" si="2"/>
        <v>16.094771241830063</v>
      </c>
      <c r="N26" s="69">
        <f t="shared" si="3"/>
        <v>77.36928104575163</v>
      </c>
      <c r="O26" s="69">
        <f t="shared" si="4"/>
        <v>0</v>
      </c>
      <c r="R26" s="65"/>
      <c r="S26" s="65"/>
    </row>
    <row r="27" spans="1:19" ht="12">
      <c r="A27" s="26" t="s">
        <v>90</v>
      </c>
      <c r="B27" s="26" t="s">
        <v>43</v>
      </c>
      <c r="C27" s="71">
        <v>7392</v>
      </c>
      <c r="D27" s="69">
        <v>32</v>
      </c>
      <c r="E27" s="69">
        <v>194</v>
      </c>
      <c r="F27" s="69">
        <v>2017</v>
      </c>
      <c r="G27" s="69">
        <v>5149</v>
      </c>
      <c r="H27" s="69">
        <v>3</v>
      </c>
      <c r="I27" s="69">
        <v>100</v>
      </c>
      <c r="J27" s="69" t="s">
        <v>43</v>
      </c>
      <c r="K27" s="69">
        <f t="shared" si="0"/>
        <v>0.4329004329004329</v>
      </c>
      <c r="L27" s="69">
        <f t="shared" si="1"/>
        <v>2.6244588744588744</v>
      </c>
      <c r="M27" s="69">
        <f t="shared" si="2"/>
        <v>27.28625541125541</v>
      </c>
      <c r="N27" s="69">
        <f t="shared" si="3"/>
        <v>69.65638528138528</v>
      </c>
      <c r="O27" s="69">
        <f t="shared" si="4"/>
        <v>0.040584415584415584</v>
      </c>
      <c r="R27" s="65"/>
      <c r="S27" s="65"/>
    </row>
    <row r="28" spans="1:19" ht="12">
      <c r="A28" s="26" t="s">
        <v>92</v>
      </c>
      <c r="B28" s="26" t="s">
        <v>49</v>
      </c>
      <c r="C28" s="68">
        <v>955</v>
      </c>
      <c r="D28" s="69">
        <v>13.9</v>
      </c>
      <c r="E28" s="69">
        <v>35.5</v>
      </c>
      <c r="F28" s="69">
        <v>169.8</v>
      </c>
      <c r="G28" s="69">
        <v>594.6</v>
      </c>
      <c r="H28" s="69">
        <v>141.3</v>
      </c>
      <c r="I28" s="69">
        <v>100</v>
      </c>
      <c r="J28" s="69" t="s">
        <v>49</v>
      </c>
      <c r="K28" s="69">
        <f t="shared" si="0"/>
        <v>1.455497382198953</v>
      </c>
      <c r="L28" s="69">
        <f t="shared" si="1"/>
        <v>3.717277486910995</v>
      </c>
      <c r="M28" s="69">
        <f t="shared" si="2"/>
        <v>17.780104712041886</v>
      </c>
      <c r="N28" s="69">
        <f t="shared" si="3"/>
        <v>62.26178010471204</v>
      </c>
      <c r="O28" s="69">
        <f t="shared" si="4"/>
        <v>14.795811518324609</v>
      </c>
      <c r="R28" s="65"/>
      <c r="S28" s="65"/>
    </row>
    <row r="29" spans="1:19" ht="12">
      <c r="A29" s="26" t="s">
        <v>93</v>
      </c>
      <c r="B29" s="26" t="s">
        <v>52</v>
      </c>
      <c r="C29" s="68">
        <v>1130.4</v>
      </c>
      <c r="D29" s="69">
        <v>44.5</v>
      </c>
      <c r="E29" s="69">
        <v>92</v>
      </c>
      <c r="F29" s="69">
        <v>437.3</v>
      </c>
      <c r="G29" s="69">
        <v>556.6</v>
      </c>
      <c r="H29" s="69">
        <v>0</v>
      </c>
      <c r="I29" s="69">
        <v>100</v>
      </c>
      <c r="J29" s="69" t="s">
        <v>52</v>
      </c>
      <c r="K29" s="69">
        <f t="shared" si="0"/>
        <v>3.936659589525831</v>
      </c>
      <c r="L29" s="69">
        <f t="shared" si="1"/>
        <v>8.13871196036801</v>
      </c>
      <c r="M29" s="69">
        <f t="shared" si="2"/>
        <v>38.68542108987968</v>
      </c>
      <c r="N29" s="69">
        <f t="shared" si="3"/>
        <v>49.239207360226466</v>
      </c>
      <c r="O29" s="69">
        <f t="shared" si="4"/>
        <v>0</v>
      </c>
      <c r="R29" s="65"/>
      <c r="S29" s="65"/>
    </row>
    <row r="30" spans="1:19" ht="12">
      <c r="A30" s="26" t="s">
        <v>94</v>
      </c>
      <c r="B30" s="26" t="s">
        <v>48</v>
      </c>
      <c r="C30" s="68">
        <v>308.4</v>
      </c>
      <c r="D30" s="69">
        <v>4.9</v>
      </c>
      <c r="E30" s="69">
        <v>20.2</v>
      </c>
      <c r="F30" s="69">
        <v>74.6</v>
      </c>
      <c r="G30" s="69">
        <v>201.9</v>
      </c>
      <c r="H30" s="69">
        <v>0.9</v>
      </c>
      <c r="I30" s="69">
        <v>100</v>
      </c>
      <c r="J30" s="69" t="s">
        <v>48</v>
      </c>
      <c r="K30" s="69">
        <f t="shared" si="0"/>
        <v>1.5888456549935153</v>
      </c>
      <c r="L30" s="69">
        <f t="shared" si="1"/>
        <v>6.54993514915694</v>
      </c>
      <c r="M30" s="69">
        <f t="shared" si="2"/>
        <v>24.189364461738002</v>
      </c>
      <c r="N30" s="69">
        <f t="shared" si="3"/>
        <v>65.46692607003892</v>
      </c>
      <c r="O30" s="69">
        <f t="shared" si="4"/>
        <v>0.29182879377431914</v>
      </c>
      <c r="R30" s="65"/>
      <c r="S30" s="65"/>
    </row>
    <row r="31" spans="1:19" ht="12">
      <c r="A31" s="26" t="s">
        <v>95</v>
      </c>
      <c r="B31" s="26" t="s">
        <v>61</v>
      </c>
      <c r="C31" s="68">
        <v>2105.4</v>
      </c>
      <c r="D31" s="69">
        <v>22.3</v>
      </c>
      <c r="E31" s="69">
        <v>182.5</v>
      </c>
      <c r="F31" s="69">
        <v>566.7</v>
      </c>
      <c r="G31" s="69">
        <v>1333.8</v>
      </c>
      <c r="H31" s="69">
        <v>10</v>
      </c>
      <c r="I31" s="69">
        <v>100</v>
      </c>
      <c r="J31" s="69" t="s">
        <v>61</v>
      </c>
      <c r="K31" s="69">
        <f t="shared" si="0"/>
        <v>1.0591811532250404</v>
      </c>
      <c r="L31" s="69">
        <f t="shared" si="1"/>
        <v>8.668186567873088</v>
      </c>
      <c r="M31" s="69">
        <f t="shared" si="2"/>
        <v>26.91650042747222</v>
      </c>
      <c r="N31" s="69">
        <f t="shared" si="3"/>
        <v>63.35138216015959</v>
      </c>
      <c r="O31" s="69">
        <f t="shared" si="4"/>
        <v>0.47496912700674454</v>
      </c>
      <c r="R31" s="65"/>
      <c r="S31" s="65"/>
    </row>
    <row r="32" spans="1:19" ht="12">
      <c r="A32" s="26" t="s">
        <v>97</v>
      </c>
      <c r="B32" s="26" t="s">
        <v>63</v>
      </c>
      <c r="C32" s="68">
        <v>200.2</v>
      </c>
      <c r="D32" s="69">
        <v>9.8</v>
      </c>
      <c r="E32" s="69">
        <v>50.5</v>
      </c>
      <c r="F32" s="69">
        <v>114.8</v>
      </c>
      <c r="G32" s="69">
        <v>24.8</v>
      </c>
      <c r="H32" s="69">
        <v>0</v>
      </c>
      <c r="I32" s="69">
        <v>100</v>
      </c>
      <c r="J32" s="69" t="s">
        <v>63</v>
      </c>
      <c r="K32" s="69">
        <f t="shared" si="0"/>
        <v>4.895104895104896</v>
      </c>
      <c r="L32" s="69">
        <f t="shared" si="1"/>
        <v>25.224775224775225</v>
      </c>
      <c r="M32" s="69">
        <f t="shared" si="2"/>
        <v>57.34265734265735</v>
      </c>
      <c r="N32" s="69">
        <f t="shared" si="3"/>
        <v>12.38761238761239</v>
      </c>
      <c r="O32" s="69">
        <f t="shared" si="4"/>
        <v>0</v>
      </c>
      <c r="R32" s="65"/>
      <c r="S32" s="65"/>
    </row>
    <row r="33" spans="1:19" ht="12">
      <c r="A33" s="26" t="s">
        <v>96</v>
      </c>
      <c r="B33" s="26" t="s">
        <v>37</v>
      </c>
      <c r="C33" s="68">
        <v>211.5</v>
      </c>
      <c r="D33" s="69">
        <v>0.3</v>
      </c>
      <c r="E33" s="69">
        <v>9.8</v>
      </c>
      <c r="F33" s="69">
        <v>71.9</v>
      </c>
      <c r="G33" s="69">
        <v>128.7</v>
      </c>
      <c r="H33" s="69">
        <v>0</v>
      </c>
      <c r="I33" s="69">
        <v>100</v>
      </c>
      <c r="J33" s="69" t="s">
        <v>37</v>
      </c>
      <c r="K33" s="69">
        <f t="shared" si="0"/>
        <v>0.14184397163120566</v>
      </c>
      <c r="L33" s="69">
        <f t="shared" si="1"/>
        <v>4.633569739952719</v>
      </c>
      <c r="M33" s="69">
        <f t="shared" si="2"/>
        <v>33.995271867612296</v>
      </c>
      <c r="N33" s="69">
        <f t="shared" si="3"/>
        <v>60.851063829787236</v>
      </c>
      <c r="O33" s="69">
        <f t="shared" si="4"/>
        <v>0</v>
      </c>
      <c r="R33" s="65"/>
      <c r="S33" s="65"/>
    </row>
    <row r="34" spans="1:15" ht="12">
      <c r="A34" s="26" t="s">
        <v>84</v>
      </c>
      <c r="B34" s="26" t="s">
        <v>67</v>
      </c>
      <c r="C34" s="68"/>
      <c r="D34" s="69"/>
      <c r="E34" s="69"/>
      <c r="F34" s="69"/>
      <c r="G34" s="69"/>
      <c r="H34" s="69"/>
      <c r="I34" s="69">
        <v>100</v>
      </c>
      <c r="J34" s="69"/>
      <c r="K34" s="69"/>
      <c r="L34" s="69"/>
      <c r="M34" s="69"/>
      <c r="N34" s="69"/>
      <c r="O34" s="69"/>
    </row>
    <row r="35" spans="1:15" ht="12">
      <c r="A35" s="26" t="s">
        <v>71</v>
      </c>
      <c r="B35" s="26" t="s">
        <v>66</v>
      </c>
      <c r="C35" s="71">
        <v>2636.7</v>
      </c>
      <c r="D35" s="69">
        <v>142.6</v>
      </c>
      <c r="E35" s="69">
        <v>337.8</v>
      </c>
      <c r="F35" s="69">
        <v>572.6</v>
      </c>
      <c r="G35" s="69">
        <v>1583.7</v>
      </c>
      <c r="H35" s="69">
        <v>0</v>
      </c>
      <c r="I35" s="69">
        <v>100</v>
      </c>
      <c r="J35" s="69" t="s">
        <v>66</v>
      </c>
      <c r="K35" s="69">
        <f t="shared" si="0"/>
        <v>5.408275495885008</v>
      </c>
      <c r="L35" s="69">
        <f t="shared" si="1"/>
        <v>12.811468881556493</v>
      </c>
      <c r="M35" s="69">
        <f t="shared" si="2"/>
        <v>21.71653961391133</v>
      </c>
      <c r="N35" s="69">
        <f t="shared" si="3"/>
        <v>60.063716008647184</v>
      </c>
      <c r="O35" s="69">
        <f t="shared" si="4"/>
        <v>0</v>
      </c>
    </row>
    <row r="36" spans="1:19" ht="12">
      <c r="A36" s="26" t="s">
        <v>91</v>
      </c>
      <c r="B36" s="26" t="s">
        <v>65</v>
      </c>
      <c r="C36" s="68">
        <v>1906.2</v>
      </c>
      <c r="D36" s="69">
        <v>9.2</v>
      </c>
      <c r="E36" s="69">
        <v>62.9</v>
      </c>
      <c r="F36" s="69">
        <v>754.7</v>
      </c>
      <c r="G36" s="69">
        <v>1079.3</v>
      </c>
      <c r="H36" s="69">
        <v>0</v>
      </c>
      <c r="I36" s="69">
        <v>100</v>
      </c>
      <c r="J36" s="69" t="s">
        <v>65</v>
      </c>
      <c r="K36" s="69">
        <f t="shared" si="0"/>
        <v>0.4826356101143636</v>
      </c>
      <c r="L36" s="69">
        <f t="shared" si="1"/>
        <v>3.299758682194943</v>
      </c>
      <c r="M36" s="69">
        <f t="shared" si="2"/>
        <v>39.59185814709894</v>
      </c>
      <c r="N36" s="69">
        <f t="shared" si="3"/>
        <v>56.62050152135137</v>
      </c>
      <c r="O36" s="69">
        <f t="shared" si="4"/>
        <v>0</v>
      </c>
      <c r="R36" s="65"/>
      <c r="S36" s="65"/>
    </row>
    <row r="37" spans="1:19" ht="12">
      <c r="A37" s="26" t="s">
        <v>104</v>
      </c>
      <c r="B37" s="26" t="s">
        <v>105</v>
      </c>
      <c r="C37" s="68"/>
      <c r="D37" s="69"/>
      <c r="E37" s="69"/>
      <c r="F37" s="69"/>
      <c r="G37" s="69"/>
      <c r="H37" s="69"/>
      <c r="I37" s="69">
        <v>100</v>
      </c>
      <c r="J37" s="69"/>
      <c r="K37" s="69"/>
      <c r="L37" s="69"/>
      <c r="M37" s="69"/>
      <c r="N37" s="69"/>
      <c r="O37" s="69"/>
      <c r="R37" s="65"/>
      <c r="S37" s="65"/>
    </row>
    <row r="38" spans="1:19" ht="12">
      <c r="A38" s="26" t="s">
        <v>102</v>
      </c>
      <c r="B38" s="26" t="s">
        <v>103</v>
      </c>
      <c r="C38" s="68">
        <v>7962.7</v>
      </c>
      <c r="D38" s="69">
        <v>12.1</v>
      </c>
      <c r="E38" s="69">
        <v>797.9</v>
      </c>
      <c r="F38" s="69">
        <v>802.7</v>
      </c>
      <c r="G38" s="69">
        <v>6349.9</v>
      </c>
      <c r="H38" s="69">
        <v>0</v>
      </c>
      <c r="I38" s="69">
        <v>100</v>
      </c>
      <c r="J38" s="69" t="s">
        <v>103</v>
      </c>
      <c r="K38" s="69">
        <f t="shared" si="0"/>
        <v>0.1519585065367275</v>
      </c>
      <c r="L38" s="69">
        <f t="shared" si="1"/>
        <v>10.020470443442552</v>
      </c>
      <c r="M38" s="69">
        <f t="shared" si="2"/>
        <v>10.080751503886873</v>
      </c>
      <c r="N38" s="69">
        <f t="shared" si="3"/>
        <v>79.74556369070793</v>
      </c>
      <c r="O38" s="69">
        <f>H38/C38*100</f>
        <v>0</v>
      </c>
      <c r="R38" s="65"/>
      <c r="S38" s="65"/>
    </row>
    <row r="39" spans="1:19" ht="12">
      <c r="A39" s="26" t="s">
        <v>100</v>
      </c>
      <c r="B39" s="26" t="s">
        <v>101</v>
      </c>
      <c r="C39" s="68">
        <v>138.4</v>
      </c>
      <c r="D39" s="69">
        <v>2.8</v>
      </c>
      <c r="E39" s="69">
        <v>23.5</v>
      </c>
      <c r="F39" s="69">
        <v>65.5</v>
      </c>
      <c r="G39" s="69">
        <v>46.3</v>
      </c>
      <c r="H39" s="69">
        <v>0</v>
      </c>
      <c r="I39" s="69">
        <v>100</v>
      </c>
      <c r="J39" s="69" t="s">
        <v>101</v>
      </c>
      <c r="K39" s="69">
        <f t="shared" si="0"/>
        <v>2.0231213872832368</v>
      </c>
      <c r="L39" s="69">
        <f t="shared" si="1"/>
        <v>16.979768786127167</v>
      </c>
      <c r="M39" s="69">
        <f t="shared" si="2"/>
        <v>47.32658959537572</v>
      </c>
      <c r="N39" s="69">
        <f t="shared" si="3"/>
        <v>33.45375722543352</v>
      </c>
      <c r="O39" s="69">
        <f>H39/C39*100</f>
        <v>0</v>
      </c>
      <c r="R39" s="65"/>
      <c r="S39" s="65"/>
    </row>
    <row r="40" spans="6:19" ht="12">
      <c r="F40" s="78"/>
      <c r="R40" s="65"/>
      <c r="S40" s="65"/>
    </row>
    <row r="41" spans="1:17" ht="12">
      <c r="A41" s="59"/>
      <c r="B41" s="72"/>
      <c r="Q41" s="67"/>
    </row>
    <row r="42" ht="12"/>
    <row r="43" ht="12"/>
    <row r="44" spans="3:7" ht="12">
      <c r="C44" s="73" t="s">
        <v>114</v>
      </c>
      <c r="D44" s="73" t="s">
        <v>117</v>
      </c>
      <c r="E44" s="73" t="s">
        <v>116</v>
      </c>
      <c r="F44" s="73" t="s">
        <v>5</v>
      </c>
      <c r="G44" s="73" t="s">
        <v>6</v>
      </c>
    </row>
    <row r="45" spans="2:7" ht="12">
      <c r="B45" s="74" t="s">
        <v>137</v>
      </c>
      <c r="C45" s="75">
        <v>1.4731902188186832</v>
      </c>
      <c r="D45" s="75">
        <v>6.681019587244101</v>
      </c>
      <c r="E45" s="75">
        <v>23.328794769362617</v>
      </c>
      <c r="F45" s="75">
        <v>68.16105220961254</v>
      </c>
      <c r="G45" s="75">
        <v>0.7632044565472816</v>
      </c>
    </row>
    <row r="46" spans="2:7" ht="12">
      <c r="B46" s="74"/>
      <c r="C46" s="75"/>
      <c r="D46" s="75"/>
      <c r="E46" s="75"/>
      <c r="F46" s="75"/>
      <c r="G46" s="75"/>
    </row>
    <row r="47" spans="2:7" ht="12">
      <c r="B47" s="74" t="s">
        <v>51</v>
      </c>
      <c r="C47" s="75">
        <v>2.539279479447707</v>
      </c>
      <c r="D47" s="75">
        <v>6.131301909749776</v>
      </c>
      <c r="E47" s="75">
        <v>13.44760090990848</v>
      </c>
      <c r="F47" s="75">
        <v>77.88181770089405</v>
      </c>
      <c r="G47" s="75">
        <v>0</v>
      </c>
    </row>
    <row r="48" spans="2:7" ht="12">
      <c r="B48" s="74" t="s">
        <v>44</v>
      </c>
      <c r="C48" s="75">
        <v>0.8169934640522877</v>
      </c>
      <c r="D48" s="75">
        <v>5.718954248366013</v>
      </c>
      <c r="E48" s="75">
        <v>16.094771241830063</v>
      </c>
      <c r="F48" s="75">
        <v>77.36928104575163</v>
      </c>
      <c r="G48" s="75">
        <v>0</v>
      </c>
    </row>
    <row r="49" spans="1:7" s="65" customFormat="1" ht="12">
      <c r="A49" s="64"/>
      <c r="B49" s="74" t="s">
        <v>59</v>
      </c>
      <c r="C49" s="75">
        <v>0.06095238095238096</v>
      </c>
      <c r="D49" s="75">
        <v>1.1885714285714286</v>
      </c>
      <c r="E49" s="75">
        <v>21.702857142857145</v>
      </c>
      <c r="F49" s="75">
        <v>77.04761904761904</v>
      </c>
      <c r="G49" s="75">
        <v>0</v>
      </c>
    </row>
    <row r="50" spans="1:7" s="65" customFormat="1" ht="12">
      <c r="A50" s="64"/>
      <c r="B50" s="74" t="s">
        <v>58</v>
      </c>
      <c r="C50" s="75">
        <v>0.32035783365570597</v>
      </c>
      <c r="D50" s="75">
        <v>5.996131528046422</v>
      </c>
      <c r="E50" s="75">
        <v>17.5531914893617</v>
      </c>
      <c r="F50" s="75">
        <v>76.1333413926499</v>
      </c>
      <c r="G50" s="75">
        <v>0</v>
      </c>
    </row>
    <row r="51" spans="1:7" s="65" customFormat="1" ht="12">
      <c r="A51" s="64"/>
      <c r="B51" s="74" t="s">
        <v>62</v>
      </c>
      <c r="C51" s="75">
        <v>0.20758652814063228</v>
      </c>
      <c r="D51" s="75">
        <v>5.4347165684427985</v>
      </c>
      <c r="E51" s="75">
        <v>18.325333657370845</v>
      </c>
      <c r="F51" s="75">
        <v>76.03236324604573</v>
      </c>
      <c r="G51" s="75">
        <v>0</v>
      </c>
    </row>
    <row r="52" spans="1:7" s="65" customFormat="1" ht="12">
      <c r="A52" s="64"/>
      <c r="B52" s="74" t="s">
        <v>47</v>
      </c>
      <c r="C52" s="75">
        <v>1.343097538173886</v>
      </c>
      <c r="D52" s="75">
        <v>7.64412589591773</v>
      </c>
      <c r="E52" s="75">
        <v>15.075309026695752</v>
      </c>
      <c r="F52" s="75">
        <v>75.93746753921263</v>
      </c>
      <c r="G52" s="75">
        <v>0</v>
      </c>
    </row>
    <row r="53" spans="1:7" s="65" customFormat="1" ht="12">
      <c r="A53" s="64"/>
      <c r="B53" s="74" t="s">
        <v>55</v>
      </c>
      <c r="C53" s="75">
        <v>0.7142020840650978</v>
      </c>
      <c r="D53" s="75">
        <v>10.361784334387075</v>
      </c>
      <c r="E53" s="75">
        <v>13.692776021543146</v>
      </c>
      <c r="F53" s="75">
        <v>75.22538344456152</v>
      </c>
      <c r="G53" s="75">
        <v>0</v>
      </c>
    </row>
    <row r="54" spans="1:7" s="65" customFormat="1" ht="12">
      <c r="A54" s="64"/>
      <c r="B54" s="74" t="s">
        <v>42</v>
      </c>
      <c r="C54" s="75">
        <v>8.665937670858392</v>
      </c>
      <c r="D54" s="75">
        <v>6.014215418261345</v>
      </c>
      <c r="E54" s="75">
        <v>14.980863860032803</v>
      </c>
      <c r="F54" s="75">
        <v>70.31164570803718</v>
      </c>
      <c r="G54" s="75">
        <v>7.654455986878076</v>
      </c>
    </row>
    <row r="55" spans="1:7" s="65" customFormat="1" ht="12">
      <c r="A55" s="64"/>
      <c r="B55" s="74" t="s">
        <v>43</v>
      </c>
      <c r="C55" s="75">
        <v>0.4329004329004329</v>
      </c>
      <c r="D55" s="75">
        <v>2.6244588744588744</v>
      </c>
      <c r="E55" s="75">
        <v>27.28625541125541</v>
      </c>
      <c r="F55" s="75">
        <v>69.65638528138528</v>
      </c>
      <c r="G55" s="75">
        <v>0.040584415584415584</v>
      </c>
    </row>
    <row r="56" spans="1:7" s="65" customFormat="1" ht="12">
      <c r="A56" s="64"/>
      <c r="B56" s="74" t="s">
        <v>45</v>
      </c>
      <c r="C56" s="75">
        <v>2.787769784172662</v>
      </c>
      <c r="D56" s="75">
        <v>7.194244604316546</v>
      </c>
      <c r="E56" s="75">
        <v>20.503597122302157</v>
      </c>
      <c r="F56" s="75">
        <v>69.42446043165468</v>
      </c>
      <c r="G56" s="75">
        <v>1.3489208633093526</v>
      </c>
    </row>
    <row r="57" spans="1:7" s="65" customFormat="1" ht="12">
      <c r="A57" s="64"/>
      <c r="B57" s="74" t="s">
        <v>40</v>
      </c>
      <c r="C57" s="75">
        <v>7.621776504297994</v>
      </c>
      <c r="D57" s="75">
        <v>5.2793696275071635</v>
      </c>
      <c r="E57" s="75">
        <v>20.128939828080227</v>
      </c>
      <c r="F57" s="75">
        <v>66.97707736389685</v>
      </c>
      <c r="G57" s="75">
        <v>0</v>
      </c>
    </row>
    <row r="58" spans="1:7" s="65" customFormat="1" ht="12">
      <c r="A58" s="64"/>
      <c r="B58" s="74" t="s">
        <v>54</v>
      </c>
      <c r="C58" s="75">
        <v>5.711775043936732</v>
      </c>
      <c r="D58" s="75">
        <v>3.7639132981839483</v>
      </c>
      <c r="E58" s="75">
        <v>24.67779730521383</v>
      </c>
      <c r="F58" s="75">
        <v>65.83186877562977</v>
      </c>
      <c r="G58" s="75">
        <v>3.6321031048623316</v>
      </c>
    </row>
    <row r="59" spans="1:7" s="65" customFormat="1" ht="12">
      <c r="A59" s="64"/>
      <c r="B59" s="74" t="s">
        <v>48</v>
      </c>
      <c r="C59" s="75">
        <v>1.5888456549935153</v>
      </c>
      <c r="D59" s="75">
        <v>6.54993514915694</v>
      </c>
      <c r="E59" s="75">
        <v>24.189364461738002</v>
      </c>
      <c r="F59" s="75">
        <v>65.46692607003892</v>
      </c>
      <c r="G59" s="75">
        <v>0.29182879377431914</v>
      </c>
    </row>
    <row r="60" spans="1:7" s="65" customFormat="1" ht="12">
      <c r="A60" s="64"/>
      <c r="B60" s="74" t="s">
        <v>57</v>
      </c>
      <c r="C60" s="75">
        <v>3.168368682901283</v>
      </c>
      <c r="D60" s="75">
        <v>5.852317360565594</v>
      </c>
      <c r="E60" s="75">
        <v>25.792092170725322</v>
      </c>
      <c r="F60" s="75">
        <v>64.11691542288558</v>
      </c>
      <c r="G60" s="75">
        <v>2.8443309766954705</v>
      </c>
    </row>
    <row r="61" spans="1:7" s="65" customFormat="1" ht="12">
      <c r="A61" s="64"/>
      <c r="B61" s="74" t="s">
        <v>61</v>
      </c>
      <c r="C61" s="75">
        <v>1.0591811532250404</v>
      </c>
      <c r="D61" s="75">
        <v>8.668186567873088</v>
      </c>
      <c r="E61" s="75">
        <v>26.91650042747222</v>
      </c>
      <c r="F61" s="75">
        <v>63.35138216015959</v>
      </c>
      <c r="G61" s="75">
        <v>0.47496912700674454</v>
      </c>
    </row>
    <row r="62" spans="1:7" s="65" customFormat="1" ht="12">
      <c r="A62" s="64"/>
      <c r="B62" s="74" t="s">
        <v>49</v>
      </c>
      <c r="C62" s="75">
        <v>1.455497382198953</v>
      </c>
      <c r="D62" s="75">
        <v>3.717277486910995</v>
      </c>
      <c r="E62" s="75">
        <v>17.780104712041886</v>
      </c>
      <c r="F62" s="75">
        <v>62.26178010471204</v>
      </c>
      <c r="G62" s="75">
        <v>14.795811518324609</v>
      </c>
    </row>
    <row r="63" spans="1:7" s="65" customFormat="1" ht="12">
      <c r="A63" s="64"/>
      <c r="B63" s="74" t="s">
        <v>37</v>
      </c>
      <c r="C63" s="75">
        <v>0.14184397163120566</v>
      </c>
      <c r="D63" s="75">
        <v>4.633569739952719</v>
      </c>
      <c r="E63" s="75">
        <v>33.995271867612296</v>
      </c>
      <c r="F63" s="75">
        <v>60.851063829787236</v>
      </c>
      <c r="G63" s="75">
        <v>0</v>
      </c>
    </row>
    <row r="64" spans="1:7" s="65" customFormat="1" ht="12">
      <c r="A64" s="64"/>
      <c r="B64" s="74" t="s">
        <v>64</v>
      </c>
      <c r="C64" s="75">
        <v>0</v>
      </c>
      <c r="D64" s="75">
        <v>7.670043415340087</v>
      </c>
      <c r="E64" s="75">
        <v>33.57452966714906</v>
      </c>
      <c r="F64" s="75">
        <v>58.75542691751085</v>
      </c>
      <c r="G64" s="75">
        <v>0</v>
      </c>
    </row>
    <row r="65" spans="1:7" s="65" customFormat="1" ht="12">
      <c r="A65" s="64"/>
      <c r="B65" s="74" t="s">
        <v>50</v>
      </c>
      <c r="C65" s="75">
        <v>0.7152191992396341</v>
      </c>
      <c r="D65" s="75">
        <v>4.405370084353095</v>
      </c>
      <c r="E65" s="75">
        <v>38.10146132826422</v>
      </c>
      <c r="F65" s="75">
        <v>56.680527503861235</v>
      </c>
      <c r="G65" s="75">
        <v>0</v>
      </c>
    </row>
    <row r="66" spans="1:7" s="65" customFormat="1" ht="12">
      <c r="A66" s="64"/>
      <c r="B66" s="74" t="s">
        <v>38</v>
      </c>
      <c r="C66" s="75">
        <v>0.33557046979865773</v>
      </c>
      <c r="D66" s="75">
        <v>2.5167785234899327</v>
      </c>
      <c r="E66" s="75">
        <v>40.68791946308725</v>
      </c>
      <c r="F66" s="75">
        <v>56.45973154362416</v>
      </c>
      <c r="G66" s="75">
        <v>0</v>
      </c>
    </row>
    <row r="67" spans="1:7" s="65" customFormat="1" ht="12">
      <c r="A67" s="64"/>
      <c r="B67" s="74" t="s">
        <v>60</v>
      </c>
      <c r="C67" s="75">
        <v>3.0099712692242693</v>
      </c>
      <c r="D67" s="75">
        <v>14.982254520872063</v>
      </c>
      <c r="E67" s="75">
        <v>32.04664525942201</v>
      </c>
      <c r="F67" s="75">
        <v>49.96112895048166</v>
      </c>
      <c r="G67" s="75">
        <v>2.1226973128274462</v>
      </c>
    </row>
    <row r="68" spans="1:7" s="65" customFormat="1" ht="12">
      <c r="A68" s="64"/>
      <c r="B68" s="74" t="s">
        <v>52</v>
      </c>
      <c r="C68" s="75">
        <v>3.936659589525831</v>
      </c>
      <c r="D68" s="75">
        <v>8.13871196036801</v>
      </c>
      <c r="E68" s="75">
        <v>38.68542108987968</v>
      </c>
      <c r="F68" s="75">
        <v>49.239207360226466</v>
      </c>
      <c r="G68" s="75">
        <v>0</v>
      </c>
    </row>
    <row r="69" spans="1:7" s="65" customFormat="1" ht="12">
      <c r="A69" s="64"/>
      <c r="B69" s="74" t="s">
        <v>53</v>
      </c>
      <c r="C69" s="75">
        <v>1.380670611439842</v>
      </c>
      <c r="D69" s="75">
        <v>6.11439842209073</v>
      </c>
      <c r="E69" s="75">
        <v>44.18145956607494</v>
      </c>
      <c r="F69" s="75">
        <v>48.323471400394475</v>
      </c>
      <c r="G69" s="75">
        <v>0</v>
      </c>
    </row>
    <row r="70" spans="1:7" s="65" customFormat="1" ht="12">
      <c r="A70" s="64"/>
      <c r="B70" s="74" t="s">
        <v>39</v>
      </c>
      <c r="C70" s="75">
        <v>1.627296587926509</v>
      </c>
      <c r="D70" s="75">
        <v>9.291338582677165</v>
      </c>
      <c r="E70" s="75">
        <v>36.90288713910761</v>
      </c>
      <c r="F70" s="75">
        <v>41.83727034120735</v>
      </c>
      <c r="G70" s="75">
        <v>10.341207349081365</v>
      </c>
    </row>
    <row r="71" spans="1:7" s="65" customFormat="1" ht="12">
      <c r="A71" s="64"/>
      <c r="B71" s="74" t="s">
        <v>46</v>
      </c>
      <c r="C71" s="75">
        <v>5.405405405405405</v>
      </c>
      <c r="D71" s="75">
        <v>10.81081081081081</v>
      </c>
      <c r="E71" s="75">
        <v>47.74774774774775</v>
      </c>
      <c r="F71" s="75">
        <v>35.13513513513514</v>
      </c>
      <c r="G71" s="75">
        <v>0</v>
      </c>
    </row>
    <row r="72" spans="1:7" s="65" customFormat="1" ht="12">
      <c r="A72" s="64"/>
      <c r="B72" s="74" t="s">
        <v>63</v>
      </c>
      <c r="C72" s="75">
        <v>4.895104895104896</v>
      </c>
      <c r="D72" s="75">
        <v>25.224775224775225</v>
      </c>
      <c r="E72" s="75">
        <v>57.34265734265735</v>
      </c>
      <c r="F72" s="75">
        <v>12.38761238761239</v>
      </c>
      <c r="G72" s="75">
        <v>0</v>
      </c>
    </row>
    <row r="73" spans="1:7" s="65" customFormat="1" ht="12">
      <c r="A73" s="64"/>
      <c r="B73" s="74" t="s">
        <v>56</v>
      </c>
      <c r="C73" s="75">
        <v>4.926315789473684</v>
      </c>
      <c r="D73" s="75">
        <v>29.263157894736842</v>
      </c>
      <c r="E73" s="75">
        <v>61.30526315789473</v>
      </c>
      <c r="F73" s="75">
        <v>4.421052631578947</v>
      </c>
      <c r="G73" s="75">
        <v>0</v>
      </c>
    </row>
    <row r="74" spans="1:7" s="65" customFormat="1" ht="12">
      <c r="A74" s="64"/>
      <c r="B74" s="74"/>
      <c r="C74" s="75"/>
      <c r="D74" s="75"/>
      <c r="E74" s="75"/>
      <c r="F74" s="75"/>
      <c r="G74" s="75"/>
    </row>
    <row r="75" spans="1:7" s="65" customFormat="1" ht="12">
      <c r="A75" s="64"/>
      <c r="B75" s="74" t="s">
        <v>66</v>
      </c>
      <c r="C75" s="75">
        <v>5.408275495885008</v>
      </c>
      <c r="D75" s="75">
        <v>12.811468881556493</v>
      </c>
      <c r="E75" s="75">
        <v>21.71653961391133</v>
      </c>
      <c r="F75" s="75">
        <v>60.063716008647184</v>
      </c>
      <c r="G75" s="75">
        <v>0</v>
      </c>
    </row>
    <row r="76" spans="1:7" s="65" customFormat="1" ht="12">
      <c r="A76" s="64"/>
      <c r="B76" s="74" t="s">
        <v>168</v>
      </c>
      <c r="C76" s="75">
        <v>4.5482037296014015</v>
      </c>
      <c r="D76" s="75">
        <v>9.843160774853105</v>
      </c>
      <c r="E76" s="75">
        <v>23.571707626563963</v>
      </c>
      <c r="F76" s="75">
        <v>62.03692786898153</v>
      </c>
      <c r="G76" s="75">
        <v>0</v>
      </c>
    </row>
    <row r="77" spans="1:7" s="65" customFormat="1" ht="12">
      <c r="A77" s="64"/>
      <c r="B77" s="74" t="s">
        <v>65</v>
      </c>
      <c r="C77" s="75">
        <v>0.4826356101143636</v>
      </c>
      <c r="D77" s="75">
        <v>3.299758682194943</v>
      </c>
      <c r="E77" s="75">
        <v>39.59185814709894</v>
      </c>
      <c r="F77" s="75">
        <v>56.62050152135137</v>
      </c>
      <c r="G77" s="75">
        <v>0</v>
      </c>
    </row>
    <row r="78" spans="1:7" s="65" customFormat="1" ht="12">
      <c r="A78" s="64"/>
      <c r="B78" s="74"/>
      <c r="C78" s="75"/>
      <c r="D78" s="75"/>
      <c r="E78" s="75"/>
      <c r="F78" s="75"/>
      <c r="G78" s="75"/>
    </row>
    <row r="79" spans="1:7" s="65" customFormat="1" ht="12">
      <c r="A79" s="64"/>
      <c r="B79" s="74" t="s">
        <v>103</v>
      </c>
      <c r="C79" s="75">
        <v>0.1519585065367275</v>
      </c>
      <c r="D79" s="75">
        <v>10.020470443442552</v>
      </c>
      <c r="E79" s="75">
        <v>10.080751503886873</v>
      </c>
      <c r="F79" s="75">
        <v>79.74556369070793</v>
      </c>
      <c r="G79" s="75">
        <v>0</v>
      </c>
    </row>
    <row r="80" spans="1:7" s="65" customFormat="1" ht="12">
      <c r="A80" s="64"/>
      <c r="B80" s="74" t="s">
        <v>101</v>
      </c>
      <c r="C80" s="75">
        <v>2.0231213872832368</v>
      </c>
      <c r="D80" s="75">
        <v>16.979768786127167</v>
      </c>
      <c r="E80" s="75">
        <v>47.32658959537572</v>
      </c>
      <c r="F80" s="75">
        <v>33.45375722543352</v>
      </c>
      <c r="G80" s="75">
        <v>0</v>
      </c>
    </row>
    <row r="81" spans="1:7" s="65" customFormat="1" ht="12">
      <c r="A81" s="64"/>
      <c r="B81" s="74"/>
      <c r="C81" s="75"/>
      <c r="D81" s="75"/>
      <c r="E81" s="75"/>
      <c r="F81" s="75"/>
      <c r="G81" s="75"/>
    </row>
    <row r="82" spans="1:7" s="65" customFormat="1" ht="12">
      <c r="A82" s="64"/>
      <c r="B82" s="74"/>
      <c r="C82" s="75"/>
      <c r="D82" s="75"/>
      <c r="E82" s="75"/>
      <c r="F82" s="75"/>
      <c r="G82" s="75"/>
    </row>
    <row r="83" spans="1:2" s="65" customFormat="1" ht="12">
      <c r="A83" s="64"/>
      <c r="B83" s="76"/>
    </row>
    <row r="84" spans="1:2" s="65" customFormat="1" ht="12">
      <c r="A84" s="64"/>
      <c r="B84" s="76"/>
    </row>
    <row r="85" spans="1:2" s="65" customFormat="1" ht="12">
      <c r="A85" s="64"/>
      <c r="B85" s="76"/>
    </row>
    <row r="86" ht="12"/>
    <row r="87" s="65" customFormat="1" ht="12.75" customHeight="1">
      <c r="A87" s="64"/>
    </row>
    <row r="88" ht="12"/>
    <row r="89" ht="12"/>
    <row r="90" ht="12"/>
    <row r="91" spans="1:2" s="65" customFormat="1" ht="15" customHeight="1">
      <c r="A91" s="64"/>
      <c r="B91" s="77" t="s">
        <v>118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51"/>
  <sheetViews>
    <sheetView showGridLines="0" workbookViewId="0" topLeftCell="A1">
      <selection activeCell="L15" sqref="L15"/>
    </sheetView>
  </sheetViews>
  <sheetFormatPr defaultColWidth="14.00390625" defaultRowHeight="15"/>
  <cols>
    <col min="1" max="2" width="9.140625" style="23" customWidth="1"/>
    <col min="3" max="3" width="11.8515625" style="23" customWidth="1"/>
    <col min="4" max="14" width="6.00390625" style="23" customWidth="1"/>
    <col min="15" max="15" width="14.00390625" style="23" customWidth="1"/>
    <col min="16" max="16384" width="14.00390625" style="23" customWidth="1"/>
  </cols>
  <sheetData>
    <row r="1" spans="1:2" ht="12">
      <c r="A1" s="79"/>
      <c r="B1" s="1"/>
    </row>
    <row r="2" spans="1:3" ht="12">
      <c r="A2" s="80"/>
      <c r="B2" s="1"/>
      <c r="C2" s="24"/>
    </row>
    <row r="3" ht="12">
      <c r="C3" s="24" t="s">
        <v>13</v>
      </c>
    </row>
    <row r="4" ht="12">
      <c r="C4" s="24" t="s">
        <v>14</v>
      </c>
    </row>
    <row r="5" ht="12"/>
    <row r="6" spans="3:32" s="81" customFormat="1" ht="12">
      <c r="C6" s="2" t="s">
        <v>153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</row>
    <row r="7" spans="3:35" s="83" customFormat="1" ht="12">
      <c r="C7" s="84" t="s">
        <v>120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</row>
    <row r="8" spans="4:14" ht="12"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4:14" ht="12"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4:14" ht="12">
      <c r="D10" s="85" t="s">
        <v>121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</row>
    <row r="11" spans="3:7" ht="12">
      <c r="C11" s="82">
        <v>2002</v>
      </c>
      <c r="D11" s="86">
        <v>205.79</v>
      </c>
      <c r="F11" s="86"/>
      <c r="G11" s="86"/>
    </row>
    <row r="12" spans="3:7" ht="12">
      <c r="C12" s="82">
        <v>2003</v>
      </c>
      <c r="D12" s="86">
        <v>205.96</v>
      </c>
      <c r="F12" s="86"/>
      <c r="G12" s="86"/>
    </row>
    <row r="13" spans="3:7" ht="12">
      <c r="C13" s="82">
        <v>2004</v>
      </c>
      <c r="D13" s="86">
        <v>204.11</v>
      </c>
      <c r="F13" s="86"/>
      <c r="G13" s="86"/>
    </row>
    <row r="14" spans="3:7" ht="12">
      <c r="C14" s="82">
        <v>2005</v>
      </c>
      <c r="D14" s="86">
        <v>202.24</v>
      </c>
      <c r="F14" s="86"/>
      <c r="G14" s="86"/>
    </row>
    <row r="15" spans="3:7" ht="12">
      <c r="C15" s="82">
        <v>2006</v>
      </c>
      <c r="D15" s="86">
        <v>201.27</v>
      </c>
      <c r="F15" s="86"/>
      <c r="G15" s="86"/>
    </row>
    <row r="16" spans="3:7" ht="12">
      <c r="C16" s="82" t="s">
        <v>122</v>
      </c>
      <c r="D16" s="86">
        <v>200.24</v>
      </c>
      <c r="F16" s="86"/>
      <c r="G16" s="86"/>
    </row>
    <row r="17" spans="3:7" ht="12">
      <c r="C17" s="82" t="s">
        <v>123</v>
      </c>
      <c r="D17" s="86">
        <v>195.48</v>
      </c>
      <c r="F17" s="86"/>
      <c r="G17" s="86"/>
    </row>
    <row r="18" spans="3:7" ht="12">
      <c r="C18" s="82" t="s">
        <v>124</v>
      </c>
      <c r="D18" s="86">
        <v>205.91</v>
      </c>
      <c r="F18" s="86"/>
      <c r="G18" s="86"/>
    </row>
    <row r="19" spans="3:7" ht="12">
      <c r="C19" s="82" t="s">
        <v>125</v>
      </c>
      <c r="D19" s="86">
        <v>204.15</v>
      </c>
      <c r="F19" s="86"/>
      <c r="G19" s="86"/>
    </row>
    <row r="20" spans="3:7" ht="12">
      <c r="C20" s="82" t="s">
        <v>126</v>
      </c>
      <c r="D20" s="86">
        <v>221.36</v>
      </c>
      <c r="F20" s="86"/>
      <c r="G20" s="86"/>
    </row>
    <row r="21" spans="3:7" ht="12">
      <c r="C21" s="82" t="s">
        <v>127</v>
      </c>
      <c r="D21" s="86">
        <v>224.79</v>
      </c>
      <c r="F21" s="86"/>
      <c r="G21" s="86"/>
    </row>
    <row r="22" spans="3:7" ht="12">
      <c r="C22" s="82" t="s">
        <v>128</v>
      </c>
      <c r="D22" s="86">
        <v>228.23</v>
      </c>
      <c r="F22" s="86"/>
      <c r="G22" s="86"/>
    </row>
    <row r="23" spans="3:7" ht="12">
      <c r="C23" s="82" t="s">
        <v>129</v>
      </c>
      <c r="D23" s="86">
        <v>242.91</v>
      </c>
      <c r="F23" s="86"/>
      <c r="G23" s="86"/>
    </row>
    <row r="24" spans="3:4" ht="12">
      <c r="C24" s="82" t="s">
        <v>130</v>
      </c>
      <c r="D24" s="86">
        <v>240.38</v>
      </c>
    </row>
    <row r="25" spans="3:4" ht="12">
      <c r="C25" s="82">
        <v>2016</v>
      </c>
      <c r="D25" s="86">
        <v>243.55</v>
      </c>
    </row>
    <row r="26" spans="3:4" ht="15" customHeight="1">
      <c r="C26" s="82">
        <v>2017</v>
      </c>
      <c r="D26" s="86">
        <v>241.76</v>
      </c>
    </row>
    <row r="27" spans="3:4" ht="12">
      <c r="C27" s="82">
        <v>2018</v>
      </c>
      <c r="D27" s="86">
        <v>243.87</v>
      </c>
    </row>
    <row r="28" spans="3:6" ht="12">
      <c r="C28" s="82">
        <v>2019</v>
      </c>
      <c r="D28" s="86">
        <v>245.25</v>
      </c>
      <c r="F28" s="86"/>
    </row>
    <row r="29" spans="3:6" ht="12">
      <c r="C29" s="82">
        <v>2020</v>
      </c>
      <c r="D29" s="86">
        <v>231.56</v>
      </c>
      <c r="F29" s="86"/>
    </row>
    <row r="30" ht="15" customHeight="1">
      <c r="C30" s="23" t="s">
        <v>131</v>
      </c>
    </row>
    <row r="31" spans="1:12" ht="12">
      <c r="A31" s="87"/>
      <c r="B31" s="87"/>
      <c r="C31" s="88" t="s">
        <v>132</v>
      </c>
      <c r="E31" s="87"/>
      <c r="F31" s="87"/>
      <c r="G31" s="87"/>
      <c r="H31" s="87"/>
      <c r="I31" s="87"/>
      <c r="J31" s="87"/>
      <c r="K31" s="87"/>
      <c r="L31" s="87"/>
    </row>
    <row r="32" spans="3:4" ht="12">
      <c r="C32" s="87"/>
      <c r="D32" s="87"/>
    </row>
    <row r="33" ht="40.5" customHeight="1"/>
    <row r="34" spans="1:14" ht="12">
      <c r="A34" s="87"/>
      <c r="B34" s="87"/>
      <c r="E34" s="87"/>
      <c r="F34" s="59"/>
      <c r="G34" s="59"/>
      <c r="H34" s="59"/>
      <c r="I34" s="59"/>
      <c r="J34" s="59"/>
      <c r="K34" s="59"/>
      <c r="L34" s="59"/>
      <c r="M34" s="59"/>
      <c r="N34" s="59"/>
    </row>
    <row r="35" spans="3:14" ht="12">
      <c r="C35" s="87"/>
      <c r="D35" s="87"/>
      <c r="E35" s="59"/>
      <c r="F35" s="59"/>
      <c r="G35" s="89"/>
      <c r="H35" s="59"/>
      <c r="I35" s="59"/>
      <c r="J35" s="59"/>
      <c r="K35" s="59"/>
      <c r="L35" s="59"/>
      <c r="M35" s="59"/>
      <c r="N35" s="59"/>
    </row>
    <row r="36" spans="3:14" ht="12">
      <c r="C36" s="87"/>
      <c r="D36" s="87"/>
      <c r="E36" s="85"/>
      <c r="F36" s="85"/>
      <c r="G36" s="85"/>
      <c r="H36" s="85"/>
      <c r="I36" s="85"/>
      <c r="J36" s="85"/>
      <c r="K36" s="85"/>
      <c r="L36" s="85"/>
      <c r="M36" s="85"/>
      <c r="N36" s="85"/>
    </row>
    <row r="37" spans="5:14" ht="12">
      <c r="E37" s="85"/>
      <c r="F37" s="85"/>
      <c r="G37" s="85"/>
      <c r="H37" s="85"/>
      <c r="I37" s="85"/>
      <c r="J37" s="85"/>
      <c r="K37" s="85"/>
      <c r="L37" s="85"/>
      <c r="M37" s="85"/>
      <c r="N37" s="85"/>
    </row>
    <row r="38" ht="12"/>
    <row r="39" ht="12">
      <c r="D39" s="59"/>
    </row>
    <row r="40" spans="1:4" ht="12">
      <c r="A40" s="24" t="s">
        <v>12</v>
      </c>
      <c r="D40" s="90"/>
    </row>
    <row r="41" spans="1:4" ht="12">
      <c r="A41" s="161" t="s">
        <v>133</v>
      </c>
      <c r="D41" s="85"/>
    </row>
    <row r="42" ht="12">
      <c r="D42" s="85"/>
    </row>
    <row r="43" ht="12"/>
    <row r="44" ht="12"/>
    <row r="45" ht="12"/>
    <row r="46" ht="12"/>
    <row r="47" ht="12"/>
    <row r="48" ht="12"/>
    <row r="49" spans="5:16" ht="15"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1" spans="3:4" ht="15">
      <c r="C51" s="87"/>
      <c r="D51" s="87"/>
    </row>
  </sheetData>
  <hyperlinks>
    <hyperlink ref="A41" r:id="rId1" display="http://epp.eurostat.ec.europa.eu/tgm/table.do?tab=table&amp;init=1&amp;plugin=1&amp;language=en&amp;pcode=ten00120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2021-12-08T11:33:18Z</dcterms:created>
  <dcterms:modified xsi:type="dcterms:W3CDTF">2022-09-08T10:10:36Z</dcterms:modified>
  <cp:category/>
  <cp:version/>
  <cp:contentType/>
  <cp:contentStatus/>
</cp:coreProperties>
</file>