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6.xml" ContentType="application/vnd.ms-office.chartcolorstyle+xml"/>
  <Override PartName="/xl/charts/style2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11.xml" ContentType="application/vnd.ms-office.chartcolorstyle+xml"/>
  <Override PartName="/xl/charts/colors2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.xml" ContentType="application/vnd.ms-office.chartstyle+xml"/>
  <Override PartName="/xl/charts/style11.xml" ContentType="application/vnd.ms-office.chartstyle+xml"/>
  <Override PartName="/xl/charts/colors1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92" windowHeight="4020" activeTab="0"/>
  </bookViews>
  <sheets>
    <sheet name="reasons" sheetId="4" r:id="rId1"/>
    <sheet name="Fig 1" sheetId="2" r:id="rId2"/>
    <sheet name="Fig 2" sheetId="1" r:id="rId3"/>
    <sheet name="Fig 3" sheetId="6" r:id="rId4"/>
    <sheet name="Fig 4" sheetId="8" r:id="rId5"/>
    <sheet name="Fig 5" sheetId="11" r:id="rId6"/>
    <sheet name="Fig 6 a b" sheetId="13" r:id="rId7"/>
    <sheet name="Fig 7-8" sheetId="12" r:id="rId8"/>
    <sheet name="Fig 9" sheetId="10" r:id="rId9"/>
    <sheet name="Fig 10" sheetId="5" r:id="rId10"/>
  </sheets>
  <definedNames>
    <definedName name="_xlnm._FilterDatabase" localSheetId="4" hidden="1">'Fig 4'!$A$31:$E$31</definedName>
    <definedName name="_xlnm._FilterDatabase" localSheetId="5" hidden="1">'Fig 5'!$A$8:$O$8</definedName>
    <definedName name="_xlnm._FilterDatabase" localSheetId="6" hidden="1">'Fig 6 a b'!$A$7:$Q$7</definedName>
    <definedName name="_xlnm._FilterDatabase" localSheetId="8" hidden="1">'Fig 9'!$A$18:$P$18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<sst xmlns="http://schemas.openxmlformats.org/spreadsheetml/2006/main" count="618" uniqueCount="222">
  <si>
    <t>TIME_PERIOD</t>
  </si>
  <si>
    <t>F</t>
  </si>
  <si>
    <t>M</t>
  </si>
  <si>
    <t>T</t>
  </si>
  <si>
    <t>UNIT (Labels)</t>
  </si>
  <si>
    <t>Thousand persons</t>
  </si>
  <si>
    <t/>
  </si>
  <si>
    <t>Percentage of total population</t>
  </si>
  <si>
    <t>SEX (Labels)</t>
  </si>
  <si>
    <t>Total</t>
  </si>
  <si>
    <t>Males</t>
  </si>
  <si>
    <t>Females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</si>
  <si>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</si>
  <si>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</si>
  <si>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</si>
  <si>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</si>
  <si>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</si>
  <si>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</si>
  <si>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</si>
  <si>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</si>
  <si>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</si>
  <si>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</si>
  <si>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</si>
  <si>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</si>
  <si>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</si>
  <si>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</si>
  <si>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PC_EMP</t>
  </si>
  <si>
    <t>THS_PER</t>
  </si>
  <si>
    <t>Part-time employment</t>
  </si>
  <si>
    <t>Full-time employment</t>
  </si>
  <si>
    <t>Annual changes in part-time and full-time employment, EU, 2009-2022</t>
  </si>
  <si>
    <t>(in %)</t>
  </si>
  <si>
    <t>Source: Eurostat online data (lfsi_pt_a and lfsi_emp_a)</t>
  </si>
  <si>
    <t>Trend in part-time employment, EU, 2009-2022</t>
  </si>
  <si>
    <t>(in % of total employment peopel aged 20-64)</t>
  </si>
  <si>
    <t>Care of adults with disabilities or children</t>
  </si>
  <si>
    <t>Other reason</t>
  </si>
  <si>
    <t>No full-time job found</t>
  </si>
  <si>
    <t>Other personal reasons</t>
  </si>
  <si>
    <t>Other family reasons</t>
  </si>
  <si>
    <t>Own illness or disability</t>
  </si>
  <si>
    <t>Education or training</t>
  </si>
  <si>
    <t>age</t>
  </si>
  <si>
    <t>isced11</t>
  </si>
  <si>
    <t>FT</t>
  </si>
  <si>
    <t>NRP</t>
  </si>
  <si>
    <t>PT</t>
  </si>
  <si>
    <t>TOTAL</t>
  </si>
  <si>
    <t>15-24</t>
  </si>
  <si>
    <t>25-54</t>
  </si>
  <si>
    <t>Low</t>
  </si>
  <si>
    <t>Medium</t>
  </si>
  <si>
    <t>High</t>
  </si>
  <si>
    <t>55-64</t>
  </si>
  <si>
    <t>(in % of total employed people in each category)</t>
  </si>
  <si>
    <t>Source: Eurostat online data (lfsa_epgaed)</t>
  </si>
  <si>
    <t>Full-time job</t>
  </si>
  <si>
    <t>Not stated</t>
  </si>
  <si>
    <t>Part-time job</t>
  </si>
  <si>
    <t>SEX</t>
  </si>
  <si>
    <t>Fixed-term job</t>
  </si>
  <si>
    <t>Not applicable</t>
  </si>
  <si>
    <t>Permanent job</t>
  </si>
  <si>
    <t>Female</t>
  </si>
  <si>
    <t>Male</t>
  </si>
  <si>
    <t>25-64</t>
  </si>
  <si>
    <t>Part-time employment by sex, age and level of education</t>
  </si>
  <si>
    <t>FTPT</t>
  </si>
  <si>
    <t>Other</t>
  </si>
  <si>
    <t>Temporary employment by sex and working time arrangements, EU, 2022</t>
  </si>
  <si>
    <t>(in % of total employment in eacg category)</t>
  </si>
  <si>
    <t>Source: LFS data extraction</t>
  </si>
  <si>
    <t>geo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</si>
  <si>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</si>
  <si>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</si>
  <si>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</si>
  <si>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</si>
  <si>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</si>
  <si>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</si>
  <si>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</si>
  <si>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</si>
  <si>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</si>
  <si>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</si>
  <si>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</si>
  <si>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EU27_2020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</si>
  <si>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</si>
  <si>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</si>
  <si>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</si>
  <si>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</si>
  <si>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</si>
  <si>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</si>
  <si>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</si>
  <si>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</si>
  <si>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</si>
  <si>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</si>
  <si>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</si>
  <si>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</si>
  <si>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</si>
  <si>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</si>
  <si>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RO</t>
  </si>
  <si>
    <t>RS</t>
  </si>
  <si>
    <t>SE</t>
  </si>
  <si>
    <t>SI</t>
  </si>
  <si>
    <t>SK</t>
  </si>
  <si>
    <t>EU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</si>
  <si>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</si>
  <si>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</si>
  <si>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</si>
  <si>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</si>
  <si>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</si>
  <si>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</si>
  <si>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</si>
  <si>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</si>
  <si>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</si>
  <si>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</si>
  <si>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</si>
  <si>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</si>
  <si>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</si>
  <si>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</si>
  <si>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</si>
  <si>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</si>
  <si>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</si>
  <si>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</si>
  <si>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</si>
  <si>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</si>
  <si>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</si>
  <si>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</si>
  <si>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</si>
  <si>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</si>
  <si>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</si>
  <si>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</si>
  <si>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</si>
  <si>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</si>
  <si>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European Union - 27 countries (from 2020)</t>
  </si>
  <si>
    <t>Germany (until 1990 former territory of the FRG)</t>
  </si>
  <si>
    <t>Part-time employment by sex and country, 2022</t>
  </si>
  <si>
    <t>Not in education</t>
  </si>
  <si>
    <t>Data extracted on 23/05/2023 15:32:14 from [ESTAT]</t>
  </si>
  <si>
    <t xml:space="preserve">Dataset: </t>
  </si>
  <si>
    <t>Full-time and part-time employment by sex, age and occupation (1 000) [LFSA_EPGAIS__custom_6310933]</t>
  </si>
  <si>
    <t xml:space="preserve">Last updated: </t>
  </si>
  <si>
    <t>27/04/2023 02:27</t>
  </si>
  <si>
    <t>Time frequency</t>
  </si>
  <si>
    <t>Annual</t>
  </si>
  <si>
    <t>Unit of measure</t>
  </si>
  <si>
    <t>Age class</t>
  </si>
  <si>
    <t>From 20 to 64 years</t>
  </si>
  <si>
    <t>Geopolitical entity (reporting)</t>
  </si>
  <si>
    <t>Time</t>
  </si>
  <si>
    <t>WORKTIME (Labels)</t>
  </si>
  <si>
    <t>Part-time</t>
  </si>
  <si>
    <t>ISCO08 (Labels)</t>
  </si>
  <si>
    <t>Elementary occupations</t>
  </si>
  <si>
    <t>:</t>
  </si>
  <si>
    <t>Service and sales workers</t>
  </si>
  <si>
    <t>Clerical support workers</t>
  </si>
  <si>
    <t>Technicians and associate professionals</t>
  </si>
  <si>
    <t>Professionals</t>
  </si>
  <si>
    <t>Skilled agricultural, forestry and fishery workers</t>
  </si>
  <si>
    <t>Plant and machine operators and assemblers</t>
  </si>
  <si>
    <t>Managers</t>
  </si>
  <si>
    <t>Craft and related trades workers</t>
  </si>
  <si>
    <t>Source: Eurostat online data (lfsa_epgaed and ad-hoc extraction)</t>
  </si>
  <si>
    <t>Percentage of part-time employment of adults by sex, age groups, number of children and age of youngest child (lfst_hhptechi)</t>
  </si>
  <si>
    <t>Share of part-time employment by presence of children and by country, 2021</t>
  </si>
  <si>
    <t>(in % of employed people aged 25-54)</t>
  </si>
  <si>
    <t>Women with children</t>
  </si>
  <si>
    <t>Men with children</t>
  </si>
  <si>
    <t>Women without children</t>
  </si>
  <si>
    <t>Men without children</t>
  </si>
  <si>
    <t>Note:  (¹) Provisional data, low data reliability and break in series in 2020 in Germany, (²) Low data reliability in Bulgaria for all categories, for men with and without children in Croatia and for all categories in Montenegro apart from men with one child or more; data of EFTA countries (Iceland, Norway, Switzerland) are not available</t>
  </si>
  <si>
    <r>
      <t>Source:</t>
    </r>
    <r>
      <rPr>
        <sz val="9"/>
        <rFont val="Arial"/>
        <family val="2"/>
      </rPr>
      <t xml:space="preserve"> Eurostat (online data code: lfst_hhptety)</t>
    </r>
  </si>
  <si>
    <t>Adult (total) with children</t>
  </si>
  <si>
    <t>Adult (total) without children</t>
  </si>
  <si>
    <t>HHCOMP (Codes)</t>
  </si>
  <si>
    <t>HHC_51</t>
  </si>
  <si>
    <t>HHC_52</t>
  </si>
  <si>
    <t>HHCOMP (Labels)</t>
  </si>
  <si>
    <t>SEX (Codes)</t>
  </si>
  <si>
    <t>GEO (Codes)</t>
  </si>
  <si>
    <t>GEO (Labels)</t>
  </si>
  <si>
    <t>Source: Eurostat (online data code: lfst_hhptety)</t>
  </si>
  <si>
    <t>Note: (¹) Missing data due to low data reliability for men with children</t>
  </si>
  <si>
    <t>Slovenia (¹)</t>
  </si>
  <si>
    <t>Malta (¹)</t>
  </si>
  <si>
    <t>Employed</t>
  </si>
  <si>
    <t>Outside the labour force</t>
  </si>
  <si>
    <t>Unemployed</t>
  </si>
  <si>
    <t>Employment rate for men and women by educationnal attainment level, presence of children and working pattern, EU, 2021</t>
  </si>
  <si>
    <t>HATLEV1D</t>
  </si>
  <si>
    <t>HHCOMP2</t>
  </si>
  <si>
    <t>Total population</t>
  </si>
  <si>
    <t>(in of the total population aged 25-54)</t>
  </si>
  <si>
    <t>Women</t>
  </si>
  <si>
    <t>With children</t>
  </si>
  <si>
    <t>Source: Eurostat ad-hoc extraction</t>
  </si>
  <si>
    <t>Men</t>
  </si>
  <si>
    <t>Full -time (¹)</t>
  </si>
  <si>
    <t>Source: Eurostat (online data code: lfst_hhptety and lfst_hheredty)</t>
  </si>
  <si>
    <t>Calculated as follows: the employment rate Vs the share of part-time employment of those with children - the employment rate Vs the share of part-time employment of those without children</t>
  </si>
  <si>
    <t xml:space="preserve"> with children</t>
  </si>
  <si>
    <t>without children</t>
  </si>
  <si>
    <t>EMPL RATE</t>
  </si>
  <si>
    <t>PART_TIME</t>
  </si>
  <si>
    <t>PART time</t>
  </si>
  <si>
    <t>Temporary job</t>
  </si>
  <si>
    <t>In education (¹)</t>
  </si>
  <si>
    <t>Femals</t>
  </si>
  <si>
    <t>Part time in total employment</t>
  </si>
  <si>
    <t>Employment rate</t>
  </si>
  <si>
    <t>Comparison with and without children - part-time</t>
  </si>
  <si>
    <t>Comparison with and without children - employment rate</t>
  </si>
  <si>
    <t>Switzerland</t>
  </si>
  <si>
    <t>Iceland</t>
  </si>
  <si>
    <t>Serbia</t>
  </si>
  <si>
    <t>No children</t>
  </si>
  <si>
    <t xml:space="preserve">Non-temporary job (indefinite contract) </t>
  </si>
  <si>
    <t>(in pp., 2022)</t>
  </si>
  <si>
    <t>Change in the female employment rate and in the female share of part-time employment in the presence of children</t>
  </si>
  <si>
    <t xml:space="preserve">Note: Missing data for male part-time employment due to low data reliability, low data reliability for Bulgaria and Slovakia. </t>
  </si>
  <si>
    <t xml:space="preserve">Note: low data reliability for Bulgaria, Slovenia and Slovakia. </t>
  </si>
  <si>
    <t>Calculated as follows: the employment rate (vs the share of part-time employment) of those with children - the employment rate (vs the share of part-time employment) of those without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</si>
</sst>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0.0%"/>
    <numFmt numFmtId="167" formatCode="_-* #,##0_-;\-* #,##0_-;_-* &quot;-&quot;??_-;_-@_-"/>
    <numFmt numFmtId="168" formatCode="#,##0.##########"/>
    <numFmt numFmtId="169" formatCode="#,##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28"/>
      <color theme="4"/>
      <name val="Calibri"/>
      <family val="2"/>
    </font>
    <font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 style="medium">
        <color rgb="FF000000"/>
      </left>
      <right/>
      <top style="thin">
        <color rgb="FF000000"/>
      </top>
      <bottom style="hair">
        <color rgb="FFC0C0C0"/>
      </bottom>
    </border>
    <border>
      <left/>
      <right style="medium">
        <color rgb="FF000000"/>
      </right>
      <top style="thin">
        <color rgb="FF000000"/>
      </top>
      <bottom style="hair">
        <color rgb="FFC0C0C0"/>
      </bottom>
    </border>
    <border>
      <left style="medium">
        <color rgb="FF000000"/>
      </left>
      <right/>
      <top style="hair">
        <color rgb="FFC0C0C0"/>
      </top>
      <bottom/>
    </border>
    <border>
      <left/>
      <right style="medium">
        <color rgb="FF000000"/>
      </right>
      <top style="hair">
        <color rgb="FFC0C0C0"/>
      </top>
      <bottom/>
    </border>
    <border>
      <left style="medium">
        <color rgb="FF000000"/>
      </left>
      <right/>
      <top style="hair">
        <color rgb="FFC0C0C0"/>
      </top>
      <bottom style="hair">
        <color rgb="FFC0C0C0"/>
      </bottom>
    </border>
    <border>
      <left/>
      <right style="medium">
        <color rgb="FF000000"/>
      </right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</cellStyleXfs>
  <cellXfs count="93">
    <xf numFmtId="0" fontId="0" fillId="0" borderId="0" xfId="0"/>
    <xf numFmtId="0" fontId="2" fillId="0" borderId="0" xfId="0" applyFont="1"/>
    <xf numFmtId="0" fontId="2" fillId="2" borderId="0" xfId="0" applyFont="1" applyFill="1"/>
    <xf numFmtId="164" fontId="2" fillId="2" borderId="0" xfId="18" applyNumberFormat="1" applyFont="1" applyFill="1"/>
    <xf numFmtId="0" fontId="0" fillId="2" borderId="0" xfId="0" applyFill="1"/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3" xfId="0" applyFill="1" applyBorder="1"/>
    <xf numFmtId="164" fontId="4" fillId="2" borderId="4" xfId="18" applyNumberFormat="1" applyFont="1" applyFill="1" applyBorder="1" applyAlignment="1">
      <alignment horizontal="left"/>
    </xf>
    <xf numFmtId="164" fontId="0" fillId="2" borderId="4" xfId="18" applyNumberFormat="1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0" fillId="2" borderId="9" xfId="18" applyNumberFormat="1" applyFont="1" applyFill="1" applyBorder="1"/>
    <xf numFmtId="164" fontId="0" fillId="2" borderId="10" xfId="18" applyNumberFormat="1" applyFont="1" applyFill="1" applyBorder="1"/>
    <xf numFmtId="164" fontId="0" fillId="2" borderId="0" xfId="18" applyNumberFormat="1" applyFont="1" applyFill="1" applyBorder="1"/>
    <xf numFmtId="9" fontId="2" fillId="2" borderId="0" xfId="15" applyFont="1" applyFill="1"/>
    <xf numFmtId="165" fontId="2" fillId="2" borderId="0" xfId="0" applyNumberFormat="1" applyFont="1" applyFill="1"/>
    <xf numFmtId="166" fontId="2" fillId="2" borderId="0" xfId="15" applyNumberFormat="1" applyFont="1" applyFill="1"/>
    <xf numFmtId="166" fontId="2" fillId="2" borderId="0" xfId="0" applyNumberFormat="1" applyFont="1" applyFill="1"/>
    <xf numFmtId="43" fontId="0" fillId="2" borderId="0" xfId="0" applyNumberFormat="1" applyFill="1"/>
    <xf numFmtId="164" fontId="0" fillId="2" borderId="0" xfId="18" applyNumberFormat="1" applyFont="1" applyFill="1"/>
    <xf numFmtId="0" fontId="0" fillId="2" borderId="0" xfId="0" applyFill="1" applyBorder="1"/>
    <xf numFmtId="0" fontId="3" fillId="4" borderId="0" xfId="0" applyFont="1" applyFill="1" applyBorder="1"/>
    <xf numFmtId="0" fontId="3" fillId="5" borderId="0" xfId="0" applyFont="1" applyFill="1" applyBorder="1"/>
    <xf numFmtId="0" fontId="0" fillId="2" borderId="0" xfId="0" applyNumberFormat="1" applyFill="1" applyBorder="1"/>
    <xf numFmtId="0" fontId="0" fillId="5" borderId="0" xfId="0" applyNumberFormat="1" applyFill="1" applyBorder="1"/>
    <xf numFmtId="167" fontId="2" fillId="2" borderId="0" xfId="18" applyNumberFormat="1" applyFont="1" applyFill="1"/>
    <xf numFmtId="0" fontId="6" fillId="2" borderId="0" xfId="21" applyFont="1" applyFill="1">
      <alignment/>
      <protection/>
    </xf>
    <xf numFmtId="0" fontId="6" fillId="2" borderId="0" xfId="21" applyFont="1" applyFill="1" applyBorder="1">
      <alignment/>
      <protection/>
    </xf>
    <xf numFmtId="0" fontId="7" fillId="2" borderId="0" xfId="21" applyFont="1" applyFill="1" applyAlignment="1">
      <alignment horizontal="left"/>
      <protection/>
    </xf>
    <xf numFmtId="0" fontId="10" fillId="2" borderId="0" xfId="21" applyFont="1" applyFill="1">
      <alignment/>
      <protection/>
    </xf>
    <xf numFmtId="0" fontId="6" fillId="2" borderId="0" xfId="21" applyNumberFormat="1" applyFont="1" applyFill="1" applyBorder="1" applyAlignment="1">
      <alignment/>
      <protection/>
    </xf>
    <xf numFmtId="0" fontId="7" fillId="3" borderId="1" xfId="21" applyNumberFormat="1" applyFont="1" applyFill="1" applyBorder="1" applyAlignment="1">
      <alignment horizontal="center" vertical="center" wrapText="1"/>
      <protection/>
    </xf>
    <xf numFmtId="169" fontId="6" fillId="2" borderId="0" xfId="21" applyNumberFormat="1" applyFont="1" applyFill="1" applyAlignment="1">
      <alignment horizontal="left"/>
      <protection/>
    </xf>
    <xf numFmtId="0" fontId="6" fillId="2" borderId="0" xfId="21" applyFont="1" applyFill="1" applyAlignment="1">
      <alignment horizontal="left"/>
      <protection/>
    </xf>
    <xf numFmtId="0" fontId="7" fillId="3" borderId="0" xfId="21" applyNumberFormat="1" applyFont="1" applyFill="1" applyBorder="1" applyAlignment="1">
      <alignment horizontal="left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3" xfId="21" applyNumberFormat="1" applyFont="1" applyFill="1" applyBorder="1" applyAlignment="1">
      <alignment horizontal="center" vertical="center" wrapText="1"/>
      <protection/>
    </xf>
    <xf numFmtId="0" fontId="6" fillId="2" borderId="0" xfId="21" applyNumberFormat="1" applyFont="1" applyFill="1" applyBorder="1" applyAlignment="1">
      <alignment horizontal="left"/>
      <protection/>
    </xf>
    <xf numFmtId="0" fontId="7" fillId="2" borderId="2" xfId="21" applyNumberFormat="1" applyFont="1" applyFill="1" applyBorder="1" applyAlignment="1">
      <alignment horizontal="left"/>
      <protection/>
    </xf>
    <xf numFmtId="0" fontId="10" fillId="2" borderId="0" xfId="21" applyFont="1" applyFill="1" applyAlignment="1">
      <alignment horizontal="left"/>
      <protection/>
    </xf>
    <xf numFmtId="0" fontId="7" fillId="2" borderId="4" xfId="21" applyFont="1" applyFill="1" applyBorder="1" applyAlignment="1">
      <alignment horizontal="left"/>
      <protection/>
    </xf>
    <xf numFmtId="0" fontId="7" fillId="2" borderId="4" xfId="21" applyNumberFormat="1" applyFont="1" applyFill="1" applyBorder="1" applyAlignment="1">
      <alignment horizontal="left"/>
      <protection/>
    </xf>
    <xf numFmtId="0" fontId="6" fillId="2" borderId="4" xfId="21" applyNumberFormat="1" applyFont="1" applyFill="1" applyBorder="1" applyAlignment="1">
      <alignment horizontal="left"/>
      <protection/>
    </xf>
    <xf numFmtId="169" fontId="6" fillId="2" borderId="0" xfId="21" applyNumberFormat="1" applyFont="1" applyFill="1" applyBorder="1">
      <alignment/>
      <protection/>
    </xf>
    <xf numFmtId="0" fontId="0" fillId="2" borderId="1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164" fontId="0" fillId="2" borderId="0" xfId="0" applyNumberFormat="1" applyFill="1"/>
    <xf numFmtId="10" fontId="0" fillId="2" borderId="0" xfId="15" applyNumberFormat="1" applyFont="1" applyFill="1"/>
    <xf numFmtId="0" fontId="2" fillId="3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1" fillId="0" borderId="0" xfId="0" applyFont="1"/>
    <xf numFmtId="0" fontId="6" fillId="2" borderId="0" xfId="20" applyFont="1" applyFill="1" applyAlignment="1">
      <alignment horizontal="left" vertical="center"/>
      <protection/>
    </xf>
    <xf numFmtId="0" fontId="5" fillId="2" borderId="0" xfId="20" applyFill="1">
      <alignment/>
      <protection/>
    </xf>
    <xf numFmtId="0" fontId="7" fillId="2" borderId="0" xfId="20" applyFont="1" applyFill="1" applyAlignment="1">
      <alignment horizontal="left" vertical="center"/>
      <protection/>
    </xf>
    <xf numFmtId="0" fontId="8" fillId="2" borderId="14" xfId="20" applyFont="1" applyFill="1" applyBorder="1" applyAlignment="1">
      <alignment horizontal="right" vertical="center"/>
      <protection/>
    </xf>
    <xf numFmtId="0" fontId="7" fillId="2" borderId="14" xfId="20" applyFont="1" applyFill="1" applyBorder="1" applyAlignment="1">
      <alignment horizontal="left" vertical="center"/>
      <protection/>
    </xf>
    <xf numFmtId="0" fontId="5" fillId="6" borderId="0" xfId="20" applyFill="1">
      <alignment/>
      <protection/>
    </xf>
    <xf numFmtId="168" fontId="6" fillId="2" borderId="0" xfId="20" applyNumberFormat="1" applyFont="1" applyFill="1" applyAlignment="1">
      <alignment horizontal="right" vertical="center" shrinkToFit="1"/>
      <protection/>
    </xf>
    <xf numFmtId="3" fontId="6" fillId="2" borderId="0" xfId="20" applyNumberFormat="1" applyFont="1" applyFill="1" applyAlignment="1">
      <alignment horizontal="right" vertical="center" shrinkToFit="1"/>
      <protection/>
    </xf>
    <xf numFmtId="169" fontId="6" fillId="2" borderId="0" xfId="20" applyNumberFormat="1" applyFont="1" applyFill="1" applyAlignment="1">
      <alignment horizontal="right" vertical="center" shrinkToFit="1"/>
      <protection/>
    </xf>
    <xf numFmtId="164" fontId="5" fillId="2" borderId="0" xfId="18" applyNumberFormat="1" applyFont="1" applyFill="1"/>
    <xf numFmtId="164" fontId="2" fillId="2" borderId="4" xfId="18" applyNumberFormat="1" applyFont="1" applyFill="1" applyBorder="1" applyAlignment="1">
      <alignment horizontal="left"/>
    </xf>
    <xf numFmtId="0" fontId="8" fillId="7" borderId="14" xfId="0" applyFont="1" applyFill="1" applyBorder="1" applyAlignment="1">
      <alignment horizontal="right" vertical="center"/>
    </xf>
    <xf numFmtId="0" fontId="7" fillId="8" borderId="14" xfId="0" applyFont="1" applyFill="1" applyBorder="1" applyAlignment="1">
      <alignment horizontal="left" vertical="center"/>
    </xf>
    <xf numFmtId="0" fontId="0" fillId="9" borderId="0" xfId="0" applyFill="1"/>
    <xf numFmtId="0" fontId="8" fillId="7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wrapText="1"/>
    </xf>
    <xf numFmtId="164" fontId="0" fillId="3" borderId="0" xfId="18" applyNumberFormat="1" applyFont="1" applyFill="1" applyBorder="1"/>
    <xf numFmtId="0" fontId="4" fillId="3" borderId="0" xfId="0" applyFont="1" applyFill="1" applyAlignment="1">
      <alignment horizontal="left" wrapText="1"/>
    </xf>
    <xf numFmtId="164" fontId="0" fillId="3" borderId="0" xfId="18" applyNumberFormat="1" applyFont="1" applyFill="1"/>
    <xf numFmtId="0" fontId="4" fillId="2" borderId="15" xfId="0" applyFont="1" applyFill="1" applyBorder="1" applyAlignment="1">
      <alignment horizontal="left" wrapText="1"/>
    </xf>
    <xf numFmtId="164" fontId="0" fillId="2" borderId="15" xfId="18" applyNumberFormat="1" applyFont="1" applyFill="1" applyBorder="1"/>
    <xf numFmtId="0" fontId="0" fillId="2" borderId="15" xfId="0" applyFill="1" applyBorder="1"/>
    <xf numFmtId="164" fontId="0" fillId="2" borderId="0" xfId="0" applyNumberFormat="1" applyFill="1" applyBorder="1"/>
    <xf numFmtId="0" fontId="0" fillId="2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8" fillId="2" borderId="14" xfId="20" applyFont="1" applyFill="1" applyBorder="1" applyAlignment="1">
      <alignment horizontal="left" vertical="center"/>
      <protection/>
    </xf>
    <xf numFmtId="0" fontId="8" fillId="2" borderId="14" xfId="20" applyFont="1" applyFill="1" applyBorder="1" applyAlignment="1">
      <alignment horizontal="center" vertical="center"/>
      <protection/>
    </xf>
    <xf numFmtId="0" fontId="8" fillId="7" borderId="14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in part-time employment,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employment people aged 20-64, 2009-2022)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5"/>
          <c:y val="0.17575"/>
          <c:w val="0.9205"/>
          <c:h val="0.59075"/>
        </c:manualLayout>
      </c:layout>
      <c:lineChart>
        <c:grouping val="standard"/>
        <c:varyColors val="0"/>
        <c:ser>
          <c:idx val="2"/>
          <c:order val="0"/>
          <c:tx>
            <c:strRef>
              <c:f>'Fig 1'!$D$1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1'!$A$2:$A$15</c:f>
              <c:numCache/>
            </c:numRef>
          </c:cat>
          <c:val>
            <c:numRef>
              <c:f>'Fig 1'!$D$2:$D$15</c:f>
              <c:numCache/>
            </c:numRef>
          </c:val>
          <c:smooth val="0"/>
        </c:ser>
        <c:ser>
          <c:idx val="0"/>
          <c:order val="1"/>
          <c:tx>
            <c:strRef>
              <c:f>'Fig 1'!$B$1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1'!$A$2:$A$15</c:f>
              <c:numCache/>
            </c:numRef>
          </c:cat>
          <c:val>
            <c:numRef>
              <c:f>'Fig 1'!$B$2:$B$15</c:f>
              <c:numCache/>
            </c:numRef>
          </c:val>
          <c:smooth val="0"/>
        </c:ser>
        <c:ser>
          <c:idx val="1"/>
          <c:order val="2"/>
          <c:tx>
            <c:strRef>
              <c:f>'Fig 1'!$C$1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1'!$A$2:$A$15</c:f>
              <c:numCache/>
            </c:numRef>
          </c:cat>
          <c:val>
            <c:numRef>
              <c:f>'Fig 1'!$C$2:$C$15</c:f>
              <c:numCache/>
            </c:numRef>
          </c:val>
          <c:smooth val="0"/>
        </c:ser>
        <c:marker val="1"/>
        <c:axId val="18271615"/>
        <c:axId val="30226808"/>
      </c:line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2716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857"/>
          <c:w val="0.5795"/>
          <c:h val="0.05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employment by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educational attainment level, presence of children,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employed people,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aged 25-54, 2022)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22175"/>
          <c:w val="0.9335"/>
          <c:h val="0.3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7-8'!$P$2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7-8'!$A$3:$C$15</c:f>
              <c:multiLvlStrCache/>
            </c:multiLvlStrRef>
          </c:cat>
          <c:val>
            <c:numRef>
              <c:f>'Fig 7-8'!$P$3:$P$15</c:f>
              <c:numCache/>
            </c:numRef>
          </c:val>
        </c:ser>
        <c:ser>
          <c:idx val="1"/>
          <c:order val="1"/>
          <c:tx>
            <c:strRef>
              <c:f>'Fig 7-8'!$Q$2</c:f>
              <c:strCache>
                <c:ptCount val="1"/>
                <c:pt idx="0">
                  <c:v>Full -time (¹)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7-8'!$A$3:$C$15</c:f>
              <c:multiLvlStrCache/>
            </c:multiLvlStrRef>
          </c:cat>
          <c:val>
            <c:numRef>
              <c:f>'Fig 7-8'!$Q$3:$Q$15</c:f>
              <c:numCache/>
            </c:numRef>
          </c:val>
        </c:ser>
        <c:overlap val="100"/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24545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"/>
          <c:y val="0.84475"/>
          <c:w val="0.226"/>
          <c:h val="0.05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by sex and main occupational category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employed people aged 20-64 in each category, 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825"/>
          <c:w val="0.97075"/>
          <c:h val="0.7575"/>
        </c:manualLayout>
      </c:layout>
      <c:lineChart>
        <c:grouping val="standard"/>
        <c:varyColors val="0"/>
        <c:ser>
          <c:idx val="2"/>
          <c:order val="0"/>
          <c:tx>
            <c:strRef>
              <c:f>'Fig 9'!$P$16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9'!$A$17:$A$27</c:f>
              <c:strCache/>
            </c:strRef>
          </c:cat>
          <c:val>
            <c:numRef>
              <c:f>'Fig 9'!$P$17:$P$27</c:f>
              <c:numCache/>
            </c:numRef>
          </c:val>
          <c:smooth val="0"/>
        </c:ser>
        <c:ser>
          <c:idx val="1"/>
          <c:order val="1"/>
          <c:tx>
            <c:strRef>
              <c:f>'Fig 9'!$O$16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9'!$A$17:$A$27</c:f>
              <c:strCache/>
            </c:strRef>
          </c:cat>
          <c:val>
            <c:numRef>
              <c:f>'Fig 9'!$O$17:$O$27</c:f>
              <c:numCache/>
            </c:numRef>
          </c:val>
          <c:smooth val="0"/>
        </c:ser>
        <c:ser>
          <c:idx val="0"/>
          <c:order val="2"/>
          <c:tx>
            <c:strRef>
              <c:f>'Fig 9'!$N$16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9'!$A$17:$A$27</c:f>
              <c:strCache/>
            </c:strRef>
          </c:cat>
          <c:val>
            <c:numRef>
              <c:f>'Fig 9'!$N$17:$N$27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1571811"/>
        <c:axId val="37037436"/>
      </c:line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15718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855"/>
          <c:w val="0.2242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in temporary and non-temporary employment, by sex,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employment in each category, people aged 25-64)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5"/>
          <c:y val="0.22675"/>
          <c:w val="0.91075"/>
          <c:h val="0.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10'!$H$19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10'!$A$20:$A$21</c:f>
              <c:strCache/>
            </c:strRef>
          </c:cat>
          <c:val>
            <c:numRef>
              <c:f>'Fig 10'!$H$20:$H$21</c:f>
              <c:numCache/>
            </c:numRef>
          </c:val>
        </c:ser>
        <c:ser>
          <c:idx val="1"/>
          <c:order val="1"/>
          <c:tx>
            <c:strRef>
              <c:f>'Fig 10'!$I$19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10'!$A$20:$A$21</c:f>
              <c:strCache/>
            </c:strRef>
          </c:cat>
          <c:val>
            <c:numRef>
              <c:f>'Fig 10'!$I$20:$I$21</c:f>
              <c:numCache/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49014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"/>
          <c:y val="0.852"/>
          <c:w val="0.205"/>
          <c:h val="0.05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part-time and full-time employment,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employed people aged 20-64, 2009-2022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95"/>
          <c:w val="0.970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2'!$Q$3</c:f>
              <c:strCache>
                <c:ptCount val="1"/>
                <c:pt idx="0">
                  <c:v>Part-time employment</c:v>
                </c:pt>
              </c:strCache>
            </c:strRef>
          </c:tx>
          <c:spPr>
            <a:solidFill>
              <a:srgbClr val="5B9BD5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2'!$B$4:$B$16</c:f>
              <c:strCache/>
            </c:strRef>
          </c:cat>
          <c:val>
            <c:numRef>
              <c:f>'Fig 2'!$Q$4:$Q$16</c:f>
              <c:numCache/>
            </c:numRef>
          </c:val>
        </c:ser>
        <c:ser>
          <c:idx val="1"/>
          <c:order val="1"/>
          <c:tx>
            <c:strRef>
              <c:f>'Fig 2'!$T$3</c:f>
              <c:strCache>
                <c:ptCount val="1"/>
                <c:pt idx="0">
                  <c:v>Full-time employment</c:v>
                </c:pt>
              </c:strCache>
            </c:strRef>
          </c:tx>
          <c:spPr>
            <a:solidFill>
              <a:srgbClr val="ED7D3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2'!$B$4:$B$16</c:f>
              <c:strCache/>
            </c:strRef>
          </c:cat>
          <c:val>
            <c:numRef>
              <c:f>'Fig 2'!$T$4:$T$16</c:f>
              <c:numCache/>
            </c:numRef>
          </c:val>
        </c:ser>
        <c:overlap val="-27"/>
        <c:gapWidth val="219"/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6058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25"/>
          <c:y val="0.86425"/>
          <c:w val="0.7995"/>
          <c:h val="0.04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by sex, age and level of education,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employed people in each category, 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75"/>
          <c:y val="0.144"/>
          <c:w val="0.9225"/>
          <c:h val="0.4845"/>
        </c:manualLayout>
      </c:layout>
      <c:lineChart>
        <c:grouping val="standard"/>
        <c:varyColors val="0"/>
        <c:ser>
          <c:idx val="2"/>
          <c:order val="0"/>
          <c:tx>
            <c:strRef>
              <c:f>'Fig 3'!$M$2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 3'!$M$3:$M$15</c:f>
              <c:numCache/>
            </c:numRef>
          </c:val>
          <c:smooth val="0"/>
        </c:ser>
        <c:ser>
          <c:idx val="0"/>
          <c:order val="1"/>
          <c:tx>
            <c:strRef>
              <c:f>'Fig 3'!$K$2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3'!$A$3:$B$15</c:f>
              <c:multiLvlStrCache/>
            </c:multiLvlStrRef>
          </c:cat>
          <c:val>
            <c:numRef>
              <c:f>'Fig 3'!$K$3:$K$15</c:f>
              <c:numCache/>
            </c:numRef>
          </c:val>
          <c:smooth val="0"/>
        </c:ser>
        <c:ser>
          <c:idx val="1"/>
          <c:order val="2"/>
          <c:tx>
            <c:strRef>
              <c:f>'Fig 3'!$L$2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3'!$A$3:$B$15</c:f>
              <c:multiLvlStrCache/>
            </c:multiLvlStrRef>
          </c:cat>
          <c:val>
            <c:numRef>
              <c:f>'Fig 3'!$L$3:$L$15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36357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4"/>
          <c:w val="0.35625"/>
          <c:h val="0.05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by sex and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 employed people aged 20-64 in each sex category,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7495"/>
        </c:manualLayout>
      </c:layout>
      <c:lineChart>
        <c:grouping val="standard"/>
        <c:varyColors val="0"/>
        <c:ser>
          <c:idx val="2"/>
          <c:order val="0"/>
          <c:tx>
            <c:strRef>
              <c:f>'Fig 4'!$E$1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4'!$B$2:$B$36</c:f>
              <c:strCache/>
            </c:strRef>
          </c:cat>
          <c:val>
            <c:numRef>
              <c:f>'Fig 4'!$E$2:$E$36</c:f>
              <c:numCache/>
            </c:numRef>
          </c:val>
          <c:smooth val="0"/>
        </c:ser>
        <c:ser>
          <c:idx val="0"/>
          <c:order val="1"/>
          <c:tx>
            <c:strRef>
              <c:f>'Fig 4'!$C$1</c:f>
              <c:strCache>
                <c:ptCount val="1"/>
                <c:pt idx="0">
                  <c:v>Femals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4'!$B$2:$B$36</c:f>
              <c:strCache/>
            </c:strRef>
          </c:cat>
          <c:val>
            <c:numRef>
              <c:f>'Fig 4'!$C$2:$C$36</c:f>
              <c:numCache/>
            </c:numRef>
          </c:val>
          <c:smooth val="0"/>
        </c:ser>
        <c:ser>
          <c:idx val="1"/>
          <c:order val="2"/>
          <c:tx>
            <c:strRef>
              <c:f>'Fig 4'!$D$1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4'!$B$2:$B$36</c:f>
              <c:strCache/>
            </c:strRef>
          </c:cat>
          <c:val>
            <c:numRef>
              <c:f>'Fig 4'!$D$2:$D$36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5446029"/>
        <c:axId val="50578806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4460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125"/>
          <c:y val="0.88225"/>
          <c:w val="0.2232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Part-time employment with and without children by sex and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total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employed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people aged 25-54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each category,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67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3625"/>
          <c:w val="0.937"/>
          <c:h val="0.5515"/>
        </c:manualLayout>
      </c:layout>
      <c:lineChart>
        <c:grouping val="standard"/>
        <c:varyColors val="0"/>
        <c:ser>
          <c:idx val="0"/>
          <c:order val="0"/>
          <c:tx>
            <c:strRef>
              <c:f>'Fig 5'!$B$6</c:f>
              <c:strCache>
                <c:ptCount val="1"/>
                <c:pt idx="0">
                  <c:v>Men with children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5'!$A$7:$A$37</c:f>
              <c:strCache/>
            </c:strRef>
          </c:cat>
          <c:val>
            <c:numRef>
              <c:f>'Fig 5'!$B$7:$B$37</c:f>
              <c:numCache/>
            </c:numRef>
          </c:val>
          <c:smooth val="0"/>
        </c:ser>
        <c:ser>
          <c:idx val="1"/>
          <c:order val="1"/>
          <c:tx>
            <c:strRef>
              <c:f>'Fig 5'!$C$6</c:f>
              <c:strCache>
                <c:ptCount val="1"/>
                <c:pt idx="0">
                  <c:v>Women with children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5'!$A$7:$A$37</c:f>
              <c:strCache/>
            </c:strRef>
          </c:cat>
          <c:val>
            <c:numRef>
              <c:f>'Fig 5'!$C$7:$C$37</c:f>
              <c:numCache/>
            </c:numRef>
          </c:val>
          <c:smooth val="0"/>
        </c:ser>
        <c:ser>
          <c:idx val="2"/>
          <c:order val="2"/>
          <c:tx>
            <c:strRef>
              <c:f>'Fig 5'!$D$6</c:f>
              <c:strCache>
                <c:ptCount val="1"/>
                <c:pt idx="0">
                  <c:v>Men without children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5'!$A$7:$A$37</c:f>
              <c:strCache/>
            </c:strRef>
          </c:cat>
          <c:val>
            <c:numRef>
              <c:f>'Fig 5'!$D$7:$D$37</c:f>
              <c:numCache/>
            </c:numRef>
          </c:val>
          <c:smooth val="0"/>
        </c:ser>
        <c:ser>
          <c:idx val="3"/>
          <c:order val="3"/>
          <c:tx>
            <c:strRef>
              <c:f>'Fig 5'!$E$6</c:f>
              <c:strCache>
                <c:ptCount val="1"/>
                <c:pt idx="0">
                  <c:v>Women without children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5'!$A$7:$A$37</c:f>
              <c:strCache/>
            </c:strRef>
          </c:cat>
          <c:val>
            <c:numRef>
              <c:f>'Fig 5'!$E$7:$E$37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2556071"/>
        <c:axId val="3242592"/>
      </c:line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255607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86725"/>
          <c:w val="0.881"/>
          <c:h val="0.03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female employment rate and in the female share of part-time employment in the presence of children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pp., 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1695"/>
          <c:w val="0.91625"/>
          <c:h val="0.5987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 6 a b'!$A$6:$A$36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9becc4-7413-4ef8-8eb4-088fd17121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f2c1d8-32a3-4367-ace4-eb7a2c7bbe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b3c221-36fb-4924-9cab-3161317d13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963444-3bdb-498c-8327-8b95c3dbb5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c06102-b6db-4170-b475-d5f3aff17d3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b65120-af57-4448-9d2c-c8973c841e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9db3e2-f45f-42ae-af56-49b9a0ca4d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53719f-6d05-4745-8bcf-6e354555d41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ad8c05-a704-47a9-be00-76c6a87f65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98ca0d-a861-41c2-b6d7-e19c9b26ad2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248cb8-765d-4169-bb35-f2f423c682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eb04c0-b794-4d25-866d-e608c6c949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b4672d-23c5-4ed9-86a5-c0129a57d46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4ad18e-2054-4dfe-8950-9f54568688b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797887-826f-4526-8840-0d16ed9a17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44e860-201b-4cf3-a325-dde7f034310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39cb61-0174-41f2-aad5-f55f6c055d0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7778db-5d4f-4009-8593-629dd97fcb9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812096-042a-4a81-8429-eb8d0c63911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0"/>
                  <c:y val="-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edc2c6-a2c0-4ff8-8612-983e5fdf373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36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9dc93e-4fad-4aed-9609-16f63dae87e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ff885a-19ea-4315-bf2e-b7bbaf56d0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5c14d8-f00d-49c8-bff8-22079867f3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05e3d9-0616-4d1c-8271-a5c81d56c7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8b0183-620f-49bd-94bc-9811842b76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8a430d-48ca-4dd5-ab14-502dde79a2d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97bdde-f3f1-4db8-bf78-230a5f94d1b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-0.03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6c2010-72e8-49b0-9b44-d0e4f1cc61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db8810-1006-4f3e-9da0-b3d0ce60115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 6 a b'!$N$6:$N$36</c:f>
              <c:numCache/>
            </c:numRef>
          </c:xVal>
          <c:yVal>
            <c:numRef>
              <c:f>'Fig 6 a b'!$L$6:$L$36</c:f>
              <c:numCache/>
            </c:numRef>
          </c:yVal>
          <c:smooth val="0"/>
        </c:ser>
        <c:axId val="29183329"/>
        <c:axId val="61323370"/>
      </c:scatterChart>
      <c:valAx>
        <c:axId val="29183329"/>
        <c:scaling>
          <c:orientation val="minMax"/>
          <c:max val="3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in the share of part-time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323370"/>
        <c:crosses val="autoZero"/>
        <c:crossBetween val="midCat"/>
        <c:dispUnits/>
      </c:valAx>
      <c:valAx>
        <c:axId val="6132337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in the 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round/>
          </a:ln>
        </c:spPr>
        <c:crossAx val="291833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male employment rate and in the male share of part-time employment in the presence of children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pp., 2022)</a:t>
            </a:r>
          </a:p>
        </c:rich>
      </c:tx>
      <c:layout>
        <c:manualLayout>
          <c:xMode val="edge"/>
          <c:yMode val="edge"/>
          <c:x val="0.0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7875"/>
          <c:w val="0.91475"/>
          <c:h val="0.56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 6 a b'!$A$6:$A$36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77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23df16-3dde-4f5a-a136-49f8285090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970dc6-d448-459d-a85f-873fb0528d0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40da9b-d3af-4ecf-8ba0-7c1a0432465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667164-cb70-4fd3-88b3-e755afed1f8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997049-19ca-415f-b056-812d63203d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eae592-e161-403e-969c-af5ca946e2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77b00e-45e0-4f5f-9653-ebac6c3a95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47c462-e145-4adb-931e-27ef41b546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a1811a-3296-46b2-9239-fe3c8b38e42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09"/>
                  <c:y val="-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00a6e5-f133-4798-873a-6dbc9639f74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bb41f8-60c7-4c2c-bb32-c3ac21a23ea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74955e-d9ec-4ca4-aa48-99e03eee247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2d4744-d7b1-4c5f-8179-9113f22e6b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d6c361-194f-4007-aec6-50a876f638c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693c58-fc9a-4fab-9103-7bbe8986dc5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e4af94-423b-4ea2-98e6-093169736e0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a1ce97-3f4a-41da-b396-5f5d4c53ec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b8ca8d-7d16-4bd9-9a51-21094d46b9d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a6078d-b27c-46cf-8406-601623a7a90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a07922-5436-4294-9205-a40cb8b90c1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92a04b-8b88-446e-936e-1eeb401804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b09f33-e008-4f49-b246-0fa0f4bbf33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21e918-a375-47c3-845b-a977d2f14b4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56d3580-a65b-4739-af74-b726ab4985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639191-fd83-42a9-97fd-8ac8aae994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2f900b-8640-4999-a0d8-cfbee260c7b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0.016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b98387-4442-4737-ad4d-868d3a2ee8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layout>
                <c:manualLayout>
                  <c:x val="0"/>
                  <c:y val="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61f039-1f23-4b7c-aee9-8be0d68b92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6b7d17-4df2-4284-bee2-bcdaaf8ef9c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 6 a b'!$M$6:$M$36</c:f>
              <c:numCache/>
            </c:numRef>
          </c:xVal>
          <c:yVal>
            <c:numRef>
              <c:f>'Fig 6 a b'!$K$6:$K$36</c:f>
              <c:numCache/>
            </c:numRef>
          </c:yVal>
          <c:smooth val="0"/>
        </c:ser>
        <c:axId val="15039419"/>
        <c:axId val="1137044"/>
      </c:scatterChart>
      <c:valAx>
        <c:axId val="15039419"/>
        <c:scaling>
          <c:orientation val="minMax"/>
          <c:max val="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Change in the share of part-time employment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37044"/>
        <c:crosses val="autoZero"/>
        <c:crossBetween val="midCat"/>
        <c:dispUnits/>
      </c:valAx>
      <c:valAx>
        <c:axId val="1137044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 w="9525">
            <a:noFill/>
            <a:round/>
          </a:ln>
        </c:spPr>
        <c:crossAx val="150394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Change in the female and male employment rate and in the female and male share of part-time employment in the presence of children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pp., 2022)</a:t>
            </a:r>
          </a:p>
        </c:rich>
      </c:tx>
      <c:layout>
        <c:manualLayout>
          <c:xMode val="edge"/>
          <c:yMode val="edge"/>
          <c:x val="0.00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 b'!$A$2</c:f>
              <c:strCache>
                <c:ptCount val="1"/>
                <c:pt idx="0">
                  <c:v>HHCOMP (Labels)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 b'!$B$1</c:f>
              <c:strCache/>
            </c:strRef>
          </c:cat>
          <c:val>
            <c:numRef>
              <c:f>'Fig 6 a b'!$B$2</c:f>
              <c:numCache/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delete val="1"/>
        <c:majorTickMark val="out"/>
        <c:minorTickMark val="none"/>
        <c:tickLblPos val="nextTo"/>
        <c:crossAx val="1023339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for men and women by educational attainment level, presence of children and working pattern,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(as % of the total people aged 25-54, 2022)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20275"/>
          <c:w val="0.92925"/>
          <c:h val="0.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7-8'!$J$2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7-8'!$A$3:$C$15</c:f>
              <c:multiLvlStrCache/>
            </c:multiLvlStrRef>
          </c:cat>
          <c:val>
            <c:numRef>
              <c:f>'Fig 7-8'!$J$3:$J$15</c:f>
              <c:numCache/>
            </c:numRef>
          </c:val>
        </c:ser>
        <c:ser>
          <c:idx val="1"/>
          <c:order val="1"/>
          <c:tx>
            <c:strRef>
              <c:f>'Fig 7-8'!$K$2</c:f>
              <c:strCache>
                <c:ptCount val="1"/>
                <c:pt idx="0">
                  <c:v>Full -time (¹)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7-8'!$A$3:$C$15</c:f>
              <c:multiLvlStrCache/>
            </c:multiLvlStrRef>
          </c:cat>
          <c:val>
            <c:numRef>
              <c:f>'Fig 7-8'!$K$3:$K$15</c:f>
              <c:numCache/>
            </c:numRef>
          </c:val>
        </c:ser>
        <c:overlap val="100"/>
        <c:axId val="23598799"/>
        <c:axId val="11062600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5987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"/>
          <c:y val="0.84475"/>
          <c:w val="0.20725"/>
          <c:h val="0.05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(lfsi_pt_a and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12</xdr:row>
      <xdr:rowOff>19050</xdr:rowOff>
    </xdr:from>
    <xdr:to>
      <xdr:col>23</xdr:col>
      <xdr:colOff>571500</xdr:colOff>
      <xdr:row>54</xdr:row>
      <xdr:rowOff>114300</xdr:rowOff>
    </xdr:to>
    <xdr:graphicFrame macro="">
      <xdr:nvGraphicFramePr>
        <xdr:cNvPr id="2" name="Chart 1"/>
        <xdr:cNvGraphicFramePr/>
      </xdr:nvGraphicFramePr>
      <xdr:xfrm>
        <a:off x="6600825" y="2647950"/>
        <a:ext cx="930592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0.87625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Calculated as follows: the employment rate Vs the share of part-time employment of those with children - the employment rate Vs the share of part-time employment of those without children</a:t>
          </a:r>
        </a:p>
        <a:p>
          <a:r>
            <a:rPr lang="en-IE" sz="1000">
              <a:latin typeface="Arial" panose="020B0604020202020204" pitchFamily="34" charset="0"/>
            </a:rPr>
            <a:t>Note: Missing data for male part-time employment due to low data reliability, low data reliability for Bulgaria and Slovakia.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lfst_hhptety and lfst_hheredty)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Calculated as follows: the employment rate Vs the share of part-time employment of those with children - the employment rate Vs the share of part-time employment of those without children</a:t>
          </a:r>
        </a:p>
        <a:p>
          <a:r>
            <a:rPr lang="en-IE" sz="1000">
              <a:latin typeface="Arial" panose="020B0604020202020204" pitchFamily="34" charset="0"/>
            </a:rPr>
            <a:t>Note: Missing data for male part-time employment due to low data reliability, low data reliability for Bulgaria and Slovakia.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lfst_hhptety and lfst_hheredty)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0.09725</cdr:y>
    </cdr:from>
    <cdr:to>
      <cdr:x>0.993</cdr:x>
      <cdr:y>0.934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38175"/>
          <a:ext cx="19126200" cy="55149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0.92325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Calculated as follows: the employment rate vs the share of part-time employment of those with children - the employment rate Vs the share of part-time employment of those without children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lfst_hhptety and lfst_hheredty)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47</xdr:row>
      <xdr:rowOff>114300</xdr:rowOff>
    </xdr:from>
    <xdr:to>
      <xdr:col>17</xdr:col>
      <xdr:colOff>476250</xdr:colOff>
      <xdr:row>82</xdr:row>
      <xdr:rowOff>123825</xdr:rowOff>
    </xdr:to>
    <xdr:graphicFrame macro="">
      <xdr:nvGraphicFramePr>
        <xdr:cNvPr id="2" name="Chart 1"/>
        <xdr:cNvGraphicFramePr/>
      </xdr:nvGraphicFramePr>
      <xdr:xfrm>
        <a:off x="1047750" y="9067800"/>
        <a:ext cx="94678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83</xdr:row>
      <xdr:rowOff>76200</xdr:rowOff>
    </xdr:from>
    <xdr:to>
      <xdr:col>19</xdr:col>
      <xdr:colOff>133350</xdr:colOff>
      <xdr:row>118</xdr:row>
      <xdr:rowOff>123825</xdr:rowOff>
    </xdr:to>
    <xdr:graphicFrame macro="">
      <xdr:nvGraphicFramePr>
        <xdr:cNvPr id="4" name="Chart 3"/>
        <xdr:cNvGraphicFramePr/>
      </xdr:nvGraphicFramePr>
      <xdr:xfrm>
        <a:off x="904875" y="15887700"/>
        <a:ext cx="10448925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238125</xdr:colOff>
      <xdr:row>138</xdr:row>
      <xdr:rowOff>171450</xdr:rowOff>
    </xdr:from>
    <xdr:to>
      <xdr:col>36</xdr:col>
      <xdr:colOff>266700</xdr:colOff>
      <xdr:row>141</xdr:row>
      <xdr:rowOff>152400</xdr:rowOff>
    </xdr:to>
    <xdr:sp macro="" textlink="">
      <xdr:nvSpPr>
        <xdr:cNvPr id="20" name="TextBox 1"/>
        <xdr:cNvSpPr txBox="1"/>
      </xdr:nvSpPr>
      <xdr:spPr>
        <a:xfrm>
          <a:off x="20316825" y="26460450"/>
          <a:ext cx="1209675" cy="552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2800" b="1">
              <a:solidFill>
                <a:schemeClr val="accent1"/>
              </a:solidFill>
            </a:rPr>
            <a:t>MALES</a:t>
          </a:r>
        </a:p>
      </xdr:txBody>
    </xdr:sp>
    <xdr:clientData/>
  </xdr:twoCellAnchor>
  <xdr:twoCellAnchor>
    <xdr:from>
      <xdr:col>0</xdr:col>
      <xdr:colOff>28575</xdr:colOff>
      <xdr:row>138</xdr:row>
      <xdr:rowOff>0</xdr:rowOff>
    </xdr:from>
    <xdr:to>
      <xdr:col>32</xdr:col>
      <xdr:colOff>476250</xdr:colOff>
      <xdr:row>172</xdr:row>
      <xdr:rowOff>114300</xdr:rowOff>
    </xdr:to>
    <xdr:graphicFrame macro="">
      <xdr:nvGraphicFramePr>
        <xdr:cNvPr id="22" name="Chart 21"/>
        <xdr:cNvGraphicFramePr/>
      </xdr:nvGraphicFramePr>
      <xdr:xfrm>
        <a:off x="28575" y="26289000"/>
        <a:ext cx="19345275" cy="659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47625</xdr:colOff>
      <xdr:row>143</xdr:row>
      <xdr:rowOff>66675</xdr:rowOff>
    </xdr:from>
    <xdr:to>
      <xdr:col>14</xdr:col>
      <xdr:colOff>0</xdr:colOff>
      <xdr:row>146</xdr:row>
      <xdr:rowOff>47625</xdr:rowOff>
    </xdr:to>
    <xdr:sp macro="" textlink="">
      <xdr:nvSpPr>
        <xdr:cNvPr id="23" name="TextBox 1"/>
        <xdr:cNvSpPr txBox="1"/>
      </xdr:nvSpPr>
      <xdr:spPr>
        <a:xfrm>
          <a:off x="6543675" y="27308175"/>
          <a:ext cx="1724025" cy="552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2800" b="1">
              <a:solidFill>
                <a:schemeClr val="accent1"/>
              </a:solidFill>
            </a:rPr>
            <a:t>FEMALES</a:t>
          </a:r>
        </a:p>
      </xdr:txBody>
    </xdr:sp>
    <xdr:clientData/>
  </xdr:twoCellAnchor>
  <xdr:twoCellAnchor>
    <xdr:from>
      <xdr:col>27</xdr:col>
      <xdr:colOff>381000</xdr:colOff>
      <xdr:row>143</xdr:row>
      <xdr:rowOff>57150</xdr:rowOff>
    </xdr:from>
    <xdr:to>
      <xdr:col>29</xdr:col>
      <xdr:colOff>409575</xdr:colOff>
      <xdr:row>146</xdr:row>
      <xdr:rowOff>38100</xdr:rowOff>
    </xdr:to>
    <xdr:sp macro="" textlink="">
      <xdr:nvSpPr>
        <xdr:cNvPr id="24" name="TextBox 1"/>
        <xdr:cNvSpPr txBox="1"/>
      </xdr:nvSpPr>
      <xdr:spPr>
        <a:xfrm>
          <a:off x="16325850" y="27298650"/>
          <a:ext cx="1209675" cy="5524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2800" b="1">
              <a:solidFill>
                <a:schemeClr val="accent1"/>
              </a:solidFill>
            </a:rPr>
            <a:t>MALES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</a:t>
          </a:r>
          <a:r>
            <a:rPr lang="en-IE" sz="1000" i="0" baseline="0">
              <a:latin typeface="Arial" panose="020B0604020202020204" pitchFamily="34" charset="0"/>
            </a:rPr>
            <a:t>  (¹) Full-time includes 'not stated' data which accounted for less than 0.1 % in all categories</a:t>
          </a:r>
          <a:endParaRPr lang="en-IE" sz="1200" i="1" baseline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</a:t>
          </a:r>
          <a:r>
            <a:rPr lang="en-IE" sz="1000" i="0" baseline="0">
              <a:latin typeface="Arial" panose="020B0604020202020204" pitchFamily="34" charset="0"/>
            </a:rPr>
            <a:t>  (¹) Full-time includes 'not stated' data which accounted for less than 0.1 % in all categories</a:t>
          </a:r>
          <a:endParaRPr lang="en-IE" sz="1200" i="1" baseline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2</xdr:row>
      <xdr:rowOff>47625</xdr:rowOff>
    </xdr:from>
    <xdr:to>
      <xdr:col>35</xdr:col>
      <xdr:colOff>581025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13487400" y="1724025"/>
        <a:ext cx="95440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171450</xdr:colOff>
      <xdr:row>28</xdr:row>
      <xdr:rowOff>171450</xdr:rowOff>
    </xdr:from>
    <xdr:to>
      <xdr:col>35</xdr:col>
      <xdr:colOff>561975</xdr:colOff>
      <xdr:row>54</xdr:row>
      <xdr:rowOff>104775</xdr:rowOff>
    </xdr:to>
    <xdr:graphicFrame macro="">
      <xdr:nvGraphicFramePr>
        <xdr:cNvPr id="3" name="Chart 2"/>
        <xdr:cNvGraphicFramePr/>
      </xdr:nvGraphicFramePr>
      <xdr:xfrm>
        <a:off x="13477875" y="6810375"/>
        <a:ext cx="953452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81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 Armed forces and the non response</a:t>
          </a:r>
          <a:r>
            <a:rPr lang="en-IE" sz="1000" i="0" baseline="0">
              <a:latin typeface="Arial" panose="020B0604020202020204" pitchFamily="34" charset="0"/>
            </a:rPr>
            <a:t> category are not displayed due to low data reliability</a:t>
          </a:r>
          <a:endParaRPr lang="en-IE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(lfsa_epgais)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28</xdr:row>
      <xdr:rowOff>0</xdr:rowOff>
    </xdr:from>
    <xdr:to>
      <xdr:col>18</xdr:col>
      <xdr:colOff>114300</xdr:colOff>
      <xdr:row>63</xdr:row>
      <xdr:rowOff>66675</xdr:rowOff>
    </xdr:to>
    <xdr:graphicFrame macro="">
      <xdr:nvGraphicFramePr>
        <xdr:cNvPr id="2" name="Chart 1"/>
        <xdr:cNvGraphicFramePr/>
      </xdr:nvGraphicFramePr>
      <xdr:xfrm>
        <a:off x="971550" y="4000500"/>
        <a:ext cx="100869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47625</xdr:rowOff>
    </xdr:from>
    <xdr:to>
      <xdr:col>22</xdr:col>
      <xdr:colOff>180975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6572250" y="657225"/>
        <a:ext cx="66008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352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- LFS data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95250</xdr:rowOff>
    </xdr:from>
    <xdr:to>
      <xdr:col>22</xdr:col>
      <xdr:colOff>133350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5772150" y="95250"/>
        <a:ext cx="73533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(lfsi_pt_a and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17</xdr:row>
      <xdr:rowOff>133350</xdr:rowOff>
    </xdr:from>
    <xdr:to>
      <xdr:col>23</xdr:col>
      <xdr:colOff>409575</xdr:colOff>
      <xdr:row>47</xdr:row>
      <xdr:rowOff>47625</xdr:rowOff>
    </xdr:to>
    <xdr:graphicFrame macro="">
      <xdr:nvGraphicFramePr>
        <xdr:cNvPr id="4" name="Chart 3"/>
        <xdr:cNvGraphicFramePr/>
      </xdr:nvGraphicFramePr>
      <xdr:xfrm>
        <a:off x="5705475" y="2762250"/>
        <a:ext cx="82867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05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IE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in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 education refers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to participation in formal education and training (student or </a:t>
          </a:r>
          <a:r>
            <a:rPr lang="en-IE" sz="1000" i="0" baseline="0">
              <a:latin typeface="Arial" panose="020B0604020202020204" pitchFamily="34" charset="0"/>
            </a:rPr>
            <a:t>apprentice) in the last 4 weeks.</a:t>
          </a:r>
          <a:endParaRPr lang="en-IE" sz="10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000" i="1">
              <a:latin typeface="Arial" panose="020B0604020202020204" pitchFamily="34" charset="0"/>
            </a:rPr>
            <a:t/>
          </a:r>
          <a:r>
            <a:rPr lang="en-IE" sz="1200" i="0">
              <a:latin typeface="Arial" panose="020B0604020202020204" pitchFamily="34" charset="0"/>
            </a:rPr>
            <a:t>Eurostat online data (lfsa_epgaed) and ad-hoc data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19</xdr:row>
      <xdr:rowOff>171450</xdr:rowOff>
    </xdr:from>
    <xdr:to>
      <xdr:col>15</xdr:col>
      <xdr:colOff>523875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762000" y="3790950"/>
        <a:ext cx="9172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96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(lfsa_epgaed)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5</xdr:row>
      <xdr:rowOff>171450</xdr:rowOff>
    </xdr:from>
    <xdr:to>
      <xdr:col>20</xdr:col>
      <xdr:colOff>552450</xdr:colOff>
      <xdr:row>42</xdr:row>
      <xdr:rowOff>104775</xdr:rowOff>
    </xdr:to>
    <xdr:graphicFrame macro="">
      <xdr:nvGraphicFramePr>
        <xdr:cNvPr id="2" name="Chart 1"/>
        <xdr:cNvGraphicFramePr/>
      </xdr:nvGraphicFramePr>
      <xdr:xfrm>
        <a:off x="3124200" y="1123950"/>
        <a:ext cx="92392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0.9215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>
              <a:latin typeface="Arial" panose="020B0604020202020204" pitchFamily="34" charset="0"/>
              <a:cs typeface="Arial" panose="020B0604020202020204" pitchFamily="34" charset="0"/>
            </a:rPr>
            <a:t>Note: (¹) Missing data due to low data reliability for men with children, 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 data reliability relating to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female </a:t>
          </a:r>
          <a:r>
            <a:rPr lang="en-IE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part-time employment for Bulgaria, Slovenia</a:t>
          </a:r>
          <a:r>
            <a:rPr lang="en-IE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Slovakia and relating to male part-time employment in Bulgaria and Slovakia</a:t>
          </a: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lfst_hhptety)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 topLeftCell="A1">
      <selection activeCell="E3" sqref="E3:H3"/>
    </sheetView>
  </sheetViews>
  <sheetFormatPr defaultColWidth="8.8515625" defaultRowHeight="15"/>
  <cols>
    <col min="1" max="1" width="42.28125" style="1" customWidth="1"/>
    <col min="2" max="16384" width="8.8515625" style="1" customWidth="1"/>
  </cols>
  <sheetData>
    <row r="1" spans="2:3" ht="15">
      <c r="B1" s="1" t="s">
        <v>11</v>
      </c>
      <c r="C1" s="1" t="s">
        <v>10</v>
      </c>
    </row>
    <row r="2" spans="1:3" ht="15">
      <c r="A2" s="1" t="s">
        <v>35</v>
      </c>
      <c r="B2" s="1">
        <v>29.2</v>
      </c>
      <c r="C2" s="1">
        <v>7.7</v>
      </c>
    </row>
    <row r="3" spans="1:3" ht="15">
      <c r="A3" s="1" t="s">
        <v>36</v>
      </c>
      <c r="B3" s="1">
        <v>23.2</v>
      </c>
      <c r="C3" s="1">
        <v>26.3</v>
      </c>
    </row>
    <row r="4" spans="1:3" ht="15">
      <c r="A4" s="1" t="s">
        <v>37</v>
      </c>
      <c r="B4" s="1">
        <v>19.2</v>
      </c>
      <c r="C4" s="1">
        <v>29.6</v>
      </c>
    </row>
    <row r="5" spans="1:3" ht="15">
      <c r="A5" s="1" t="s">
        <v>38</v>
      </c>
      <c r="B5" s="1">
        <v>12.5</v>
      </c>
      <c r="C5" s="1">
        <v>13.8</v>
      </c>
    </row>
    <row r="6" spans="1:3" ht="15">
      <c r="A6" s="1" t="s">
        <v>39</v>
      </c>
      <c r="B6" s="1">
        <v>7.1</v>
      </c>
      <c r="C6" s="1">
        <v>2.7</v>
      </c>
    </row>
    <row r="7" spans="1:3" ht="15">
      <c r="A7" s="1" t="s">
        <v>40</v>
      </c>
      <c r="B7" s="1">
        <v>5.5</v>
      </c>
      <c r="C7" s="1">
        <v>10.8</v>
      </c>
    </row>
    <row r="8" spans="1:3" ht="15">
      <c r="A8" s="1" t="s">
        <v>41</v>
      </c>
      <c r="B8" s="1">
        <v>3.1</v>
      </c>
      <c r="C8" s="1">
        <v>9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 topLeftCell="A1">
      <selection activeCell="Q33" sqref="Q33"/>
    </sheetView>
  </sheetViews>
  <sheetFormatPr defaultColWidth="8.8515625" defaultRowHeight="15"/>
  <cols>
    <col min="1" max="16384" width="8.8515625" style="2" customWidth="1"/>
  </cols>
  <sheetData>
    <row r="1" spans="1:8" ht="12">
      <c r="A1" s="2" t="s">
        <v>59</v>
      </c>
      <c r="B1" s="2" t="s">
        <v>67</v>
      </c>
      <c r="C1" s="2" t="s">
        <v>60</v>
      </c>
      <c r="D1" s="2" t="s">
        <v>62</v>
      </c>
      <c r="E1" s="2" t="s">
        <v>68</v>
      </c>
      <c r="G1" s="2" t="s">
        <v>61</v>
      </c>
      <c r="H1" s="2" t="s">
        <v>57</v>
      </c>
    </row>
    <row r="2" spans="1:8" ht="12">
      <c r="A2" s="2" t="s">
        <v>63</v>
      </c>
      <c r="B2" s="2" t="s">
        <v>56</v>
      </c>
      <c r="C2" s="2">
        <v>5476.425000000002</v>
      </c>
      <c r="D2" s="2">
        <v>48706.034</v>
      </c>
      <c r="E2" s="2">
        <f>H2+G2</f>
        <v>7050.602000000001</v>
      </c>
      <c r="F2" s="20">
        <f aca="true" t="shared" si="0" ref="F2:F7">C2/SUM(C2:D2)</f>
        <v>0.10107376263598523</v>
      </c>
      <c r="G2" s="2">
        <v>7032.066000000001</v>
      </c>
      <c r="H2" s="3">
        <v>18.536</v>
      </c>
    </row>
    <row r="3" spans="2:19" ht="12">
      <c r="B3" s="2" t="s">
        <v>57</v>
      </c>
      <c r="C3" s="2">
        <v>11.197999999999999</v>
      </c>
      <c r="D3" s="2">
        <v>10.462</v>
      </c>
      <c r="E3" s="2">
        <f aca="true" t="shared" si="1" ref="E3:E7">H3+G3</f>
        <v>21.304000000000002</v>
      </c>
      <c r="F3" s="20">
        <f t="shared" si="0"/>
        <v>0.5169898430286242</v>
      </c>
      <c r="G3" s="2">
        <v>14.651000000000002</v>
      </c>
      <c r="H3" s="3">
        <v>6.6530000000000005</v>
      </c>
      <c r="P3" s="3"/>
      <c r="Q3" s="3"/>
      <c r="R3" s="21"/>
      <c r="S3" s="3"/>
    </row>
    <row r="4" spans="2:19" ht="12">
      <c r="B4" s="2" t="s">
        <v>58</v>
      </c>
      <c r="C4" s="2">
        <v>3133.0399999999995</v>
      </c>
      <c r="D4" s="2">
        <v>17763.917</v>
      </c>
      <c r="E4" s="2">
        <f t="shared" si="1"/>
        <v>2098.054</v>
      </c>
      <c r="F4" s="20">
        <f t="shared" si="0"/>
        <v>0.14992804933273296</v>
      </c>
      <c r="G4" s="2">
        <v>2077.438</v>
      </c>
      <c r="H4" s="3">
        <v>20.615999999999996</v>
      </c>
      <c r="P4" s="3"/>
      <c r="Q4" s="3"/>
      <c r="R4" s="21"/>
      <c r="S4" s="3"/>
    </row>
    <row r="5" spans="1:19" ht="12">
      <c r="A5" s="2" t="s">
        <v>64</v>
      </c>
      <c r="B5" s="2" t="s">
        <v>56</v>
      </c>
      <c r="C5" s="2">
        <v>6252.521999999999</v>
      </c>
      <c r="D5" s="2">
        <v>68234.128</v>
      </c>
      <c r="E5" s="2">
        <f t="shared" si="1"/>
        <v>15765.907999999996</v>
      </c>
      <c r="F5" s="20">
        <f t="shared" si="0"/>
        <v>0.08394151166685573</v>
      </c>
      <c r="G5" s="2">
        <v>15731.282999999996</v>
      </c>
      <c r="H5" s="3">
        <v>34.625</v>
      </c>
      <c r="P5" s="3"/>
      <c r="Q5" s="3"/>
      <c r="R5" s="21"/>
      <c r="S5" s="3"/>
    </row>
    <row r="6" spans="2:23" ht="12">
      <c r="B6" s="2" t="s">
        <v>57</v>
      </c>
      <c r="C6" s="2">
        <v>6.582</v>
      </c>
      <c r="D6" s="2">
        <v>5.208</v>
      </c>
      <c r="E6" s="2">
        <f t="shared" si="1"/>
        <v>19.776999999999997</v>
      </c>
      <c r="F6" s="20">
        <f t="shared" si="0"/>
        <v>0.5582697201017812</v>
      </c>
      <c r="G6" s="2">
        <v>13.533999999999997</v>
      </c>
      <c r="H6" s="3">
        <v>6.242999999999999</v>
      </c>
      <c r="P6" s="3"/>
      <c r="Q6" s="3"/>
      <c r="R6" s="21"/>
      <c r="S6" s="3"/>
      <c r="T6" s="22"/>
      <c r="U6" s="22"/>
      <c r="V6" s="23"/>
      <c r="W6" s="22"/>
    </row>
    <row r="7" spans="2:23" ht="12">
      <c r="B7" s="2" t="s">
        <v>58</v>
      </c>
      <c r="C7" s="2">
        <v>1388.7949999999998</v>
      </c>
      <c r="D7" s="2">
        <v>3708.26</v>
      </c>
      <c r="E7" s="2">
        <f t="shared" si="1"/>
        <v>1303.369</v>
      </c>
      <c r="F7" s="20">
        <f t="shared" si="0"/>
        <v>0.27247008321471905</v>
      </c>
      <c r="G7" s="2">
        <v>1296.433</v>
      </c>
      <c r="H7" s="3">
        <v>6.936000000000001</v>
      </c>
      <c r="P7" s="3"/>
      <c r="Q7" s="3"/>
      <c r="R7" s="21"/>
      <c r="S7" s="3"/>
      <c r="T7" s="22"/>
      <c r="U7" s="22"/>
      <c r="V7" s="23"/>
      <c r="W7" s="22"/>
    </row>
    <row r="8" spans="16:23" ht="12">
      <c r="P8" s="3"/>
      <c r="Q8" s="3"/>
      <c r="R8" s="21"/>
      <c r="S8" s="3"/>
      <c r="T8" s="22"/>
      <c r="U8" s="22"/>
      <c r="V8" s="23"/>
      <c r="W8" s="22"/>
    </row>
    <row r="9" spans="16:23" ht="12">
      <c r="P9" s="3"/>
      <c r="Q9" s="3"/>
      <c r="R9" s="21"/>
      <c r="S9" s="3"/>
      <c r="T9" s="22"/>
      <c r="U9" s="22"/>
      <c r="V9" s="23"/>
      <c r="W9" s="22"/>
    </row>
    <row r="10" spans="1:23" ht="12">
      <c r="A10" s="2" t="s">
        <v>69</v>
      </c>
      <c r="P10" s="3"/>
      <c r="Q10" s="3"/>
      <c r="R10" s="21"/>
      <c r="S10" s="3"/>
      <c r="T10" s="22"/>
      <c r="U10" s="22"/>
      <c r="V10" s="23"/>
      <c r="W10" s="22"/>
    </row>
    <row r="11" spans="1:23" ht="12">
      <c r="A11" s="2" t="s">
        <v>70</v>
      </c>
      <c r="P11" s="3"/>
      <c r="Q11" s="3"/>
      <c r="R11" s="21"/>
      <c r="S11" s="3"/>
      <c r="T11" s="22"/>
      <c r="U11" s="22"/>
      <c r="V11" s="23"/>
      <c r="W11" s="22"/>
    </row>
    <row r="12" spans="1:22" ht="12">
      <c r="A12" s="2" t="s">
        <v>71</v>
      </c>
      <c r="P12" s="3"/>
      <c r="Q12" s="3"/>
      <c r="V12" s="23"/>
    </row>
    <row r="13" ht="12">
      <c r="V13" s="23"/>
    </row>
    <row r="15" spans="1:2" ht="12">
      <c r="A15" s="2">
        <f>100*C4/SUM(C2:C4)</f>
        <v>36.34337637371973</v>
      </c>
      <c r="B15" s="2">
        <f>100*D4/SUM(D2:D4)</f>
        <v>26.720527443173378</v>
      </c>
    </row>
    <row r="16" spans="1:2" ht="12">
      <c r="A16" s="2">
        <f>100*C7/SUM(C5:C7)</f>
        <v>18.15917025054855</v>
      </c>
      <c r="B16" s="2">
        <f>100*D7/SUM(D5:D7)</f>
        <v>5.154112445953024</v>
      </c>
    </row>
    <row r="18" spans="1:5" ht="12">
      <c r="A18" s="2" t="s">
        <v>59</v>
      </c>
      <c r="B18" s="2" t="s">
        <v>63</v>
      </c>
      <c r="E18" s="2" t="s">
        <v>64</v>
      </c>
    </row>
    <row r="19" spans="1:9" ht="12">
      <c r="A19" s="2" t="s">
        <v>67</v>
      </c>
      <c r="B19" s="2" t="s">
        <v>56</v>
      </c>
      <c r="C19" s="2" t="s">
        <v>57</v>
      </c>
      <c r="D19" s="2" t="s">
        <v>58</v>
      </c>
      <c r="E19" s="2" t="s">
        <v>56</v>
      </c>
      <c r="F19" s="2" t="s">
        <v>57</v>
      </c>
      <c r="G19" s="2" t="s">
        <v>58</v>
      </c>
      <c r="H19" s="2" t="s">
        <v>11</v>
      </c>
      <c r="I19" s="2" t="s">
        <v>10</v>
      </c>
    </row>
    <row r="20" spans="1:10" ht="12">
      <c r="A20" s="2" t="s">
        <v>205</v>
      </c>
      <c r="B20" s="31">
        <v>5476.425000000002</v>
      </c>
      <c r="C20" s="31">
        <v>11.197999999999999</v>
      </c>
      <c r="D20" s="31">
        <v>3133.0399999999995</v>
      </c>
      <c r="E20" s="31">
        <v>6252.521999999999</v>
      </c>
      <c r="F20" s="31">
        <v>6.582</v>
      </c>
      <c r="G20" s="31">
        <v>1388.7949999999998</v>
      </c>
      <c r="H20" s="3">
        <f>100*D20/SUM(B20:D20)</f>
        <v>36.34337637371973</v>
      </c>
      <c r="I20" s="3">
        <f>100*G20/SUM(E20:G20)</f>
        <v>18.15917025054855</v>
      </c>
      <c r="J20" s="20"/>
    </row>
    <row r="21" spans="1:10" ht="12">
      <c r="A21" s="2" t="s">
        <v>216</v>
      </c>
      <c r="B21" s="31">
        <v>48706.034</v>
      </c>
      <c r="C21" s="31">
        <v>10.462</v>
      </c>
      <c r="D21" s="31">
        <v>17763.917</v>
      </c>
      <c r="E21" s="31">
        <v>68234.128</v>
      </c>
      <c r="F21" s="31">
        <v>5.208</v>
      </c>
      <c r="G21" s="31">
        <v>3708.26</v>
      </c>
      <c r="H21" s="3">
        <f>100*D21/SUM(B21:D21)</f>
        <v>26.720527443173378</v>
      </c>
      <c r="I21" s="3">
        <f>100*G21/SUM(E21:G21)</f>
        <v>5.154112445953024</v>
      </c>
      <c r="J21" s="20"/>
    </row>
    <row r="22" spans="1:8" ht="12">
      <c r="A22" s="2" t="s">
        <v>68</v>
      </c>
      <c r="B22" s="31">
        <f aca="true" t="shared" si="2" ref="B22:G22">B25+B24</f>
        <v>7050.602000000001</v>
      </c>
      <c r="C22" s="31">
        <f t="shared" si="2"/>
        <v>21.304000000000002</v>
      </c>
      <c r="D22" s="31">
        <f t="shared" si="2"/>
        <v>2098.054</v>
      </c>
      <c r="E22" s="31">
        <f t="shared" si="2"/>
        <v>15765.907999999996</v>
      </c>
      <c r="F22" s="31">
        <f t="shared" si="2"/>
        <v>19.776999999999997</v>
      </c>
      <c r="G22" s="31">
        <f t="shared" si="2"/>
        <v>1303.369</v>
      </c>
      <c r="H22" s="20"/>
    </row>
    <row r="23" spans="2:8" ht="12">
      <c r="B23" s="31">
        <f aca="true" t="shared" si="3" ref="B23:G23">B20/SUM(B20:B21)</f>
        <v>0.10107376263598523</v>
      </c>
      <c r="C23" s="31">
        <f t="shared" si="3"/>
        <v>0.5169898430286242</v>
      </c>
      <c r="D23" s="31">
        <f t="shared" si="3"/>
        <v>0.14992804933273296</v>
      </c>
      <c r="E23" s="31">
        <f t="shared" si="3"/>
        <v>0.08394151166685573</v>
      </c>
      <c r="F23" s="31">
        <f t="shared" si="3"/>
        <v>0.5582697201017812</v>
      </c>
      <c r="G23" s="31">
        <f t="shared" si="3"/>
        <v>0.27247008321471905</v>
      </c>
      <c r="H23" s="20"/>
    </row>
    <row r="24" spans="1:8" ht="12">
      <c r="A24" s="2" t="s">
        <v>61</v>
      </c>
      <c r="B24" s="31">
        <v>7032.066000000001</v>
      </c>
      <c r="C24" s="31">
        <v>14.651000000000002</v>
      </c>
      <c r="D24" s="31">
        <v>2077.438</v>
      </c>
      <c r="E24" s="31">
        <v>15731.282999999996</v>
      </c>
      <c r="F24" s="31">
        <v>13.533999999999997</v>
      </c>
      <c r="G24" s="31">
        <v>1296.433</v>
      </c>
      <c r="H24" s="20"/>
    </row>
    <row r="25" spans="1:8" ht="12">
      <c r="A25" s="2" t="s">
        <v>57</v>
      </c>
      <c r="B25" s="31">
        <v>18.536</v>
      </c>
      <c r="C25" s="31">
        <v>6.6530000000000005</v>
      </c>
      <c r="D25" s="31">
        <v>20.615999999999996</v>
      </c>
      <c r="E25" s="31">
        <v>34.625</v>
      </c>
      <c r="F25" s="31">
        <v>6.242999999999999</v>
      </c>
      <c r="G25" s="31">
        <v>6.936000000000001</v>
      </c>
      <c r="H25" s="20"/>
    </row>
    <row r="26" spans="2:7" ht="12">
      <c r="B26" s="31"/>
      <c r="C26" s="31"/>
      <c r="D26" s="31"/>
      <c r="E26" s="31"/>
      <c r="F26" s="31"/>
      <c r="G26" s="3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>
      <selection activeCell="J15" sqref="J15"/>
    </sheetView>
  </sheetViews>
  <sheetFormatPr defaultColWidth="8.8515625" defaultRowHeight="15"/>
  <cols>
    <col min="1" max="16384" width="8.8515625" style="2" customWidth="1"/>
  </cols>
  <sheetData>
    <row r="1" spans="1:12" ht="12">
      <c r="A1" s="2" t="s">
        <v>0</v>
      </c>
      <c r="B1" s="2" t="s">
        <v>11</v>
      </c>
      <c r="C1" s="2" t="s">
        <v>10</v>
      </c>
      <c r="D1" s="2" t="s">
        <v>9</v>
      </c>
      <c r="E1" s="2" t="s">
        <v>11</v>
      </c>
      <c r="F1" s="2" t="s">
        <v>10</v>
      </c>
      <c r="G1" s="2" t="s">
        <v>9</v>
      </c>
      <c r="L1" s="2" t="s">
        <v>33</v>
      </c>
    </row>
    <row r="2" spans="1:12" ht="12">
      <c r="A2" s="2">
        <v>2009</v>
      </c>
      <c r="B2" s="2">
        <v>29.9</v>
      </c>
      <c r="C2" s="2">
        <v>6.8</v>
      </c>
      <c r="D2" s="2">
        <v>17.3</v>
      </c>
      <c r="E2" s="2">
        <f>100-B2</f>
        <v>70.1</v>
      </c>
      <c r="F2" s="2">
        <f aca="true" t="shared" si="0" ref="F2:G2">100-C2</f>
        <v>93.2</v>
      </c>
      <c r="G2" s="2">
        <f t="shared" si="0"/>
        <v>82.7</v>
      </c>
      <c r="L2" s="2" t="s">
        <v>34</v>
      </c>
    </row>
    <row r="3" spans="1:12" ht="12">
      <c r="A3" s="2">
        <v>2010</v>
      </c>
      <c r="B3" s="2">
        <v>30.5</v>
      </c>
      <c r="C3" s="2">
        <v>7.1</v>
      </c>
      <c r="D3" s="2">
        <v>17.7</v>
      </c>
      <c r="E3" s="2">
        <f aca="true" t="shared" si="1" ref="E3:E15">100-B3</f>
        <v>69.5</v>
      </c>
      <c r="F3" s="2">
        <f aca="true" t="shared" si="2" ref="F3:F15">100-C3</f>
        <v>92.9</v>
      </c>
      <c r="G3" s="2">
        <f aca="true" t="shared" si="3" ref="G3:G15">100-D3</f>
        <v>82.3</v>
      </c>
      <c r="H3" s="2">
        <f>B3-B2</f>
        <v>0.6000000000000014</v>
      </c>
      <c r="I3" s="2">
        <f aca="true" t="shared" si="4" ref="I3:I15">C3-C2</f>
        <v>0.2999999999999998</v>
      </c>
      <c r="J3" s="2">
        <f aca="true" t="shared" si="5" ref="J3:J15">D3-D2</f>
        <v>0.3999999999999986</v>
      </c>
      <c r="L3" s="2" t="s">
        <v>32</v>
      </c>
    </row>
    <row r="4" spans="1:10" ht="12">
      <c r="A4" s="2">
        <v>2011</v>
      </c>
      <c r="B4" s="2">
        <v>30.8</v>
      </c>
      <c r="C4" s="2">
        <v>7.3</v>
      </c>
      <c r="D4" s="2">
        <v>18</v>
      </c>
      <c r="E4" s="2">
        <f t="shared" si="1"/>
        <v>69.2</v>
      </c>
      <c r="F4" s="2">
        <f t="shared" si="2"/>
        <v>92.7</v>
      </c>
      <c r="G4" s="2">
        <f t="shared" si="3"/>
        <v>82</v>
      </c>
      <c r="H4" s="2">
        <f>B4-B3</f>
        <v>0.3000000000000007</v>
      </c>
      <c r="I4" s="2">
        <f t="shared" si="4"/>
        <v>0.20000000000000018</v>
      </c>
      <c r="J4" s="2">
        <f t="shared" si="5"/>
        <v>0.3000000000000007</v>
      </c>
    </row>
    <row r="5" spans="1:10" ht="12">
      <c r="A5" s="2">
        <v>2012</v>
      </c>
      <c r="B5" s="2">
        <v>31.2</v>
      </c>
      <c r="C5" s="2">
        <v>7.7</v>
      </c>
      <c r="D5" s="2">
        <v>18.5</v>
      </c>
      <c r="E5" s="2">
        <f t="shared" si="1"/>
        <v>68.8</v>
      </c>
      <c r="F5" s="2">
        <f t="shared" si="2"/>
        <v>92.3</v>
      </c>
      <c r="G5" s="2">
        <f t="shared" si="3"/>
        <v>81.5</v>
      </c>
      <c r="H5" s="2">
        <f>B5-B4</f>
        <v>0.3999999999999986</v>
      </c>
      <c r="I5" s="2">
        <f t="shared" si="4"/>
        <v>0.40000000000000036</v>
      </c>
      <c r="J5" s="2">
        <f t="shared" si="5"/>
        <v>0.5</v>
      </c>
    </row>
    <row r="6" spans="1:10" ht="12">
      <c r="A6" s="2">
        <v>2013</v>
      </c>
      <c r="B6" s="2">
        <v>31.9</v>
      </c>
      <c r="C6" s="2">
        <v>8.1</v>
      </c>
      <c r="D6" s="2">
        <v>19.1</v>
      </c>
      <c r="E6" s="2">
        <f t="shared" si="1"/>
        <v>68.1</v>
      </c>
      <c r="F6" s="2">
        <f t="shared" si="2"/>
        <v>91.9</v>
      </c>
      <c r="G6" s="2">
        <f t="shared" si="3"/>
        <v>80.9</v>
      </c>
      <c r="H6" s="2">
        <f>B6-B5</f>
        <v>0.6999999999999993</v>
      </c>
      <c r="I6" s="2">
        <f t="shared" si="4"/>
        <v>0.39999999999999947</v>
      </c>
      <c r="J6" s="2">
        <f t="shared" si="5"/>
        <v>0.6000000000000014</v>
      </c>
    </row>
    <row r="7" spans="1:10" ht="12">
      <c r="A7" s="2">
        <v>2014</v>
      </c>
      <c r="B7" s="2">
        <v>31.8</v>
      </c>
      <c r="C7" s="2">
        <v>8.2</v>
      </c>
      <c r="D7" s="2">
        <v>19.1</v>
      </c>
      <c r="E7" s="2">
        <f t="shared" si="1"/>
        <v>68.2</v>
      </c>
      <c r="F7" s="2">
        <f t="shared" si="2"/>
        <v>91.8</v>
      </c>
      <c r="G7" s="2">
        <f t="shared" si="3"/>
        <v>80.9</v>
      </c>
      <c r="H7" s="2">
        <f>B7-B6</f>
        <v>-0.09999999999999787</v>
      </c>
      <c r="I7" s="2">
        <f t="shared" si="4"/>
        <v>0.09999999999999964</v>
      </c>
      <c r="J7" s="2">
        <f t="shared" si="5"/>
        <v>0</v>
      </c>
    </row>
    <row r="8" spans="1:10" ht="12">
      <c r="A8" s="2">
        <v>2015</v>
      </c>
      <c r="B8" s="2">
        <v>31.6</v>
      </c>
      <c r="C8" s="2">
        <v>8.3</v>
      </c>
      <c r="D8" s="2">
        <v>19.1</v>
      </c>
      <c r="E8" s="2">
        <f t="shared" si="1"/>
        <v>68.4</v>
      </c>
      <c r="F8" s="2">
        <f t="shared" si="2"/>
        <v>91.7</v>
      </c>
      <c r="G8" s="2">
        <f t="shared" si="3"/>
        <v>80.9</v>
      </c>
      <c r="H8" s="2">
        <f aca="true" t="shared" si="6" ref="H8:H14">B8-B7</f>
        <v>-0.1999999999999993</v>
      </c>
      <c r="I8" s="2">
        <f t="shared" si="4"/>
        <v>0.10000000000000142</v>
      </c>
      <c r="J8" s="2">
        <f t="shared" si="5"/>
        <v>0</v>
      </c>
    </row>
    <row r="9" spans="1:10" ht="12">
      <c r="A9" s="2">
        <v>2016</v>
      </c>
      <c r="B9" s="2">
        <v>31.5</v>
      </c>
      <c r="C9" s="2">
        <v>8.3</v>
      </c>
      <c r="D9" s="2">
        <v>19</v>
      </c>
      <c r="E9" s="2">
        <f t="shared" si="1"/>
        <v>68.5</v>
      </c>
      <c r="F9" s="2">
        <f t="shared" si="2"/>
        <v>91.7</v>
      </c>
      <c r="G9" s="2">
        <f t="shared" si="3"/>
        <v>81</v>
      </c>
      <c r="H9" s="2">
        <f t="shared" si="6"/>
        <v>-0.10000000000000142</v>
      </c>
      <c r="I9" s="2">
        <f t="shared" si="4"/>
        <v>0</v>
      </c>
      <c r="J9" s="2">
        <f t="shared" si="5"/>
        <v>-0.10000000000000142</v>
      </c>
    </row>
    <row r="10" spans="1:10" ht="12">
      <c r="A10" s="2">
        <v>2017</v>
      </c>
      <c r="B10" s="2">
        <v>31.2</v>
      </c>
      <c r="C10" s="2">
        <v>8.3</v>
      </c>
      <c r="D10" s="2">
        <v>18.9</v>
      </c>
      <c r="E10" s="2">
        <f t="shared" si="1"/>
        <v>68.8</v>
      </c>
      <c r="F10" s="2">
        <f t="shared" si="2"/>
        <v>91.7</v>
      </c>
      <c r="G10" s="2">
        <f t="shared" si="3"/>
        <v>81.1</v>
      </c>
      <c r="H10" s="2">
        <f t="shared" si="6"/>
        <v>-0.3000000000000007</v>
      </c>
      <c r="I10" s="2">
        <f t="shared" si="4"/>
        <v>0</v>
      </c>
      <c r="J10" s="2">
        <f t="shared" si="5"/>
        <v>-0.10000000000000142</v>
      </c>
    </row>
    <row r="11" spans="1:10" ht="12">
      <c r="A11" s="2">
        <v>2018</v>
      </c>
      <c r="B11" s="2">
        <v>30.9</v>
      </c>
      <c r="C11" s="2">
        <v>8.2</v>
      </c>
      <c r="D11" s="2">
        <v>18.7</v>
      </c>
      <c r="E11" s="2">
        <f t="shared" si="1"/>
        <v>69.1</v>
      </c>
      <c r="F11" s="2">
        <f t="shared" si="2"/>
        <v>91.8</v>
      </c>
      <c r="G11" s="2">
        <f t="shared" si="3"/>
        <v>81.3</v>
      </c>
      <c r="H11" s="2">
        <f t="shared" si="6"/>
        <v>-0.3000000000000007</v>
      </c>
      <c r="I11" s="2">
        <f t="shared" si="4"/>
        <v>-0.10000000000000142</v>
      </c>
      <c r="J11" s="2">
        <f t="shared" si="5"/>
        <v>-0.1999999999999993</v>
      </c>
    </row>
    <row r="12" spans="1:10" ht="12">
      <c r="A12" s="2">
        <v>2019</v>
      </c>
      <c r="B12" s="2">
        <v>30.9</v>
      </c>
      <c r="C12" s="2">
        <v>8.2</v>
      </c>
      <c r="D12" s="2">
        <v>18.7</v>
      </c>
      <c r="E12" s="2">
        <f t="shared" si="1"/>
        <v>69.1</v>
      </c>
      <c r="F12" s="2">
        <f t="shared" si="2"/>
        <v>91.8</v>
      </c>
      <c r="G12" s="2">
        <f t="shared" si="3"/>
        <v>81.3</v>
      </c>
      <c r="H12" s="2">
        <f t="shared" si="6"/>
        <v>0</v>
      </c>
      <c r="I12" s="2">
        <f t="shared" si="4"/>
        <v>0</v>
      </c>
      <c r="J12" s="2">
        <f t="shared" si="5"/>
        <v>0</v>
      </c>
    </row>
    <row r="13" spans="1:10" ht="12">
      <c r="A13" s="2">
        <v>2020</v>
      </c>
      <c r="B13" s="2">
        <v>28.6</v>
      </c>
      <c r="C13" s="2">
        <v>7.5</v>
      </c>
      <c r="D13" s="2">
        <v>17.3</v>
      </c>
      <c r="E13" s="2">
        <f t="shared" si="1"/>
        <v>71.4</v>
      </c>
      <c r="F13" s="2">
        <f t="shared" si="2"/>
        <v>92.5</v>
      </c>
      <c r="G13" s="2">
        <f t="shared" si="3"/>
        <v>82.7</v>
      </c>
      <c r="H13" s="2">
        <f t="shared" si="6"/>
        <v>-2.299999999999997</v>
      </c>
      <c r="I13" s="2">
        <f t="shared" si="4"/>
        <v>-0.6999999999999993</v>
      </c>
      <c r="J13" s="2">
        <f t="shared" si="5"/>
        <v>-1.3999999999999986</v>
      </c>
    </row>
    <row r="14" spans="1:10" ht="12">
      <c r="A14" s="2">
        <v>2021</v>
      </c>
      <c r="B14" s="2">
        <v>28.2</v>
      </c>
      <c r="C14" s="2">
        <v>7.6</v>
      </c>
      <c r="D14" s="2">
        <v>17.1</v>
      </c>
      <c r="E14" s="2">
        <f t="shared" si="1"/>
        <v>71.8</v>
      </c>
      <c r="F14" s="2">
        <f t="shared" si="2"/>
        <v>92.4</v>
      </c>
      <c r="G14" s="2">
        <f t="shared" si="3"/>
        <v>82.9</v>
      </c>
      <c r="H14" s="2">
        <f t="shared" si="6"/>
        <v>-0.40000000000000213</v>
      </c>
      <c r="I14" s="2">
        <f t="shared" si="4"/>
        <v>0.09999999999999964</v>
      </c>
      <c r="J14" s="2">
        <f t="shared" si="5"/>
        <v>-0.1999999999999993</v>
      </c>
    </row>
    <row r="15" spans="1:10" ht="12">
      <c r="A15" s="2">
        <v>2022</v>
      </c>
      <c r="B15" s="2">
        <v>27.8</v>
      </c>
      <c r="C15" s="2">
        <v>7.6</v>
      </c>
      <c r="D15" s="2">
        <v>17</v>
      </c>
      <c r="E15" s="2">
        <f t="shared" si="1"/>
        <v>72.2</v>
      </c>
      <c r="F15" s="2">
        <f t="shared" si="2"/>
        <v>92.4</v>
      </c>
      <c r="G15" s="2">
        <f t="shared" si="3"/>
        <v>83</v>
      </c>
      <c r="H15" s="2">
        <f>B15-B14</f>
        <v>-0.3999999999999986</v>
      </c>
      <c r="I15" s="2">
        <f t="shared" si="4"/>
        <v>0</v>
      </c>
      <c r="J15" s="2">
        <f t="shared" si="5"/>
        <v>-0.10000000000000142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 topLeftCell="G13">
      <selection activeCell="J45" sqref="J45"/>
    </sheetView>
  </sheetViews>
  <sheetFormatPr defaultColWidth="8.8515625" defaultRowHeight="15"/>
  <cols>
    <col min="1" max="16384" width="8.8515625" style="2" customWidth="1"/>
  </cols>
  <sheetData>
    <row r="1" spans="3:6" ht="12">
      <c r="C1" s="2" t="s">
        <v>26</v>
      </c>
      <c r="F1" s="2" t="s">
        <v>27</v>
      </c>
    </row>
    <row r="2" spans="1:14" ht="12">
      <c r="A2" s="2" t="s">
        <v>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</v>
      </c>
      <c r="G2" s="2" t="s">
        <v>2</v>
      </c>
      <c r="H2" s="2" t="s">
        <v>3</v>
      </c>
      <c r="I2" s="2" t="s">
        <v>9</v>
      </c>
      <c r="J2" s="2" t="s">
        <v>10</v>
      </c>
      <c r="K2" s="2" t="s">
        <v>11</v>
      </c>
      <c r="L2" s="2" t="s">
        <v>11</v>
      </c>
      <c r="M2" s="2" t="s">
        <v>10</v>
      </c>
      <c r="N2" s="2" t="s">
        <v>9</v>
      </c>
    </row>
    <row r="3" spans="1:20" ht="12">
      <c r="A3" s="2">
        <v>2009</v>
      </c>
      <c r="B3" s="2">
        <v>2009</v>
      </c>
      <c r="C3" s="2">
        <v>29.9</v>
      </c>
      <c r="D3" s="2">
        <v>6.8</v>
      </c>
      <c r="E3" s="2">
        <v>17.3</v>
      </c>
      <c r="F3" s="2">
        <v>24526</v>
      </c>
      <c r="G3" s="2">
        <v>6682</v>
      </c>
      <c r="H3" s="2">
        <v>31208</v>
      </c>
      <c r="I3" s="2">
        <v>67.3</v>
      </c>
      <c r="J3" s="2">
        <v>74</v>
      </c>
      <c r="K3" s="2">
        <v>60.6</v>
      </c>
      <c r="L3" s="2">
        <v>81918</v>
      </c>
      <c r="M3" s="2">
        <v>98929</v>
      </c>
      <c r="N3" s="2">
        <v>180847</v>
      </c>
      <c r="O3" s="2" t="s">
        <v>1</v>
      </c>
      <c r="P3" s="2" t="s">
        <v>2</v>
      </c>
      <c r="Q3" s="2" t="s">
        <v>28</v>
      </c>
      <c r="R3" s="2" t="s">
        <v>11</v>
      </c>
      <c r="S3" s="2" t="s">
        <v>10</v>
      </c>
      <c r="T3" s="2" t="s">
        <v>29</v>
      </c>
    </row>
    <row r="4" spans="1:20" ht="12">
      <c r="A4" s="2">
        <v>2010</v>
      </c>
      <c r="B4" s="2" t="str">
        <f>A4&amp;"/"&amp;A3</f>
        <v>2010/2009</v>
      </c>
      <c r="C4" s="2">
        <v>30.5</v>
      </c>
      <c r="D4" s="2">
        <v>7.1</v>
      </c>
      <c r="E4" s="2">
        <v>17.7</v>
      </c>
      <c r="F4" s="2">
        <v>24840</v>
      </c>
      <c r="G4" s="2">
        <v>6888</v>
      </c>
      <c r="H4" s="2">
        <v>31728</v>
      </c>
      <c r="I4" s="2">
        <v>67</v>
      </c>
      <c r="J4" s="2">
        <v>73.4</v>
      </c>
      <c r="K4" s="2">
        <v>60.7</v>
      </c>
      <c r="L4" s="2">
        <v>81344</v>
      </c>
      <c r="M4" s="2">
        <v>97429</v>
      </c>
      <c r="N4" s="2">
        <v>178773</v>
      </c>
      <c r="O4" s="3">
        <f>100*((F4/F3)-1)</f>
        <v>1.2802739949441477</v>
      </c>
      <c r="P4" s="3">
        <f aca="true" t="shared" si="0" ref="P4:Q4">100*((G4/G3)-1)</f>
        <v>3.0829093085902315</v>
      </c>
      <c r="Q4" s="3">
        <f t="shared" si="0"/>
        <v>1.6662394257882518</v>
      </c>
      <c r="R4" s="3">
        <f>100*(((L4-F4)/(L3-F3))-1)</f>
        <v>-1.547253972679119</v>
      </c>
      <c r="S4" s="3">
        <f aca="true" t="shared" si="1" ref="S4:T16">100*(((M4-G4)/(M3-G3))-1)</f>
        <v>-1.8493826357496745</v>
      </c>
      <c r="T4" s="3">
        <f t="shared" si="1"/>
        <v>-1.733505302761984</v>
      </c>
    </row>
    <row r="5" spans="1:20" ht="12">
      <c r="A5" s="2">
        <v>2011</v>
      </c>
      <c r="B5" s="2" t="str">
        <f aca="true" t="shared" si="2" ref="B5:B16">A5&amp;"/"&amp;A4</f>
        <v>2011/2010</v>
      </c>
      <c r="C5" s="2">
        <v>30.8</v>
      </c>
      <c r="D5" s="2">
        <v>7.3</v>
      </c>
      <c r="E5" s="2">
        <v>18</v>
      </c>
      <c r="F5" s="2">
        <v>25154</v>
      </c>
      <c r="G5" s="2">
        <v>7130</v>
      </c>
      <c r="H5" s="2">
        <v>32284</v>
      </c>
      <c r="I5" s="2">
        <v>67.1</v>
      </c>
      <c r="J5" s="2">
        <v>73.4</v>
      </c>
      <c r="K5" s="2">
        <v>60.9</v>
      </c>
      <c r="L5" s="2">
        <v>81732</v>
      </c>
      <c r="M5" s="2">
        <v>97328</v>
      </c>
      <c r="N5" s="2">
        <v>179060</v>
      </c>
      <c r="O5" s="3">
        <f aca="true" t="shared" si="3" ref="O5:O16">100*((F5/F4)-1)</f>
        <v>1.2640901771336477</v>
      </c>
      <c r="P5" s="3">
        <f aca="true" t="shared" si="4" ref="P5:P16">100*((G5/G4)-1)</f>
        <v>3.513356562137049</v>
      </c>
      <c r="Q5" s="3">
        <f aca="true" t="shared" si="5" ref="Q5:Q16">100*((H5/H4)-1)</f>
        <v>1.7523953605647957</v>
      </c>
      <c r="R5" s="3">
        <f aca="true" t="shared" si="6" ref="R5:R16">100*(((L5-F5)/(L4-F4))-1)</f>
        <v>0.13096417952711548</v>
      </c>
      <c r="S5" s="3">
        <f t="shared" si="1"/>
        <v>-0.3788338984548445</v>
      </c>
      <c r="T5" s="3">
        <f t="shared" si="1"/>
        <v>-0.18293719609643322</v>
      </c>
    </row>
    <row r="6" spans="1:20" ht="12">
      <c r="A6" s="2">
        <v>2012</v>
      </c>
      <c r="B6" s="2" t="str">
        <f t="shared" si="2"/>
        <v>2012/2011</v>
      </c>
      <c r="C6" s="2">
        <v>31.2</v>
      </c>
      <c r="D6" s="2">
        <v>7.7</v>
      </c>
      <c r="E6" s="2">
        <v>18.5</v>
      </c>
      <c r="F6" s="2">
        <v>25511</v>
      </c>
      <c r="G6" s="2">
        <v>7389</v>
      </c>
      <c r="H6" s="2">
        <v>32900</v>
      </c>
      <c r="I6" s="2">
        <v>66.9</v>
      </c>
      <c r="J6" s="2">
        <v>72.8</v>
      </c>
      <c r="K6" s="2">
        <v>61</v>
      </c>
      <c r="L6" s="2">
        <v>81777</v>
      </c>
      <c r="M6" s="2">
        <v>96484</v>
      </c>
      <c r="N6" s="2">
        <v>178261</v>
      </c>
      <c r="O6" s="3">
        <f t="shared" si="3"/>
        <v>1.4192573745726245</v>
      </c>
      <c r="P6" s="3">
        <f t="shared" si="4"/>
        <v>3.632538569424959</v>
      </c>
      <c r="Q6" s="3">
        <f t="shared" si="5"/>
        <v>1.9080659150043422</v>
      </c>
      <c r="R6" s="3">
        <f t="shared" si="6"/>
        <v>-0.5514510940648254</v>
      </c>
      <c r="S6" s="3">
        <f t="shared" si="1"/>
        <v>-1.2228652520011485</v>
      </c>
      <c r="T6" s="3">
        <f t="shared" si="1"/>
        <v>-0.9640540687850918</v>
      </c>
    </row>
    <row r="7" spans="1:20" ht="12">
      <c r="A7" s="2">
        <v>2013</v>
      </c>
      <c r="B7" s="2" t="str">
        <f t="shared" si="2"/>
        <v>2013/2012</v>
      </c>
      <c r="C7" s="2">
        <v>31.9</v>
      </c>
      <c r="D7" s="2">
        <v>8.1</v>
      </c>
      <c r="E7" s="2">
        <v>19.1</v>
      </c>
      <c r="F7" s="2">
        <v>26108</v>
      </c>
      <c r="G7" s="2">
        <v>7747</v>
      </c>
      <c r="H7" s="2">
        <v>33855</v>
      </c>
      <c r="I7" s="2">
        <v>66.8</v>
      </c>
      <c r="J7" s="2">
        <v>72.4</v>
      </c>
      <c r="K7" s="2">
        <v>61.1</v>
      </c>
      <c r="L7" s="2">
        <v>81721</v>
      </c>
      <c r="M7" s="2">
        <v>95780</v>
      </c>
      <c r="N7" s="2">
        <v>177502</v>
      </c>
      <c r="O7" s="3">
        <f t="shared" si="3"/>
        <v>2.3401669867900043</v>
      </c>
      <c r="P7" s="3">
        <f t="shared" si="4"/>
        <v>4.845039924211658</v>
      </c>
      <c r="Q7" s="3">
        <f t="shared" si="5"/>
        <v>2.9027355623100215</v>
      </c>
      <c r="R7" s="3">
        <f t="shared" si="6"/>
        <v>-1.1605587743930612</v>
      </c>
      <c r="S7" s="3">
        <f t="shared" si="1"/>
        <v>-1.1919860822717343</v>
      </c>
      <c r="T7" s="3">
        <f t="shared" si="1"/>
        <v>-1.179133330122939</v>
      </c>
    </row>
    <row r="8" spans="1:20" ht="12">
      <c r="A8" s="2">
        <v>2014</v>
      </c>
      <c r="B8" s="2" t="str">
        <f t="shared" si="2"/>
        <v>2014/2013</v>
      </c>
      <c r="C8" s="2">
        <v>31.8</v>
      </c>
      <c r="D8" s="2">
        <v>8.2</v>
      </c>
      <c r="E8" s="2">
        <v>19.1</v>
      </c>
      <c r="F8" s="2">
        <v>26234</v>
      </c>
      <c r="G8" s="2">
        <v>7957</v>
      </c>
      <c r="H8" s="2">
        <v>34191</v>
      </c>
      <c r="I8" s="2">
        <v>67.5</v>
      </c>
      <c r="J8" s="2">
        <v>73.1</v>
      </c>
      <c r="K8" s="2">
        <v>62</v>
      </c>
      <c r="L8" s="2">
        <v>82594</v>
      </c>
      <c r="M8" s="2">
        <v>96455</v>
      </c>
      <c r="N8" s="2">
        <v>179049</v>
      </c>
      <c r="O8" s="3">
        <f t="shared" si="3"/>
        <v>0.482610694040142</v>
      </c>
      <c r="P8" s="3">
        <f t="shared" si="4"/>
        <v>2.71072673292887</v>
      </c>
      <c r="Q8" s="3">
        <f t="shared" si="5"/>
        <v>0.9924678777137874</v>
      </c>
      <c r="R8" s="3">
        <f t="shared" si="6"/>
        <v>1.3432111197022367</v>
      </c>
      <c r="S8" s="3">
        <f t="shared" si="1"/>
        <v>0.5282110117796668</v>
      </c>
      <c r="T8" s="3">
        <f t="shared" si="1"/>
        <v>0.8430388382632437</v>
      </c>
    </row>
    <row r="9" spans="1:20" ht="12">
      <c r="A9" s="2">
        <v>2015</v>
      </c>
      <c r="B9" s="2" t="str">
        <f t="shared" si="2"/>
        <v>2015/2014</v>
      </c>
      <c r="C9" s="2">
        <v>31.6</v>
      </c>
      <c r="D9" s="2">
        <v>8.3</v>
      </c>
      <c r="E9" s="2">
        <v>19.1</v>
      </c>
      <c r="F9" s="2">
        <v>26439</v>
      </c>
      <c r="G9" s="2">
        <v>8136</v>
      </c>
      <c r="H9" s="2">
        <v>34575</v>
      </c>
      <c r="I9" s="2">
        <v>68.5</v>
      </c>
      <c r="J9" s="2">
        <v>74.1</v>
      </c>
      <c r="K9" s="2">
        <v>63</v>
      </c>
      <c r="L9" s="2">
        <v>83595</v>
      </c>
      <c r="M9" s="2">
        <v>97489</v>
      </c>
      <c r="N9" s="2">
        <v>181084</v>
      </c>
      <c r="O9" s="3">
        <f t="shared" si="3"/>
        <v>0.7814286803385029</v>
      </c>
      <c r="P9" s="3">
        <f t="shared" si="4"/>
        <v>2.249591554606001</v>
      </c>
      <c r="Q9" s="3">
        <f t="shared" si="5"/>
        <v>1.1231025708519748</v>
      </c>
      <c r="R9" s="3">
        <f t="shared" si="6"/>
        <v>1.4123491838183178</v>
      </c>
      <c r="S9" s="3">
        <f t="shared" si="1"/>
        <v>0.9661235282153235</v>
      </c>
      <c r="T9" s="3">
        <f t="shared" si="1"/>
        <v>1.1397368457385815</v>
      </c>
    </row>
    <row r="10" spans="1:20" ht="12">
      <c r="A10" s="2">
        <v>2016</v>
      </c>
      <c r="B10" s="2" t="str">
        <f t="shared" si="2"/>
        <v>2016/2015</v>
      </c>
      <c r="C10" s="2">
        <v>31.5</v>
      </c>
      <c r="D10" s="2">
        <v>8.3</v>
      </c>
      <c r="E10" s="2">
        <v>19</v>
      </c>
      <c r="F10" s="2">
        <v>26707</v>
      </c>
      <c r="G10" s="2">
        <v>8227</v>
      </c>
      <c r="H10" s="2">
        <v>34934</v>
      </c>
      <c r="I10" s="2">
        <v>69.6</v>
      </c>
      <c r="J10" s="2">
        <v>75.2</v>
      </c>
      <c r="K10" s="2">
        <v>64.1</v>
      </c>
      <c r="L10" s="2">
        <v>84868</v>
      </c>
      <c r="M10" s="2">
        <v>98970</v>
      </c>
      <c r="N10" s="2">
        <v>183839</v>
      </c>
      <c r="O10" s="3">
        <f t="shared" si="3"/>
        <v>1.013654071636605</v>
      </c>
      <c r="P10" s="3">
        <f t="shared" si="4"/>
        <v>1.118485742379538</v>
      </c>
      <c r="Q10" s="3">
        <f t="shared" si="5"/>
        <v>1.0383224873463437</v>
      </c>
      <c r="R10" s="3">
        <f t="shared" si="6"/>
        <v>1.758345580516485</v>
      </c>
      <c r="S10" s="3">
        <f t="shared" si="1"/>
        <v>1.5556276789811196</v>
      </c>
      <c r="T10" s="3">
        <f t="shared" si="1"/>
        <v>1.6353944126299425</v>
      </c>
    </row>
    <row r="11" spans="1:20" ht="12">
      <c r="A11" s="2">
        <v>2017</v>
      </c>
      <c r="B11" s="2" t="str">
        <f t="shared" si="2"/>
        <v>2017/2016</v>
      </c>
      <c r="C11" s="2">
        <v>31.2</v>
      </c>
      <c r="D11" s="2">
        <v>8.3</v>
      </c>
      <c r="E11" s="2">
        <v>18.9</v>
      </c>
      <c r="F11" s="2">
        <v>26885</v>
      </c>
      <c r="G11" s="2">
        <v>8352</v>
      </c>
      <c r="H11" s="2">
        <v>35237</v>
      </c>
      <c r="I11" s="2">
        <v>70.9</v>
      </c>
      <c r="J11" s="2">
        <v>76.5</v>
      </c>
      <c r="K11" s="2">
        <v>65.2</v>
      </c>
      <c r="L11" s="2">
        <v>86051</v>
      </c>
      <c r="M11" s="2">
        <v>100376</v>
      </c>
      <c r="N11" s="2">
        <v>186428</v>
      </c>
      <c r="O11" s="3">
        <f t="shared" si="3"/>
        <v>0.666491930954427</v>
      </c>
      <c r="P11" s="3">
        <f t="shared" si="4"/>
        <v>1.5193873830071647</v>
      </c>
      <c r="Q11" s="3">
        <f t="shared" si="5"/>
        <v>0.8673498597355112</v>
      </c>
      <c r="R11" s="3">
        <f t="shared" si="6"/>
        <v>1.727962036416164</v>
      </c>
      <c r="S11" s="3">
        <f t="shared" si="1"/>
        <v>1.411679137784727</v>
      </c>
      <c r="T11" s="3">
        <f t="shared" si="1"/>
        <v>1.5352070111816163</v>
      </c>
    </row>
    <row r="12" spans="1:23" ht="12">
      <c r="A12" s="2">
        <v>2018</v>
      </c>
      <c r="B12" s="2" t="str">
        <f t="shared" si="2"/>
        <v>2018/2017</v>
      </c>
      <c r="C12" s="2">
        <v>30.9</v>
      </c>
      <c r="D12" s="2">
        <v>8.2</v>
      </c>
      <c r="E12" s="2">
        <v>18.7</v>
      </c>
      <c r="F12" s="2">
        <v>26916</v>
      </c>
      <c r="G12" s="2">
        <v>8279</v>
      </c>
      <c r="H12" s="2">
        <v>35196</v>
      </c>
      <c r="I12" s="2">
        <v>71.9</v>
      </c>
      <c r="J12" s="2">
        <v>77.6</v>
      </c>
      <c r="K12" s="2">
        <v>66.3</v>
      </c>
      <c r="L12" s="2">
        <v>87059</v>
      </c>
      <c r="M12" s="2">
        <v>101414</v>
      </c>
      <c r="N12" s="2">
        <v>188473</v>
      </c>
      <c r="O12" s="3">
        <f t="shared" si="3"/>
        <v>0.11530593267621292</v>
      </c>
      <c r="P12" s="3">
        <f t="shared" si="4"/>
        <v>-0.8740421455938674</v>
      </c>
      <c r="Q12" s="3">
        <f t="shared" si="5"/>
        <v>-0.1163549677895448</v>
      </c>
      <c r="R12" s="3">
        <f t="shared" si="6"/>
        <v>1.6512862116756288</v>
      </c>
      <c r="S12" s="3">
        <f t="shared" si="1"/>
        <v>1.2072937494566727</v>
      </c>
      <c r="T12" s="3">
        <f t="shared" si="1"/>
        <v>1.3797117553293603</v>
      </c>
      <c r="W12" s="2" t="s">
        <v>30</v>
      </c>
    </row>
    <row r="13" spans="1:23" ht="12">
      <c r="A13" s="2">
        <v>2019</v>
      </c>
      <c r="B13" s="2" t="str">
        <f t="shared" si="2"/>
        <v>2019/2018</v>
      </c>
      <c r="C13" s="2">
        <v>30.9</v>
      </c>
      <c r="D13" s="2">
        <v>8.2</v>
      </c>
      <c r="E13" s="2">
        <v>18.7</v>
      </c>
      <c r="F13" s="2">
        <v>27169</v>
      </c>
      <c r="G13" s="2">
        <v>8413</v>
      </c>
      <c r="H13" s="2">
        <v>35582</v>
      </c>
      <c r="I13" s="2">
        <v>72.7</v>
      </c>
      <c r="J13" s="2">
        <v>78.3</v>
      </c>
      <c r="K13" s="2">
        <v>67.1</v>
      </c>
      <c r="L13" s="2">
        <v>87946</v>
      </c>
      <c r="M13" s="2">
        <v>102218</v>
      </c>
      <c r="N13" s="2">
        <v>190164</v>
      </c>
      <c r="O13" s="3">
        <f t="shared" si="3"/>
        <v>0.9399613612721014</v>
      </c>
      <c r="P13" s="3">
        <f t="shared" si="4"/>
        <v>1.6185529653339747</v>
      </c>
      <c r="Q13" s="3">
        <f t="shared" si="5"/>
        <v>1.0967155358563518</v>
      </c>
      <c r="R13" s="3">
        <f t="shared" si="6"/>
        <v>1.054154265666818</v>
      </c>
      <c r="S13" s="3">
        <f t="shared" si="1"/>
        <v>0.7193858377623874</v>
      </c>
      <c r="T13" s="3">
        <f t="shared" si="1"/>
        <v>0.8513997533876605</v>
      </c>
      <c r="W13" s="2" t="s">
        <v>31</v>
      </c>
    </row>
    <row r="14" spans="1:23" ht="12">
      <c r="A14" s="2">
        <v>2020</v>
      </c>
      <c r="B14" s="2" t="str">
        <f t="shared" si="2"/>
        <v>2020/2019</v>
      </c>
      <c r="C14" s="2">
        <v>28.6</v>
      </c>
      <c r="D14" s="2">
        <v>7.5</v>
      </c>
      <c r="E14" s="2">
        <v>17.3</v>
      </c>
      <c r="F14" s="2">
        <v>24748</v>
      </c>
      <c r="G14" s="2">
        <v>7496</v>
      </c>
      <c r="H14" s="2">
        <v>32244</v>
      </c>
      <c r="I14" s="2">
        <v>71.7</v>
      </c>
      <c r="J14" s="2">
        <v>77.2</v>
      </c>
      <c r="K14" s="2">
        <v>66.1</v>
      </c>
      <c r="L14" s="2">
        <v>86419</v>
      </c>
      <c r="M14" s="2">
        <v>100498</v>
      </c>
      <c r="N14" s="2">
        <v>186917</v>
      </c>
      <c r="O14" s="3">
        <f t="shared" si="3"/>
        <v>-8.910891089108908</v>
      </c>
      <c r="P14" s="3">
        <f t="shared" si="4"/>
        <v>-10.899797931772259</v>
      </c>
      <c r="Q14" s="3">
        <f t="shared" si="5"/>
        <v>-9.381147771345066</v>
      </c>
      <c r="R14" s="3">
        <f t="shared" si="6"/>
        <v>1.4709511821906274</v>
      </c>
      <c r="S14" s="3">
        <f t="shared" si="1"/>
        <v>-0.8560311284046662</v>
      </c>
      <c r="T14" s="3">
        <f>100*(((N14-H14)/(N13-H13))-1)</f>
        <v>0.058868432288372574</v>
      </c>
      <c r="W14" s="2" t="s">
        <v>32</v>
      </c>
    </row>
    <row r="15" spans="1:22" ht="12">
      <c r="A15" s="2">
        <v>2021</v>
      </c>
      <c r="B15" s="2" t="str">
        <f t="shared" si="2"/>
        <v>2021/2020</v>
      </c>
      <c r="C15" s="2">
        <v>28.2</v>
      </c>
      <c r="D15" s="2">
        <v>7.6</v>
      </c>
      <c r="E15" s="2">
        <v>17.1</v>
      </c>
      <c r="F15" s="2">
        <v>24782</v>
      </c>
      <c r="G15" s="2">
        <v>7721</v>
      </c>
      <c r="H15" s="2">
        <v>32503</v>
      </c>
      <c r="I15" s="2">
        <v>73.1</v>
      </c>
      <c r="J15" s="2">
        <v>78.5</v>
      </c>
      <c r="K15" s="2">
        <v>67.6</v>
      </c>
      <c r="L15" s="2">
        <v>87859</v>
      </c>
      <c r="M15" s="2">
        <v>101735</v>
      </c>
      <c r="N15" s="2">
        <v>189594</v>
      </c>
      <c r="O15" s="3">
        <f t="shared" si="3"/>
        <v>0.1373848391789334</v>
      </c>
      <c r="P15" s="3">
        <f t="shared" si="4"/>
        <v>3.0016008537886885</v>
      </c>
      <c r="Q15" s="3">
        <f t="shared" si="5"/>
        <v>0.8032502170946643</v>
      </c>
      <c r="R15" s="3">
        <f t="shared" si="6"/>
        <v>2.2798397950414273</v>
      </c>
      <c r="S15" s="3">
        <f t="shared" si="1"/>
        <v>1.0881486419646924</v>
      </c>
      <c r="T15" s="3">
        <f t="shared" si="1"/>
        <v>1.563298054605533</v>
      </c>
      <c r="U15" s="3">
        <v>0.8032502170946643</v>
      </c>
      <c r="V15" s="3">
        <v>1.563298054605533</v>
      </c>
    </row>
    <row r="16" spans="1:22" ht="12">
      <c r="A16" s="2">
        <v>2022</v>
      </c>
      <c r="B16" s="2" t="str">
        <f t="shared" si="2"/>
        <v>2022/2021</v>
      </c>
      <c r="C16" s="2">
        <v>27.8</v>
      </c>
      <c r="D16" s="2">
        <v>7.6</v>
      </c>
      <c r="E16" s="2">
        <v>17</v>
      </c>
      <c r="F16" s="2">
        <v>24997</v>
      </c>
      <c r="G16" s="2">
        <v>7831</v>
      </c>
      <c r="H16" s="2">
        <v>32828</v>
      </c>
      <c r="I16" s="2">
        <v>74.6</v>
      </c>
      <c r="J16" s="2">
        <v>80</v>
      </c>
      <c r="K16" s="2">
        <v>69.3</v>
      </c>
      <c r="L16" s="2">
        <v>89956</v>
      </c>
      <c r="M16" s="2">
        <v>103502</v>
      </c>
      <c r="N16" s="2">
        <v>193458</v>
      </c>
      <c r="O16" s="3">
        <f t="shared" si="3"/>
        <v>0.8675651682672925</v>
      </c>
      <c r="P16" s="3">
        <f t="shared" si="4"/>
        <v>1.4246859215127472</v>
      </c>
      <c r="Q16" s="3">
        <f t="shared" si="5"/>
        <v>0.9999077008276069</v>
      </c>
      <c r="R16" s="3">
        <f t="shared" si="6"/>
        <v>2.9836548979818245</v>
      </c>
      <c r="S16" s="3">
        <f t="shared" si="1"/>
        <v>1.7625034569319409</v>
      </c>
      <c r="T16" s="3">
        <f t="shared" si="1"/>
        <v>2.252834344424559</v>
      </c>
      <c r="U16" s="3">
        <v>0.9999077008276069</v>
      </c>
      <c r="V16" s="3">
        <v>2.252834344424559</v>
      </c>
    </row>
    <row r="21" spans="1:8" ht="12">
      <c r="A21" s="2" t="s">
        <v>4</v>
      </c>
      <c r="B21" s="2" t="s">
        <v>4</v>
      </c>
      <c r="C21" s="2" t="s">
        <v>5</v>
      </c>
      <c r="D21" s="2" t="s">
        <v>5</v>
      </c>
      <c r="E21" s="2" t="s">
        <v>5</v>
      </c>
      <c r="F21" s="2" t="s">
        <v>7</v>
      </c>
      <c r="G21" s="2" t="s">
        <v>7</v>
      </c>
      <c r="H21" s="2" t="s">
        <v>7</v>
      </c>
    </row>
    <row r="22" spans="1:8" ht="12">
      <c r="A22" s="2" t="s">
        <v>8</v>
      </c>
      <c r="B22" s="2" t="s">
        <v>8</v>
      </c>
      <c r="E22" s="2" t="s">
        <v>11</v>
      </c>
      <c r="F22" s="2" t="s">
        <v>9</v>
      </c>
      <c r="G22" s="2" t="s">
        <v>10</v>
      </c>
      <c r="H22" s="2" t="s">
        <v>11</v>
      </c>
    </row>
    <row r="23" spans="1:8" ht="12">
      <c r="A23" s="2" t="s">
        <v>12</v>
      </c>
      <c r="B23" s="2" t="s">
        <v>12</v>
      </c>
      <c r="E23" s="2">
        <v>81918</v>
      </c>
      <c r="F23" s="2">
        <v>67.3</v>
      </c>
      <c r="G23" s="2">
        <v>74</v>
      </c>
      <c r="H23" s="2">
        <v>60.6</v>
      </c>
    </row>
    <row r="24" spans="1:8" ht="12">
      <c r="A24" s="2" t="s">
        <v>13</v>
      </c>
      <c r="B24" s="2" t="s">
        <v>13</v>
      </c>
      <c r="E24" s="2">
        <v>81344</v>
      </c>
      <c r="F24" s="2">
        <v>67</v>
      </c>
      <c r="G24" s="2">
        <v>73.4</v>
      </c>
      <c r="H24" s="2">
        <v>60.7</v>
      </c>
    </row>
    <row r="25" spans="1:8" ht="12">
      <c r="A25" s="2" t="s">
        <v>14</v>
      </c>
      <c r="B25" s="2" t="s">
        <v>14</v>
      </c>
      <c r="E25" s="2">
        <v>81732</v>
      </c>
      <c r="F25" s="2">
        <v>67.1</v>
      </c>
      <c r="G25" s="2">
        <v>73.4</v>
      </c>
      <c r="H25" s="2">
        <v>60.9</v>
      </c>
    </row>
    <row r="26" spans="1:8" ht="12">
      <c r="A26" s="2" t="s">
        <v>15</v>
      </c>
      <c r="B26" s="2" t="s">
        <v>15</v>
      </c>
      <c r="E26" s="2">
        <v>81777</v>
      </c>
      <c r="F26" s="2">
        <v>66.9</v>
      </c>
      <c r="G26" s="2">
        <v>72.8</v>
      </c>
      <c r="H26" s="2">
        <v>61</v>
      </c>
    </row>
    <row r="27" spans="1:17" ht="12">
      <c r="A27" s="2" t="s">
        <v>16</v>
      </c>
      <c r="B27" s="2" t="s">
        <v>16</v>
      </c>
      <c r="E27" s="2">
        <v>81721</v>
      </c>
      <c r="F27" s="2">
        <v>66.8</v>
      </c>
      <c r="G27" s="2">
        <v>72.4</v>
      </c>
      <c r="H27" s="2">
        <v>61.1</v>
      </c>
      <c r="Q27" s="2" t="s">
        <v>6</v>
      </c>
    </row>
    <row r="28" spans="1:17" ht="12">
      <c r="A28" s="2" t="s">
        <v>17</v>
      </c>
      <c r="B28" s="2" t="s">
        <v>17</v>
      </c>
      <c r="E28" s="2">
        <v>82594</v>
      </c>
      <c r="F28" s="2">
        <v>67.5</v>
      </c>
      <c r="G28" s="2">
        <v>73.1</v>
      </c>
      <c r="H28" s="2">
        <v>62</v>
      </c>
      <c r="Q28" s="2" t="s">
        <v>6</v>
      </c>
    </row>
    <row r="29" spans="1:17" ht="12">
      <c r="A29" s="2" t="s">
        <v>18</v>
      </c>
      <c r="B29" s="2" t="s">
        <v>18</v>
      </c>
      <c r="E29" s="2">
        <v>83595</v>
      </c>
      <c r="F29" s="2">
        <v>68.5</v>
      </c>
      <c r="G29" s="2">
        <v>74.1</v>
      </c>
      <c r="H29" s="2">
        <v>63</v>
      </c>
      <c r="Q29" s="2" t="s">
        <v>6</v>
      </c>
    </row>
    <row r="30" spans="1:17" ht="12">
      <c r="A30" s="2" t="s">
        <v>19</v>
      </c>
      <c r="B30" s="2" t="s">
        <v>19</v>
      </c>
      <c r="E30" s="2">
        <v>84868</v>
      </c>
      <c r="F30" s="2">
        <v>69.6</v>
      </c>
      <c r="G30" s="2">
        <v>75.2</v>
      </c>
      <c r="H30" s="2">
        <v>64.1</v>
      </c>
      <c r="Q30" s="2" t="s">
        <v>6</v>
      </c>
    </row>
    <row r="31" spans="1:17" ht="12">
      <c r="A31" s="2" t="s">
        <v>20</v>
      </c>
      <c r="B31" s="2" t="s">
        <v>20</v>
      </c>
      <c r="E31" s="2">
        <v>86051</v>
      </c>
      <c r="F31" s="2">
        <v>70.9</v>
      </c>
      <c r="G31" s="2">
        <v>76.5</v>
      </c>
      <c r="H31" s="2">
        <v>65.2</v>
      </c>
      <c r="Q31" s="2" t="s">
        <v>6</v>
      </c>
    </row>
    <row r="32" spans="1:17" ht="12">
      <c r="A32" s="2" t="s">
        <v>21</v>
      </c>
      <c r="B32" s="2" t="s">
        <v>21</v>
      </c>
      <c r="E32" s="2">
        <v>87059</v>
      </c>
      <c r="F32" s="2">
        <v>71.9</v>
      </c>
      <c r="G32" s="2">
        <v>77.6</v>
      </c>
      <c r="H32" s="2">
        <v>66.3</v>
      </c>
      <c r="Q32" s="2" t="s">
        <v>6</v>
      </c>
    </row>
    <row r="33" spans="1:17" ht="12">
      <c r="A33" s="2" t="s">
        <v>22</v>
      </c>
      <c r="B33" s="2" t="s">
        <v>22</v>
      </c>
      <c r="E33" s="2">
        <v>87946</v>
      </c>
      <c r="F33" s="2">
        <v>72.7</v>
      </c>
      <c r="G33" s="2">
        <v>78.3</v>
      </c>
      <c r="H33" s="2">
        <v>67.1</v>
      </c>
      <c r="Q33" s="2" t="s">
        <v>6</v>
      </c>
    </row>
    <row r="34" spans="1:17" ht="12">
      <c r="A34" s="2" t="s">
        <v>23</v>
      </c>
      <c r="B34" s="2" t="s">
        <v>23</v>
      </c>
      <c r="E34" s="2">
        <v>86419</v>
      </c>
      <c r="F34" s="2">
        <v>71.7</v>
      </c>
      <c r="G34" s="2">
        <v>77.2</v>
      </c>
      <c r="H34" s="2">
        <v>66.1</v>
      </c>
      <c r="Q34" s="2" t="s">
        <v>6</v>
      </c>
    </row>
    <row r="35" spans="1:17" ht="12">
      <c r="A35" s="2" t="s">
        <v>24</v>
      </c>
      <c r="B35" s="2" t="s">
        <v>24</v>
      </c>
      <c r="E35" s="2">
        <v>87859</v>
      </c>
      <c r="F35" s="2">
        <v>73.1</v>
      </c>
      <c r="G35" s="2">
        <v>78.5</v>
      </c>
      <c r="H35" s="2">
        <v>67.6</v>
      </c>
      <c r="Q35" s="2" t="s">
        <v>6</v>
      </c>
    </row>
    <row r="36" spans="1:17" ht="12">
      <c r="A36" s="2" t="s">
        <v>25</v>
      </c>
      <c r="B36" s="2" t="s">
        <v>25</v>
      </c>
      <c r="E36" s="2">
        <v>89956</v>
      </c>
      <c r="F36" s="2">
        <v>74.6</v>
      </c>
      <c r="G36" s="2">
        <v>80</v>
      </c>
      <c r="H36" s="2">
        <v>69.3</v>
      </c>
      <c r="Q36" s="2" t="s">
        <v>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workbookViewId="0" topLeftCell="A16">
      <selection activeCell="S42" sqref="S42"/>
    </sheetView>
  </sheetViews>
  <sheetFormatPr defaultColWidth="8.8515625" defaultRowHeight="15"/>
  <cols>
    <col min="1" max="2" width="8.8515625" style="4" customWidth="1"/>
    <col min="3" max="3" width="10.28125" style="4" bestFit="1" customWidth="1"/>
    <col min="4" max="4" width="9.00390625" style="4" bestFit="1" customWidth="1"/>
    <col min="5" max="7" width="10.28125" style="4" bestFit="1" customWidth="1"/>
    <col min="8" max="8" width="9.00390625" style="4" bestFit="1" customWidth="1"/>
    <col min="9" max="9" width="9.28125" style="4" bestFit="1" customWidth="1"/>
    <col min="10" max="10" width="10.28125" style="4" bestFit="1" customWidth="1"/>
    <col min="11" max="12" width="9.00390625" style="4" bestFit="1" customWidth="1"/>
    <col min="13" max="13" width="9.00390625" style="4" customWidth="1"/>
    <col min="14" max="16384" width="8.8515625" style="4" customWidth="1"/>
  </cols>
  <sheetData>
    <row r="1" spans="1:13" ht="15">
      <c r="A1" s="6"/>
      <c r="B1" s="7"/>
      <c r="C1" s="13" t="s">
        <v>1</v>
      </c>
      <c r="D1" s="7"/>
      <c r="E1" s="7"/>
      <c r="F1" s="7"/>
      <c r="G1" s="13" t="s">
        <v>2</v>
      </c>
      <c r="H1" s="7"/>
      <c r="I1" s="7"/>
      <c r="J1" s="14"/>
      <c r="K1" s="7"/>
      <c r="L1" s="7"/>
      <c r="M1" s="5"/>
    </row>
    <row r="2" spans="1:13" ht="15">
      <c r="A2" s="5" t="s">
        <v>42</v>
      </c>
      <c r="B2" s="8" t="s">
        <v>43</v>
      </c>
      <c r="C2" s="15" t="s">
        <v>44</v>
      </c>
      <c r="D2" s="8" t="s">
        <v>45</v>
      </c>
      <c r="E2" s="8" t="s">
        <v>46</v>
      </c>
      <c r="F2" s="8" t="s">
        <v>47</v>
      </c>
      <c r="G2" s="15" t="s">
        <v>44</v>
      </c>
      <c r="H2" s="8" t="s">
        <v>45</v>
      </c>
      <c r="I2" s="8" t="s">
        <v>46</v>
      </c>
      <c r="J2" s="16" t="s">
        <v>47</v>
      </c>
      <c r="K2" s="8" t="s">
        <v>11</v>
      </c>
      <c r="L2" s="8" t="s">
        <v>10</v>
      </c>
      <c r="M2" s="5" t="s">
        <v>9</v>
      </c>
    </row>
    <row r="3" spans="1:14" ht="15">
      <c r="A3" s="11" t="s">
        <v>48</v>
      </c>
      <c r="B3" s="11" t="s">
        <v>9</v>
      </c>
      <c r="C3" s="17">
        <v>4299.6</v>
      </c>
      <c r="D3" s="12">
        <v>27.6</v>
      </c>
      <c r="E3" s="12">
        <v>3002.1</v>
      </c>
      <c r="F3" s="12">
        <v>7329.3</v>
      </c>
      <c r="G3" s="17">
        <v>6523.3</v>
      </c>
      <c r="H3" s="12">
        <v>25.9</v>
      </c>
      <c r="I3" s="12">
        <v>2277.7</v>
      </c>
      <c r="J3" s="18">
        <v>8827</v>
      </c>
      <c r="K3" s="12">
        <f>100*(E3/F3)</f>
        <v>40.960255413204536</v>
      </c>
      <c r="L3" s="12">
        <f>100*(I3/J3)</f>
        <v>25.803783845020956</v>
      </c>
      <c r="M3" s="19">
        <f>100*((E3+I3)/(F3+J3))</f>
        <v>32.679512016984084</v>
      </c>
      <c r="N3" s="25">
        <f>K3-L3</f>
        <v>15.15647156818358</v>
      </c>
    </row>
    <row r="4" spans="2:14" ht="15">
      <c r="B4" s="73" t="s">
        <v>206</v>
      </c>
      <c r="C4" s="17">
        <v>1366.225</v>
      </c>
      <c r="D4" s="12">
        <v>20.866</v>
      </c>
      <c r="E4" s="12">
        <v>2083.17</v>
      </c>
      <c r="F4" s="12">
        <v>3470.261</v>
      </c>
      <c r="G4" s="17">
        <v>1767.7759999999996</v>
      </c>
      <c r="H4" s="12">
        <v>19.312</v>
      </c>
      <c r="I4" s="12">
        <v>1647.2330000000004</v>
      </c>
      <c r="J4" s="18">
        <v>3434.321</v>
      </c>
      <c r="K4" s="12">
        <f>100*(E4/F4)</f>
        <v>60.02920241445816</v>
      </c>
      <c r="L4" s="12">
        <f>100*(I4/J4)</f>
        <v>47.96386243452492</v>
      </c>
      <c r="M4" s="19">
        <f aca="true" t="shared" si="0" ref="M4:M19">100*((E4+I4)/(F4+J4))</f>
        <v>54.027933914029845</v>
      </c>
      <c r="N4" s="25">
        <f>K4-L4</f>
        <v>12.065339979933242</v>
      </c>
    </row>
    <row r="5" spans="1:14" ht="15">
      <c r="A5" s="11"/>
      <c r="B5" s="11" t="s">
        <v>136</v>
      </c>
      <c r="C5" s="17">
        <v>2930.624</v>
      </c>
      <c r="D5" s="12">
        <v>4.157</v>
      </c>
      <c r="E5" s="12">
        <v>917</v>
      </c>
      <c r="F5" s="12">
        <v>3851.781</v>
      </c>
      <c r="G5" s="17">
        <v>4752.423999999999</v>
      </c>
      <c r="H5" s="12">
        <v>4.519</v>
      </c>
      <c r="I5" s="12">
        <v>628.9449999999999</v>
      </c>
      <c r="J5" s="18">
        <v>5385.887999999999</v>
      </c>
      <c r="K5" s="12">
        <f>100*(E5/F5)</f>
        <v>23.807168683785502</v>
      </c>
      <c r="L5" s="12">
        <f>100*(I5/J5)</f>
        <v>11.677647214349799</v>
      </c>
      <c r="M5" s="19">
        <f t="shared" si="0"/>
        <v>16.73522833520015</v>
      </c>
      <c r="N5" s="25">
        <f>K5-L5</f>
        <v>12.129521469435703</v>
      </c>
    </row>
    <row r="6" spans="1:14" ht="15">
      <c r="A6" s="11"/>
      <c r="B6" s="11"/>
      <c r="C6" s="17"/>
      <c r="D6" s="12"/>
      <c r="E6" s="12"/>
      <c r="F6" s="12"/>
      <c r="G6" s="17"/>
      <c r="H6" s="12"/>
      <c r="I6" s="12"/>
      <c r="J6" s="18"/>
      <c r="K6" s="12"/>
      <c r="L6" s="12"/>
      <c r="M6" s="19"/>
      <c r="N6" s="25"/>
    </row>
    <row r="7" spans="1:14" ht="15">
      <c r="A7" s="11" t="s">
        <v>49</v>
      </c>
      <c r="B7" s="11" t="s">
        <v>9</v>
      </c>
      <c r="C7" s="17">
        <f aca="true" t="shared" si="1" ref="C7:J10">C16-C12</f>
        <v>49394.7</v>
      </c>
      <c r="D7" s="12">
        <f t="shared" si="1"/>
        <v>43</v>
      </c>
      <c r="E7" s="12">
        <f t="shared" si="1"/>
        <v>17272.3</v>
      </c>
      <c r="F7" s="12">
        <f t="shared" si="1"/>
        <v>66700.7</v>
      </c>
      <c r="G7" s="17">
        <f t="shared" si="1"/>
        <v>71610.70000000001</v>
      </c>
      <c r="H7" s="12">
        <f t="shared" si="1"/>
        <v>31.6</v>
      </c>
      <c r="I7" s="12">
        <f t="shared" si="1"/>
        <v>4655.4</v>
      </c>
      <c r="J7" s="18">
        <f t="shared" si="1"/>
        <v>76288.1</v>
      </c>
      <c r="K7" s="12">
        <f aca="true" t="shared" si="2" ref="K7:K19">100*(E7/F7)</f>
        <v>25.89523048483749</v>
      </c>
      <c r="L7" s="12">
        <f aca="true" t="shared" si="3" ref="L7:L19">100*(I7/J7)</f>
        <v>6.1023934270220375</v>
      </c>
      <c r="M7" s="19">
        <f t="shared" si="0"/>
        <v>15.335257027123802</v>
      </c>
      <c r="N7" s="25">
        <f>K7-L7</f>
        <v>19.792837057815454</v>
      </c>
    </row>
    <row r="8" spans="2:14" ht="15">
      <c r="B8" s="11" t="s">
        <v>50</v>
      </c>
      <c r="C8" s="17">
        <f t="shared" si="1"/>
        <v>4497.4</v>
      </c>
      <c r="D8" s="12">
        <f t="shared" si="1"/>
        <v>13.2</v>
      </c>
      <c r="E8" s="12">
        <f t="shared" si="1"/>
        <v>2744.7</v>
      </c>
      <c r="F8" s="12">
        <f t="shared" si="1"/>
        <v>7251.799999999999</v>
      </c>
      <c r="G8" s="17">
        <f t="shared" si="1"/>
        <v>11682.300000000001</v>
      </c>
      <c r="H8" s="12">
        <f t="shared" si="1"/>
        <v>14.3</v>
      </c>
      <c r="I8" s="12">
        <f t="shared" si="1"/>
        <v>1033.3000000000002</v>
      </c>
      <c r="J8" s="18">
        <f t="shared" si="1"/>
        <v>12725.4</v>
      </c>
      <c r="K8" s="12">
        <f t="shared" si="2"/>
        <v>37.84853415703687</v>
      </c>
      <c r="L8" s="12">
        <f t="shared" si="3"/>
        <v>8.119980511418111</v>
      </c>
      <c r="M8" s="19">
        <f t="shared" si="0"/>
        <v>18.91155917746231</v>
      </c>
      <c r="N8" s="25">
        <f>K8-L8</f>
        <v>29.72855364561876</v>
      </c>
    </row>
    <row r="9" spans="1:14" ht="15">
      <c r="A9" s="11"/>
      <c r="B9" s="11" t="s">
        <v>51</v>
      </c>
      <c r="C9" s="17">
        <f t="shared" si="1"/>
        <v>19748.7</v>
      </c>
      <c r="D9" s="12">
        <f t="shared" si="1"/>
        <v>15.5</v>
      </c>
      <c r="E9" s="12">
        <f t="shared" si="1"/>
        <v>7942.299999999999</v>
      </c>
      <c r="F9" s="12">
        <f t="shared" si="1"/>
        <v>27702.5</v>
      </c>
      <c r="G9" s="17">
        <f t="shared" si="1"/>
        <v>34195.2</v>
      </c>
      <c r="H9" s="12">
        <f t="shared" si="1"/>
        <v>0</v>
      </c>
      <c r="I9" s="12">
        <f t="shared" si="1"/>
        <v>1922.5</v>
      </c>
      <c r="J9" s="18">
        <f t="shared" si="1"/>
        <v>36125.8</v>
      </c>
      <c r="K9" s="12">
        <f t="shared" si="2"/>
        <v>28.669975633968054</v>
      </c>
      <c r="L9" s="12">
        <f t="shared" si="3"/>
        <v>5.321681457573257</v>
      </c>
      <c r="M9" s="19">
        <f t="shared" si="0"/>
        <v>15.455213439806478</v>
      </c>
      <c r="N9" s="25">
        <f>K9-L9</f>
        <v>23.348294176394795</v>
      </c>
    </row>
    <row r="10" spans="1:14" ht="15">
      <c r="A10" s="11"/>
      <c r="B10" s="11" t="s">
        <v>52</v>
      </c>
      <c r="C10" s="17">
        <f t="shared" si="1"/>
        <v>25095.5</v>
      </c>
      <c r="D10" s="12">
        <f t="shared" si="1"/>
        <v>13.4</v>
      </c>
      <c r="E10" s="12">
        <f t="shared" si="1"/>
        <v>6557.200000000001</v>
      </c>
      <c r="F10" s="12">
        <f t="shared" si="1"/>
        <v>31664.600000000002</v>
      </c>
      <c r="G10" s="17">
        <f t="shared" si="1"/>
        <v>25635</v>
      </c>
      <c r="H10" s="12">
        <f t="shared" si="1"/>
        <v>0</v>
      </c>
      <c r="I10" s="12">
        <f t="shared" si="1"/>
        <v>1691.2999999999997</v>
      </c>
      <c r="J10" s="18">
        <f t="shared" si="1"/>
        <v>27330.3</v>
      </c>
      <c r="K10" s="12">
        <f t="shared" si="2"/>
        <v>20.708298857399114</v>
      </c>
      <c r="L10" s="12">
        <f t="shared" si="3"/>
        <v>6.188369684928449</v>
      </c>
      <c r="M10" s="19">
        <f t="shared" si="0"/>
        <v>13.981717063678387</v>
      </c>
      <c r="N10" s="25">
        <f>K10-L10</f>
        <v>14.519929172470665</v>
      </c>
    </row>
    <row r="11" spans="1:14" ht="15">
      <c r="A11" s="11"/>
      <c r="B11" s="11"/>
      <c r="C11" s="17"/>
      <c r="D11" s="12"/>
      <c r="E11" s="12"/>
      <c r="F11" s="12"/>
      <c r="G11" s="17"/>
      <c r="H11" s="12"/>
      <c r="I11" s="12"/>
      <c r="J11" s="18"/>
      <c r="K11" s="12"/>
      <c r="L11" s="12"/>
      <c r="M11" s="19"/>
      <c r="N11" s="25"/>
    </row>
    <row r="12" spans="1:14" ht="15">
      <c r="A12" s="11" t="s">
        <v>53</v>
      </c>
      <c r="B12" s="11" t="s">
        <v>9</v>
      </c>
      <c r="C12" s="17">
        <v>11838.4</v>
      </c>
      <c r="D12" s="12"/>
      <c r="E12" s="12">
        <v>5722.7</v>
      </c>
      <c r="F12" s="12">
        <v>17570.3</v>
      </c>
      <c r="G12" s="17">
        <v>18641.9</v>
      </c>
      <c r="H12" s="12"/>
      <c r="I12" s="12">
        <v>1745</v>
      </c>
      <c r="J12" s="18">
        <v>20396.5</v>
      </c>
      <c r="K12" s="12">
        <f t="shared" si="2"/>
        <v>32.57030329590275</v>
      </c>
      <c r="L12" s="12">
        <f t="shared" si="3"/>
        <v>8.555389405044982</v>
      </c>
      <c r="M12" s="19">
        <f t="shared" si="0"/>
        <v>19.66902662326032</v>
      </c>
      <c r="N12" s="25">
        <f aca="true" t="shared" si="4" ref="N12:N19">K12-L12</f>
        <v>24.014913890857763</v>
      </c>
    </row>
    <row r="13" spans="2:14" ht="15">
      <c r="B13" s="11" t="s">
        <v>50</v>
      </c>
      <c r="C13" s="17">
        <v>1952.3</v>
      </c>
      <c r="D13" s="12"/>
      <c r="E13" s="12">
        <v>1377.3</v>
      </c>
      <c r="F13" s="12">
        <v>3333.1</v>
      </c>
      <c r="G13" s="17">
        <v>4090.9</v>
      </c>
      <c r="H13" s="12"/>
      <c r="I13" s="12">
        <v>415.4</v>
      </c>
      <c r="J13" s="18">
        <v>4510.9</v>
      </c>
      <c r="K13" s="12">
        <f t="shared" si="2"/>
        <v>41.32189253247727</v>
      </c>
      <c r="L13" s="12">
        <f t="shared" si="3"/>
        <v>9.20880533818085</v>
      </c>
      <c r="M13" s="19">
        <f t="shared" si="0"/>
        <v>22.85441101478837</v>
      </c>
      <c r="N13" s="25">
        <f t="shared" si="4"/>
        <v>32.11308719429642</v>
      </c>
    </row>
    <row r="14" spans="1:14" ht="15">
      <c r="A14" s="11"/>
      <c r="B14" s="11" t="s">
        <v>51</v>
      </c>
      <c r="C14" s="17">
        <v>5659</v>
      </c>
      <c r="D14" s="12"/>
      <c r="E14" s="12">
        <v>3012.5</v>
      </c>
      <c r="F14" s="12">
        <v>8675.5</v>
      </c>
      <c r="G14" s="17">
        <v>9133.3</v>
      </c>
      <c r="H14" s="12"/>
      <c r="I14" s="12">
        <v>795.6</v>
      </c>
      <c r="J14" s="18">
        <v>9932</v>
      </c>
      <c r="K14" s="12">
        <f t="shared" si="2"/>
        <v>34.724223387700995</v>
      </c>
      <c r="L14" s="12">
        <f t="shared" si="3"/>
        <v>8.010471204188482</v>
      </c>
      <c r="M14" s="19">
        <f t="shared" si="0"/>
        <v>20.46540373505307</v>
      </c>
      <c r="N14" s="25">
        <f t="shared" si="4"/>
        <v>26.71375218351251</v>
      </c>
    </row>
    <row r="15" spans="1:14" ht="15">
      <c r="A15" s="11"/>
      <c r="B15" s="11" t="s">
        <v>52</v>
      </c>
      <c r="C15" s="17">
        <v>4220.8</v>
      </c>
      <c r="D15" s="12"/>
      <c r="E15" s="12">
        <v>1328.4</v>
      </c>
      <c r="F15" s="12">
        <v>5550.7</v>
      </c>
      <c r="G15" s="17">
        <v>5403.9</v>
      </c>
      <c r="H15" s="12"/>
      <c r="I15" s="12">
        <v>532.4</v>
      </c>
      <c r="J15" s="18">
        <v>5938.3</v>
      </c>
      <c r="K15" s="12">
        <f t="shared" si="2"/>
        <v>23.932116669969556</v>
      </c>
      <c r="L15" s="12">
        <f t="shared" si="3"/>
        <v>8.965528855059528</v>
      </c>
      <c r="M15" s="19">
        <f t="shared" si="0"/>
        <v>16.196361737313953</v>
      </c>
      <c r="N15" s="25">
        <f t="shared" si="4"/>
        <v>14.966587814910028</v>
      </c>
    </row>
    <row r="16" spans="1:14" ht="15">
      <c r="A16" s="11" t="s">
        <v>65</v>
      </c>
      <c r="B16" s="11" t="s">
        <v>9</v>
      </c>
      <c r="C16" s="17">
        <v>61233.1</v>
      </c>
      <c r="D16" s="12">
        <v>43</v>
      </c>
      <c r="E16" s="12">
        <v>22995</v>
      </c>
      <c r="F16" s="12">
        <v>84271</v>
      </c>
      <c r="G16" s="17">
        <v>90252.6</v>
      </c>
      <c r="H16" s="12">
        <v>31.6</v>
      </c>
      <c r="I16" s="12">
        <v>6400.4</v>
      </c>
      <c r="J16" s="18">
        <v>96684.6</v>
      </c>
      <c r="K16" s="12">
        <f t="shared" si="2"/>
        <v>27.286967046789524</v>
      </c>
      <c r="L16" s="12">
        <f t="shared" si="3"/>
        <v>6.619875347263163</v>
      </c>
      <c r="M16" s="19">
        <f t="shared" si="0"/>
        <v>16.24453733402006</v>
      </c>
      <c r="N16" s="25">
        <f t="shared" si="4"/>
        <v>20.66709169952636</v>
      </c>
    </row>
    <row r="17" spans="2:14" ht="15">
      <c r="B17" s="11" t="s">
        <v>50</v>
      </c>
      <c r="C17" s="17">
        <v>6449.7</v>
      </c>
      <c r="D17" s="12">
        <v>13.2</v>
      </c>
      <c r="E17" s="12">
        <v>4122</v>
      </c>
      <c r="F17" s="12">
        <v>10584.9</v>
      </c>
      <c r="G17" s="17">
        <v>15773.2</v>
      </c>
      <c r="H17" s="12">
        <v>14.3</v>
      </c>
      <c r="I17" s="12">
        <v>1448.7</v>
      </c>
      <c r="J17" s="18">
        <v>17236.3</v>
      </c>
      <c r="K17" s="12">
        <f t="shared" si="2"/>
        <v>38.94226681404643</v>
      </c>
      <c r="L17" s="12">
        <f t="shared" si="3"/>
        <v>8.404936094173344</v>
      </c>
      <c r="M17" s="19">
        <f t="shared" si="0"/>
        <v>20.023219702960336</v>
      </c>
      <c r="N17" s="25">
        <f t="shared" si="4"/>
        <v>30.537330719873083</v>
      </c>
    </row>
    <row r="18" spans="1:14" ht="15">
      <c r="A18" s="11"/>
      <c r="B18" s="11" t="s">
        <v>51</v>
      </c>
      <c r="C18" s="17">
        <v>25407.7</v>
      </c>
      <c r="D18" s="12">
        <v>15.5</v>
      </c>
      <c r="E18" s="12">
        <v>10954.8</v>
      </c>
      <c r="F18" s="12">
        <v>36378</v>
      </c>
      <c r="G18" s="17">
        <v>43328.5</v>
      </c>
      <c r="H18" s="12"/>
      <c r="I18" s="12">
        <v>2718.1</v>
      </c>
      <c r="J18" s="18">
        <v>46057.8</v>
      </c>
      <c r="K18" s="12">
        <f t="shared" si="2"/>
        <v>30.11380504700643</v>
      </c>
      <c r="L18" s="12">
        <f t="shared" si="3"/>
        <v>5.901497683345709</v>
      </c>
      <c r="M18" s="19">
        <f t="shared" si="0"/>
        <v>16.586119137559166</v>
      </c>
      <c r="N18" s="25">
        <f t="shared" si="4"/>
        <v>24.21230736366072</v>
      </c>
    </row>
    <row r="19" spans="1:14" ht="15">
      <c r="A19" s="11"/>
      <c r="B19" s="11" t="s">
        <v>52</v>
      </c>
      <c r="C19" s="17">
        <v>29316.3</v>
      </c>
      <c r="D19" s="12">
        <v>13.4</v>
      </c>
      <c r="E19" s="12">
        <v>7885.6</v>
      </c>
      <c r="F19" s="12">
        <v>37215.3</v>
      </c>
      <c r="G19" s="17">
        <v>31038.9</v>
      </c>
      <c r="H19" s="12"/>
      <c r="I19" s="12">
        <v>2223.7</v>
      </c>
      <c r="J19" s="18">
        <v>33268.6</v>
      </c>
      <c r="K19" s="12">
        <f t="shared" si="2"/>
        <v>21.18913457637047</v>
      </c>
      <c r="L19" s="12">
        <f t="shared" si="3"/>
        <v>6.6840804843005115</v>
      </c>
      <c r="M19" s="19">
        <f t="shared" si="0"/>
        <v>14.34270805105847</v>
      </c>
      <c r="N19" s="25">
        <f t="shared" si="4"/>
        <v>14.505054092069958</v>
      </c>
    </row>
    <row r="20" ht="15">
      <c r="P20" s="4" t="s">
        <v>66</v>
      </c>
    </row>
    <row r="21" ht="15">
      <c r="P21" s="4" t="s">
        <v>54</v>
      </c>
    </row>
    <row r="22" ht="15">
      <c r="P22" s="1" t="s">
        <v>162</v>
      </c>
    </row>
    <row r="23" ht="15"/>
    <row r="24" spans="14:22" ht="15">
      <c r="N24" s="26"/>
      <c r="O24" s="26"/>
      <c r="P24" s="26"/>
      <c r="Q24" s="26"/>
      <c r="R24" s="26"/>
      <c r="S24" s="26"/>
      <c r="T24" s="26"/>
      <c r="U24" s="26"/>
      <c r="V24" s="26"/>
    </row>
    <row r="25" spans="14:22" ht="15">
      <c r="N25" s="27"/>
      <c r="O25" s="27"/>
      <c r="P25" s="27"/>
      <c r="Q25" s="27"/>
      <c r="R25" s="28"/>
      <c r="S25" s="27"/>
      <c r="T25" s="27"/>
      <c r="U25" s="27"/>
      <c r="V25" s="28"/>
    </row>
    <row r="26" spans="14:22" ht="15">
      <c r="N26" s="27"/>
      <c r="O26" s="27"/>
      <c r="P26" s="27"/>
      <c r="Q26" s="27"/>
      <c r="R26" s="28"/>
      <c r="S26" s="27"/>
      <c r="T26" s="27"/>
      <c r="U26" s="27"/>
      <c r="V26" s="28"/>
    </row>
    <row r="27" spans="14:22" ht="15">
      <c r="N27" s="26"/>
      <c r="O27" s="29"/>
      <c r="P27" s="29"/>
      <c r="Q27" s="29"/>
      <c r="R27" s="30"/>
      <c r="S27" s="29"/>
      <c r="T27" s="29"/>
      <c r="U27" s="29"/>
      <c r="V27" s="30"/>
    </row>
    <row r="28" spans="14:22" ht="15">
      <c r="N28" s="26"/>
      <c r="O28" s="29"/>
      <c r="P28" s="29"/>
      <c r="Q28" s="29"/>
      <c r="R28" s="30"/>
      <c r="S28" s="29"/>
      <c r="T28" s="29"/>
      <c r="U28" s="29"/>
      <c r="V28" s="30"/>
    </row>
    <row r="29" spans="14:22" ht="15">
      <c r="N29" s="26"/>
      <c r="O29" s="29"/>
      <c r="P29" s="29"/>
      <c r="Q29" s="29"/>
      <c r="R29" s="30"/>
      <c r="S29" s="29"/>
      <c r="T29" s="29"/>
      <c r="U29" s="29"/>
      <c r="V29" s="30"/>
    </row>
    <row r="30" spans="14:22" ht="15">
      <c r="N30" s="26"/>
      <c r="O30" s="26"/>
      <c r="P30" s="26"/>
      <c r="Q30" s="26"/>
      <c r="R30" s="26"/>
      <c r="S30" s="26"/>
      <c r="T30" s="26"/>
      <c r="U30" s="26"/>
      <c r="V30" s="26"/>
    </row>
    <row r="31" spans="14:22" ht="15">
      <c r="N31" s="26"/>
      <c r="O31" s="26"/>
      <c r="P31" s="26"/>
      <c r="Q31" s="26"/>
      <c r="R31" s="26"/>
      <c r="S31" s="26"/>
      <c r="T31" s="26"/>
      <c r="U31" s="26"/>
      <c r="V31" s="26"/>
    </row>
    <row r="32" spans="14:22" ht="15">
      <c r="N32" s="26"/>
      <c r="O32" s="26"/>
      <c r="P32" s="26"/>
      <c r="Q32" s="26"/>
      <c r="R32" s="26"/>
      <c r="S32" s="26"/>
      <c r="T32" s="26"/>
      <c r="U32" s="26"/>
      <c r="V32" s="26"/>
    </row>
    <row r="33" spans="14:22" ht="15">
      <c r="N33" s="26"/>
      <c r="O33" s="26"/>
      <c r="P33" s="26"/>
      <c r="Q33" s="26"/>
      <c r="R33" s="26"/>
      <c r="S33" s="26"/>
      <c r="T33" s="26"/>
      <c r="U33" s="26"/>
      <c r="V33" s="26"/>
    </row>
    <row r="34" spans="14:22" ht="15">
      <c r="N34" s="26"/>
      <c r="O34" s="26"/>
      <c r="P34" s="26"/>
      <c r="Q34" s="26"/>
      <c r="R34" s="26"/>
      <c r="S34" s="26"/>
      <c r="T34" s="26"/>
      <c r="U34" s="26"/>
      <c r="V34" s="26"/>
    </row>
    <row r="35" spans="14:22" ht="15">
      <c r="N35" s="26"/>
      <c r="O35" s="26"/>
      <c r="P35" s="26"/>
      <c r="Q35" s="26"/>
      <c r="R35" s="26"/>
      <c r="S35" s="26"/>
      <c r="T35" s="26"/>
      <c r="U35" s="26"/>
      <c r="V35" s="26"/>
    </row>
    <row r="36" spans="14:22" ht="15">
      <c r="N36" s="26"/>
      <c r="O36" s="26"/>
      <c r="P36" s="26"/>
      <c r="Q36" s="26"/>
      <c r="R36" s="26"/>
      <c r="S36" s="26"/>
      <c r="T36" s="26"/>
      <c r="U36" s="26"/>
      <c r="V36" s="26"/>
    </row>
    <row r="37" spans="14:22" ht="15">
      <c r="N37" s="26"/>
      <c r="O37" s="26"/>
      <c r="P37" s="26"/>
      <c r="Q37" s="26"/>
      <c r="R37" s="26"/>
      <c r="S37" s="26"/>
      <c r="T37" s="26"/>
      <c r="U37" s="26"/>
      <c r="V37" s="26"/>
    </row>
    <row r="38" spans="14:22" ht="15">
      <c r="N38" s="26"/>
      <c r="O38" s="26"/>
      <c r="P38" s="26"/>
      <c r="Q38" s="26"/>
      <c r="R38" s="26"/>
      <c r="S38" s="26"/>
      <c r="T38" s="26"/>
      <c r="U38" s="26"/>
      <c r="V38" s="26"/>
    </row>
    <row r="39" spans="14:22" ht="15">
      <c r="N39" s="26"/>
      <c r="O39" s="26"/>
      <c r="P39" s="26"/>
      <c r="Q39" s="26"/>
      <c r="R39" s="26"/>
      <c r="S39" s="26"/>
      <c r="T39" s="26"/>
      <c r="U39" s="26"/>
      <c r="V39" s="26"/>
    </row>
    <row r="40" spans="14:22" ht="15">
      <c r="N40" s="26"/>
      <c r="O40" s="26"/>
      <c r="P40" s="26"/>
      <c r="Q40" s="26"/>
      <c r="R40" s="26"/>
      <c r="S40" s="26"/>
      <c r="T40" s="26"/>
      <c r="U40" s="26"/>
      <c r="V40" s="26"/>
    </row>
    <row r="41" spans="14:22" ht="15">
      <c r="N41" s="26"/>
      <c r="O41" s="26"/>
      <c r="P41" s="26"/>
      <c r="Q41" s="26"/>
      <c r="R41" s="26"/>
      <c r="S41" s="26"/>
      <c r="T41" s="26"/>
      <c r="U41" s="26"/>
      <c r="V41" s="26"/>
    </row>
    <row r="42" spans="14:22" ht="15">
      <c r="N42" s="26"/>
      <c r="O42" s="26"/>
      <c r="P42" s="26"/>
      <c r="Q42" s="26"/>
      <c r="R42" s="26"/>
      <c r="S42" s="26"/>
      <c r="T42" s="26"/>
      <c r="U42" s="26"/>
      <c r="V42" s="26"/>
    </row>
    <row r="43" spans="14:22" ht="15">
      <c r="N43" s="26"/>
      <c r="O43" s="26"/>
      <c r="P43" s="26"/>
      <c r="Q43" s="26"/>
      <c r="R43" s="26"/>
      <c r="S43" s="26"/>
      <c r="T43" s="26"/>
      <c r="U43" s="26"/>
      <c r="V43" s="26"/>
    </row>
    <row r="44" spans="14:22" ht="15">
      <c r="N44" s="26"/>
      <c r="O44" s="26"/>
      <c r="P44" s="26"/>
      <c r="Q44" s="26"/>
      <c r="R44" s="26"/>
      <c r="S44" s="26"/>
      <c r="T44" s="26"/>
      <c r="U44" s="26"/>
      <c r="V44" s="26"/>
    </row>
    <row r="45" spans="14:22" ht="15">
      <c r="N45" s="26"/>
      <c r="O45" s="26"/>
      <c r="P45" s="26"/>
      <c r="Q45" s="26"/>
      <c r="R45" s="26"/>
      <c r="S45" s="26"/>
      <c r="T45" s="26"/>
      <c r="U45" s="26"/>
      <c r="V45" s="26"/>
    </row>
    <row r="46" spans="14:22" ht="15">
      <c r="N46" s="26"/>
      <c r="O46" s="26"/>
      <c r="P46" s="26"/>
      <c r="Q46" s="26"/>
      <c r="R46" s="26"/>
      <c r="S46" s="26"/>
      <c r="T46" s="26"/>
      <c r="U46" s="26"/>
      <c r="V46" s="26"/>
    </row>
    <row r="47" spans="14:22" ht="15">
      <c r="N47" s="26"/>
      <c r="O47" s="26"/>
      <c r="P47" s="26"/>
      <c r="Q47" s="26"/>
      <c r="R47" s="26"/>
      <c r="S47" s="26"/>
      <c r="T47" s="26"/>
      <c r="U47" s="26"/>
      <c r="V47" s="26"/>
    </row>
    <row r="48" spans="14:22" ht="15">
      <c r="N48" s="26"/>
      <c r="O48" s="26"/>
      <c r="P48" s="26"/>
      <c r="Q48" s="26"/>
      <c r="R48" s="26"/>
      <c r="S48" s="26"/>
      <c r="T48" s="26"/>
      <c r="U48" s="26"/>
      <c r="V48" s="26"/>
    </row>
    <row r="49" spans="14:22" ht="15">
      <c r="N49" s="26"/>
      <c r="O49" s="26"/>
      <c r="P49" s="26"/>
      <c r="Q49" s="26"/>
      <c r="R49" s="26"/>
      <c r="S49" s="26"/>
      <c r="T49" s="26"/>
      <c r="U49" s="26"/>
      <c r="V49" s="26"/>
    </row>
    <row r="50" spans="14:22" ht="15">
      <c r="N50" s="26"/>
      <c r="O50" s="26"/>
      <c r="P50" s="26"/>
      <c r="Q50" s="26"/>
      <c r="R50" s="26"/>
      <c r="S50" s="26"/>
      <c r="T50" s="26"/>
      <c r="U50" s="26"/>
      <c r="V50" s="26"/>
    </row>
    <row r="51" spans="14:22" ht="15">
      <c r="N51" s="26"/>
      <c r="O51" s="26"/>
      <c r="P51" s="26"/>
      <c r="Q51" s="26"/>
      <c r="R51" s="26"/>
      <c r="S51" s="26"/>
      <c r="T51" s="26"/>
      <c r="U51" s="26"/>
      <c r="V51" s="26"/>
    </row>
    <row r="52" spans="14:22" ht="15">
      <c r="N52" s="26"/>
      <c r="O52" s="26"/>
      <c r="P52" s="26"/>
      <c r="Q52" s="26"/>
      <c r="R52" s="26"/>
      <c r="S52" s="26"/>
      <c r="T52" s="26"/>
      <c r="U52" s="26"/>
      <c r="V52" s="26"/>
    </row>
    <row r="53" spans="14:22" ht="15">
      <c r="N53" s="26"/>
      <c r="O53" s="26"/>
      <c r="P53" s="26"/>
      <c r="Q53" s="26"/>
      <c r="R53" s="26"/>
      <c r="S53" s="26"/>
      <c r="T53" s="26"/>
      <c r="U53" s="26"/>
      <c r="V53" s="26"/>
    </row>
    <row r="54" spans="14:22" ht="15">
      <c r="N54" s="26"/>
      <c r="O54" s="26"/>
      <c r="P54" s="26"/>
      <c r="Q54" s="26"/>
      <c r="R54" s="26"/>
      <c r="S54" s="26"/>
      <c r="T54" s="26"/>
      <c r="U54" s="26"/>
      <c r="V54" s="26"/>
    </row>
    <row r="55" spans="14:22" ht="15">
      <c r="N55" s="26"/>
      <c r="O55" s="26"/>
      <c r="P55" s="26"/>
      <c r="Q55" s="26"/>
      <c r="R55" s="26"/>
      <c r="S55" s="26"/>
      <c r="T55" s="26"/>
      <c r="U55" s="26"/>
      <c r="V55" s="26"/>
    </row>
    <row r="56" spans="14:22" ht="15">
      <c r="N56" s="26"/>
      <c r="O56" s="26"/>
      <c r="P56" s="26"/>
      <c r="Q56" s="26"/>
      <c r="R56" s="26"/>
      <c r="S56" s="26"/>
      <c r="T56" s="26"/>
      <c r="U56" s="26"/>
      <c r="V56" s="26"/>
    </row>
    <row r="57" spans="14:22" ht="15">
      <c r="N57" s="26"/>
      <c r="O57" s="26"/>
      <c r="P57" s="26"/>
      <c r="Q57" s="26"/>
      <c r="R57" s="26"/>
      <c r="S57" s="26"/>
      <c r="T57" s="26"/>
      <c r="U57" s="26"/>
      <c r="V57" s="26"/>
    </row>
    <row r="58" spans="14:22" ht="15">
      <c r="N58" s="26"/>
      <c r="O58" s="26"/>
      <c r="P58" s="26"/>
      <c r="Q58" s="26"/>
      <c r="R58" s="26"/>
      <c r="S58" s="26"/>
      <c r="T58" s="26"/>
      <c r="U58" s="26"/>
      <c r="V58" s="26"/>
    </row>
    <row r="59" spans="14:22" ht="15">
      <c r="N59" s="26"/>
      <c r="O59" s="26"/>
      <c r="P59" s="26"/>
      <c r="Q59" s="26"/>
      <c r="R59" s="26"/>
      <c r="S59" s="26"/>
      <c r="T59" s="26"/>
      <c r="U59" s="26"/>
      <c r="V59" s="26"/>
    </row>
    <row r="60" spans="14:22" ht="15">
      <c r="N60" s="26"/>
      <c r="O60" s="26"/>
      <c r="P60" s="26"/>
      <c r="Q60" s="26"/>
      <c r="R60" s="26"/>
      <c r="S60" s="26"/>
      <c r="T60" s="26"/>
      <c r="U60" s="26"/>
      <c r="V60" s="26"/>
    </row>
    <row r="61" spans="14:22" ht="15">
      <c r="N61" s="26"/>
      <c r="O61" s="26"/>
      <c r="P61" s="26"/>
      <c r="Q61" s="26"/>
      <c r="R61" s="26"/>
      <c r="S61" s="26"/>
      <c r="T61" s="26"/>
      <c r="U61" s="26"/>
      <c r="V61" s="26"/>
    </row>
    <row r="62" spans="14:22" ht="15">
      <c r="N62" s="26"/>
      <c r="O62" s="26"/>
      <c r="P62" s="26"/>
      <c r="Q62" s="26"/>
      <c r="R62" s="26"/>
      <c r="S62" s="26"/>
      <c r="T62" s="26"/>
      <c r="U62" s="26"/>
      <c r="V62" s="26"/>
    </row>
    <row r="63" spans="14:22" ht="15">
      <c r="N63" s="26"/>
      <c r="O63" s="26"/>
      <c r="P63" s="26"/>
      <c r="Q63" s="26"/>
      <c r="R63" s="26"/>
      <c r="S63" s="26"/>
      <c r="T63" s="26"/>
      <c r="U63" s="26"/>
      <c r="V63" s="26"/>
    </row>
    <row r="64" spans="14:22" ht="15">
      <c r="N64" s="26"/>
      <c r="O64" s="26"/>
      <c r="P64" s="26"/>
      <c r="Q64" s="26"/>
      <c r="R64" s="26"/>
      <c r="S64" s="26"/>
      <c r="T64" s="26"/>
      <c r="U64" s="26"/>
      <c r="V64" s="26"/>
    </row>
    <row r="65" spans="14:22" ht="15">
      <c r="N65" s="26"/>
      <c r="O65" s="26"/>
      <c r="P65" s="26"/>
      <c r="Q65" s="26"/>
      <c r="R65" s="26"/>
      <c r="S65" s="26"/>
      <c r="T65" s="26"/>
      <c r="U65" s="26"/>
      <c r="V65" s="26"/>
    </row>
    <row r="66" spans="14:22" ht="15">
      <c r="N66" s="26"/>
      <c r="O66" s="26"/>
      <c r="P66" s="26"/>
      <c r="Q66" s="26"/>
      <c r="R66" s="26"/>
      <c r="S66" s="26"/>
      <c r="T66" s="26"/>
      <c r="U66" s="26"/>
      <c r="V66" s="26"/>
    </row>
    <row r="67" spans="14:22" ht="15">
      <c r="N67" s="26"/>
      <c r="O67" s="26"/>
      <c r="P67" s="26"/>
      <c r="Q67" s="26"/>
      <c r="R67" s="26"/>
      <c r="S67" s="26"/>
      <c r="T67" s="26"/>
      <c r="U67" s="26"/>
      <c r="V67" s="26"/>
    </row>
    <row r="68" spans="14:22" ht="15">
      <c r="N68" s="26"/>
      <c r="O68" s="26"/>
      <c r="P68" s="26"/>
      <c r="Q68" s="26"/>
      <c r="R68" s="26"/>
      <c r="S68" s="26"/>
      <c r="T68" s="26"/>
      <c r="U68" s="26"/>
      <c r="V68" s="26"/>
    </row>
    <row r="69" spans="14:22" ht="15">
      <c r="N69" s="26"/>
      <c r="O69" s="26"/>
      <c r="P69" s="26"/>
      <c r="Q69" s="26"/>
      <c r="R69" s="26"/>
      <c r="S69" s="26"/>
      <c r="T69" s="26"/>
      <c r="U69" s="26"/>
      <c r="V69" s="26"/>
    </row>
    <row r="70" spans="14:22" ht="15">
      <c r="N70" s="26"/>
      <c r="O70" s="26"/>
      <c r="P70" s="26"/>
      <c r="Q70" s="26"/>
      <c r="R70" s="26"/>
      <c r="S70" s="26"/>
      <c r="T70" s="26"/>
      <c r="U70" s="26"/>
      <c r="V70" s="26"/>
    </row>
    <row r="71" spans="14:22" ht="15">
      <c r="N71" s="26"/>
      <c r="O71" s="26"/>
      <c r="P71" s="26"/>
      <c r="Q71" s="26"/>
      <c r="R71" s="26"/>
      <c r="S71" s="26"/>
      <c r="T71" s="26"/>
      <c r="U71" s="26"/>
      <c r="V71" s="26"/>
    </row>
    <row r="72" spans="14:22" ht="15">
      <c r="N72" s="26"/>
      <c r="O72" s="26"/>
      <c r="P72" s="26"/>
      <c r="Q72" s="26"/>
      <c r="R72" s="26"/>
      <c r="S72" s="26"/>
      <c r="T72" s="26"/>
      <c r="U72" s="26"/>
      <c r="V72" s="26"/>
    </row>
    <row r="73" spans="14:22" ht="15">
      <c r="N73" s="26"/>
      <c r="O73" s="26"/>
      <c r="P73" s="26"/>
      <c r="Q73" s="26"/>
      <c r="R73" s="26"/>
      <c r="S73" s="26"/>
      <c r="T73" s="26"/>
      <c r="U73" s="26"/>
      <c r="V73" s="26"/>
    </row>
    <row r="74" spans="14:22" ht="15">
      <c r="N74" s="26"/>
      <c r="O74" s="26"/>
      <c r="P74" s="26"/>
      <c r="Q74" s="26"/>
      <c r="R74" s="26"/>
      <c r="S74" s="26"/>
      <c r="T74" s="26"/>
      <c r="U74" s="26"/>
      <c r="V74" s="26"/>
    </row>
    <row r="75" spans="14:22" ht="15">
      <c r="N75" s="26"/>
      <c r="O75" s="26"/>
      <c r="P75" s="26"/>
      <c r="Q75" s="26"/>
      <c r="R75" s="26"/>
      <c r="S75" s="26"/>
      <c r="T75" s="26"/>
      <c r="U75" s="26"/>
      <c r="V75" s="26"/>
    </row>
    <row r="76" spans="14:22" ht="15">
      <c r="N76" s="26"/>
      <c r="O76" s="26"/>
      <c r="P76" s="26"/>
      <c r="Q76" s="26"/>
      <c r="R76" s="26"/>
      <c r="S76" s="26"/>
      <c r="T76" s="26"/>
      <c r="U76" s="26"/>
      <c r="V76" s="26"/>
    </row>
    <row r="77" spans="14:22" ht="15">
      <c r="N77" s="26"/>
      <c r="O77" s="26"/>
      <c r="P77" s="26"/>
      <c r="Q77" s="26"/>
      <c r="R77" s="26"/>
      <c r="S77" s="26"/>
      <c r="T77" s="26"/>
      <c r="U77" s="26"/>
      <c r="V77" s="26"/>
    </row>
    <row r="78" spans="14:22" ht="15">
      <c r="N78" s="26"/>
      <c r="O78" s="26"/>
      <c r="P78" s="26"/>
      <c r="Q78" s="26"/>
      <c r="R78" s="26"/>
      <c r="S78" s="26"/>
      <c r="T78" s="26"/>
      <c r="U78" s="26"/>
      <c r="V78" s="26"/>
    </row>
    <row r="79" spans="14:22" ht="15">
      <c r="N79" s="26"/>
      <c r="O79" s="26"/>
      <c r="P79" s="26"/>
      <c r="Q79" s="26"/>
      <c r="R79" s="26"/>
      <c r="S79" s="26"/>
      <c r="T79" s="26"/>
      <c r="U79" s="26"/>
      <c r="V79" s="26"/>
    </row>
    <row r="80" spans="14:22" ht="15">
      <c r="N80" s="26"/>
      <c r="O80" s="26"/>
      <c r="P80" s="26"/>
      <c r="Q80" s="26"/>
      <c r="R80" s="26"/>
      <c r="S80" s="26"/>
      <c r="T80" s="26"/>
      <c r="U80" s="26"/>
      <c r="V80" s="26"/>
    </row>
    <row r="81" spans="14:22" ht="15">
      <c r="N81" s="26"/>
      <c r="O81" s="26"/>
      <c r="P81" s="26"/>
      <c r="Q81" s="26"/>
      <c r="R81" s="26"/>
      <c r="S81" s="26"/>
      <c r="T81" s="26"/>
      <c r="U81" s="26"/>
      <c r="V81" s="26"/>
    </row>
    <row r="82" spans="14:22" ht="15">
      <c r="N82" s="26"/>
      <c r="O82" s="26"/>
      <c r="P82" s="26"/>
      <c r="Q82" s="26"/>
      <c r="R82" s="26"/>
      <c r="S82" s="26"/>
      <c r="T82" s="26"/>
      <c r="U82" s="26"/>
      <c r="V82" s="26"/>
    </row>
    <row r="83" spans="14:22" ht="15">
      <c r="N83" s="26"/>
      <c r="O83" s="26"/>
      <c r="P83" s="26"/>
      <c r="Q83" s="26"/>
      <c r="R83" s="26"/>
      <c r="S83" s="26"/>
      <c r="T83" s="26"/>
      <c r="U83" s="26"/>
      <c r="V83" s="26"/>
    </row>
    <row r="84" spans="14:22" ht="15">
      <c r="N84" s="26"/>
      <c r="O84" s="26"/>
      <c r="P84" s="26"/>
      <c r="Q84" s="26"/>
      <c r="R84" s="26"/>
      <c r="S84" s="26"/>
      <c r="T84" s="26"/>
      <c r="U84" s="26"/>
      <c r="V84" s="26"/>
    </row>
    <row r="85" spans="14:22" ht="15">
      <c r="N85" s="26"/>
      <c r="O85" s="26"/>
      <c r="P85" s="26"/>
      <c r="Q85" s="26"/>
      <c r="R85" s="26"/>
      <c r="S85" s="26"/>
      <c r="T85" s="26"/>
      <c r="U85" s="26"/>
      <c r="V85" s="26"/>
    </row>
    <row r="86" spans="14:22" ht="15">
      <c r="N86" s="26"/>
      <c r="O86" s="26"/>
      <c r="P86" s="26"/>
      <c r="Q86" s="26"/>
      <c r="R86" s="26"/>
      <c r="S86" s="26"/>
      <c r="T86" s="26"/>
      <c r="U86" s="26"/>
      <c r="V86" s="26"/>
    </row>
    <row r="87" spans="14:22" ht="15">
      <c r="N87" s="26"/>
      <c r="O87" s="26"/>
      <c r="P87" s="26"/>
      <c r="Q87" s="26"/>
      <c r="R87" s="26"/>
      <c r="S87" s="26"/>
      <c r="T87" s="26"/>
      <c r="U87" s="26"/>
      <c r="V87" s="26"/>
    </row>
    <row r="88" spans="14:22" ht="15">
      <c r="N88" s="26"/>
      <c r="O88" s="26"/>
      <c r="P88" s="26"/>
      <c r="Q88" s="26"/>
      <c r="R88" s="26"/>
      <c r="S88" s="26"/>
      <c r="T88" s="26"/>
      <c r="U88" s="26"/>
      <c r="V88" s="26"/>
    </row>
    <row r="89" spans="14:22" ht="15">
      <c r="N89" s="26"/>
      <c r="O89" s="26"/>
      <c r="P89" s="26"/>
      <c r="Q89" s="26"/>
      <c r="R89" s="26"/>
      <c r="S89" s="26"/>
      <c r="T89" s="26"/>
      <c r="U89" s="26"/>
      <c r="V89" s="26"/>
    </row>
    <row r="90" spans="14:22" ht="15">
      <c r="N90" s="26"/>
      <c r="O90" s="26"/>
      <c r="P90" s="26"/>
      <c r="Q90" s="26"/>
      <c r="R90" s="26"/>
      <c r="S90" s="26"/>
      <c r="T90" s="26"/>
      <c r="U90" s="26"/>
      <c r="V90" s="26"/>
    </row>
    <row r="91" spans="14:22" ht="15">
      <c r="N91" s="26"/>
      <c r="O91" s="26"/>
      <c r="P91" s="26"/>
      <c r="Q91" s="26"/>
      <c r="R91" s="26"/>
      <c r="S91" s="26"/>
      <c r="T91" s="26"/>
      <c r="U91" s="26"/>
      <c r="V91" s="26"/>
    </row>
    <row r="92" spans="14:22" ht="15">
      <c r="N92" s="26"/>
      <c r="O92" s="26"/>
      <c r="P92" s="26"/>
      <c r="Q92" s="26"/>
      <c r="R92" s="26"/>
      <c r="S92" s="26"/>
      <c r="T92" s="26"/>
      <c r="U92" s="26"/>
      <c r="V92" s="26"/>
    </row>
    <row r="93" spans="14:22" ht="15">
      <c r="N93" s="26"/>
      <c r="O93" s="26"/>
      <c r="P93" s="26"/>
      <c r="Q93" s="26"/>
      <c r="R93" s="26"/>
      <c r="S93" s="26"/>
      <c r="T93" s="26"/>
      <c r="U93" s="26"/>
      <c r="V93" s="26"/>
    </row>
    <row r="94" spans="14:22" ht="15">
      <c r="N94" s="26"/>
      <c r="O94" s="26"/>
      <c r="P94" s="26"/>
      <c r="Q94" s="26"/>
      <c r="R94" s="26"/>
      <c r="S94" s="26"/>
      <c r="T94" s="26"/>
      <c r="U94" s="26"/>
      <c r="V94" s="26"/>
    </row>
    <row r="95" spans="14:22" ht="15">
      <c r="N95" s="26"/>
      <c r="O95" s="26"/>
      <c r="P95" s="26"/>
      <c r="Q95" s="26"/>
      <c r="R95" s="26"/>
      <c r="S95" s="26"/>
      <c r="T95" s="26"/>
      <c r="U95" s="26"/>
      <c r="V95" s="26"/>
    </row>
    <row r="96" spans="14:22" ht="15">
      <c r="N96" s="26"/>
      <c r="O96" s="26"/>
      <c r="P96" s="26"/>
      <c r="Q96" s="26"/>
      <c r="R96" s="26"/>
      <c r="S96" s="26"/>
      <c r="T96" s="26"/>
      <c r="U96" s="26"/>
      <c r="V96" s="26"/>
    </row>
  </sheetData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F1" sqref="F1:G1048576"/>
    </sheetView>
  </sheetViews>
  <sheetFormatPr defaultColWidth="8.8515625" defaultRowHeight="15"/>
  <cols>
    <col min="1" max="16384" width="8.8515625" style="4" customWidth="1"/>
  </cols>
  <sheetData>
    <row r="1" spans="1:6" ht="15">
      <c r="A1" s="4" t="s">
        <v>72</v>
      </c>
      <c r="C1" s="4" t="s">
        <v>207</v>
      </c>
      <c r="D1" s="4" t="s">
        <v>10</v>
      </c>
      <c r="E1" s="4" t="s">
        <v>9</v>
      </c>
      <c r="F1" s="4" t="s">
        <v>135</v>
      </c>
    </row>
    <row r="2" spans="1:6" ht="15">
      <c r="A2" s="4" t="s">
        <v>84</v>
      </c>
      <c r="B2" s="4" t="s">
        <v>104</v>
      </c>
      <c r="C2" s="4">
        <v>27.8</v>
      </c>
      <c r="D2" s="4">
        <v>7.6</v>
      </c>
      <c r="E2" s="4">
        <v>17</v>
      </c>
      <c r="F2" s="4" t="s">
        <v>54</v>
      </c>
    </row>
    <row r="3" ht="15">
      <c r="F3" s="2" t="s">
        <v>55</v>
      </c>
    </row>
    <row r="4" spans="1:5" ht="15">
      <c r="A4" s="4" t="s">
        <v>96</v>
      </c>
      <c r="B4" s="4" t="s">
        <v>123</v>
      </c>
      <c r="C4" s="4">
        <v>60.6</v>
      </c>
      <c r="D4" s="4">
        <v>18.3</v>
      </c>
      <c r="E4" s="4">
        <v>38.4</v>
      </c>
    </row>
    <row r="5" spans="1:5" ht="15">
      <c r="A5" s="4" t="s">
        <v>73</v>
      </c>
      <c r="B5" s="4" t="s">
        <v>124</v>
      </c>
      <c r="C5" s="4">
        <v>51</v>
      </c>
      <c r="D5" s="4">
        <v>11.3</v>
      </c>
      <c r="E5" s="4">
        <v>30.1</v>
      </c>
    </row>
    <row r="6" spans="1:5" ht="15">
      <c r="A6" s="4" t="s">
        <v>79</v>
      </c>
      <c r="B6" s="4" t="s">
        <v>109</v>
      </c>
      <c r="C6" s="4">
        <v>47.3</v>
      </c>
      <c r="D6" s="4">
        <v>10.6</v>
      </c>
      <c r="E6" s="4">
        <v>27.9</v>
      </c>
    </row>
    <row r="7" spans="1:5" ht="15">
      <c r="A7" s="4" t="s">
        <v>74</v>
      </c>
      <c r="B7" s="4" t="s">
        <v>105</v>
      </c>
      <c r="C7" s="4">
        <v>37.5</v>
      </c>
      <c r="D7" s="4">
        <v>10</v>
      </c>
      <c r="E7" s="4">
        <v>23</v>
      </c>
    </row>
    <row r="8" spans="1:5" ht="15">
      <c r="A8" s="4" t="s">
        <v>80</v>
      </c>
      <c r="B8" s="4" t="s">
        <v>108</v>
      </c>
      <c r="C8" s="4">
        <v>30.6</v>
      </c>
      <c r="D8" s="4">
        <v>12.1</v>
      </c>
      <c r="E8" s="4">
        <v>20.9</v>
      </c>
    </row>
    <row r="9" spans="1:5" ht="15">
      <c r="A9" s="4" t="s">
        <v>101</v>
      </c>
      <c r="B9" s="4" t="s">
        <v>131</v>
      </c>
      <c r="C9" s="4">
        <v>26.9</v>
      </c>
      <c r="D9" s="4">
        <v>10.9</v>
      </c>
      <c r="E9" s="4">
        <v>18.4</v>
      </c>
    </row>
    <row r="10" spans="1:5" ht="15">
      <c r="A10" s="4" t="s">
        <v>89</v>
      </c>
      <c r="B10" s="4" t="s">
        <v>111</v>
      </c>
      <c r="C10" s="4">
        <v>27.9</v>
      </c>
      <c r="D10" s="4">
        <v>8.7</v>
      </c>
      <c r="E10" s="4">
        <v>17.8</v>
      </c>
    </row>
    <row r="11" spans="1:5" ht="15">
      <c r="A11" s="4" t="s">
        <v>91</v>
      </c>
      <c r="B11" s="4" t="s">
        <v>116</v>
      </c>
      <c r="C11" s="4">
        <v>31.6</v>
      </c>
      <c r="D11" s="4">
        <v>7.6</v>
      </c>
      <c r="E11" s="4">
        <v>17.8</v>
      </c>
    </row>
    <row r="12" spans="1:5" ht="15">
      <c r="A12" s="4" t="s">
        <v>93</v>
      </c>
      <c r="B12" s="4" t="s">
        <v>120</v>
      </c>
      <c r="C12" s="4">
        <v>30.4</v>
      </c>
      <c r="D12" s="4">
        <v>6.4</v>
      </c>
      <c r="E12" s="4">
        <v>17.7</v>
      </c>
    </row>
    <row r="13" spans="1:5" ht="15">
      <c r="A13" s="4" t="s">
        <v>86</v>
      </c>
      <c r="B13" s="4" t="s">
        <v>114</v>
      </c>
      <c r="C13" s="4">
        <v>25.6</v>
      </c>
      <c r="D13" s="4">
        <v>7.2</v>
      </c>
      <c r="E13" s="4">
        <v>16.2</v>
      </c>
    </row>
    <row r="14" spans="1:5" ht="15">
      <c r="A14" s="4" t="s">
        <v>85</v>
      </c>
      <c r="B14" s="4" t="s">
        <v>130</v>
      </c>
      <c r="C14" s="4">
        <v>20.7</v>
      </c>
      <c r="D14" s="4">
        <v>9.9</v>
      </c>
      <c r="E14" s="4">
        <v>15.1</v>
      </c>
    </row>
    <row r="15" spans="1:5" ht="15">
      <c r="A15" s="4" t="s">
        <v>83</v>
      </c>
      <c r="B15" s="4" t="s">
        <v>113</v>
      </c>
      <c r="C15" s="4">
        <v>21.2</v>
      </c>
      <c r="D15" s="4">
        <v>6</v>
      </c>
      <c r="E15" s="4">
        <v>13</v>
      </c>
    </row>
    <row r="16" spans="1:5" ht="15">
      <c r="A16" s="4" t="s">
        <v>81</v>
      </c>
      <c r="B16" s="4" t="s">
        <v>110</v>
      </c>
      <c r="C16" s="4">
        <v>17.6</v>
      </c>
      <c r="D16" s="4">
        <v>7.8</v>
      </c>
      <c r="E16" s="4">
        <v>12.6</v>
      </c>
    </row>
    <row r="17" spans="1:5" ht="15">
      <c r="A17" s="4" t="s">
        <v>95</v>
      </c>
      <c r="B17" s="4" t="s">
        <v>122</v>
      </c>
      <c r="C17" s="4">
        <v>18.1</v>
      </c>
      <c r="D17" s="4">
        <v>4.2</v>
      </c>
      <c r="E17" s="4">
        <v>10.1</v>
      </c>
    </row>
    <row r="18" spans="1:5" ht="15">
      <c r="A18" s="4" t="s">
        <v>77</v>
      </c>
      <c r="B18" s="4" t="s">
        <v>117</v>
      </c>
      <c r="C18" s="4">
        <v>11.7</v>
      </c>
      <c r="D18" s="4">
        <v>6.7</v>
      </c>
      <c r="E18" s="4">
        <v>9.1</v>
      </c>
    </row>
    <row r="19" spans="1:5" ht="15">
      <c r="A19" s="4" t="s">
        <v>102</v>
      </c>
      <c r="B19" s="4" t="s">
        <v>128</v>
      </c>
      <c r="C19" s="4">
        <v>11.6</v>
      </c>
      <c r="D19" s="4">
        <v>5.1</v>
      </c>
      <c r="E19" s="4">
        <v>8.1</v>
      </c>
    </row>
    <row r="20" spans="1:5" ht="15">
      <c r="A20" s="4" t="s">
        <v>82</v>
      </c>
      <c r="B20" s="4" t="s">
        <v>112</v>
      </c>
      <c r="C20" s="4">
        <v>12.1</v>
      </c>
      <c r="D20" s="4">
        <v>4.8</v>
      </c>
      <c r="E20" s="4">
        <v>7.9</v>
      </c>
    </row>
    <row r="21" spans="1:5" ht="15">
      <c r="A21" s="4" t="s">
        <v>46</v>
      </c>
      <c r="B21" s="4" t="s">
        <v>126</v>
      </c>
      <c r="C21" s="4">
        <v>8.8</v>
      </c>
      <c r="D21" s="4">
        <v>4.3</v>
      </c>
      <c r="E21" s="4">
        <v>6.5</v>
      </c>
    </row>
    <row r="22" spans="1:5" ht="15">
      <c r="A22" s="4" t="s">
        <v>94</v>
      </c>
      <c r="B22" s="4" t="s">
        <v>118</v>
      </c>
      <c r="C22" s="4">
        <v>8.8</v>
      </c>
      <c r="D22" s="4">
        <v>4.1</v>
      </c>
      <c r="E22" s="4">
        <v>6.4</v>
      </c>
    </row>
    <row r="23" spans="1:5" ht="15">
      <c r="A23" s="4" t="s">
        <v>78</v>
      </c>
      <c r="B23" s="4" t="s">
        <v>107</v>
      </c>
      <c r="C23" s="4">
        <v>10</v>
      </c>
      <c r="D23" s="4">
        <v>2.6</v>
      </c>
      <c r="E23" s="4">
        <v>5.9</v>
      </c>
    </row>
    <row r="24" spans="1:5" ht="15">
      <c r="A24" s="4" t="s">
        <v>92</v>
      </c>
      <c r="B24" s="4" t="s">
        <v>119</v>
      </c>
      <c r="C24" s="4">
        <v>7.2</v>
      </c>
      <c r="D24" s="4">
        <v>3.8</v>
      </c>
      <c r="E24" s="4">
        <v>5.5</v>
      </c>
    </row>
    <row r="25" spans="1:5" ht="15">
      <c r="A25" s="4" t="s">
        <v>98</v>
      </c>
      <c r="B25" s="4" t="s">
        <v>125</v>
      </c>
      <c r="C25" s="4">
        <v>7.7</v>
      </c>
      <c r="D25" s="4">
        <v>3.2</v>
      </c>
      <c r="E25" s="4">
        <v>5.2</v>
      </c>
    </row>
    <row r="26" spans="1:5" ht="15">
      <c r="A26" s="4" t="s">
        <v>87</v>
      </c>
      <c r="B26" s="4" t="s">
        <v>115</v>
      </c>
      <c r="C26" s="4">
        <v>6</v>
      </c>
      <c r="D26" s="4">
        <v>3.5</v>
      </c>
      <c r="E26" s="4">
        <v>4.7</v>
      </c>
    </row>
    <row r="27" spans="1:5" ht="15">
      <c r="A27" s="4" t="s">
        <v>88</v>
      </c>
      <c r="B27" s="4" t="s">
        <v>121</v>
      </c>
      <c r="C27" s="4">
        <v>6</v>
      </c>
      <c r="D27" s="4">
        <v>2.6</v>
      </c>
      <c r="E27" s="4">
        <v>4.2</v>
      </c>
    </row>
    <row r="28" spans="1:5" ht="15">
      <c r="A28" s="4" t="s">
        <v>99</v>
      </c>
      <c r="B28" s="4" t="s">
        <v>127</v>
      </c>
      <c r="C28" s="4">
        <v>2.7</v>
      </c>
      <c r="D28" s="4">
        <v>3.6</v>
      </c>
      <c r="E28" s="4">
        <v>3.3</v>
      </c>
    </row>
    <row r="29" spans="1:5" ht="15">
      <c r="A29" s="4" t="s">
        <v>103</v>
      </c>
      <c r="B29" s="4" t="s">
        <v>129</v>
      </c>
      <c r="C29" s="4">
        <v>4.3</v>
      </c>
      <c r="D29" s="4">
        <v>2</v>
      </c>
      <c r="E29" s="4">
        <v>3.1</v>
      </c>
    </row>
    <row r="30" spans="1:5" ht="15">
      <c r="A30" s="4" t="s">
        <v>75</v>
      </c>
      <c r="B30" s="4" t="s">
        <v>106</v>
      </c>
      <c r="C30" s="4">
        <v>1.7</v>
      </c>
      <c r="D30" s="4">
        <v>1.4</v>
      </c>
      <c r="E30" s="4">
        <v>1.5</v>
      </c>
    </row>
    <row r="32" spans="1:5" ht="15">
      <c r="A32" s="4" t="s">
        <v>76</v>
      </c>
      <c r="B32" s="4" t="s">
        <v>212</v>
      </c>
      <c r="C32" s="4">
        <v>61.6</v>
      </c>
      <c r="D32" s="4">
        <v>18.2</v>
      </c>
      <c r="E32" s="4">
        <v>38.7</v>
      </c>
    </row>
    <row r="33" spans="1:5" ht="15">
      <c r="A33" s="4" t="s">
        <v>97</v>
      </c>
      <c r="B33" s="4" t="s">
        <v>132</v>
      </c>
      <c r="C33" s="4">
        <v>31.1</v>
      </c>
      <c r="D33" s="4">
        <v>12.6</v>
      </c>
      <c r="E33" s="4">
        <v>21.4</v>
      </c>
    </row>
    <row r="34" spans="1:5" ht="15">
      <c r="A34" s="4" t="s">
        <v>90</v>
      </c>
      <c r="B34" s="4" t="s">
        <v>213</v>
      </c>
      <c r="C34" s="4">
        <v>31.2</v>
      </c>
      <c r="D34" s="4">
        <v>9.3</v>
      </c>
      <c r="E34" s="4">
        <v>19.4</v>
      </c>
    </row>
    <row r="36" spans="1:5" ht="15">
      <c r="A36" s="4" t="s">
        <v>100</v>
      </c>
      <c r="B36" s="4" t="s">
        <v>214</v>
      </c>
      <c r="C36" s="4">
        <v>6.5</v>
      </c>
      <c r="D36" s="4">
        <v>4.8</v>
      </c>
      <c r="E36" s="4">
        <v>5.5</v>
      </c>
    </row>
  </sheetData>
  <autoFilter ref="A31:E31">
    <sortState ref="A32:E36">
      <sortCondition descending="1" sortBy="value" ref="E32:E36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 topLeftCell="E10">
      <selection activeCell="V15" sqref="V15"/>
    </sheetView>
  </sheetViews>
  <sheetFormatPr defaultColWidth="10.00390625" defaultRowHeight="15"/>
  <cols>
    <col min="1" max="1" width="10.00390625" style="33" customWidth="1"/>
    <col min="2" max="5" width="10.00390625" style="26" customWidth="1"/>
    <col min="6" max="16384" width="10.00390625" style="33" customWidth="1"/>
  </cols>
  <sheetData>
    <row r="1" spans="1:9" s="32" customFormat="1" ht="15">
      <c r="A1" s="4" t="s">
        <v>163</v>
      </c>
      <c r="B1" t="s">
        <v>172</v>
      </c>
      <c r="C1" t="s">
        <v>172</v>
      </c>
      <c r="D1" t="s">
        <v>173</v>
      </c>
      <c r="E1" t="s">
        <v>173</v>
      </c>
      <c r="I1" s="33"/>
    </row>
    <row r="2" spans="2:8" s="32" customFormat="1" ht="15">
      <c r="B2" t="s">
        <v>10</v>
      </c>
      <c r="C2" t="s">
        <v>11</v>
      </c>
      <c r="D2" t="s">
        <v>10</v>
      </c>
      <c r="E2" t="s">
        <v>11</v>
      </c>
      <c r="H2" s="34" t="s">
        <v>164</v>
      </c>
    </row>
    <row r="3" spans="2:8" s="32" customFormat="1" ht="14.55" customHeight="1">
      <c r="B3" t="s">
        <v>6</v>
      </c>
      <c r="C3" t="s">
        <v>6</v>
      </c>
      <c r="D3" t="s">
        <v>6</v>
      </c>
      <c r="E3" t="s">
        <v>6</v>
      </c>
      <c r="H3" s="35" t="s">
        <v>165</v>
      </c>
    </row>
    <row r="4" spans="1:5" s="32" customFormat="1" ht="15">
      <c r="A4" s="36"/>
      <c r="B4"/>
      <c r="C4"/>
      <c r="D4"/>
      <c r="E4"/>
    </row>
    <row r="5" spans="1:12" s="32" customFormat="1" ht="15.6" customHeight="1">
      <c r="A5" s="37"/>
      <c r="B5"/>
      <c r="C5"/>
      <c r="D5"/>
      <c r="E5"/>
      <c r="F5" s="38"/>
      <c r="G5" s="38"/>
      <c r="H5" s="39"/>
      <c r="I5" s="39"/>
      <c r="J5" s="39"/>
      <c r="K5" s="39"/>
      <c r="L5" s="39"/>
    </row>
    <row r="6" spans="1:12" s="32" customFormat="1" ht="49.2" customHeight="1">
      <c r="A6" s="40"/>
      <c r="B6" s="41" t="s">
        <v>167</v>
      </c>
      <c r="C6" s="41" t="s">
        <v>166</v>
      </c>
      <c r="D6" s="42" t="s">
        <v>169</v>
      </c>
      <c r="E6" s="42" t="s">
        <v>168</v>
      </c>
      <c r="F6" s="39"/>
      <c r="G6" s="39"/>
      <c r="H6" s="43" t="s">
        <v>170</v>
      </c>
      <c r="I6" s="39"/>
      <c r="J6" s="39"/>
      <c r="K6" s="39"/>
      <c r="L6" s="39"/>
    </row>
    <row r="7" spans="1:12" s="32" customFormat="1" ht="15">
      <c r="A7" s="44" t="s">
        <v>104</v>
      </c>
      <c r="B7" s="50">
        <v>4.9</v>
      </c>
      <c r="C7" s="50">
        <v>31.5</v>
      </c>
      <c r="D7" s="50">
        <v>7.2</v>
      </c>
      <c r="E7" s="50">
        <v>20.2</v>
      </c>
      <c r="F7" s="38"/>
      <c r="G7" s="38"/>
      <c r="H7" s="45" t="s">
        <v>171</v>
      </c>
      <c r="I7" s="39"/>
      <c r="J7" s="39"/>
      <c r="K7" s="39"/>
      <c r="L7" s="39"/>
    </row>
    <row r="8" spans="1:12" s="32" customFormat="1" ht="15">
      <c r="A8" s="46"/>
      <c r="B8" s="9"/>
      <c r="C8" s="9"/>
      <c r="D8" s="9"/>
      <c r="E8" s="9"/>
      <c r="F8" s="38"/>
      <c r="G8" s="38"/>
      <c r="H8" s="39"/>
      <c r="I8" s="39"/>
      <c r="J8" s="39"/>
      <c r="K8" s="39"/>
      <c r="L8" s="39"/>
    </row>
    <row r="9" spans="1:7" s="32" customFormat="1" ht="15">
      <c r="A9" s="47" t="s">
        <v>123</v>
      </c>
      <c r="B9" s="9">
        <v>12.6</v>
      </c>
      <c r="C9" s="9">
        <v>69.2</v>
      </c>
      <c r="D9" s="9">
        <v>14.5</v>
      </c>
      <c r="E9" s="9">
        <v>43.4</v>
      </c>
      <c r="F9" s="38"/>
      <c r="G9" s="38"/>
    </row>
    <row r="10" spans="1:7" s="32" customFormat="1" ht="15">
      <c r="A10" s="47" t="s">
        <v>124</v>
      </c>
      <c r="B10" s="9">
        <v>7.6</v>
      </c>
      <c r="C10" s="9">
        <v>69.1</v>
      </c>
      <c r="D10" s="9">
        <v>11.8</v>
      </c>
      <c r="E10" s="9">
        <v>35.1</v>
      </c>
      <c r="F10" s="38"/>
      <c r="G10" s="38"/>
    </row>
    <row r="11" spans="1:7" s="32" customFormat="1" ht="12" customHeight="1">
      <c r="A11" s="47" t="s">
        <v>109</v>
      </c>
      <c r="B11" s="9">
        <v>7.4</v>
      </c>
      <c r="C11" s="9">
        <v>64.9</v>
      </c>
      <c r="D11" s="9">
        <v>10.2</v>
      </c>
      <c r="E11" s="9">
        <v>31.4</v>
      </c>
      <c r="F11" s="38"/>
      <c r="G11" s="38"/>
    </row>
    <row r="12" spans="1:7" s="32" customFormat="1" ht="12" customHeight="1">
      <c r="A12" s="47" t="s">
        <v>105</v>
      </c>
      <c r="B12" s="9">
        <v>6.3</v>
      </c>
      <c r="C12" s="9">
        <v>40.8</v>
      </c>
      <c r="D12" s="9">
        <v>7.1</v>
      </c>
      <c r="E12" s="9">
        <v>28</v>
      </c>
      <c r="F12" s="38"/>
      <c r="G12" s="38"/>
    </row>
    <row r="13" spans="1:7" s="32" customFormat="1" ht="15">
      <c r="A13" s="47" t="s">
        <v>116</v>
      </c>
      <c r="B13" s="9">
        <v>5.5</v>
      </c>
      <c r="C13" s="9">
        <v>37.4</v>
      </c>
      <c r="D13" s="9">
        <v>8.3</v>
      </c>
      <c r="E13" s="9">
        <v>26.8</v>
      </c>
      <c r="F13" s="38"/>
      <c r="G13" s="38"/>
    </row>
    <row r="14" spans="1:7" s="32" customFormat="1" ht="15">
      <c r="A14" s="47" t="s">
        <v>120</v>
      </c>
      <c r="B14" s="9">
        <v>5</v>
      </c>
      <c r="C14" s="9">
        <v>36.9</v>
      </c>
      <c r="D14" s="9">
        <v>5.1</v>
      </c>
      <c r="E14" s="9">
        <v>19.5</v>
      </c>
      <c r="F14" s="38"/>
      <c r="G14" s="38"/>
    </row>
    <row r="15" spans="1:7" s="32" customFormat="1" ht="15">
      <c r="A15" s="47" t="s">
        <v>111</v>
      </c>
      <c r="B15" s="9">
        <v>4.6</v>
      </c>
      <c r="C15" s="9">
        <v>31.8</v>
      </c>
      <c r="D15" s="9">
        <v>6.5</v>
      </c>
      <c r="E15" s="9">
        <v>14.3</v>
      </c>
      <c r="F15" s="38"/>
      <c r="G15" s="38"/>
    </row>
    <row r="16" spans="1:7" s="32" customFormat="1" ht="15">
      <c r="A16" s="47" t="s">
        <v>114</v>
      </c>
      <c r="B16" s="9">
        <v>4.7</v>
      </c>
      <c r="C16" s="9">
        <v>27</v>
      </c>
      <c r="D16" s="9">
        <v>6.3</v>
      </c>
      <c r="E16" s="9">
        <v>17.6</v>
      </c>
      <c r="F16" s="38"/>
      <c r="G16" s="38"/>
    </row>
    <row r="17" spans="1:7" s="32" customFormat="1" ht="15">
      <c r="A17" s="47" t="s">
        <v>108</v>
      </c>
      <c r="B17" s="9">
        <v>5</v>
      </c>
      <c r="C17" s="9">
        <v>26.3</v>
      </c>
      <c r="D17" s="9">
        <v>13.2</v>
      </c>
      <c r="E17" s="9">
        <v>27.5</v>
      </c>
      <c r="F17" s="38"/>
      <c r="G17" s="38"/>
    </row>
    <row r="18" spans="1:7" s="32" customFormat="1" ht="15">
      <c r="A18" s="47" t="s">
        <v>131</v>
      </c>
      <c r="B18" s="9">
        <v>7.6</v>
      </c>
      <c r="C18" s="9">
        <v>24.3</v>
      </c>
      <c r="D18" s="9">
        <v>11.1</v>
      </c>
      <c r="E18" s="9">
        <v>19.5</v>
      </c>
      <c r="F18" s="38"/>
      <c r="G18" s="38"/>
    </row>
    <row r="19" spans="1:7" s="32" customFormat="1" ht="15">
      <c r="A19" s="47" t="s">
        <v>113</v>
      </c>
      <c r="B19" s="9">
        <v>3.2</v>
      </c>
      <c r="C19" s="9">
        <v>24</v>
      </c>
      <c r="D19" s="9">
        <v>6.3</v>
      </c>
      <c r="E19" s="9">
        <v>18.6</v>
      </c>
      <c r="F19" s="38"/>
      <c r="G19" s="38"/>
    </row>
    <row r="20" spans="1:7" s="32" customFormat="1" ht="15">
      <c r="A20" s="48" t="s">
        <v>184</v>
      </c>
      <c r="B20" s="9"/>
      <c r="C20" s="9">
        <v>23.2</v>
      </c>
      <c r="D20" s="9">
        <v>4</v>
      </c>
      <c r="E20" s="9">
        <v>9.3</v>
      </c>
      <c r="F20" s="38"/>
      <c r="G20" s="38"/>
    </row>
    <row r="21" spans="1:7" s="32" customFormat="1" ht="15">
      <c r="A21" s="47" t="s">
        <v>130</v>
      </c>
      <c r="B21" s="9">
        <v>4.5</v>
      </c>
      <c r="C21" s="9">
        <v>17.5</v>
      </c>
      <c r="D21" s="9">
        <v>9</v>
      </c>
      <c r="E21" s="9">
        <v>17</v>
      </c>
      <c r="F21" s="38"/>
      <c r="G21" s="38"/>
    </row>
    <row r="22" spans="1:7" s="32" customFormat="1" ht="15">
      <c r="A22" s="47" t="s">
        <v>110</v>
      </c>
      <c r="B22" s="9">
        <v>4.6</v>
      </c>
      <c r="C22" s="9">
        <v>16.3</v>
      </c>
      <c r="D22" s="9">
        <v>6.4</v>
      </c>
      <c r="E22" s="9">
        <v>14.4</v>
      </c>
      <c r="F22" s="38"/>
      <c r="G22" s="38"/>
    </row>
    <row r="23" spans="1:12" s="32" customFormat="1" ht="15">
      <c r="A23" s="47" t="s">
        <v>107</v>
      </c>
      <c r="B23" s="9">
        <v>1.5</v>
      </c>
      <c r="C23" s="9">
        <v>14.4</v>
      </c>
      <c r="D23" s="9">
        <v>2.8</v>
      </c>
      <c r="E23" s="9">
        <v>7</v>
      </c>
      <c r="F23" s="38"/>
      <c r="G23" s="38"/>
      <c r="H23" s="39"/>
      <c r="I23" s="39"/>
      <c r="J23" s="39"/>
      <c r="K23" s="39"/>
      <c r="L23" s="39"/>
    </row>
    <row r="24" spans="1:7" s="32" customFormat="1" ht="15">
      <c r="A24" s="47" t="s">
        <v>112</v>
      </c>
      <c r="B24" s="9">
        <v>3.7</v>
      </c>
      <c r="C24" s="9">
        <v>12.8</v>
      </c>
      <c r="D24" s="9">
        <v>5.2</v>
      </c>
      <c r="E24" s="9">
        <v>12.8</v>
      </c>
      <c r="F24" s="38"/>
      <c r="G24" s="38"/>
    </row>
    <row r="25" spans="1:7" s="32" customFormat="1" ht="15">
      <c r="A25" s="47" t="s">
        <v>117</v>
      </c>
      <c r="B25" s="9">
        <v>3.9</v>
      </c>
      <c r="C25" s="9">
        <v>12.5</v>
      </c>
      <c r="D25" s="9">
        <v>7.5</v>
      </c>
      <c r="E25" s="9">
        <v>9.3</v>
      </c>
      <c r="F25" s="38"/>
      <c r="G25" s="38"/>
    </row>
    <row r="26" spans="1:7" s="32" customFormat="1" ht="15">
      <c r="A26" s="48" t="s">
        <v>183</v>
      </c>
      <c r="B26" s="9"/>
      <c r="C26" s="9">
        <v>10</v>
      </c>
      <c r="D26" s="9">
        <v>3.6</v>
      </c>
      <c r="E26" s="9">
        <v>7.6</v>
      </c>
      <c r="F26" s="38"/>
      <c r="G26" s="38"/>
    </row>
    <row r="27" spans="1:7" s="32" customFormat="1" ht="15">
      <c r="A27" s="47" t="s">
        <v>118</v>
      </c>
      <c r="B27" s="9">
        <v>2.8</v>
      </c>
      <c r="C27" s="9">
        <v>9.2</v>
      </c>
      <c r="D27" s="9">
        <v>3.8</v>
      </c>
      <c r="E27" s="9">
        <v>8.5</v>
      </c>
      <c r="F27" s="38"/>
      <c r="G27" s="38"/>
    </row>
    <row r="28" spans="1:7" s="32" customFormat="1" ht="15">
      <c r="A28" s="47" t="s">
        <v>125</v>
      </c>
      <c r="B28" s="9">
        <v>1.8</v>
      </c>
      <c r="C28" s="9">
        <v>7.2</v>
      </c>
      <c r="D28" s="9">
        <v>2.8</v>
      </c>
      <c r="E28" s="9">
        <v>5</v>
      </c>
      <c r="F28" s="38"/>
      <c r="G28" s="38"/>
    </row>
    <row r="29" spans="1:7" s="32" customFormat="1" ht="15">
      <c r="A29" s="47" t="s">
        <v>126</v>
      </c>
      <c r="B29" s="9">
        <v>2.8</v>
      </c>
      <c r="C29" s="9">
        <v>6.4</v>
      </c>
      <c r="D29" s="9">
        <v>4.8</v>
      </c>
      <c r="E29" s="9">
        <v>8.3</v>
      </c>
      <c r="F29" s="38"/>
      <c r="G29" s="38"/>
    </row>
    <row r="30" spans="1:7" s="32" customFormat="1" ht="15">
      <c r="A30" s="47" t="s">
        <v>119</v>
      </c>
      <c r="B30" s="9">
        <v>2.3</v>
      </c>
      <c r="C30" s="9">
        <v>6</v>
      </c>
      <c r="D30" s="9">
        <v>3.2</v>
      </c>
      <c r="E30" s="9">
        <v>6</v>
      </c>
      <c r="F30" s="38"/>
      <c r="G30" s="38"/>
    </row>
    <row r="31" spans="1:7" s="32" customFormat="1" ht="15">
      <c r="A31" s="47" t="s">
        <v>121</v>
      </c>
      <c r="B31" s="9">
        <v>1.3</v>
      </c>
      <c r="C31" s="9">
        <v>6</v>
      </c>
      <c r="D31" s="9">
        <v>2.5</v>
      </c>
      <c r="E31" s="9">
        <v>3.7</v>
      </c>
      <c r="F31" s="38"/>
      <c r="G31" s="38"/>
    </row>
    <row r="32" spans="1:7" s="32" customFormat="1" ht="12" customHeight="1">
      <c r="A32" s="47" t="s">
        <v>115</v>
      </c>
      <c r="B32" s="9">
        <v>1.9</v>
      </c>
      <c r="C32" s="9">
        <v>5.8</v>
      </c>
      <c r="D32" s="9">
        <v>3.8</v>
      </c>
      <c r="E32" s="9">
        <v>4.8</v>
      </c>
      <c r="F32" s="38"/>
      <c r="G32" s="38"/>
    </row>
    <row r="33" spans="1:7" s="32" customFormat="1" ht="15">
      <c r="A33" s="47" t="s">
        <v>129</v>
      </c>
      <c r="B33" s="9">
        <v>1.4</v>
      </c>
      <c r="C33" s="9">
        <v>4.6</v>
      </c>
      <c r="D33" s="9">
        <v>1.6</v>
      </c>
      <c r="E33" s="9">
        <v>3</v>
      </c>
      <c r="F33" s="38"/>
      <c r="G33" s="38"/>
    </row>
    <row r="34" spans="1:7" s="32" customFormat="1" ht="15">
      <c r="A34" s="47" t="s">
        <v>127</v>
      </c>
      <c r="B34" s="9">
        <v>3.2</v>
      </c>
      <c r="C34" s="9">
        <v>2.7</v>
      </c>
      <c r="D34" s="9">
        <v>3.3</v>
      </c>
      <c r="E34" s="9">
        <v>2.1</v>
      </c>
      <c r="F34" s="38"/>
      <c r="G34" s="38"/>
    </row>
    <row r="35" spans="1:7" s="32" customFormat="1" ht="11.55" customHeight="1">
      <c r="A35" s="47" t="s">
        <v>106</v>
      </c>
      <c r="B35" s="9">
        <v>1.3</v>
      </c>
      <c r="C35" s="9">
        <v>1.8</v>
      </c>
      <c r="D35" s="9">
        <v>1.3</v>
      </c>
      <c r="E35" s="9">
        <v>1.3</v>
      </c>
      <c r="F35" s="38"/>
      <c r="G35" s="38"/>
    </row>
    <row r="36" spans="1:7" s="32" customFormat="1" ht="15">
      <c r="A36" s="46"/>
      <c r="B36" s="9"/>
      <c r="C36" s="9"/>
      <c r="D36" s="9"/>
      <c r="E36" s="9"/>
      <c r="F36" s="38"/>
      <c r="G36" s="38"/>
    </row>
    <row r="37" spans="1:10" s="32" customFormat="1" ht="15">
      <c r="A37" s="47" t="s">
        <v>132</v>
      </c>
      <c r="B37" s="10">
        <v>5.5</v>
      </c>
      <c r="C37" s="10">
        <v>25.6</v>
      </c>
      <c r="D37" s="10">
        <v>12.4</v>
      </c>
      <c r="E37" s="10">
        <v>24.5</v>
      </c>
      <c r="F37" s="38"/>
      <c r="G37" s="38"/>
      <c r="H37" s="49"/>
      <c r="I37" s="49"/>
      <c r="J37" s="49"/>
    </row>
    <row r="38" spans="2:5" s="32" customFormat="1" ht="15">
      <c r="B38"/>
      <c r="C38"/>
      <c r="D38"/>
      <c r="E38"/>
    </row>
    <row r="39" spans="1:5" s="32" customFormat="1" ht="15">
      <c r="A39" s="32" t="s">
        <v>182</v>
      </c>
      <c r="B39"/>
      <c r="C39"/>
      <c r="D39"/>
      <c r="E39"/>
    </row>
    <row r="40" spans="1:5" s="32" customFormat="1" ht="15">
      <c r="A40" s="32" t="s">
        <v>181</v>
      </c>
      <c r="B40"/>
      <c r="C40"/>
      <c r="D40"/>
      <c r="E40"/>
    </row>
    <row r="41" spans="1:5" s="32" customFormat="1" ht="15">
      <c r="A41" s="33"/>
      <c r="B41" s="26"/>
      <c r="C41" s="26"/>
      <c r="D41" s="26"/>
      <c r="E41" s="26"/>
    </row>
    <row r="42" spans="1:5" s="32" customFormat="1" ht="15">
      <c r="A42" s="33"/>
      <c r="B42" s="26"/>
      <c r="C42" s="26"/>
      <c r="D42" s="26"/>
      <c r="E42" s="26"/>
    </row>
    <row r="43" spans="1:5" s="32" customFormat="1" ht="15">
      <c r="A43" s="33"/>
      <c r="B43" s="26"/>
      <c r="C43" s="26"/>
      <c r="D43" s="26"/>
      <c r="E43" s="26"/>
    </row>
    <row r="44" spans="1:9" s="32" customFormat="1" ht="15">
      <c r="A44" s="33"/>
      <c r="B44" s="26"/>
      <c r="C44" s="26"/>
      <c r="D44" s="26"/>
      <c r="E44" s="26"/>
      <c r="I44" s="33"/>
    </row>
    <row r="45" spans="1:9" s="32" customFormat="1" ht="15">
      <c r="A45" s="33"/>
      <c r="B45" s="26"/>
      <c r="C45" s="26"/>
      <c r="D45" s="26"/>
      <c r="E45" s="26"/>
      <c r="I45" s="33"/>
    </row>
    <row r="46" spans="1:9" s="32" customFormat="1" ht="15">
      <c r="A46" s="33"/>
      <c r="B46" s="26"/>
      <c r="C46" s="26"/>
      <c r="D46" s="26"/>
      <c r="E46" s="26"/>
      <c r="I46" s="33"/>
    </row>
    <row r="47" spans="1:9" s="32" customFormat="1" ht="15">
      <c r="A47" s="33"/>
      <c r="B47" s="26"/>
      <c r="C47" s="26"/>
      <c r="D47" s="26"/>
      <c r="E47" s="26"/>
      <c r="I47" s="33"/>
    </row>
    <row r="48" spans="1:9" s="32" customFormat="1" ht="15">
      <c r="A48" s="33"/>
      <c r="B48" s="26"/>
      <c r="C48" s="26"/>
      <c r="D48" s="26"/>
      <c r="E48" s="26"/>
      <c r="I48" s="33"/>
    </row>
    <row r="49" spans="1:9" s="32" customFormat="1" ht="15">
      <c r="A49" s="33"/>
      <c r="B49" s="26"/>
      <c r="C49" s="26"/>
      <c r="D49" s="26"/>
      <c r="E49" s="26"/>
      <c r="I49" s="33"/>
    </row>
    <row r="50" spans="1:9" s="32" customFormat="1" ht="15">
      <c r="A50" s="33"/>
      <c r="B50" s="26"/>
      <c r="C50" s="26"/>
      <c r="D50" s="26"/>
      <c r="E50" s="26"/>
      <c r="I50" s="33"/>
    </row>
    <row r="51" spans="1:9" s="32" customFormat="1" ht="15">
      <c r="A51" s="33"/>
      <c r="B51" s="26"/>
      <c r="C51" s="26"/>
      <c r="D51" s="26"/>
      <c r="E51" s="26"/>
      <c r="I51" s="33"/>
    </row>
    <row r="52" spans="1:9" s="32" customFormat="1" ht="15">
      <c r="A52" s="33"/>
      <c r="B52" s="26"/>
      <c r="C52" s="26"/>
      <c r="D52" s="26"/>
      <c r="E52" s="26"/>
      <c r="I52" s="33"/>
    </row>
    <row r="53" spans="1:9" s="32" customFormat="1" ht="15">
      <c r="A53" s="33"/>
      <c r="B53" s="26"/>
      <c r="C53" s="26"/>
      <c r="D53" s="26"/>
      <c r="E53" s="26"/>
      <c r="I53" s="33"/>
    </row>
    <row r="54" spans="1:9" s="32" customFormat="1" ht="15">
      <c r="A54" s="33"/>
      <c r="B54" s="26"/>
      <c r="C54" s="26"/>
      <c r="D54" s="26"/>
      <c r="E54" s="26"/>
      <c r="I54" s="33"/>
    </row>
    <row r="55" spans="1:9" s="32" customFormat="1" ht="15">
      <c r="A55" s="33"/>
      <c r="B55" s="26"/>
      <c r="C55" s="26"/>
      <c r="D55" s="26"/>
      <c r="E55" s="26"/>
      <c r="I55" s="33"/>
    </row>
    <row r="56" spans="1:9" s="32" customFormat="1" ht="15">
      <c r="A56" s="33"/>
      <c r="B56" s="26"/>
      <c r="C56" s="26"/>
      <c r="D56" s="26"/>
      <c r="E56" s="26"/>
      <c r="I56" s="33"/>
    </row>
    <row r="57" spans="1:9" s="32" customFormat="1" ht="15">
      <c r="A57" s="33"/>
      <c r="B57" s="26"/>
      <c r="C57" s="26"/>
      <c r="D57" s="26"/>
      <c r="E57" s="26"/>
      <c r="I57" s="33"/>
    </row>
    <row r="58" spans="1:9" s="32" customFormat="1" ht="15">
      <c r="A58" s="33"/>
      <c r="B58" s="26"/>
      <c r="C58" s="26"/>
      <c r="D58" s="26"/>
      <c r="E58" s="26"/>
      <c r="I58" s="33"/>
    </row>
    <row r="59" spans="1:9" s="32" customFormat="1" ht="15">
      <c r="A59" s="33"/>
      <c r="B59" s="26"/>
      <c r="C59" s="26"/>
      <c r="D59" s="26"/>
      <c r="E59" s="26"/>
      <c r="I59" s="33"/>
    </row>
    <row r="60" spans="1:9" s="32" customFormat="1" ht="15">
      <c r="A60" s="33"/>
      <c r="B60" s="26"/>
      <c r="C60" s="26"/>
      <c r="D60" s="26"/>
      <c r="E60" s="26"/>
      <c r="I60" s="33"/>
    </row>
    <row r="61" spans="1:9" s="32" customFormat="1" ht="15">
      <c r="A61" s="33"/>
      <c r="B61" s="26"/>
      <c r="C61" s="26"/>
      <c r="D61" s="26"/>
      <c r="E61" s="26"/>
      <c r="I61" s="33"/>
    </row>
    <row r="62" spans="1:9" s="32" customFormat="1" ht="15">
      <c r="A62" s="33"/>
      <c r="B62" s="26"/>
      <c r="C62" s="26"/>
      <c r="D62" s="26"/>
      <c r="E62" s="26"/>
      <c r="I62" s="33"/>
    </row>
    <row r="63" spans="1:9" s="32" customFormat="1" ht="15">
      <c r="A63" s="33"/>
      <c r="B63" s="26"/>
      <c r="C63" s="26"/>
      <c r="D63" s="26"/>
      <c r="E63" s="26"/>
      <c r="I63" s="33"/>
    </row>
    <row r="64" spans="1:9" s="32" customFormat="1" ht="15">
      <c r="A64" s="33"/>
      <c r="B64" s="26"/>
      <c r="C64" s="26"/>
      <c r="D64" s="26"/>
      <c r="E64" s="26"/>
      <c r="I64" s="33"/>
    </row>
    <row r="65" spans="1:9" s="32" customFormat="1" ht="15">
      <c r="A65" s="33"/>
      <c r="B65" s="26"/>
      <c r="C65" s="26"/>
      <c r="D65" s="26"/>
      <c r="E65" s="26"/>
      <c r="I65" s="33"/>
    </row>
    <row r="66" spans="1:9" s="32" customFormat="1" ht="15">
      <c r="A66" s="33"/>
      <c r="B66" s="26"/>
      <c r="C66" s="26"/>
      <c r="D66" s="26"/>
      <c r="E66" s="26"/>
      <c r="I66" s="33"/>
    </row>
    <row r="67" spans="1:9" s="32" customFormat="1" ht="15">
      <c r="A67" s="33"/>
      <c r="B67" s="26"/>
      <c r="C67" s="26"/>
      <c r="D67" s="26"/>
      <c r="E67" s="26"/>
      <c r="I67" s="33"/>
    </row>
    <row r="68" spans="1:9" s="32" customFormat="1" ht="15">
      <c r="A68" s="33"/>
      <c r="B68" s="26"/>
      <c r="C68" s="26"/>
      <c r="D68" s="26"/>
      <c r="E68" s="26"/>
      <c r="I68" s="33"/>
    </row>
    <row r="69" spans="1:9" s="32" customFormat="1" ht="15">
      <c r="A69" s="33"/>
      <c r="B69" s="26"/>
      <c r="C69" s="26"/>
      <c r="D69" s="26"/>
      <c r="E69" s="26"/>
      <c r="I69" s="33"/>
    </row>
    <row r="70" spans="1:9" s="32" customFormat="1" ht="15">
      <c r="A70" s="33"/>
      <c r="B70" s="26"/>
      <c r="C70" s="26"/>
      <c r="D70" s="26"/>
      <c r="E70" s="26"/>
      <c r="I70" s="33"/>
    </row>
    <row r="71" spans="1:9" s="32" customFormat="1" ht="15">
      <c r="A71" s="33"/>
      <c r="B71" s="26"/>
      <c r="C71" s="26"/>
      <c r="D71" s="26"/>
      <c r="E71" s="26"/>
      <c r="I71" s="33"/>
    </row>
    <row r="72" spans="1:9" s="32" customFormat="1" ht="15">
      <c r="A72" s="33"/>
      <c r="B72" s="26"/>
      <c r="C72" s="26"/>
      <c r="D72" s="26"/>
      <c r="E72" s="26"/>
      <c r="I72" s="33"/>
    </row>
    <row r="73" spans="1:9" s="32" customFormat="1" ht="15">
      <c r="A73" s="33"/>
      <c r="B73" s="26"/>
      <c r="C73" s="26"/>
      <c r="D73" s="26"/>
      <c r="E73" s="26"/>
      <c r="I73" s="33"/>
    </row>
    <row r="74" spans="1:9" s="32" customFormat="1" ht="15">
      <c r="A74" s="33"/>
      <c r="B74" s="26"/>
      <c r="C74" s="26"/>
      <c r="D74" s="26"/>
      <c r="E74" s="26"/>
      <c r="I74" s="33"/>
    </row>
    <row r="75" spans="1:9" s="32" customFormat="1" ht="15">
      <c r="A75" s="33"/>
      <c r="B75" s="26"/>
      <c r="C75" s="26"/>
      <c r="D75" s="26"/>
      <c r="E75" s="26"/>
      <c r="I75" s="33"/>
    </row>
    <row r="76" spans="1:9" s="32" customFormat="1" ht="15">
      <c r="A76" s="33"/>
      <c r="B76" s="26"/>
      <c r="C76" s="26"/>
      <c r="D76" s="26"/>
      <c r="E76" s="26"/>
      <c r="I76" s="33"/>
    </row>
    <row r="77" spans="1:9" s="32" customFormat="1" ht="15">
      <c r="A77" s="33"/>
      <c r="B77" s="26"/>
      <c r="C77" s="26"/>
      <c r="D77" s="26"/>
      <c r="E77" s="26"/>
      <c r="I77" s="33"/>
    </row>
    <row r="78" spans="1:9" s="32" customFormat="1" ht="15">
      <c r="A78" s="33"/>
      <c r="B78" s="26"/>
      <c r="C78" s="26"/>
      <c r="D78" s="26"/>
      <c r="E78" s="26"/>
      <c r="I78" s="33"/>
    </row>
    <row r="79" spans="1:9" s="32" customFormat="1" ht="15">
      <c r="A79" s="33"/>
      <c r="B79" s="26"/>
      <c r="C79" s="26"/>
      <c r="D79" s="26"/>
      <c r="E79" s="26"/>
      <c r="I79" s="33"/>
    </row>
    <row r="80" spans="1:9" s="32" customFormat="1" ht="15">
      <c r="A80" s="33"/>
      <c r="B80" s="26"/>
      <c r="C80" s="26"/>
      <c r="D80" s="26"/>
      <c r="E80" s="26"/>
      <c r="I80" s="33"/>
    </row>
    <row r="81" spans="1:9" s="32" customFormat="1" ht="15">
      <c r="A81" s="33"/>
      <c r="B81" s="26"/>
      <c r="C81" s="26"/>
      <c r="D81" s="26"/>
      <c r="E81" s="26"/>
      <c r="I81" s="33"/>
    </row>
    <row r="82" spans="1:9" s="32" customFormat="1" ht="15">
      <c r="A82" s="33"/>
      <c r="B82" s="26"/>
      <c r="C82" s="26"/>
      <c r="D82" s="26"/>
      <c r="E82" s="26"/>
      <c r="I82" s="33"/>
    </row>
    <row r="83" spans="1:9" s="32" customFormat="1" ht="15">
      <c r="A83" s="33"/>
      <c r="B83" s="26"/>
      <c r="C83" s="26"/>
      <c r="D83" s="26"/>
      <c r="E83" s="26"/>
      <c r="I83" s="33"/>
    </row>
    <row r="84" spans="1:9" s="32" customFormat="1" ht="15">
      <c r="A84" s="33"/>
      <c r="B84" s="26"/>
      <c r="C84" s="26"/>
      <c r="D84" s="26"/>
      <c r="E84" s="26"/>
      <c r="I84" s="33"/>
    </row>
    <row r="85" spans="1:9" s="32" customFormat="1" ht="15">
      <c r="A85" s="33"/>
      <c r="B85" s="26"/>
      <c r="C85" s="26"/>
      <c r="D85" s="26"/>
      <c r="E85" s="26"/>
      <c r="I85" s="33"/>
    </row>
    <row r="86" spans="1:9" s="32" customFormat="1" ht="15">
      <c r="A86" s="33"/>
      <c r="B86" s="26"/>
      <c r="C86" s="26"/>
      <c r="D86" s="26"/>
      <c r="E86" s="26"/>
      <c r="I86" s="33"/>
    </row>
  </sheetData>
  <autoFilter ref="A8:O8">
    <sortState ref="A9:O86">
      <sortCondition descending="1" sortBy="value" ref="C9:C86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 topLeftCell="A96">
      <selection activeCell="U85" sqref="U85"/>
    </sheetView>
  </sheetViews>
  <sheetFormatPr defaultColWidth="8.8515625" defaultRowHeight="15"/>
  <cols>
    <col min="1" max="16384" width="8.8515625" style="4" customWidth="1"/>
  </cols>
  <sheetData>
    <row r="1" spans="1:6" ht="15">
      <c r="A1" s="4" t="s">
        <v>174</v>
      </c>
      <c r="B1" s="4" t="s">
        <v>174</v>
      </c>
      <c r="C1" s="4" t="s">
        <v>175</v>
      </c>
      <c r="D1" s="4" t="s">
        <v>175</v>
      </c>
      <c r="E1" s="4" t="s">
        <v>176</v>
      </c>
      <c r="F1" s="4" t="s">
        <v>176</v>
      </c>
    </row>
    <row r="2" spans="1:6" ht="15">
      <c r="A2" s="4" t="s">
        <v>177</v>
      </c>
      <c r="B2" s="4" t="s">
        <v>177</v>
      </c>
      <c r="C2" s="4" t="s">
        <v>172</v>
      </c>
      <c r="D2" s="4" t="s">
        <v>172</v>
      </c>
      <c r="E2" s="4" t="s">
        <v>173</v>
      </c>
      <c r="F2" s="4" t="s">
        <v>173</v>
      </c>
    </row>
    <row r="3" spans="1:10" ht="15">
      <c r="A3" s="4" t="s">
        <v>178</v>
      </c>
      <c r="B3" s="4" t="s">
        <v>178</v>
      </c>
      <c r="C3" s="87" t="s">
        <v>202</v>
      </c>
      <c r="D3" s="87"/>
      <c r="E3" s="87"/>
      <c r="F3" s="87"/>
      <c r="G3" s="88" t="s">
        <v>203</v>
      </c>
      <c r="H3" s="88"/>
      <c r="I3" s="88"/>
      <c r="J3" s="88"/>
    </row>
    <row r="4" spans="1:14" ht="15">
      <c r="A4" s="4" t="s">
        <v>8</v>
      </c>
      <c r="B4" s="4" t="s">
        <v>8</v>
      </c>
      <c r="C4" s="4" t="s">
        <v>10</v>
      </c>
      <c r="D4" s="4" t="s">
        <v>11</v>
      </c>
      <c r="E4" s="4" t="s">
        <v>10</v>
      </c>
      <c r="F4" s="4" t="s">
        <v>11</v>
      </c>
      <c r="G4" s="4" t="s">
        <v>10</v>
      </c>
      <c r="H4" s="4" t="s">
        <v>11</v>
      </c>
      <c r="I4" s="4" t="s">
        <v>10</v>
      </c>
      <c r="J4" s="4" t="s">
        <v>11</v>
      </c>
      <c r="K4" s="86" t="s">
        <v>202</v>
      </c>
      <c r="L4" s="86"/>
      <c r="M4" s="86" t="s">
        <v>204</v>
      </c>
      <c r="N4" s="86"/>
    </row>
    <row r="5" spans="1:14" ht="15">
      <c r="A5" s="4" t="s">
        <v>179</v>
      </c>
      <c r="B5" s="4" t="s">
        <v>180</v>
      </c>
      <c r="C5" s="86" t="s">
        <v>200</v>
      </c>
      <c r="D5" s="86"/>
      <c r="E5" s="89" t="s">
        <v>201</v>
      </c>
      <c r="F5" s="89"/>
      <c r="G5" s="86" t="s">
        <v>200</v>
      </c>
      <c r="H5" s="86"/>
      <c r="I5" s="89" t="s">
        <v>201</v>
      </c>
      <c r="J5" s="89"/>
      <c r="K5" s="4" t="s">
        <v>10</v>
      </c>
      <c r="L5" s="4" t="s">
        <v>11</v>
      </c>
      <c r="M5" s="4" t="s">
        <v>10</v>
      </c>
      <c r="N5" s="4" t="s">
        <v>11</v>
      </c>
    </row>
    <row r="6" spans="1:14" ht="15">
      <c r="A6" s="4" t="s">
        <v>104</v>
      </c>
      <c r="B6" s="4" t="s">
        <v>133</v>
      </c>
      <c r="C6" s="4">
        <v>91</v>
      </c>
      <c r="D6" s="4">
        <v>73.7</v>
      </c>
      <c r="E6" s="4">
        <v>82.5</v>
      </c>
      <c r="F6" s="4">
        <v>78.7</v>
      </c>
      <c r="G6" s="4">
        <v>4.9</v>
      </c>
      <c r="H6" s="4">
        <v>31.5</v>
      </c>
      <c r="I6" s="4">
        <v>7.2</v>
      </c>
      <c r="J6" s="4">
        <v>20.2</v>
      </c>
      <c r="K6" s="4">
        <f>C6-E6</f>
        <v>8.5</v>
      </c>
      <c r="L6" s="4">
        <f>D6-F6</f>
        <v>-5</v>
      </c>
      <c r="M6" s="4">
        <f>G6-I6</f>
        <v>-2.3</v>
      </c>
      <c r="N6" s="4">
        <f>H6-J6</f>
        <v>11.3</v>
      </c>
    </row>
    <row r="7" spans="11:12" ht="15"/>
    <row r="8" spans="1:18" ht="15">
      <c r="A8" s="4" t="s">
        <v>80</v>
      </c>
      <c r="B8" s="4" t="s">
        <v>108</v>
      </c>
      <c r="C8" s="4">
        <v>92.3</v>
      </c>
      <c r="D8" s="4">
        <v>84.5</v>
      </c>
      <c r="E8" s="4">
        <v>82.7</v>
      </c>
      <c r="F8" s="4">
        <v>79.5</v>
      </c>
      <c r="G8" s="4">
        <v>5</v>
      </c>
      <c r="H8" s="4">
        <v>26.3</v>
      </c>
      <c r="I8" s="4">
        <v>13.2</v>
      </c>
      <c r="J8" s="4">
        <v>27.5</v>
      </c>
      <c r="K8" s="4">
        <f aca="true" t="shared" si="0" ref="K8:K34">C8-E8</f>
        <v>9.599999999999994</v>
      </c>
      <c r="L8" s="4">
        <f aca="true" t="shared" si="1" ref="L8:L34">D8-F8</f>
        <v>5</v>
      </c>
      <c r="M8" s="4">
        <f aca="true" t="shared" si="2" ref="M8:M31">G8-I8</f>
        <v>-8.2</v>
      </c>
      <c r="N8" s="4">
        <f aca="true" t="shared" si="3" ref="N8:N31">H8-J8</f>
        <v>-1.1999999999999993</v>
      </c>
      <c r="R8" s="4">
        <v>33.99999999999999</v>
      </c>
    </row>
    <row r="9" spans="1:18" ht="15">
      <c r="A9" s="4" t="s">
        <v>85</v>
      </c>
      <c r="B9" s="4" t="s">
        <v>130</v>
      </c>
      <c r="C9" s="4">
        <v>93.6</v>
      </c>
      <c r="D9" s="4">
        <v>81.7</v>
      </c>
      <c r="E9" s="4">
        <v>78.4</v>
      </c>
      <c r="F9" s="4">
        <v>82.5</v>
      </c>
      <c r="G9" s="4">
        <v>4.5</v>
      </c>
      <c r="H9" s="4">
        <v>17.5</v>
      </c>
      <c r="I9" s="4">
        <v>9</v>
      </c>
      <c r="J9" s="4">
        <v>17</v>
      </c>
      <c r="K9" s="4">
        <f t="shared" si="0"/>
        <v>15.199999999999989</v>
      </c>
      <c r="L9" s="4">
        <f t="shared" si="1"/>
        <v>-0.7999999999999972</v>
      </c>
      <c r="M9" s="4">
        <f t="shared" si="2"/>
        <v>-4.5</v>
      </c>
      <c r="N9" s="4">
        <f t="shared" si="3"/>
        <v>0.5</v>
      </c>
      <c r="R9" s="4">
        <v>33.50000000000001</v>
      </c>
    </row>
    <row r="10" spans="1:18" ht="15">
      <c r="A10" s="61" t="s">
        <v>73</v>
      </c>
      <c r="B10" s="4" t="s">
        <v>124</v>
      </c>
      <c r="C10" s="4">
        <v>93.4</v>
      </c>
      <c r="D10" s="4">
        <v>80.1</v>
      </c>
      <c r="E10" s="4">
        <v>85</v>
      </c>
      <c r="F10" s="4">
        <v>85.8</v>
      </c>
      <c r="G10" s="4">
        <v>7.6</v>
      </c>
      <c r="H10" s="4">
        <v>69.1</v>
      </c>
      <c r="I10" s="4">
        <v>11.8</v>
      </c>
      <c r="J10" s="4">
        <v>35.1</v>
      </c>
      <c r="K10" s="4">
        <f t="shared" si="0"/>
        <v>8.400000000000006</v>
      </c>
      <c r="L10" s="4">
        <f t="shared" si="1"/>
        <v>-5.700000000000003</v>
      </c>
      <c r="M10" s="4">
        <f t="shared" si="2"/>
        <v>-4.200000000000001</v>
      </c>
      <c r="N10" s="4">
        <f t="shared" si="3"/>
        <v>33.99999999999999</v>
      </c>
      <c r="Q10" s="4" t="s">
        <v>124</v>
      </c>
      <c r="R10" s="4">
        <v>25.800000000000004</v>
      </c>
    </row>
    <row r="11" spans="1:18" ht="15">
      <c r="A11" s="4" t="s">
        <v>77</v>
      </c>
      <c r="B11" s="4" t="s">
        <v>117</v>
      </c>
      <c r="C11" s="4">
        <v>94.5</v>
      </c>
      <c r="D11" s="4">
        <v>76.5</v>
      </c>
      <c r="E11" s="4">
        <v>85.1</v>
      </c>
      <c r="F11" s="4">
        <v>81.4</v>
      </c>
      <c r="G11" s="4">
        <v>3.9</v>
      </c>
      <c r="H11" s="4">
        <v>12.5</v>
      </c>
      <c r="I11" s="4">
        <v>7.5</v>
      </c>
      <c r="J11" s="4">
        <v>9.3</v>
      </c>
      <c r="K11" s="4">
        <f t="shared" si="0"/>
        <v>9.400000000000006</v>
      </c>
      <c r="L11" s="4">
        <f t="shared" si="1"/>
        <v>-4.900000000000006</v>
      </c>
      <c r="M11" s="4">
        <f t="shared" si="2"/>
        <v>-3.6</v>
      </c>
      <c r="N11" s="4">
        <f t="shared" si="3"/>
        <v>3.1999999999999993</v>
      </c>
      <c r="R11" s="4">
        <v>17.5</v>
      </c>
    </row>
    <row r="12" spans="1:18" ht="15">
      <c r="A12" s="4" t="s">
        <v>101</v>
      </c>
      <c r="B12" s="4" t="s">
        <v>131</v>
      </c>
      <c r="C12" s="4">
        <v>96.1</v>
      </c>
      <c r="D12" s="4">
        <v>87.8</v>
      </c>
      <c r="E12" s="4">
        <v>82.1</v>
      </c>
      <c r="F12" s="4">
        <v>77.5</v>
      </c>
      <c r="G12" s="4">
        <v>7.6</v>
      </c>
      <c r="H12" s="4">
        <v>24.3</v>
      </c>
      <c r="I12" s="4">
        <v>11.1</v>
      </c>
      <c r="J12" s="4">
        <v>19.5</v>
      </c>
      <c r="K12" s="4">
        <f t="shared" si="0"/>
        <v>14</v>
      </c>
      <c r="L12" s="4">
        <f t="shared" si="1"/>
        <v>10.299999999999997</v>
      </c>
      <c r="M12" s="4">
        <f t="shared" si="2"/>
        <v>-3.5</v>
      </c>
      <c r="N12" s="4">
        <f t="shared" si="3"/>
        <v>4.800000000000001</v>
      </c>
      <c r="R12" s="4">
        <v>17.4</v>
      </c>
    </row>
    <row r="13" spans="1:18" ht="15">
      <c r="A13" s="4" t="s">
        <v>83</v>
      </c>
      <c r="B13" s="4" t="s">
        <v>113</v>
      </c>
      <c r="C13" s="4">
        <v>89.2</v>
      </c>
      <c r="D13" s="4">
        <v>70.3</v>
      </c>
      <c r="E13" s="4">
        <v>77.5</v>
      </c>
      <c r="F13" s="4">
        <v>73.3</v>
      </c>
      <c r="G13" s="4">
        <v>3.2</v>
      </c>
      <c r="H13" s="4">
        <v>24</v>
      </c>
      <c r="I13" s="4">
        <v>6.3</v>
      </c>
      <c r="J13" s="4">
        <v>18.6</v>
      </c>
      <c r="K13" s="4">
        <f t="shared" si="0"/>
        <v>11.700000000000003</v>
      </c>
      <c r="L13" s="4">
        <f t="shared" si="1"/>
        <v>-3</v>
      </c>
      <c r="M13" s="4">
        <f t="shared" si="2"/>
        <v>-3.0999999999999996</v>
      </c>
      <c r="N13" s="4">
        <f t="shared" si="3"/>
        <v>5.399999999999999</v>
      </c>
      <c r="R13" s="4">
        <v>13.899999999999999</v>
      </c>
    </row>
    <row r="14" spans="1:18" ht="15">
      <c r="A14" s="4" t="s">
        <v>91</v>
      </c>
      <c r="B14" s="4" t="s">
        <v>116</v>
      </c>
      <c r="C14" s="4">
        <v>89.5</v>
      </c>
      <c r="D14" s="4">
        <v>59.4</v>
      </c>
      <c r="E14" s="4">
        <v>77.7</v>
      </c>
      <c r="F14" s="4">
        <v>64.7</v>
      </c>
      <c r="G14" s="4">
        <v>5.5</v>
      </c>
      <c r="H14" s="4">
        <v>37.4</v>
      </c>
      <c r="I14" s="4">
        <v>8.3</v>
      </c>
      <c r="J14" s="4">
        <v>26.8</v>
      </c>
      <c r="K14" s="4">
        <f t="shared" si="0"/>
        <v>11.799999999999997</v>
      </c>
      <c r="L14" s="4">
        <f t="shared" si="1"/>
        <v>-5.300000000000004</v>
      </c>
      <c r="M14" s="4">
        <f t="shared" si="2"/>
        <v>-2.8000000000000007</v>
      </c>
      <c r="N14" s="4">
        <f t="shared" si="3"/>
        <v>10.599999999999998</v>
      </c>
      <c r="Q14" s="4" t="s">
        <v>116</v>
      </c>
      <c r="R14" s="4">
        <v>12.799999999999997</v>
      </c>
    </row>
    <row r="15" spans="1:18" ht="15">
      <c r="A15" s="4" t="s">
        <v>79</v>
      </c>
      <c r="B15" s="4" t="s">
        <v>134</v>
      </c>
      <c r="C15" s="4">
        <v>92.6</v>
      </c>
      <c r="D15" s="4">
        <v>76.1</v>
      </c>
      <c r="E15" s="4">
        <v>87.3</v>
      </c>
      <c r="F15" s="4">
        <v>85.9</v>
      </c>
      <c r="G15" s="4">
        <v>7.4</v>
      </c>
      <c r="H15" s="4">
        <v>64.9</v>
      </c>
      <c r="I15" s="4">
        <v>10.2</v>
      </c>
      <c r="J15" s="4">
        <v>31.4</v>
      </c>
      <c r="K15" s="4">
        <f t="shared" si="0"/>
        <v>5.299999999999997</v>
      </c>
      <c r="L15" s="4">
        <f t="shared" si="1"/>
        <v>-9.800000000000011</v>
      </c>
      <c r="M15" s="4">
        <f t="shared" si="2"/>
        <v>-2.799999999999999</v>
      </c>
      <c r="N15" s="4">
        <f t="shared" si="3"/>
        <v>33.50000000000001</v>
      </c>
      <c r="Q15" s="4" t="s">
        <v>134</v>
      </c>
      <c r="R15" s="4">
        <v>10.599999999999998</v>
      </c>
    </row>
    <row r="16" spans="1:14" ht="15">
      <c r="A16" s="61" t="s">
        <v>46</v>
      </c>
      <c r="B16" s="4" t="s">
        <v>126</v>
      </c>
      <c r="C16" s="4">
        <v>93.3</v>
      </c>
      <c r="D16" s="4">
        <v>85.1</v>
      </c>
      <c r="E16" s="4">
        <v>84.2</v>
      </c>
      <c r="F16" s="4">
        <v>83.4</v>
      </c>
      <c r="G16" s="4">
        <v>2.8</v>
      </c>
      <c r="H16" s="4">
        <v>6.4</v>
      </c>
      <c r="I16" s="4">
        <v>4.8</v>
      </c>
      <c r="J16" s="4">
        <v>8.3</v>
      </c>
      <c r="K16" s="4">
        <f t="shared" si="0"/>
        <v>9.099999999999994</v>
      </c>
      <c r="L16" s="4">
        <f t="shared" si="1"/>
        <v>1.6999999999999886</v>
      </c>
      <c r="M16" s="4">
        <f t="shared" si="2"/>
        <v>-2</v>
      </c>
      <c r="N16" s="4">
        <f t="shared" si="3"/>
        <v>-1.9000000000000004</v>
      </c>
    </row>
    <row r="17" spans="1:17" ht="15">
      <c r="A17" s="61" t="s">
        <v>96</v>
      </c>
      <c r="B17" s="4" t="s">
        <v>123</v>
      </c>
      <c r="C17" s="4">
        <v>95.4</v>
      </c>
      <c r="D17" s="4">
        <v>83.4</v>
      </c>
      <c r="E17" s="4">
        <v>86.6</v>
      </c>
      <c r="F17" s="4">
        <v>83</v>
      </c>
      <c r="G17" s="4">
        <v>12.6</v>
      </c>
      <c r="H17" s="4">
        <v>69.2</v>
      </c>
      <c r="I17" s="4">
        <v>14.5</v>
      </c>
      <c r="J17" s="4">
        <v>43.4</v>
      </c>
      <c r="K17" s="4">
        <f t="shared" si="0"/>
        <v>8.800000000000011</v>
      </c>
      <c r="L17" s="4">
        <f t="shared" si="1"/>
        <v>0.4000000000000057</v>
      </c>
      <c r="M17" s="4">
        <f t="shared" si="2"/>
        <v>-1.9000000000000004</v>
      </c>
      <c r="N17" s="4">
        <f t="shared" si="3"/>
        <v>25.800000000000004</v>
      </c>
      <c r="Q17" s="4" t="s">
        <v>123</v>
      </c>
    </row>
    <row r="18" spans="1:17" ht="15">
      <c r="A18" s="4" t="s">
        <v>89</v>
      </c>
      <c r="B18" s="4" t="s">
        <v>111</v>
      </c>
      <c r="C18" s="4">
        <v>92.3</v>
      </c>
      <c r="D18" s="4">
        <v>73</v>
      </c>
      <c r="E18" s="4">
        <v>84.9</v>
      </c>
      <c r="F18" s="4">
        <v>82.8</v>
      </c>
      <c r="G18" s="4">
        <v>4.6</v>
      </c>
      <c r="H18" s="4">
        <v>31.8</v>
      </c>
      <c r="I18" s="4">
        <v>6.5</v>
      </c>
      <c r="J18" s="4">
        <v>14.3</v>
      </c>
      <c r="K18" s="4">
        <f t="shared" si="0"/>
        <v>7.3999999999999915</v>
      </c>
      <c r="L18" s="4">
        <f t="shared" si="1"/>
        <v>-9.799999999999997</v>
      </c>
      <c r="M18" s="4">
        <f t="shared" si="2"/>
        <v>-1.9000000000000004</v>
      </c>
      <c r="N18" s="4">
        <f t="shared" si="3"/>
        <v>17.5</v>
      </c>
      <c r="Q18" s="4" t="s">
        <v>111</v>
      </c>
    </row>
    <row r="19" spans="1:14" ht="15">
      <c r="A19" s="4" t="s">
        <v>87</v>
      </c>
      <c r="B19" s="4" t="s">
        <v>115</v>
      </c>
      <c r="C19" s="4">
        <v>90.5</v>
      </c>
      <c r="D19" s="4">
        <v>77.8</v>
      </c>
      <c r="E19" s="4">
        <v>79.3</v>
      </c>
      <c r="F19" s="4">
        <v>75.4</v>
      </c>
      <c r="G19" s="4">
        <v>1.9</v>
      </c>
      <c r="H19" s="4">
        <v>5.8</v>
      </c>
      <c r="I19" s="4">
        <v>3.8</v>
      </c>
      <c r="J19" s="4">
        <v>4.8</v>
      </c>
      <c r="K19" s="4">
        <f t="shared" si="0"/>
        <v>11.200000000000003</v>
      </c>
      <c r="L19" s="4">
        <f t="shared" si="1"/>
        <v>2.3999999999999915</v>
      </c>
      <c r="M19" s="4">
        <f t="shared" si="2"/>
        <v>-1.9</v>
      </c>
      <c r="N19" s="4">
        <f t="shared" si="3"/>
        <v>1</v>
      </c>
    </row>
    <row r="20" spans="1:14" ht="15">
      <c r="A20" s="4" t="s">
        <v>81</v>
      </c>
      <c r="B20" s="4" t="s">
        <v>110</v>
      </c>
      <c r="C20" s="4">
        <v>93.2</v>
      </c>
      <c r="D20" s="4">
        <v>81.7</v>
      </c>
      <c r="E20" s="4">
        <v>86</v>
      </c>
      <c r="F20" s="4">
        <v>86.2</v>
      </c>
      <c r="G20" s="4">
        <v>4.6</v>
      </c>
      <c r="H20" s="4">
        <v>16.3</v>
      </c>
      <c r="I20" s="4">
        <v>6.4</v>
      </c>
      <c r="J20" s="4">
        <v>14.4</v>
      </c>
      <c r="K20" s="4">
        <f t="shared" si="0"/>
        <v>7.200000000000003</v>
      </c>
      <c r="L20" s="4">
        <f t="shared" si="1"/>
        <v>-4.5</v>
      </c>
      <c r="M20" s="4">
        <f t="shared" si="2"/>
        <v>-1.8000000000000007</v>
      </c>
      <c r="N20" s="4">
        <f t="shared" si="3"/>
        <v>1.9000000000000004</v>
      </c>
    </row>
    <row r="21" spans="1:14" ht="15">
      <c r="A21" s="4" t="s">
        <v>86</v>
      </c>
      <c r="B21" s="4" t="s">
        <v>114</v>
      </c>
      <c r="C21" s="4">
        <v>91.1</v>
      </c>
      <c r="D21" s="4">
        <v>77</v>
      </c>
      <c r="E21" s="4">
        <v>81.7</v>
      </c>
      <c r="F21" s="4">
        <v>81.9</v>
      </c>
      <c r="G21" s="4">
        <v>4.7</v>
      </c>
      <c r="H21" s="4">
        <v>27</v>
      </c>
      <c r="I21" s="4">
        <v>6.3</v>
      </c>
      <c r="J21" s="4">
        <v>17.6</v>
      </c>
      <c r="K21" s="4">
        <f t="shared" si="0"/>
        <v>9.399999999999991</v>
      </c>
      <c r="L21" s="4">
        <f t="shared" si="1"/>
        <v>-4.900000000000006</v>
      </c>
      <c r="M21" s="4">
        <f t="shared" si="2"/>
        <v>-1.5999999999999996</v>
      </c>
      <c r="N21" s="4">
        <f t="shared" si="3"/>
        <v>9.399999999999999</v>
      </c>
    </row>
    <row r="22" spans="1:14" ht="15">
      <c r="A22" s="4" t="s">
        <v>82</v>
      </c>
      <c r="B22" s="4" t="s">
        <v>112</v>
      </c>
      <c r="C22" s="4">
        <v>91.9</v>
      </c>
      <c r="D22" s="4">
        <v>63.9</v>
      </c>
      <c r="E22" s="4">
        <v>79.1</v>
      </c>
      <c r="F22" s="4">
        <v>66.1</v>
      </c>
      <c r="G22" s="4">
        <v>3.7</v>
      </c>
      <c r="H22" s="4">
        <v>12.8</v>
      </c>
      <c r="I22" s="4">
        <v>5.2</v>
      </c>
      <c r="J22" s="4">
        <v>12.8</v>
      </c>
      <c r="K22" s="4">
        <f t="shared" si="0"/>
        <v>12.800000000000011</v>
      </c>
      <c r="L22" s="4">
        <f t="shared" si="1"/>
        <v>-2.1999999999999957</v>
      </c>
      <c r="M22" s="4">
        <f t="shared" si="2"/>
        <v>-1.5</v>
      </c>
      <c r="N22" s="4">
        <f t="shared" si="3"/>
        <v>0</v>
      </c>
    </row>
    <row r="23" spans="1:14" ht="15">
      <c r="A23" s="4" t="s">
        <v>78</v>
      </c>
      <c r="B23" s="4" t="s">
        <v>107</v>
      </c>
      <c r="C23" s="4">
        <v>97.1</v>
      </c>
      <c r="D23" s="4">
        <v>71.3</v>
      </c>
      <c r="E23" s="4">
        <v>92.7</v>
      </c>
      <c r="F23" s="4">
        <v>90</v>
      </c>
      <c r="G23" s="4">
        <v>1.5</v>
      </c>
      <c r="H23" s="4">
        <v>14.4</v>
      </c>
      <c r="I23" s="4">
        <v>2.8</v>
      </c>
      <c r="J23" s="4">
        <v>7</v>
      </c>
      <c r="K23" s="4">
        <f t="shared" si="0"/>
        <v>4.3999999999999915</v>
      </c>
      <c r="L23" s="4">
        <f t="shared" si="1"/>
        <v>-18.700000000000003</v>
      </c>
      <c r="M23" s="4">
        <f t="shared" si="2"/>
        <v>-1.2999999999999998</v>
      </c>
      <c r="N23" s="4">
        <f t="shared" si="3"/>
        <v>7.4</v>
      </c>
    </row>
    <row r="24" spans="1:14" ht="15">
      <c r="A24" s="4" t="s">
        <v>88</v>
      </c>
      <c r="B24" s="4" t="s">
        <v>121</v>
      </c>
      <c r="C24" s="4">
        <v>94.4</v>
      </c>
      <c r="D24" s="4">
        <v>82.2</v>
      </c>
      <c r="E24" s="4">
        <v>89</v>
      </c>
      <c r="F24" s="4">
        <v>87.7</v>
      </c>
      <c r="G24" s="4">
        <v>1.3</v>
      </c>
      <c r="H24" s="4">
        <v>6</v>
      </c>
      <c r="I24" s="4">
        <v>2.5</v>
      </c>
      <c r="J24" s="4">
        <v>3.7</v>
      </c>
      <c r="K24" s="4">
        <f t="shared" si="0"/>
        <v>5.400000000000006</v>
      </c>
      <c r="L24" s="4">
        <f t="shared" si="1"/>
        <v>-5.5</v>
      </c>
      <c r="M24" s="4">
        <f t="shared" si="2"/>
        <v>-1.2</v>
      </c>
      <c r="N24" s="4">
        <f t="shared" si="3"/>
        <v>2.3</v>
      </c>
    </row>
    <row r="25" spans="1:14" ht="15">
      <c r="A25" s="4" t="s">
        <v>94</v>
      </c>
      <c r="B25" s="4" t="s">
        <v>118</v>
      </c>
      <c r="C25" s="4">
        <v>88.3</v>
      </c>
      <c r="D25" s="4">
        <v>77.8</v>
      </c>
      <c r="E25" s="4">
        <v>80.9</v>
      </c>
      <c r="F25" s="4">
        <v>81.8</v>
      </c>
      <c r="G25" s="4">
        <v>2.8</v>
      </c>
      <c r="H25" s="4">
        <v>9.2</v>
      </c>
      <c r="I25" s="4">
        <v>3.8</v>
      </c>
      <c r="J25" s="4">
        <v>8.5</v>
      </c>
      <c r="K25" s="4">
        <f t="shared" si="0"/>
        <v>7.3999999999999915</v>
      </c>
      <c r="L25" s="4">
        <f t="shared" si="1"/>
        <v>-4</v>
      </c>
      <c r="M25" s="4">
        <f t="shared" si="2"/>
        <v>-1</v>
      </c>
      <c r="N25" s="4">
        <f t="shared" si="3"/>
        <v>0.6999999999999993</v>
      </c>
    </row>
    <row r="26" spans="1:14" ht="15">
      <c r="A26" s="61" t="s">
        <v>98</v>
      </c>
      <c r="B26" s="4" t="s">
        <v>125</v>
      </c>
      <c r="C26" s="4">
        <v>85.4</v>
      </c>
      <c r="D26" s="4">
        <v>73.5</v>
      </c>
      <c r="E26" s="4">
        <v>78.5</v>
      </c>
      <c r="F26" s="4">
        <v>77.9</v>
      </c>
      <c r="G26" s="4">
        <v>1.8</v>
      </c>
      <c r="H26" s="4">
        <v>7.2</v>
      </c>
      <c r="I26" s="4">
        <v>2.8</v>
      </c>
      <c r="J26" s="4">
        <v>5</v>
      </c>
      <c r="K26" s="4">
        <f t="shared" si="0"/>
        <v>6.900000000000006</v>
      </c>
      <c r="L26" s="4">
        <f t="shared" si="1"/>
        <v>-4.400000000000006</v>
      </c>
      <c r="M26" s="4">
        <f t="shared" si="2"/>
        <v>-0.9999999999999998</v>
      </c>
      <c r="N26" s="4">
        <f t="shared" si="3"/>
        <v>2.2</v>
      </c>
    </row>
    <row r="27" spans="1:14" ht="15">
      <c r="A27" s="4" t="s">
        <v>92</v>
      </c>
      <c r="B27" s="4" t="s">
        <v>119</v>
      </c>
      <c r="C27" s="4">
        <v>92.8</v>
      </c>
      <c r="D27" s="4">
        <v>83.6</v>
      </c>
      <c r="E27" s="4">
        <v>81.3</v>
      </c>
      <c r="F27" s="4">
        <v>85.6</v>
      </c>
      <c r="G27" s="4">
        <v>2.3</v>
      </c>
      <c r="H27" s="4">
        <v>6</v>
      </c>
      <c r="I27" s="4">
        <v>3.2</v>
      </c>
      <c r="J27" s="4">
        <v>6</v>
      </c>
      <c r="K27" s="4">
        <f t="shared" si="0"/>
        <v>11.5</v>
      </c>
      <c r="L27" s="4">
        <f t="shared" si="1"/>
        <v>-2</v>
      </c>
      <c r="M27" s="4">
        <f t="shared" si="2"/>
        <v>-0.9000000000000004</v>
      </c>
      <c r="N27" s="4">
        <f t="shared" si="3"/>
        <v>0</v>
      </c>
    </row>
    <row r="28" spans="1:17" ht="15">
      <c r="A28" s="4" t="s">
        <v>74</v>
      </c>
      <c r="B28" s="4" t="s">
        <v>105</v>
      </c>
      <c r="C28" s="4">
        <v>90.4</v>
      </c>
      <c r="D28" s="4">
        <v>76.7</v>
      </c>
      <c r="E28" s="4">
        <v>81.3</v>
      </c>
      <c r="F28" s="4">
        <v>79.9</v>
      </c>
      <c r="G28" s="4">
        <v>6.3</v>
      </c>
      <c r="H28" s="4">
        <v>40.8</v>
      </c>
      <c r="I28" s="4">
        <v>7.1</v>
      </c>
      <c r="J28" s="4">
        <v>28</v>
      </c>
      <c r="K28" s="4">
        <f t="shared" si="0"/>
        <v>9.100000000000009</v>
      </c>
      <c r="L28" s="4">
        <f t="shared" si="1"/>
        <v>-3.200000000000003</v>
      </c>
      <c r="M28" s="4">
        <f t="shared" si="2"/>
        <v>-0.7999999999999998</v>
      </c>
      <c r="N28" s="4">
        <f t="shared" si="3"/>
        <v>12.799999999999997</v>
      </c>
      <c r="Q28" s="4" t="s">
        <v>105</v>
      </c>
    </row>
    <row r="29" spans="1:14" ht="15">
      <c r="A29" s="4" t="s">
        <v>103</v>
      </c>
      <c r="B29" s="4" t="s">
        <v>129</v>
      </c>
      <c r="C29" s="4">
        <v>91.8</v>
      </c>
      <c r="D29" s="4">
        <v>78</v>
      </c>
      <c r="E29" s="4">
        <v>85.1</v>
      </c>
      <c r="F29" s="4">
        <v>84.8</v>
      </c>
      <c r="G29" s="4">
        <v>1.4</v>
      </c>
      <c r="H29" s="4">
        <v>4.6</v>
      </c>
      <c r="I29" s="4">
        <v>1.6</v>
      </c>
      <c r="J29" s="4">
        <v>3</v>
      </c>
      <c r="K29" s="4">
        <f t="shared" si="0"/>
        <v>6.700000000000003</v>
      </c>
      <c r="L29" s="4">
        <f t="shared" si="1"/>
        <v>-6.799999999999997</v>
      </c>
      <c r="M29" s="4">
        <f t="shared" si="2"/>
        <v>-0.20000000000000018</v>
      </c>
      <c r="N29" s="4">
        <f t="shared" si="3"/>
        <v>1.5999999999999996</v>
      </c>
    </row>
    <row r="30" spans="1:17" ht="15">
      <c r="A30" s="4" t="s">
        <v>93</v>
      </c>
      <c r="B30" s="4" t="s">
        <v>120</v>
      </c>
      <c r="C30" s="4">
        <v>92.5</v>
      </c>
      <c r="D30" s="4">
        <v>82.7</v>
      </c>
      <c r="E30" s="4">
        <v>87.4</v>
      </c>
      <c r="F30" s="4">
        <v>85.1</v>
      </c>
      <c r="G30" s="4">
        <v>5</v>
      </c>
      <c r="H30" s="4">
        <v>36.9</v>
      </c>
      <c r="I30" s="4">
        <v>5.1</v>
      </c>
      <c r="J30" s="4">
        <v>19.5</v>
      </c>
      <c r="K30" s="4">
        <f t="shared" si="0"/>
        <v>5.099999999999994</v>
      </c>
      <c r="L30" s="4">
        <f t="shared" si="1"/>
        <v>-2.3999999999999915</v>
      </c>
      <c r="M30" s="4">
        <f t="shared" si="2"/>
        <v>-0.09999999999999964</v>
      </c>
      <c r="N30" s="4">
        <f t="shared" si="3"/>
        <v>17.4</v>
      </c>
      <c r="Q30" s="4" t="s">
        <v>120</v>
      </c>
    </row>
    <row r="31" spans="1:14" ht="15">
      <c r="A31" s="61" t="s">
        <v>99</v>
      </c>
      <c r="B31" s="4" t="s">
        <v>127</v>
      </c>
      <c r="C31" s="4">
        <v>88.6</v>
      </c>
      <c r="D31" s="4">
        <v>65.5</v>
      </c>
      <c r="E31" s="4">
        <v>84.7</v>
      </c>
      <c r="F31" s="4">
        <v>74.8</v>
      </c>
      <c r="G31" s="4">
        <v>3.2</v>
      </c>
      <c r="H31" s="4">
        <v>2.7</v>
      </c>
      <c r="I31" s="4">
        <v>3.3</v>
      </c>
      <c r="J31" s="4">
        <v>2.1</v>
      </c>
      <c r="K31" s="4">
        <f t="shared" si="0"/>
        <v>3.8999999999999915</v>
      </c>
      <c r="L31" s="4">
        <f t="shared" si="1"/>
        <v>-9.299999999999997</v>
      </c>
      <c r="M31" s="4">
        <f t="shared" si="2"/>
        <v>-0.09999999999999964</v>
      </c>
      <c r="N31" s="4">
        <f t="shared" si="3"/>
        <v>0.6000000000000001</v>
      </c>
    </row>
    <row r="32" spans="1:14" ht="15">
      <c r="A32" s="61" t="s">
        <v>102</v>
      </c>
      <c r="B32" s="4" t="s">
        <v>128</v>
      </c>
      <c r="C32" s="4">
        <v>96.3</v>
      </c>
      <c r="D32" s="4">
        <v>88.1</v>
      </c>
      <c r="E32" s="4">
        <v>88.5</v>
      </c>
      <c r="F32" s="4">
        <v>85.8</v>
      </c>
      <c r="G32" s="4" t="s">
        <v>153</v>
      </c>
      <c r="H32" s="4">
        <v>10</v>
      </c>
      <c r="I32" s="4">
        <v>3.6</v>
      </c>
      <c r="J32" s="4">
        <v>7.6</v>
      </c>
      <c r="K32" s="4">
        <f t="shared" si="0"/>
        <v>7.799999999999997</v>
      </c>
      <c r="L32" s="4">
        <f t="shared" si="1"/>
        <v>2.299999999999997</v>
      </c>
      <c r="M32" s="4">
        <v>0</v>
      </c>
      <c r="N32" s="4">
        <f>H32-J32</f>
        <v>2.4000000000000004</v>
      </c>
    </row>
    <row r="33" spans="1:17" ht="15">
      <c r="A33" s="61" t="s">
        <v>95</v>
      </c>
      <c r="B33" s="4" t="s">
        <v>122</v>
      </c>
      <c r="C33" s="4">
        <v>96</v>
      </c>
      <c r="D33" s="4">
        <v>75.7</v>
      </c>
      <c r="E33" s="4">
        <v>92.4</v>
      </c>
      <c r="F33" s="4">
        <v>87.9</v>
      </c>
      <c r="G33" s="4" t="s">
        <v>153</v>
      </c>
      <c r="H33" s="4">
        <v>23.2</v>
      </c>
      <c r="I33" s="4">
        <v>4</v>
      </c>
      <c r="J33" s="4">
        <v>9.3</v>
      </c>
      <c r="K33" s="4">
        <f t="shared" si="0"/>
        <v>3.5999999999999943</v>
      </c>
      <c r="L33" s="4">
        <f t="shared" si="1"/>
        <v>-12.200000000000003</v>
      </c>
      <c r="M33" s="4">
        <v>0</v>
      </c>
      <c r="N33" s="4">
        <f>H33-J33</f>
        <v>13.899999999999999</v>
      </c>
      <c r="Q33" s="4" t="s">
        <v>122</v>
      </c>
    </row>
    <row r="34" spans="1:14" ht="15">
      <c r="A34" s="4" t="s">
        <v>75</v>
      </c>
      <c r="B34" s="4" t="s">
        <v>106</v>
      </c>
      <c r="C34" s="4">
        <v>87.4</v>
      </c>
      <c r="D34" s="4">
        <v>77</v>
      </c>
      <c r="E34" s="4">
        <v>84.1</v>
      </c>
      <c r="F34" s="4">
        <v>81.2</v>
      </c>
      <c r="G34" s="4">
        <v>1.3</v>
      </c>
      <c r="H34" s="4">
        <v>1.8</v>
      </c>
      <c r="I34" s="4">
        <v>1.3</v>
      </c>
      <c r="J34" s="4">
        <v>1.3</v>
      </c>
      <c r="K34" s="4">
        <f t="shared" si="0"/>
        <v>3.3000000000000114</v>
      </c>
      <c r="L34" s="4">
        <f t="shared" si="1"/>
        <v>-4.200000000000003</v>
      </c>
      <c r="M34" s="4">
        <f>G34-I34</f>
        <v>0</v>
      </c>
      <c r="N34" s="4">
        <f>H34-J34</f>
        <v>0.5</v>
      </c>
    </row>
    <row r="35" spans="11:12" ht="15"/>
    <row r="36" spans="1:14" ht="15">
      <c r="A36" s="4" t="s">
        <v>97</v>
      </c>
      <c r="B36" s="4" t="s">
        <v>132</v>
      </c>
      <c r="C36" s="4">
        <v>94.8</v>
      </c>
      <c r="D36" s="4">
        <v>85.1</v>
      </c>
      <c r="E36" s="4">
        <v>82.1</v>
      </c>
      <c r="F36" s="4">
        <v>76.9</v>
      </c>
      <c r="G36" s="4">
        <v>5.5</v>
      </c>
      <c r="H36" s="4">
        <v>25.6</v>
      </c>
      <c r="I36" s="4">
        <v>12.4</v>
      </c>
      <c r="J36" s="4">
        <v>24.5</v>
      </c>
      <c r="K36" s="4">
        <f>C36-E36</f>
        <v>12.700000000000003</v>
      </c>
      <c r="L36" s="4">
        <f>D36-F36</f>
        <v>8.199999999999989</v>
      </c>
      <c r="M36" s="4">
        <f aca="true" t="shared" si="4" ref="M36">G36-I36</f>
        <v>-6.9</v>
      </c>
      <c r="N36" s="4">
        <f aca="true" t="shared" si="5" ref="N36">H36-J36</f>
        <v>1.1000000000000014</v>
      </c>
    </row>
    <row r="37" ht="15">
      <c r="Q37" s="62" t="s">
        <v>199</v>
      </c>
    </row>
    <row r="38" ht="15">
      <c r="A38" s="4" t="s">
        <v>218</v>
      </c>
    </row>
    <row r="39" ht="15">
      <c r="A39" s="4" t="s">
        <v>217</v>
      </c>
    </row>
    <row r="41" ht="15">
      <c r="A41" s="62" t="s">
        <v>221</v>
      </c>
    </row>
    <row r="42" ht="15">
      <c r="A42" s="62" t="s">
        <v>220</v>
      </c>
    </row>
    <row r="43" ht="15">
      <c r="A43" s="4" t="s">
        <v>198</v>
      </c>
    </row>
    <row r="45" ht="15">
      <c r="A45" s="62" t="s">
        <v>199</v>
      </c>
    </row>
    <row r="46" ht="15">
      <c r="A46" s="62" t="s">
        <v>219</v>
      </c>
    </row>
    <row r="47" ht="15">
      <c r="A47" s="4" t="s">
        <v>198</v>
      </c>
    </row>
  </sheetData>
  <autoFilter ref="A7:Q7">
    <sortState ref="A8:Q47">
      <sortCondition sortBy="value" ref="M8:M47"/>
    </sortState>
  </autoFilter>
  <mergeCells count="8">
    <mergeCell ref="M4:N4"/>
    <mergeCell ref="K4:L4"/>
    <mergeCell ref="C3:F3"/>
    <mergeCell ref="G3:J3"/>
    <mergeCell ref="C5:D5"/>
    <mergeCell ref="E5:F5"/>
    <mergeCell ref="G5:H5"/>
    <mergeCell ref="I5:J5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 topLeftCell="G1">
      <selection activeCell="Q37" sqref="Q37"/>
    </sheetView>
  </sheetViews>
  <sheetFormatPr defaultColWidth="9.140625" defaultRowHeight="15"/>
  <cols>
    <col min="1" max="1" width="9.140625" style="57" customWidth="1"/>
    <col min="2" max="2" width="12.28125" style="57" customWidth="1"/>
    <col min="3" max="3" width="15.57421875" style="57" customWidth="1"/>
    <col min="4" max="4" width="12.57421875" style="4" customWidth="1"/>
    <col min="5" max="5" width="9.28125" style="4" bestFit="1" customWidth="1"/>
    <col min="6" max="8" width="9.57421875" style="4" bestFit="1" customWidth="1"/>
    <col min="9" max="9" width="10.57421875" style="4" bestFit="1" customWidth="1"/>
    <col min="10" max="15" width="9.28125" style="4" bestFit="1" customWidth="1"/>
    <col min="16" max="16384" width="9.140625" style="4" customWidth="1"/>
  </cols>
  <sheetData>
    <row r="1" spans="1:20" ht="48">
      <c r="A1" s="51"/>
      <c r="B1" s="52"/>
      <c r="C1" s="52"/>
      <c r="D1" s="52" t="s">
        <v>185</v>
      </c>
      <c r="E1" s="52"/>
      <c r="F1" s="52"/>
      <c r="G1" s="52" t="s">
        <v>186</v>
      </c>
      <c r="H1" s="52" t="s">
        <v>187</v>
      </c>
      <c r="I1" s="52"/>
      <c r="J1" s="52"/>
      <c r="K1" s="52"/>
      <c r="L1" s="52"/>
      <c r="M1" s="52"/>
      <c r="N1" s="52"/>
      <c r="O1" s="52"/>
      <c r="T1" s="4" t="s">
        <v>188</v>
      </c>
    </row>
    <row r="2" spans="1:20" ht="84">
      <c r="A2" s="53" t="s">
        <v>59</v>
      </c>
      <c r="B2" s="54" t="s">
        <v>189</v>
      </c>
      <c r="C2" s="54" t="s">
        <v>190</v>
      </c>
      <c r="D2" s="55" t="s">
        <v>56</v>
      </c>
      <c r="E2" s="55" t="s">
        <v>57</v>
      </c>
      <c r="F2" s="55" t="s">
        <v>58</v>
      </c>
      <c r="G2" s="55" t="s">
        <v>61</v>
      </c>
      <c r="H2" s="55" t="s">
        <v>61</v>
      </c>
      <c r="I2" s="55" t="s">
        <v>191</v>
      </c>
      <c r="J2" s="55" t="s">
        <v>150</v>
      </c>
      <c r="K2" s="60" t="s">
        <v>197</v>
      </c>
      <c r="L2" s="55" t="s">
        <v>208</v>
      </c>
      <c r="M2" s="60" t="s">
        <v>210</v>
      </c>
      <c r="N2" s="55" t="s">
        <v>209</v>
      </c>
      <c r="O2" s="60" t="s">
        <v>211</v>
      </c>
      <c r="P2" s="55" t="s">
        <v>150</v>
      </c>
      <c r="Q2" s="60" t="s">
        <v>197</v>
      </c>
      <c r="T2" s="4" t="s">
        <v>192</v>
      </c>
    </row>
    <row r="3" spans="1:19" ht="15">
      <c r="A3" s="56" t="s">
        <v>193</v>
      </c>
      <c r="B3" s="56" t="s">
        <v>50</v>
      </c>
      <c r="C3" s="56" t="s">
        <v>194</v>
      </c>
      <c r="D3" s="25">
        <v>2192.6730000000002</v>
      </c>
      <c r="E3" s="25">
        <v>6.58</v>
      </c>
      <c r="F3" s="25">
        <v>1563.948</v>
      </c>
      <c r="G3" s="25">
        <v>3495.268</v>
      </c>
      <c r="H3" s="25">
        <v>763.385</v>
      </c>
      <c r="I3" s="25">
        <f>SUM(D3:H3)</f>
        <v>8021.854</v>
      </c>
      <c r="J3" s="25">
        <f>100*F3/I3</f>
        <v>19.496091551903092</v>
      </c>
      <c r="K3" s="25">
        <f>100*(D3+E3)/I3</f>
        <v>27.41576947174556</v>
      </c>
      <c r="L3" s="25">
        <f>100*F3/SUM(D3:F3)</f>
        <v>41.558981303416964</v>
      </c>
      <c r="M3" s="25"/>
      <c r="N3" s="25">
        <f>J3+K3</f>
        <v>46.911861023648655</v>
      </c>
      <c r="O3" s="25"/>
      <c r="P3" s="25">
        <v>41.558981303416964</v>
      </c>
      <c r="Q3" s="24">
        <f>100-P3</f>
        <v>58.441018696583036</v>
      </c>
      <c r="R3" s="24"/>
      <c r="S3" s="24"/>
    </row>
    <row r="4" spans="3:20" ht="15">
      <c r="C4" s="56" t="s">
        <v>215</v>
      </c>
      <c r="D4" s="25">
        <v>2476.9500000000003</v>
      </c>
      <c r="E4" s="25">
        <v>5.3759999999999994</v>
      </c>
      <c r="F4" s="25">
        <v>1253.172</v>
      </c>
      <c r="G4" s="25">
        <v>2349.748</v>
      </c>
      <c r="H4" s="25">
        <v>563.6709999999999</v>
      </c>
      <c r="I4" s="25">
        <f>SUM(D4:H4)</f>
        <v>6648.917000000001</v>
      </c>
      <c r="J4" s="25">
        <f>100*F4/I4</f>
        <v>18.847761221865152</v>
      </c>
      <c r="K4" s="25">
        <f>100*(D4+E4)/I4</f>
        <v>37.33429068222689</v>
      </c>
      <c r="L4" s="25">
        <f aca="true" t="shared" si="0" ref="L4:L15">100*F4/SUM(D4:F4)</f>
        <v>33.547655493323774</v>
      </c>
      <c r="M4" s="25">
        <f>L4-L3</f>
        <v>-8.01132581009319</v>
      </c>
      <c r="N4" s="25">
        <f>J4+K4</f>
        <v>56.18205190409205</v>
      </c>
      <c r="O4" s="25">
        <f>N4-N3</f>
        <v>9.270190880443394</v>
      </c>
      <c r="P4" s="25">
        <v>33.547655493323774</v>
      </c>
      <c r="Q4" s="24">
        <f aca="true" t="shared" si="1" ref="Q4:Q15">100-P4</f>
        <v>66.45234450667623</v>
      </c>
      <c r="R4" s="58"/>
      <c r="S4" s="58"/>
      <c r="T4" s="4" t="s">
        <v>195</v>
      </c>
    </row>
    <row r="5" spans="1:19" s="26" customFormat="1" ht="15">
      <c r="A5" s="78"/>
      <c r="B5" s="78" t="s">
        <v>51</v>
      </c>
      <c r="C5" s="78" t="s">
        <v>194</v>
      </c>
      <c r="D5" s="79">
        <v>8913.386999999999</v>
      </c>
      <c r="E5" s="79">
        <v>3.277</v>
      </c>
      <c r="F5" s="79">
        <v>4837.927</v>
      </c>
      <c r="G5" s="79">
        <v>4068.0730000000003</v>
      </c>
      <c r="H5" s="79">
        <v>884.501</v>
      </c>
      <c r="I5" s="79">
        <f>SUM(D5:H5)</f>
        <v>18707.164999999997</v>
      </c>
      <c r="J5" s="79">
        <f>100*F5/I5</f>
        <v>25.861358468800592</v>
      </c>
      <c r="K5" s="79">
        <f>100*(D5+E5)/I5</f>
        <v>47.66443231777771</v>
      </c>
      <c r="L5" s="79">
        <f t="shared" si="0"/>
        <v>35.173179631440874</v>
      </c>
      <c r="M5" s="79"/>
      <c r="N5" s="79">
        <f aca="true" t="shared" si="2" ref="N5:N15">J5+K5</f>
        <v>73.5257907865783</v>
      </c>
      <c r="O5" s="79"/>
      <c r="P5" s="79">
        <v>35.173179631440874</v>
      </c>
      <c r="Q5" s="24">
        <f t="shared" si="1"/>
        <v>64.82682036855913</v>
      </c>
      <c r="R5" s="85"/>
      <c r="S5" s="85"/>
    </row>
    <row r="6" spans="1:19" s="26" customFormat="1" ht="15">
      <c r="A6" s="78"/>
      <c r="B6" s="78"/>
      <c r="C6" s="78" t="s">
        <v>215</v>
      </c>
      <c r="D6" s="79">
        <v>10665.673999999999</v>
      </c>
      <c r="E6" s="79">
        <v>5.267</v>
      </c>
      <c r="F6" s="79">
        <v>3038.313</v>
      </c>
      <c r="G6" s="79">
        <v>2621.144</v>
      </c>
      <c r="H6" s="79">
        <v>868.23</v>
      </c>
      <c r="I6" s="79">
        <f>SUM(D6:H6)</f>
        <v>17198.628</v>
      </c>
      <c r="J6" s="79">
        <f>100*F6/I6</f>
        <v>17.666019638310683</v>
      </c>
      <c r="K6" s="79">
        <f>100*(D6+E6)/I6</f>
        <v>62.04530384633006</v>
      </c>
      <c r="L6" s="79">
        <f t="shared" si="0"/>
        <v>22.162496952788242</v>
      </c>
      <c r="M6" s="79">
        <f>L6-L5</f>
        <v>-13.010682678652632</v>
      </c>
      <c r="N6" s="79">
        <f t="shared" si="2"/>
        <v>79.71132348464074</v>
      </c>
      <c r="O6" s="79">
        <f>N6-N5</f>
        <v>6.185532698062445</v>
      </c>
      <c r="P6" s="79">
        <v>22.162496952788242</v>
      </c>
      <c r="Q6" s="24">
        <f t="shared" si="1"/>
        <v>77.83750304721175</v>
      </c>
      <c r="R6" s="58"/>
      <c r="S6" s="58"/>
    </row>
    <row r="7" spans="1:19" ht="15">
      <c r="A7" s="56"/>
      <c r="B7" s="56" t="s">
        <v>52</v>
      </c>
      <c r="C7" s="56" t="s">
        <v>194</v>
      </c>
      <c r="D7" s="25">
        <v>12032.503999999999</v>
      </c>
      <c r="E7" s="25">
        <v>4.965000000000001</v>
      </c>
      <c r="F7" s="25">
        <v>4225.04</v>
      </c>
      <c r="G7" s="25">
        <v>1974.987</v>
      </c>
      <c r="H7" s="25">
        <v>522.1469999999999</v>
      </c>
      <c r="I7" s="25">
        <f aca="true" t="shared" si="3" ref="I7:I15">SUM(D7:H7)</f>
        <v>18759.643</v>
      </c>
      <c r="J7" s="25">
        <f aca="true" t="shared" si="4" ref="J7">100*F7/I7</f>
        <v>22.521963770845744</v>
      </c>
      <c r="K7" s="25">
        <f aca="true" t="shared" si="5" ref="K7">100*(D7+E7)/I7</f>
        <v>64.16683409167221</v>
      </c>
      <c r="L7" s="25">
        <f t="shared" si="0"/>
        <v>25.980246959432893</v>
      </c>
      <c r="M7" s="25"/>
      <c r="N7" s="25">
        <f t="shared" si="2"/>
        <v>86.68879786251796</v>
      </c>
      <c r="O7" s="25"/>
      <c r="P7" s="25">
        <v>25.980246959432893</v>
      </c>
      <c r="Q7" s="24">
        <f t="shared" si="1"/>
        <v>74.01975304056711</v>
      </c>
      <c r="R7" s="58"/>
      <c r="S7" s="58"/>
    </row>
    <row r="8" spans="1:19" ht="15">
      <c r="A8" s="56"/>
      <c r="C8" s="56" t="s">
        <v>215</v>
      </c>
      <c r="D8" s="25">
        <v>12456.973999999998</v>
      </c>
      <c r="E8" s="25">
        <v>2.8729999999999998</v>
      </c>
      <c r="F8" s="25">
        <v>2171.985</v>
      </c>
      <c r="G8" s="25">
        <v>1300.281</v>
      </c>
      <c r="H8" s="25">
        <v>737.862</v>
      </c>
      <c r="I8" s="25">
        <f t="shared" si="3"/>
        <v>16669.975</v>
      </c>
      <c r="J8" s="25">
        <f aca="true" t="shared" si="6" ref="J8:J15">100*F8/I8</f>
        <v>13.02932367924967</v>
      </c>
      <c r="K8" s="25">
        <f aca="true" t="shared" si="7" ref="K8:K15">100*(D8+E8)/I8</f>
        <v>74.74424526731443</v>
      </c>
      <c r="L8" s="25">
        <f t="shared" si="0"/>
        <v>14.844245067876669</v>
      </c>
      <c r="M8" s="25">
        <f>L8-L7</f>
        <v>-11.136001891556225</v>
      </c>
      <c r="N8" s="25">
        <f t="shared" si="2"/>
        <v>87.7735689465641</v>
      </c>
      <c r="O8" s="25">
        <f>N8-N7</f>
        <v>1.0847710840461389</v>
      </c>
      <c r="P8" s="25">
        <v>14.844245067876669</v>
      </c>
      <c r="Q8" s="24">
        <f t="shared" si="1"/>
        <v>85.15575493212333</v>
      </c>
      <c r="R8" s="58"/>
      <c r="S8" s="58"/>
    </row>
    <row r="9" spans="1:17" ht="15.75" thickBot="1">
      <c r="A9" s="56"/>
      <c r="B9" s="56"/>
      <c r="C9" s="56"/>
      <c r="I9" s="25"/>
      <c r="J9" s="25"/>
      <c r="K9" s="25"/>
      <c r="L9" s="25"/>
      <c r="M9" s="25"/>
      <c r="N9" s="25"/>
      <c r="O9" s="25"/>
      <c r="P9" s="25"/>
      <c r="Q9" s="24"/>
    </row>
    <row r="10" spans="1:17" s="84" customFormat="1" ht="15">
      <c r="A10" s="82" t="s">
        <v>196</v>
      </c>
      <c r="B10" s="82" t="s">
        <v>50</v>
      </c>
      <c r="C10" s="82" t="s">
        <v>194</v>
      </c>
      <c r="D10" s="83">
        <v>5889.599999999999</v>
      </c>
      <c r="E10" s="83">
        <v>4.627000000000002</v>
      </c>
      <c r="F10" s="83">
        <v>423.256</v>
      </c>
      <c r="G10" s="83">
        <v>838.515</v>
      </c>
      <c r="H10" s="83">
        <v>607.47</v>
      </c>
      <c r="I10" s="83">
        <f>SUM(D10:H10)</f>
        <v>7763.468000000001</v>
      </c>
      <c r="J10" s="83">
        <f>100*F10/I10</f>
        <v>5.451893406400335</v>
      </c>
      <c r="K10" s="83">
        <f>100*(D10+E10)/I10</f>
        <v>75.92260314591364</v>
      </c>
      <c r="L10" s="83">
        <f t="shared" si="0"/>
        <v>6.699756849365483</v>
      </c>
      <c r="M10" s="83"/>
      <c r="N10" s="83">
        <f t="shared" si="2"/>
        <v>81.37449655231397</v>
      </c>
      <c r="O10" s="83"/>
      <c r="P10" s="83">
        <v>6.699756849365483</v>
      </c>
      <c r="Q10" s="24">
        <f t="shared" si="1"/>
        <v>93.30024315063451</v>
      </c>
    </row>
    <row r="11" spans="3:19" ht="15">
      <c r="C11" s="56" t="s">
        <v>215</v>
      </c>
      <c r="D11" s="25">
        <v>5995.366</v>
      </c>
      <c r="E11" s="25">
        <v>5.072</v>
      </c>
      <c r="F11" s="25">
        <v>586.7470000000001</v>
      </c>
      <c r="G11" s="25">
        <v>1965.355</v>
      </c>
      <c r="H11" s="25">
        <v>919.5840000000001</v>
      </c>
      <c r="I11" s="25">
        <f>SUM(D11:H11)</f>
        <v>9472.124000000002</v>
      </c>
      <c r="J11" s="25">
        <f>100*F11/I11</f>
        <v>6.194460714407876</v>
      </c>
      <c r="K11" s="25">
        <f>100*(D11+E11)/I11</f>
        <v>63.348389442536856</v>
      </c>
      <c r="L11" s="25">
        <f t="shared" si="0"/>
        <v>8.907401264728408</v>
      </c>
      <c r="M11" s="25">
        <f>L11-L10</f>
        <v>2.2076444153629255</v>
      </c>
      <c r="N11" s="25">
        <f t="shared" si="2"/>
        <v>69.54285015694474</v>
      </c>
      <c r="O11" s="25">
        <f>N11-N10</f>
        <v>-11.831646395369233</v>
      </c>
      <c r="P11" s="25">
        <v>8.907401264728408</v>
      </c>
      <c r="Q11" s="24">
        <f t="shared" si="1"/>
        <v>91.0925987352716</v>
      </c>
      <c r="R11" s="58"/>
      <c r="S11" s="58"/>
    </row>
    <row r="12" spans="1:19" ht="15">
      <c r="A12" s="80"/>
      <c r="B12" s="80" t="s">
        <v>51</v>
      </c>
      <c r="C12" s="80" t="s">
        <v>194</v>
      </c>
      <c r="D12" s="81">
        <v>15386.172</v>
      </c>
      <c r="E12" s="81">
        <v>1.757</v>
      </c>
      <c r="F12" s="81">
        <v>640.2900000000001</v>
      </c>
      <c r="G12" s="81">
        <v>714.252</v>
      </c>
      <c r="H12" s="81">
        <v>477.095</v>
      </c>
      <c r="I12" s="81">
        <f>SUM(D12:H12)</f>
        <v>17219.566000000003</v>
      </c>
      <c r="J12" s="81">
        <f>100*F12/I12</f>
        <v>3.7183863983563814</v>
      </c>
      <c r="K12" s="81">
        <f>100*(D12+E12)/I12</f>
        <v>89.36304782594402</v>
      </c>
      <c r="L12" s="81">
        <f t="shared" si="0"/>
        <v>3.9947669794129967</v>
      </c>
      <c r="M12" s="81"/>
      <c r="N12" s="81">
        <f t="shared" si="2"/>
        <v>93.08143422430041</v>
      </c>
      <c r="O12" s="81"/>
      <c r="P12" s="81">
        <v>3.9947669794129967</v>
      </c>
      <c r="Q12" s="24">
        <f t="shared" si="1"/>
        <v>96.005233020587</v>
      </c>
      <c r="R12" s="85"/>
      <c r="S12" s="85"/>
    </row>
    <row r="13" spans="1:19" ht="15">
      <c r="A13" s="80"/>
      <c r="B13" s="80"/>
      <c r="C13" s="80" t="s">
        <v>215</v>
      </c>
      <c r="D13" s="81">
        <v>17868.927</v>
      </c>
      <c r="E13" s="81">
        <v>5.324999999999999</v>
      </c>
      <c r="F13" s="81">
        <v>1266.4859999999999</v>
      </c>
      <c r="G13" s="81">
        <v>2343.611</v>
      </c>
      <c r="H13" s="81">
        <v>1172.801</v>
      </c>
      <c r="I13" s="81">
        <f>SUM(D13:H13)</f>
        <v>22657.15</v>
      </c>
      <c r="J13" s="81">
        <f>100*F13/I13</f>
        <v>5.589785123018561</v>
      </c>
      <c r="K13" s="81">
        <f>100*(D13+E13)/I13</f>
        <v>78.89011636503267</v>
      </c>
      <c r="L13" s="81">
        <f t="shared" si="0"/>
        <v>6.616704120812896</v>
      </c>
      <c r="M13" s="81">
        <f>L13-L12</f>
        <v>2.6219371413998993</v>
      </c>
      <c r="N13" s="81">
        <f t="shared" si="2"/>
        <v>84.47990148805123</v>
      </c>
      <c r="O13" s="81">
        <f>N13-N12</f>
        <v>-8.601532736249183</v>
      </c>
      <c r="P13" s="81">
        <v>6.616704120812896</v>
      </c>
      <c r="Q13" s="24">
        <f t="shared" si="1"/>
        <v>93.3832958791871</v>
      </c>
      <c r="R13" s="58"/>
      <c r="S13" s="58"/>
    </row>
    <row r="14" spans="1:19" ht="15">
      <c r="A14" s="56"/>
      <c r="B14" s="56" t="s">
        <v>52</v>
      </c>
      <c r="C14" s="56" t="s">
        <v>194</v>
      </c>
      <c r="D14" s="25">
        <v>12191.001</v>
      </c>
      <c r="E14" s="25">
        <v>2.187</v>
      </c>
      <c r="F14" s="25">
        <v>647.0859999999998</v>
      </c>
      <c r="G14" s="25">
        <v>285.045</v>
      </c>
      <c r="H14" s="25">
        <v>212.73199999999997</v>
      </c>
      <c r="I14" s="25">
        <f t="shared" si="3"/>
        <v>13338.051</v>
      </c>
      <c r="J14" s="25">
        <f t="shared" si="6"/>
        <v>4.851428443331037</v>
      </c>
      <c r="K14" s="25">
        <f t="shared" si="7"/>
        <v>91.41656453405375</v>
      </c>
      <c r="L14" s="25">
        <f t="shared" si="0"/>
        <v>5.039503051103114</v>
      </c>
      <c r="M14" s="25"/>
      <c r="N14" s="25">
        <f t="shared" si="2"/>
        <v>96.26799297738478</v>
      </c>
      <c r="O14" s="25"/>
      <c r="P14" s="25">
        <v>5.039503051103114</v>
      </c>
      <c r="Q14" s="24">
        <f t="shared" si="1"/>
        <v>94.96049694889689</v>
      </c>
      <c r="R14" s="58"/>
      <c r="S14" s="58"/>
    </row>
    <row r="15" spans="1:19" ht="15">
      <c r="A15" s="56"/>
      <c r="C15" s="56" t="s">
        <v>215</v>
      </c>
      <c r="D15" s="25">
        <v>13003.539999999999</v>
      </c>
      <c r="E15" s="25">
        <v>5.152</v>
      </c>
      <c r="F15" s="25">
        <v>1020.7909999999999</v>
      </c>
      <c r="G15" s="25">
        <v>972.3620000000001</v>
      </c>
      <c r="H15" s="25">
        <v>743.9469999999999</v>
      </c>
      <c r="I15" s="25">
        <f t="shared" si="3"/>
        <v>15745.791999999998</v>
      </c>
      <c r="J15" s="25">
        <f t="shared" si="6"/>
        <v>6.482944776610792</v>
      </c>
      <c r="K15" s="25">
        <f t="shared" si="7"/>
        <v>82.61694299022876</v>
      </c>
      <c r="L15" s="25">
        <f t="shared" si="0"/>
        <v>7.276041462112325</v>
      </c>
      <c r="M15" s="25">
        <f>L15-L14</f>
        <v>2.236538411009211</v>
      </c>
      <c r="N15" s="25">
        <f t="shared" si="2"/>
        <v>89.09988776683956</v>
      </c>
      <c r="O15" s="25">
        <f>N15-N14</f>
        <v>-7.168105210545221</v>
      </c>
      <c r="P15" s="25">
        <v>7.276041462112325</v>
      </c>
      <c r="Q15" s="24">
        <f t="shared" si="1"/>
        <v>92.72395853788768</v>
      </c>
      <c r="R15" s="58"/>
      <c r="S15" s="58"/>
    </row>
    <row r="16" ht="15"/>
    <row r="17" ht="15"/>
    <row r="18" spans="11:15" ht="15">
      <c r="K18" s="59"/>
      <c r="M18" s="59"/>
      <c r="O18" s="59"/>
    </row>
    <row r="19" spans="11:15" ht="15">
      <c r="K19" s="59"/>
      <c r="M19" s="59"/>
      <c r="O19" s="59"/>
    </row>
    <row r="20" spans="11:15" ht="15">
      <c r="K20" s="59"/>
      <c r="M20" s="59"/>
      <c r="O20" s="59"/>
    </row>
    <row r="21" spans="11:15" ht="15">
      <c r="K21" s="59"/>
      <c r="M21" s="59"/>
      <c r="O21" s="59"/>
    </row>
    <row r="22" spans="11:15" ht="15">
      <c r="K22" s="59"/>
      <c r="M22" s="59"/>
      <c r="O22" s="59"/>
    </row>
    <row r="23" spans="11:15" ht="15">
      <c r="K23" s="59"/>
      <c r="M23" s="59"/>
      <c r="O23" s="59"/>
    </row>
    <row r="24" spans="11:15" ht="15">
      <c r="K24" s="59"/>
      <c r="M24" s="59"/>
      <c r="O24" s="59"/>
    </row>
    <row r="25" spans="11:15" ht="15">
      <c r="K25" s="59"/>
      <c r="M25" s="59"/>
      <c r="O25" s="59"/>
    </row>
    <row r="26" spans="11:15" ht="15">
      <c r="K26" s="59"/>
      <c r="M26" s="59"/>
      <c r="O26" s="59"/>
    </row>
    <row r="27" spans="11:15" ht="15">
      <c r="K27" s="59"/>
      <c r="M27" s="59"/>
      <c r="O27" s="59"/>
    </row>
    <row r="28" spans="11:15" ht="15">
      <c r="K28" s="59"/>
      <c r="M28" s="59"/>
      <c r="O28" s="59"/>
    </row>
    <row r="29" spans="11:15" ht="15">
      <c r="K29" s="59"/>
      <c r="M29" s="59"/>
      <c r="O29" s="59"/>
    </row>
    <row r="30" spans="11:15" ht="15">
      <c r="K30" s="59"/>
      <c r="M30" s="59"/>
      <c r="O30" s="59"/>
    </row>
    <row r="31" spans="11:15" ht="15">
      <c r="K31" s="59"/>
      <c r="M31" s="59"/>
      <c r="O31" s="59"/>
    </row>
    <row r="32" spans="11:15" ht="15">
      <c r="K32" s="59"/>
      <c r="M32" s="59"/>
      <c r="O32" s="59"/>
    </row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22">
      <selection activeCell="T49" sqref="T49"/>
    </sheetView>
  </sheetViews>
  <sheetFormatPr defaultColWidth="8.8515625" defaultRowHeight="11.25" customHeight="1"/>
  <cols>
    <col min="1" max="1" width="29.8515625" style="64" customWidth="1"/>
    <col min="2" max="2" width="10.00390625" style="64" customWidth="1"/>
    <col min="3" max="3" width="5.00390625" style="64" customWidth="1"/>
    <col min="4" max="4" width="10.00390625" style="64" customWidth="1"/>
    <col min="5" max="5" width="5.00390625" style="64" customWidth="1"/>
    <col min="6" max="6" width="10.00390625" style="64" customWidth="1"/>
    <col min="7" max="7" width="5.00390625" style="64" customWidth="1"/>
    <col min="8" max="8" width="10.00390625" style="64" customWidth="1"/>
    <col min="9" max="9" width="5.00390625" style="64" customWidth="1"/>
    <col min="10" max="10" width="10.00390625" style="64" customWidth="1"/>
    <col min="11" max="11" width="5.00390625" style="64" customWidth="1"/>
    <col min="12" max="12" width="10.00390625" style="64" customWidth="1"/>
    <col min="13" max="13" width="5.00390625" style="64" customWidth="1"/>
    <col min="14" max="16384" width="8.8515625" style="64" customWidth="1"/>
  </cols>
  <sheetData>
    <row r="1" ht="11.55" customHeight="1">
      <c r="A1" s="63" t="s">
        <v>137</v>
      </c>
    </row>
    <row r="2" spans="1:2" ht="11.55" customHeight="1">
      <c r="A2" s="63" t="s">
        <v>138</v>
      </c>
      <c r="B2" s="65" t="s">
        <v>139</v>
      </c>
    </row>
    <row r="3" spans="1:2" ht="11.55" customHeight="1">
      <c r="A3" s="63" t="s">
        <v>140</v>
      </c>
      <c r="B3" s="63" t="s">
        <v>141</v>
      </c>
    </row>
    <row r="5" spans="1:3" ht="11.55" customHeight="1">
      <c r="A5" s="65" t="s">
        <v>142</v>
      </c>
      <c r="C5" s="63" t="s">
        <v>143</v>
      </c>
    </row>
    <row r="6" spans="1:3" ht="11.55" customHeight="1">
      <c r="A6" s="65" t="s">
        <v>144</v>
      </c>
      <c r="C6" s="63" t="s">
        <v>5</v>
      </c>
    </row>
    <row r="7" spans="1:3" ht="11.55" customHeight="1">
      <c r="A7" s="65" t="s">
        <v>145</v>
      </c>
      <c r="C7" s="63" t="s">
        <v>146</v>
      </c>
    </row>
    <row r="8" spans="1:3" ht="11.55" customHeight="1">
      <c r="A8" s="65" t="s">
        <v>147</v>
      </c>
      <c r="C8" s="63" t="s">
        <v>133</v>
      </c>
    </row>
    <row r="9" spans="1:3" ht="11.55" customHeight="1">
      <c r="A9" s="65" t="s">
        <v>148</v>
      </c>
      <c r="C9" s="63" t="s">
        <v>25</v>
      </c>
    </row>
    <row r="11" spans="1:13" ht="11.55" customHeight="1">
      <c r="A11" s="66" t="s">
        <v>8</v>
      </c>
      <c r="B11" s="91" t="s">
        <v>9</v>
      </c>
      <c r="C11" s="91" t="s">
        <v>6</v>
      </c>
      <c r="D11" s="91" t="s">
        <v>9</v>
      </c>
      <c r="E11" s="91" t="s">
        <v>6</v>
      </c>
      <c r="F11" s="91" t="s">
        <v>10</v>
      </c>
      <c r="G11" s="91" t="s">
        <v>6</v>
      </c>
      <c r="H11" s="91" t="s">
        <v>10</v>
      </c>
      <c r="I11" s="91" t="s">
        <v>6</v>
      </c>
      <c r="J11" s="91" t="s">
        <v>11</v>
      </c>
      <c r="K11" s="91" t="s">
        <v>6</v>
      </c>
      <c r="L11" s="91" t="s">
        <v>11</v>
      </c>
      <c r="M11" s="91" t="s">
        <v>6</v>
      </c>
    </row>
    <row r="12" spans="1:13" ht="11.55" customHeight="1">
      <c r="A12" s="66" t="s">
        <v>149</v>
      </c>
      <c r="B12" s="90" t="s">
        <v>9</v>
      </c>
      <c r="C12" s="90" t="s">
        <v>6</v>
      </c>
      <c r="D12" s="90" t="s">
        <v>150</v>
      </c>
      <c r="E12" s="90" t="s">
        <v>6</v>
      </c>
      <c r="F12" s="90" t="s">
        <v>9</v>
      </c>
      <c r="G12" s="90" t="s">
        <v>6</v>
      </c>
      <c r="H12" s="90" t="s">
        <v>150</v>
      </c>
      <c r="I12" s="90" t="s">
        <v>6</v>
      </c>
      <c r="J12" s="90" t="s">
        <v>9</v>
      </c>
      <c r="K12" s="90" t="s">
        <v>6</v>
      </c>
      <c r="L12" s="90" t="s">
        <v>150</v>
      </c>
      <c r="M12" s="90" t="s">
        <v>6</v>
      </c>
    </row>
    <row r="13" spans="1:13" ht="11.55" customHeight="1">
      <c r="A13" s="74" t="s">
        <v>8</v>
      </c>
      <c r="B13" s="77" t="s">
        <v>9</v>
      </c>
      <c r="C13" s="77" t="s">
        <v>6</v>
      </c>
      <c r="D13" s="77" t="s">
        <v>9</v>
      </c>
      <c r="E13" s="77" t="s">
        <v>6</v>
      </c>
      <c r="F13" s="77" t="s">
        <v>10</v>
      </c>
      <c r="G13" s="77" t="s">
        <v>6</v>
      </c>
      <c r="H13" s="77" t="s">
        <v>10</v>
      </c>
      <c r="I13" s="77" t="s">
        <v>6</v>
      </c>
      <c r="J13" s="77" t="s">
        <v>11</v>
      </c>
      <c r="K13" s="77" t="s">
        <v>6</v>
      </c>
      <c r="L13" s="77" t="s">
        <v>11</v>
      </c>
      <c r="M13" s="77" t="s">
        <v>6</v>
      </c>
    </row>
    <row r="14" spans="1:13" ht="11.55" customHeight="1">
      <c r="A14" s="74" t="s">
        <v>149</v>
      </c>
      <c r="B14" s="92" t="s">
        <v>9</v>
      </c>
      <c r="C14" s="92" t="s">
        <v>6</v>
      </c>
      <c r="D14" s="92" t="s">
        <v>150</v>
      </c>
      <c r="E14" s="92" t="s">
        <v>6</v>
      </c>
      <c r="F14" s="92" t="s">
        <v>9</v>
      </c>
      <c r="G14" s="92" t="s">
        <v>6</v>
      </c>
      <c r="H14" s="92" t="s">
        <v>150</v>
      </c>
      <c r="I14" s="92" t="s">
        <v>6</v>
      </c>
      <c r="J14" s="92" t="s">
        <v>9</v>
      </c>
      <c r="K14" s="92" t="s">
        <v>6</v>
      </c>
      <c r="L14" s="92" t="s">
        <v>150</v>
      </c>
      <c r="M14" s="92" t="s">
        <v>6</v>
      </c>
    </row>
    <row r="15" spans="1:16" ht="11.55" customHeight="1">
      <c r="A15" s="75" t="s">
        <v>151</v>
      </c>
      <c r="B15" s="76" t="s">
        <v>6</v>
      </c>
      <c r="C15" s="76" t="s">
        <v>6</v>
      </c>
      <c r="D15" s="76" t="s">
        <v>6</v>
      </c>
      <c r="E15" s="76" t="s">
        <v>6</v>
      </c>
      <c r="F15" s="76" t="s">
        <v>6</v>
      </c>
      <c r="G15" s="76" t="s">
        <v>6</v>
      </c>
      <c r="H15" s="76" t="s">
        <v>6</v>
      </c>
      <c r="I15" s="76" t="s">
        <v>6</v>
      </c>
      <c r="J15" s="76" t="s">
        <v>6</v>
      </c>
      <c r="K15" s="76" t="s">
        <v>6</v>
      </c>
      <c r="L15" s="76" t="s">
        <v>6</v>
      </c>
      <c r="M15" s="76" t="s">
        <v>6</v>
      </c>
      <c r="N15" t="s">
        <v>10</v>
      </c>
      <c r="O15" t="s">
        <v>11</v>
      </c>
      <c r="P15" t="s">
        <v>9</v>
      </c>
    </row>
    <row r="16" spans="1:16" ht="11.55" customHeight="1">
      <c r="A16" s="67" t="s">
        <v>151</v>
      </c>
      <c r="B16" s="68" t="s">
        <v>6</v>
      </c>
      <c r="C16" s="68" t="s">
        <v>6</v>
      </c>
      <c r="D16" s="68" t="s">
        <v>6</v>
      </c>
      <c r="E16" s="68" t="s">
        <v>6</v>
      </c>
      <c r="F16" s="68" t="s">
        <v>6</v>
      </c>
      <c r="G16" s="68" t="s">
        <v>6</v>
      </c>
      <c r="H16" s="68" t="s">
        <v>6</v>
      </c>
      <c r="I16" s="68" t="s">
        <v>6</v>
      </c>
      <c r="J16" s="68" t="s">
        <v>6</v>
      </c>
      <c r="K16" s="68" t="s">
        <v>6</v>
      </c>
      <c r="L16" s="68" t="s">
        <v>6</v>
      </c>
      <c r="M16" s="68" t="s">
        <v>6</v>
      </c>
      <c r="N16" s="64" t="s">
        <v>10</v>
      </c>
      <c r="O16" s="64" t="s">
        <v>11</v>
      </c>
      <c r="P16" s="64" t="s">
        <v>9</v>
      </c>
    </row>
    <row r="17" spans="1:16" ht="11.55" customHeight="1">
      <c r="A17" s="67" t="s">
        <v>9</v>
      </c>
      <c r="B17" s="69">
        <v>193457.8</v>
      </c>
      <c r="C17" s="70" t="s">
        <v>6</v>
      </c>
      <c r="D17" s="69">
        <v>32828.1</v>
      </c>
      <c r="E17" s="70" t="s">
        <v>6</v>
      </c>
      <c r="F17" s="69">
        <v>103501.8</v>
      </c>
      <c r="G17" s="70" t="s">
        <v>6</v>
      </c>
      <c r="H17" s="71">
        <v>7831</v>
      </c>
      <c r="I17" s="70" t="s">
        <v>6</v>
      </c>
      <c r="J17" s="69">
        <v>89955.9</v>
      </c>
      <c r="K17" s="70" t="s">
        <v>6</v>
      </c>
      <c r="L17" s="71">
        <v>24997</v>
      </c>
      <c r="M17" s="70" t="s">
        <v>6</v>
      </c>
      <c r="N17" s="72">
        <f>100*H17/F17</f>
        <v>7.566051991366334</v>
      </c>
      <c r="O17" s="72">
        <f>100*L17/J17</f>
        <v>27.788060594135573</v>
      </c>
      <c r="P17" s="72">
        <f>100*D17/B17</f>
        <v>16.969127117128387</v>
      </c>
    </row>
    <row r="18" spans="1:16" ht="11.55" customHeight="1">
      <c r="A18" s="67"/>
      <c r="B18" s="69"/>
      <c r="C18" s="70"/>
      <c r="D18" s="69"/>
      <c r="E18" s="70"/>
      <c r="F18" s="69"/>
      <c r="G18" s="70"/>
      <c r="H18" s="71"/>
      <c r="I18" s="70"/>
      <c r="J18" s="69"/>
      <c r="K18" s="70"/>
      <c r="L18" s="71"/>
      <c r="M18" s="70"/>
      <c r="N18" s="72"/>
      <c r="O18" s="72"/>
      <c r="P18" s="72"/>
    </row>
    <row r="19" spans="1:16" ht="11.55" customHeight="1">
      <c r="A19" s="67" t="s">
        <v>152</v>
      </c>
      <c r="B19" s="69">
        <v>15863.3</v>
      </c>
      <c r="C19" s="70" t="s">
        <v>6</v>
      </c>
      <c r="D19" s="69">
        <v>5154.8</v>
      </c>
      <c r="E19" s="70" t="s">
        <v>6</v>
      </c>
      <c r="F19" s="69">
        <v>7336.7</v>
      </c>
      <c r="G19" s="70" t="s">
        <v>6</v>
      </c>
      <c r="H19" s="69">
        <v>1166.8</v>
      </c>
      <c r="I19" s="70" t="s">
        <v>6</v>
      </c>
      <c r="J19" s="69">
        <v>8526.5</v>
      </c>
      <c r="K19" s="70" t="s">
        <v>6</v>
      </c>
      <c r="L19" s="71">
        <v>3988</v>
      </c>
      <c r="M19" s="70" t="s">
        <v>6</v>
      </c>
      <c r="N19" s="72">
        <f aca="true" t="shared" si="0" ref="N19:N27">100*H19/F19</f>
        <v>15.903607889105457</v>
      </c>
      <c r="O19" s="72">
        <f aca="true" t="shared" si="1" ref="O19:O27">100*L19/J19</f>
        <v>46.771829003694364</v>
      </c>
      <c r="P19" s="72">
        <f aca="true" t="shared" si="2" ref="P19:P27">100*D19/B19</f>
        <v>32.495130269237805</v>
      </c>
    </row>
    <row r="20" spans="1:16" ht="11.55" customHeight="1">
      <c r="A20" s="67" t="s">
        <v>154</v>
      </c>
      <c r="B20" s="69">
        <v>30029.6</v>
      </c>
      <c r="C20" s="70" t="s">
        <v>6</v>
      </c>
      <c r="D20" s="69">
        <v>7988.5</v>
      </c>
      <c r="E20" s="70" t="s">
        <v>6</v>
      </c>
      <c r="F20" s="69">
        <v>10983.5</v>
      </c>
      <c r="G20" s="70" t="s">
        <v>6</v>
      </c>
      <c r="H20" s="69">
        <v>1481.7</v>
      </c>
      <c r="I20" s="70" t="s">
        <v>6</v>
      </c>
      <c r="J20" s="71">
        <v>19046</v>
      </c>
      <c r="K20" s="70" t="s">
        <v>6</v>
      </c>
      <c r="L20" s="69">
        <v>6506.8</v>
      </c>
      <c r="M20" s="70" t="s">
        <v>6</v>
      </c>
      <c r="N20" s="72">
        <f t="shared" si="0"/>
        <v>13.490235353029544</v>
      </c>
      <c r="O20" s="72">
        <f t="shared" si="1"/>
        <v>34.163603906332035</v>
      </c>
      <c r="P20" s="72">
        <f t="shared" si="2"/>
        <v>26.60208594187069</v>
      </c>
    </row>
    <row r="21" spans="1:16" ht="11.55" customHeight="1">
      <c r="A21" s="67" t="s">
        <v>155</v>
      </c>
      <c r="B21" s="69">
        <v>19535.5</v>
      </c>
      <c r="C21" s="70" t="s">
        <v>6</v>
      </c>
      <c r="D21" s="69">
        <v>4336.1</v>
      </c>
      <c r="E21" s="70" t="s">
        <v>6</v>
      </c>
      <c r="F21" s="69">
        <v>6555.1</v>
      </c>
      <c r="G21" s="70" t="s">
        <v>6</v>
      </c>
      <c r="H21" s="69">
        <v>609.7</v>
      </c>
      <c r="I21" s="70" t="s">
        <v>6</v>
      </c>
      <c r="J21" s="69">
        <v>12980.4</v>
      </c>
      <c r="K21" s="70" t="s">
        <v>6</v>
      </c>
      <c r="L21" s="69">
        <v>3726.5</v>
      </c>
      <c r="M21" s="70" t="s">
        <v>6</v>
      </c>
      <c r="N21" s="72">
        <f t="shared" si="0"/>
        <v>9.301154826013335</v>
      </c>
      <c r="O21" s="72">
        <f t="shared" si="1"/>
        <v>28.708668453976767</v>
      </c>
      <c r="P21" s="72">
        <f t="shared" si="2"/>
        <v>22.196002149932177</v>
      </c>
    </row>
    <row r="22" spans="1:16" ht="11.55" customHeight="1">
      <c r="A22" s="67" t="s">
        <v>156</v>
      </c>
      <c r="B22" s="69">
        <v>31076.7</v>
      </c>
      <c r="C22" s="70" t="s">
        <v>6</v>
      </c>
      <c r="D22" s="69">
        <v>5181.4</v>
      </c>
      <c r="E22" s="70" t="s">
        <v>6</v>
      </c>
      <c r="F22" s="69">
        <v>15554.8</v>
      </c>
      <c r="G22" s="70" t="s">
        <v>6</v>
      </c>
      <c r="H22" s="69">
        <v>1055.3</v>
      </c>
      <c r="I22" s="70" t="s">
        <v>6</v>
      </c>
      <c r="J22" s="69">
        <v>15521.9</v>
      </c>
      <c r="K22" s="70" t="s">
        <v>6</v>
      </c>
      <c r="L22" s="69">
        <v>4126.1</v>
      </c>
      <c r="M22" s="70" t="s">
        <v>6</v>
      </c>
      <c r="N22" s="72">
        <f t="shared" si="0"/>
        <v>6.784400956617893</v>
      </c>
      <c r="O22" s="72">
        <f t="shared" si="1"/>
        <v>26.582441582538223</v>
      </c>
      <c r="P22" s="72">
        <f t="shared" si="2"/>
        <v>16.672941464183776</v>
      </c>
    </row>
    <row r="23" spans="1:16" ht="11.55" customHeight="1">
      <c r="A23" s="67" t="s">
        <v>157</v>
      </c>
      <c r="B23" s="69">
        <v>42483.7</v>
      </c>
      <c r="C23" s="70" t="s">
        <v>6</v>
      </c>
      <c r="D23" s="71">
        <v>6765</v>
      </c>
      <c r="E23" s="70" t="s">
        <v>6</v>
      </c>
      <c r="F23" s="69">
        <v>19386.8</v>
      </c>
      <c r="G23" s="70" t="s">
        <v>6</v>
      </c>
      <c r="H23" s="69">
        <v>1683.9</v>
      </c>
      <c r="I23" s="70" t="s">
        <v>6</v>
      </c>
      <c r="J23" s="69">
        <v>23096.9</v>
      </c>
      <c r="K23" s="70" t="s">
        <v>6</v>
      </c>
      <c r="L23" s="69">
        <v>5081.1</v>
      </c>
      <c r="M23" s="70" t="s">
        <v>6</v>
      </c>
      <c r="N23" s="72">
        <f t="shared" si="0"/>
        <v>8.685806837642108</v>
      </c>
      <c r="O23" s="72">
        <f t="shared" si="1"/>
        <v>21.999056150392477</v>
      </c>
      <c r="P23" s="72">
        <f t="shared" si="2"/>
        <v>15.923754286938285</v>
      </c>
    </row>
    <row r="24" spans="1:16" ht="11.55" customHeight="1">
      <c r="A24" s="67" t="s">
        <v>158</v>
      </c>
      <c r="B24" s="69">
        <v>5359.9</v>
      </c>
      <c r="C24" s="70" t="s">
        <v>6</v>
      </c>
      <c r="D24" s="69">
        <v>701.5</v>
      </c>
      <c r="E24" s="70" t="s">
        <v>6</v>
      </c>
      <c r="F24" s="69">
        <v>3793.6</v>
      </c>
      <c r="G24" s="70" t="s">
        <v>6</v>
      </c>
      <c r="H24" s="69">
        <v>365.9</v>
      </c>
      <c r="I24" s="70" t="s">
        <v>6</v>
      </c>
      <c r="J24" s="69">
        <v>1566.2</v>
      </c>
      <c r="K24" s="70" t="s">
        <v>6</v>
      </c>
      <c r="L24" s="69">
        <v>335.6</v>
      </c>
      <c r="M24" s="70" t="s">
        <v>6</v>
      </c>
      <c r="N24" s="72">
        <f t="shared" si="0"/>
        <v>9.64519190215099</v>
      </c>
      <c r="O24" s="72">
        <f t="shared" si="1"/>
        <v>21.427659302771037</v>
      </c>
      <c r="P24" s="72">
        <f t="shared" si="2"/>
        <v>13.087930744976587</v>
      </c>
    </row>
    <row r="25" spans="1:16" ht="11.55" customHeight="1">
      <c r="A25" s="67" t="s">
        <v>159</v>
      </c>
      <c r="B25" s="71">
        <v>14870</v>
      </c>
      <c r="C25" s="70" t="s">
        <v>6</v>
      </c>
      <c r="D25" s="71">
        <v>874</v>
      </c>
      <c r="E25" s="70" t="s">
        <v>6</v>
      </c>
      <c r="F25" s="69">
        <v>12155.6</v>
      </c>
      <c r="G25" s="70" t="s">
        <v>6</v>
      </c>
      <c r="H25" s="69">
        <v>532.8</v>
      </c>
      <c r="I25" s="70" t="s">
        <v>6</v>
      </c>
      <c r="J25" s="69">
        <v>2714.5</v>
      </c>
      <c r="K25" s="70" t="s">
        <v>6</v>
      </c>
      <c r="L25" s="69">
        <v>341.2</v>
      </c>
      <c r="M25" s="70" t="s">
        <v>6</v>
      </c>
      <c r="N25" s="72">
        <f t="shared" si="0"/>
        <v>4.383164961005626</v>
      </c>
      <c r="O25" s="72">
        <f t="shared" si="1"/>
        <v>12.569533984159145</v>
      </c>
      <c r="P25" s="72">
        <f t="shared" si="2"/>
        <v>5.8776059179556155</v>
      </c>
    </row>
    <row r="26" spans="1:16" ht="11.55" customHeight="1">
      <c r="A26" s="67" t="s">
        <v>160</v>
      </c>
      <c r="B26" s="71">
        <v>9925</v>
      </c>
      <c r="C26" s="70" t="s">
        <v>6</v>
      </c>
      <c r="D26" s="69">
        <v>525.8</v>
      </c>
      <c r="E26" s="70" t="s">
        <v>6</v>
      </c>
      <c r="F26" s="69">
        <v>6401.5</v>
      </c>
      <c r="G26" s="70" t="s">
        <v>6</v>
      </c>
      <c r="H26" s="69">
        <v>181.1</v>
      </c>
      <c r="I26" s="70" t="s">
        <v>6</v>
      </c>
      <c r="J26" s="69">
        <v>3523.5</v>
      </c>
      <c r="K26" s="70" t="s">
        <v>6</v>
      </c>
      <c r="L26" s="69">
        <v>344.7</v>
      </c>
      <c r="M26" s="70" t="s">
        <v>6</v>
      </c>
      <c r="N26" s="72">
        <f t="shared" si="0"/>
        <v>2.829024447395142</v>
      </c>
      <c r="O26" s="72">
        <f t="shared" si="1"/>
        <v>9.782886334610472</v>
      </c>
      <c r="P26" s="72">
        <f t="shared" si="2"/>
        <v>5.297732997481107</v>
      </c>
    </row>
    <row r="27" spans="1:16" ht="11.55" customHeight="1">
      <c r="A27" s="67" t="s">
        <v>161</v>
      </c>
      <c r="B27" s="69">
        <v>22273.9</v>
      </c>
      <c r="C27" s="70" t="s">
        <v>6</v>
      </c>
      <c r="D27" s="69">
        <v>1088.2</v>
      </c>
      <c r="E27" s="70" t="s">
        <v>6</v>
      </c>
      <c r="F27" s="71">
        <v>19830</v>
      </c>
      <c r="G27" s="70" t="s">
        <v>6</v>
      </c>
      <c r="H27" s="69">
        <v>692.7</v>
      </c>
      <c r="I27" s="70" t="s">
        <v>6</v>
      </c>
      <c r="J27" s="69">
        <v>2443.9</v>
      </c>
      <c r="K27" s="70" t="s">
        <v>6</v>
      </c>
      <c r="L27" s="69">
        <v>395.6</v>
      </c>
      <c r="M27" s="70" t="s">
        <v>6</v>
      </c>
      <c r="N27" s="72">
        <f t="shared" si="0"/>
        <v>3.4931921331316187</v>
      </c>
      <c r="O27" s="72">
        <f t="shared" si="1"/>
        <v>16.187241703834037</v>
      </c>
      <c r="P27" s="72">
        <f t="shared" si="2"/>
        <v>4.885538679800124</v>
      </c>
    </row>
  </sheetData>
  <autoFilter ref="A18:P18">
    <sortState ref="A19:P27">
      <sortCondition descending="1" sortBy="value" ref="P19:P27"/>
    </sortState>
  </autoFilter>
  <mergeCells count="15">
    <mergeCell ref="J14:K14"/>
    <mergeCell ref="L14:M14"/>
    <mergeCell ref="B14:C14"/>
    <mergeCell ref="D14:E14"/>
    <mergeCell ref="F14:G14"/>
    <mergeCell ref="H14:I14"/>
    <mergeCell ref="J12:K12"/>
    <mergeCell ref="L12:M12"/>
    <mergeCell ref="B11:E11"/>
    <mergeCell ref="F11:I11"/>
    <mergeCell ref="J11:M11"/>
    <mergeCell ref="B12:C12"/>
    <mergeCell ref="D12:E12"/>
    <mergeCell ref="F12:G12"/>
    <mergeCell ref="H12:I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2023-05-22T08:22:18Z</dcterms:created>
  <dcterms:modified xsi:type="dcterms:W3CDTF">2023-06-16T14:43:18Z</dcterms:modified>
  <cp:category/>
  <cp:version/>
  <cp:contentType/>
  <cp:contentStatus/>
</cp:coreProperties>
</file>