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28680" yWindow="65416" windowWidth="29040" windowHeight="15840" tabRatio="517" activeTab="0"/>
  </bookViews>
  <sheets>
    <sheet name="Figure 1" sheetId="56" r:id="rId1"/>
    <sheet name="Figure 2" sheetId="57" r:id="rId2"/>
    <sheet name="Figure 3" sheetId="58" r:id="rId3"/>
    <sheet name="Table1" sheetId="59" r:id="rId4"/>
    <sheet name="Table2" sheetId="60" r:id="rId5"/>
  </sheets>
  <definedNames/>
  <calcPr calcId="191029"/>
</workbook>
</file>

<file path=xl/sharedStrings.xml><?xml version="1.0" encoding="utf-8"?>
<sst xmlns="http://schemas.openxmlformats.org/spreadsheetml/2006/main" count="220" uniqueCount="141">
  <si>
    <t>Country</t>
  </si>
  <si>
    <t>SE</t>
  </si>
  <si>
    <t>IE</t>
  </si>
  <si>
    <t>IT</t>
  </si>
  <si>
    <t>PT</t>
  </si>
  <si>
    <t>BE</t>
  </si>
  <si>
    <t>AT</t>
  </si>
  <si>
    <t>DE</t>
  </si>
  <si>
    <t>FR</t>
  </si>
  <si>
    <t>ES</t>
  </si>
  <si>
    <t>NL</t>
  </si>
  <si>
    <t>DK</t>
  </si>
  <si>
    <t>Total</t>
  </si>
  <si>
    <t>FRANKFURT/MAIN</t>
  </si>
  <si>
    <t>AMSTERDAM/SCHIPHOL</t>
  </si>
  <si>
    <t>MADRID/BARAJAS</t>
  </si>
  <si>
    <t>ROMA/FIUMICINO</t>
  </si>
  <si>
    <t>PALMA DE MALLORCA</t>
  </si>
  <si>
    <t>MILANO/MALPENSA</t>
  </si>
  <si>
    <t>DUBLIN</t>
  </si>
  <si>
    <t>STOCKHOLM/ARLANDA</t>
  </si>
  <si>
    <t>HAMBURG</t>
  </si>
  <si>
    <t>Extra-EU</t>
  </si>
  <si>
    <t>Intra-EU</t>
  </si>
  <si>
    <t>Jan</t>
  </si>
  <si>
    <t>Feb</t>
  </si>
  <si>
    <t>Mar</t>
  </si>
  <si>
    <t>Apr</t>
  </si>
  <si>
    <t>May</t>
  </si>
  <si>
    <t>Jun</t>
  </si>
  <si>
    <t>Nat.</t>
  </si>
  <si>
    <t>Dec</t>
  </si>
  <si>
    <t>Nov</t>
  </si>
  <si>
    <t>Oct</t>
  </si>
  <si>
    <t>Sep</t>
  </si>
  <si>
    <t>Aug</t>
  </si>
  <si>
    <t>Jul</t>
  </si>
  <si>
    <t>PL</t>
  </si>
  <si>
    <t>EL</t>
  </si>
  <si>
    <t>KØBENHAVN/KASTRUP</t>
  </si>
  <si>
    <t>DÜSSELDORF</t>
  </si>
  <si>
    <t>Year Y-1</t>
  </si>
  <si>
    <t>Year Y</t>
  </si>
  <si>
    <t>WARSZAWA/CHOPINA</t>
  </si>
  <si>
    <t>BRUSSELS</t>
  </si>
  <si>
    <t>BARCELONA/EL PRAT</t>
  </si>
  <si>
    <t>ATHINAI/ELEFTHERIOS VENIZELOS</t>
  </si>
  <si>
    <t>MALAGA/COSTA DEL SOL</t>
  </si>
  <si>
    <r>
      <t>Source:</t>
    </r>
    <r>
      <rPr>
        <sz val="9"/>
        <rFont val="Arial"/>
        <family val="2"/>
      </rPr>
      <t xml:space="preserve"> Eurostat (online data code: avia_paoc)</t>
    </r>
  </si>
  <si>
    <r>
      <t>Source:</t>
    </r>
    <r>
      <rPr>
        <sz val="9"/>
        <rFont val="Arial"/>
        <family val="2"/>
      </rPr>
      <t xml:space="preserve"> Eurostat (online data code: avia_paoa)</t>
    </r>
  </si>
  <si>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</si>
  <si>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</si>
  <si>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</si>
  <si>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</si>
  <si>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</si>
  <si>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</si>
  <si>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</si>
  <si>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</si>
  <si>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</si>
  <si>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</si>
  <si>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</si>
  <si>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</si>
  <si>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</si>
  <si>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</si>
  <si>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</si>
  <si>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</si>
  <si>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</si>
  <si>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</si>
  <si>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</si>
  <si>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</si>
  <si>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</si>
  <si>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</si>
  <si>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</si>
  <si>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</si>
  <si>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</si>
  <si>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</si>
  <si>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</si>
  <si>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</si>
  <si>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</si>
  <si>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Montenegro</t>
  </si>
  <si>
    <t>Czechia</t>
  </si>
  <si>
    <t>ALICANTE</t>
  </si>
  <si>
    <t>North Macedonia</t>
  </si>
  <si>
    <t>Serbia</t>
  </si>
  <si>
    <t>PARIS-CHARLES DE GAULLE</t>
  </si>
  <si>
    <t>PARIS-ORLY</t>
  </si>
  <si>
    <t>WIEN-SCHWECHAT</t>
  </si>
  <si>
    <t>BUCURESTI/HENRI COANDA</t>
  </si>
  <si>
    <t>MÜNCHEN</t>
  </si>
  <si>
    <t>NICE-CÔTE D'AZUR</t>
  </si>
  <si>
    <t>Growth (%)</t>
  </si>
  <si>
    <t>Growth Y-1/Y</t>
  </si>
  <si>
    <t>-</t>
  </si>
  <si>
    <t xml:space="preserve">EU-27 monthly passengers carried </t>
  </si>
  <si>
    <t>Growth M-1/M</t>
  </si>
  <si>
    <t>(million passengers)</t>
  </si>
  <si>
    <t>LISBOA</t>
  </si>
  <si>
    <t>BERGAMO/ORIO AL SERIO</t>
  </si>
  <si>
    <t>PORTO</t>
  </si>
  <si>
    <t>UNIT</t>
  </si>
  <si>
    <t>GEO/TIME</t>
  </si>
  <si>
    <t>EU27</t>
  </si>
  <si>
    <t>(million passengers carried)</t>
  </si>
  <si>
    <t>Note: Based on passengers carried.</t>
  </si>
  <si>
    <t>(% change compared to the same period of the previous year)</t>
  </si>
  <si>
    <t>EU</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</si>
  <si>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</si>
  <si>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</si>
  <si>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</si>
  <si>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t>Airports</t>
  </si>
  <si>
    <t>Change 2020/2019</t>
  </si>
  <si>
    <t>Growth 2021/2020</t>
  </si>
  <si>
    <t>Rank 2021</t>
  </si>
  <si>
    <t>BERLIN/BRANDENBURG</t>
  </si>
  <si>
    <t>RO</t>
  </si>
  <si>
    <t>GRAN CANARIA</t>
  </si>
  <si>
    <t>CATANIA/FONTANAROSSA</t>
  </si>
  <si>
    <t>IRAKLION/NIKOS KAZANTZAKIS</t>
  </si>
  <si>
    <t>Percentage change 2019</t>
  </si>
  <si>
    <t>(% change compared to the same month in 2019)</t>
  </si>
  <si>
    <r>
      <t>Turkey</t>
    </r>
    <r>
      <rPr>
        <b/>
        <vertAlign val="superscript"/>
        <sz val="9"/>
        <rFont val="Arial"/>
        <family val="2"/>
      </rPr>
      <t>(1)</t>
    </r>
  </si>
  <si>
    <r>
      <t>(</t>
    </r>
    <r>
      <rPr>
        <vertAlign val="superscript"/>
        <sz val="9"/>
        <rFont val="Arial"/>
        <family val="2"/>
      </rPr>
      <t>1</t>
    </r>
    <r>
      <rPr>
        <sz val="9"/>
        <rFont val="Arial"/>
        <family val="2"/>
      </rPr>
      <t>) Passengers based on flight stage data</t>
    </r>
  </si>
  <si>
    <t>Growth 2021-2022/2019</t>
  </si>
  <si>
    <t>Growth 2022/2021</t>
  </si>
  <si>
    <t>Share on 2022
Total</t>
  </si>
  <si>
    <t>Share of EU-27 monthly passengers carried in 2020, 2021 and 2022</t>
  </si>
  <si>
    <t>Change 
first quarter 2022/2021
(%)</t>
  </si>
  <si>
    <t>:</t>
  </si>
  <si>
    <t>Change 
second quarter 2022/2021
(%)</t>
  </si>
  <si>
    <t>Figure 1: Commercial air flights, EU, 2021-2022</t>
  </si>
  <si>
    <t>Change 2022/2021
based on months available in 2022
(%)</t>
  </si>
  <si>
    <t>Note: Airports are ranked based on the total annual passengers carried in 2021.</t>
  </si>
  <si>
    <t>Figure 3: Air passengers transport, EU, January 2021-September 2022</t>
  </si>
  <si>
    <t>Figure 2: Air passengers transport, EU, January 2021-September 2022</t>
  </si>
  <si>
    <t>2020
M01-09</t>
  </si>
  <si>
    <t>2021
M01-09</t>
  </si>
  <si>
    <t>2022
M01-09</t>
  </si>
  <si>
    <t>Change 
M01-M09 2022/2021
(%)</t>
  </si>
  <si>
    <t>Change 
third quarter 2022/2021
(%)</t>
  </si>
  <si>
    <t>Table 1: Air passengers transport, January 2021-September 2022</t>
  </si>
  <si>
    <t>Table 2: Top 30 EU airports, January 2021-September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</si>
</sst>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_i"/>
    <numFmt numFmtId="167" formatCode="#,##0.000"/>
    <numFmt numFmtId="168" formatCode="dd\.mm\.yy"/>
    <numFmt numFmtId="169" formatCode="#,##0_i"/>
  </numFmts>
  <fonts count="26">
    <font>
      <sz val="10"/>
      <name val="Arial "/>
      <family val="2"/>
    </font>
    <font>
      <sz val="10"/>
      <name val="Arial"/>
      <family val="2"/>
    </font>
    <font>
      <b/>
      <i/>
      <sz val="10"/>
      <name val="Arial "/>
      <family val="2"/>
    </font>
    <font>
      <sz val="9"/>
      <name val="Arial"/>
      <family val="2"/>
    </font>
    <font>
      <b/>
      <sz val="9"/>
      <name val="Arial"/>
      <family val="2"/>
    </font>
    <font>
      <i/>
      <sz val="9"/>
      <name val="Arial"/>
      <family val="2"/>
    </font>
    <font>
      <b/>
      <sz val="9"/>
      <color indexed="8"/>
      <name val="Arial"/>
      <family val="2"/>
    </font>
    <font>
      <sz val="11"/>
      <name val="Arial"/>
      <family val="2"/>
    </font>
    <font>
      <b/>
      <sz val="12"/>
      <name val="Arial"/>
      <family val="2"/>
    </font>
    <font>
      <b/>
      <sz val="9"/>
      <color theme="0"/>
      <name val="Arial"/>
      <family val="2"/>
    </font>
    <font>
      <sz val="9"/>
      <color theme="0"/>
      <name val="Arial"/>
      <family val="2"/>
    </font>
    <font>
      <sz val="8"/>
      <color theme="0"/>
      <name val="Arial"/>
      <family val="2"/>
    </font>
    <font>
      <sz val="7"/>
      <color theme="0"/>
      <name val="Arial"/>
      <family val="2"/>
    </font>
    <font>
      <sz val="8"/>
      <name val="Arial"/>
      <family val="2"/>
    </font>
    <font>
      <b/>
      <sz val="12"/>
      <color rgb="FF000000"/>
      <name val="Arial"/>
      <family val="2"/>
    </font>
    <font>
      <b/>
      <vertAlign val="superscript"/>
      <sz val="9"/>
      <name val="Arial"/>
      <family val="2"/>
    </font>
    <font>
      <vertAlign val="superscript"/>
      <sz val="9"/>
      <name val="Arial"/>
      <family val="2"/>
    </font>
    <font>
      <sz val="12"/>
      <color rgb="FF000000"/>
      <name val="Arial"/>
      <family val="2"/>
    </font>
    <font>
      <sz val="12"/>
      <name val="Arial"/>
      <family val="2"/>
    </font>
    <font>
      <i/>
      <sz val="12"/>
      <name val="Arial"/>
      <family val="2"/>
    </font>
    <font>
      <sz val="8"/>
      <color rgb="FF000000"/>
      <name val="Arial Narrow"/>
      <family val="2"/>
    </font>
    <font>
      <sz val="10"/>
      <color rgb="FF000000"/>
      <name val="Arial"/>
      <family val="2"/>
    </font>
    <font>
      <b/>
      <sz val="18"/>
      <color rgb="FF000000"/>
      <name val="Arial"/>
      <family val="2"/>
    </font>
    <font>
      <b/>
      <sz val="11"/>
      <color rgb="FF000000"/>
      <name val="Arial"/>
      <family val="2"/>
    </font>
    <font>
      <b/>
      <sz val="10"/>
      <color rgb="FF000000"/>
      <name val="Arial"/>
      <family val="2"/>
    </font>
    <font>
      <sz val="11"/>
      <color rgb="FF000000"/>
      <name val="Arial"/>
      <family val="2"/>
    </font>
  </fonts>
  <fills count="7">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24997000396251678"/>
        <bgColor indexed="64"/>
      </patternFill>
    </fill>
  </fills>
  <borders count="68">
    <border>
      <left/>
      <right/>
      <top/>
      <bottom/>
      <diagonal/>
    </border>
    <border>
      <left style="thin">
        <color indexed="9"/>
      </left>
      <right style="thin">
        <color indexed="9"/>
      </right>
      <top style="thin">
        <color indexed="9"/>
      </top>
      <bottom style="thin">
        <color indexed="9"/>
      </bottom>
    </border>
    <border>
      <left style="thin"/>
      <right/>
      <top style="hair">
        <color rgb="FFC0C0C0"/>
      </top>
      <bottom style="hair">
        <color rgb="FFC0C0C0"/>
      </bottom>
    </border>
    <border>
      <left style="thin"/>
      <right/>
      <top style="hair">
        <color rgb="FFC0C0C0"/>
      </top>
      <bottom style="thin">
        <color rgb="FF000000"/>
      </bottom>
    </border>
    <border>
      <left style="thin"/>
      <right/>
      <top/>
      <bottom style="hair">
        <color rgb="FFC0C0C0"/>
      </bottom>
    </border>
    <border>
      <left/>
      <right/>
      <top style="thin">
        <color rgb="FF000000"/>
      </top>
      <bottom/>
    </border>
    <border>
      <left style="hair">
        <color rgb="FFA6A6A6"/>
      </left>
      <right/>
      <top style="thin">
        <color rgb="FF000000"/>
      </top>
      <bottom style="thin">
        <color rgb="FF00000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thin"/>
      <right/>
      <top style="thin">
        <color rgb="FF000000"/>
      </top>
      <bottom style="hair">
        <color rgb="FFC0C0C0"/>
      </bottom>
    </border>
    <border>
      <left style="thin"/>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bottom style="thin">
        <color rgb="FF000000"/>
      </bottom>
    </border>
    <border>
      <left style="thin"/>
      <right/>
      <top/>
      <bottom style="thin">
        <color rgb="FF000000"/>
      </bottom>
    </border>
    <border>
      <left/>
      <right style="thin"/>
      <top/>
      <bottom style="thin">
        <color rgb="FF000000"/>
      </bottom>
    </border>
    <border>
      <left style="thin"/>
      <right style="thin"/>
      <top style="thin"/>
      <bottom style="thin"/>
    </border>
    <border>
      <left/>
      <right style="thin"/>
      <top style="thin"/>
      <bottom style="thin"/>
    </border>
    <border>
      <left/>
      <right/>
      <top/>
      <bottom style="hair">
        <color indexed="11"/>
      </bottom>
    </border>
    <border>
      <left/>
      <right/>
      <top style="hair">
        <color indexed="11"/>
      </top>
      <bottom style="hair">
        <color indexed="11"/>
      </bottom>
    </border>
    <border>
      <left/>
      <right/>
      <top style="hair">
        <color indexed="11"/>
      </top>
      <bottom/>
    </border>
    <border>
      <left/>
      <right/>
      <top style="hair">
        <color indexed="11"/>
      </top>
      <bottom style="thin">
        <color rgb="FF000000"/>
      </bottom>
    </border>
    <border>
      <left/>
      <right/>
      <top/>
      <bottom style="hair">
        <color theme="0" tint="-0.24993999302387238"/>
      </bottom>
    </border>
    <border>
      <left/>
      <right/>
      <top style="hair">
        <color theme="0" tint="-0.24993999302387238"/>
      </top>
      <bottom style="hair">
        <color theme="0" tint="-0.24993999302387238"/>
      </bottom>
    </border>
    <border>
      <left/>
      <right/>
      <top style="hair">
        <color theme="0" tint="-0.24993999302387238"/>
      </top>
      <bottom style="thin"/>
    </border>
    <border>
      <left/>
      <right/>
      <top style="hair">
        <color theme="0" tint="-0.24993999302387238"/>
      </top>
      <bottom/>
    </border>
    <border>
      <left/>
      <right/>
      <top style="thin">
        <color rgb="FF000000"/>
      </top>
      <bottom style="thin">
        <color rgb="FF000000"/>
      </bottom>
    </border>
    <border>
      <left style="hair">
        <color rgb="FFA6A6A6"/>
      </left>
      <right/>
      <top/>
      <bottom style="hair">
        <color indexed="11"/>
      </bottom>
    </border>
    <border>
      <left style="hair">
        <color rgb="FFA6A6A6"/>
      </left>
      <right/>
      <top style="hair">
        <color indexed="11"/>
      </top>
      <bottom style="thin">
        <color rgb="FF000000"/>
      </bottom>
    </border>
    <border>
      <left style="hair">
        <color rgb="FFA6A6A6"/>
      </left>
      <right/>
      <top style="hair">
        <color indexed="11"/>
      </top>
      <bottom style="hair">
        <color indexed="11"/>
      </bottom>
    </border>
    <border>
      <left style="hair">
        <color rgb="FFA6A6A6"/>
      </left>
      <right/>
      <top style="hair">
        <color indexed="11"/>
      </top>
      <bottom/>
    </border>
    <border>
      <left style="hair">
        <color rgb="FFA6A6A6"/>
      </left>
      <right/>
      <top/>
      <bottom style="hair">
        <color theme="0" tint="-0.24993999302387238"/>
      </bottom>
    </border>
    <border>
      <left style="hair">
        <color rgb="FFA6A6A6"/>
      </left>
      <right/>
      <top style="hair">
        <color theme="0" tint="-0.24993999302387238"/>
      </top>
      <bottom style="hair">
        <color theme="0" tint="-0.24993999302387238"/>
      </bottom>
    </border>
    <border>
      <left style="hair">
        <color rgb="FFA6A6A6"/>
      </left>
      <right/>
      <top style="hair">
        <color theme="0" tint="-0.24993999302387238"/>
      </top>
      <bottom style="thin"/>
    </border>
    <border>
      <left style="hair">
        <color indexed="22"/>
      </left>
      <right/>
      <top style="thin">
        <color rgb="FF000000"/>
      </top>
      <bottom style="thin">
        <color rgb="FF000000"/>
      </bottom>
    </border>
    <border>
      <left/>
      <right/>
      <top style="hair">
        <color indexed="11"/>
      </top>
      <bottom style="thin"/>
    </border>
    <border>
      <left/>
      <right style="hair">
        <color rgb="FFA6A6A6"/>
      </right>
      <top style="hair">
        <color rgb="FFC0C0C0"/>
      </top>
      <bottom/>
    </border>
    <border>
      <left/>
      <right style="hair">
        <color rgb="FFA6A6A6"/>
      </right>
      <top style="thin">
        <color rgb="FF000000"/>
      </top>
      <bottom style="thin">
        <color rgb="FF000000"/>
      </bottom>
    </border>
    <border>
      <left/>
      <right style="hair">
        <color rgb="FFA6A6A6"/>
      </right>
      <top/>
      <bottom style="hair">
        <color indexed="11"/>
      </bottom>
    </border>
    <border>
      <left/>
      <right style="hair">
        <color rgb="FFA6A6A6"/>
      </right>
      <top/>
      <bottom/>
    </border>
    <border>
      <left/>
      <right style="hair">
        <color rgb="FFA6A6A6"/>
      </right>
      <top style="hair">
        <color indexed="11"/>
      </top>
      <bottom style="thin">
        <color rgb="FF000000"/>
      </bottom>
    </border>
    <border>
      <left/>
      <right style="hair">
        <color rgb="FFA6A6A6"/>
      </right>
      <top/>
      <bottom style="hair">
        <color theme="0" tint="-0.24993999302387238"/>
      </bottom>
    </border>
    <border>
      <left/>
      <right style="hair">
        <color rgb="FFA6A6A6"/>
      </right>
      <top style="hair">
        <color theme="0" tint="-0.24993999302387238"/>
      </top>
      <bottom style="hair">
        <color theme="0" tint="-0.24993999302387238"/>
      </bottom>
    </border>
    <border>
      <left/>
      <right style="hair">
        <color rgb="FFA6A6A6"/>
      </right>
      <top style="hair">
        <color theme="0" tint="-0.24993999302387238"/>
      </top>
      <bottom style="thin"/>
    </border>
    <border>
      <left/>
      <right style="hair">
        <color rgb="FFA6A6A6"/>
      </right>
      <top style="hair">
        <color theme="0" tint="-0.24993999302387238"/>
      </top>
      <bottom/>
    </border>
    <border>
      <left style="hair">
        <color rgb="FFA6A6A6"/>
      </left>
      <right/>
      <top style="hair">
        <color theme="0" tint="-0.24993999302387238"/>
      </top>
      <bottom/>
    </border>
    <border>
      <left/>
      <right/>
      <top style="hair">
        <color theme="0" tint="-0.24993999302387238"/>
      </top>
      <bottom style="thin">
        <color rgb="FF000000"/>
      </bottom>
    </border>
    <border>
      <left/>
      <right style="hair">
        <color rgb="FFA6A6A6"/>
      </right>
      <top style="hair">
        <color rgb="FFC0C0C0"/>
      </top>
      <bottom style="thin">
        <color rgb="FF000000"/>
      </bottom>
    </border>
    <border>
      <left/>
      <right style="hair">
        <color rgb="FFA6A6A6"/>
      </right>
      <top style="hair">
        <color indexed="11"/>
      </top>
      <bottom style="hair">
        <color indexed="11"/>
      </bottom>
    </border>
    <border>
      <left style="hair">
        <color rgb="FFA6A6A6"/>
      </left>
      <right style="hair">
        <color rgb="FFA6A6A6"/>
      </right>
      <top/>
      <bottom style="hair">
        <color indexed="11"/>
      </bottom>
    </border>
    <border>
      <left style="hair">
        <color rgb="FFA6A6A6"/>
      </left>
      <right style="hair">
        <color rgb="FFA6A6A6"/>
      </right>
      <top style="hair">
        <color indexed="11"/>
      </top>
      <bottom style="thin"/>
    </border>
    <border>
      <left style="hair">
        <color rgb="FFA6A6A6"/>
      </left>
      <right/>
      <top style="thin"/>
      <bottom style="hair">
        <color indexed="11"/>
      </bottom>
    </border>
    <border>
      <left style="hair">
        <color rgb="FFA6A6A6"/>
      </left>
      <right/>
      <top style="hair">
        <color indexed="11"/>
      </top>
      <bottom style="thin"/>
    </border>
    <border>
      <left style="hair">
        <color rgb="FFA6A6A6"/>
      </left>
      <right/>
      <top style="thin"/>
      <bottom style="hair">
        <color rgb="FFC0C0C0"/>
      </bottom>
    </border>
    <border>
      <left style="hair">
        <color rgb="FFA6A6A6"/>
      </left>
      <right/>
      <top style="thin">
        <color rgb="FF000000"/>
      </top>
      <bottom/>
    </border>
    <border>
      <left/>
      <right/>
      <top style="thin">
        <color rgb="FF000000"/>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top/>
      <bottom style="thin">
        <color rgb="FF000000"/>
      </bottom>
    </border>
    <border>
      <left/>
      <right/>
      <top style="thin">
        <color rgb="FF000000"/>
      </top>
      <bottom style="hair">
        <color indexed="11"/>
      </bottom>
    </border>
    <border>
      <left/>
      <right style="hair">
        <color rgb="FFA6A6A6"/>
      </right>
      <top style="thin">
        <color rgb="FF000000"/>
      </top>
      <bottom style="hair">
        <color rgb="FFC0C0C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7" fillId="0" borderId="0">
      <alignment/>
      <protection/>
    </xf>
    <xf numFmtId="166" fontId="3" fillId="0" borderId="0" applyFill="0" applyBorder="0" applyProtection="0">
      <alignment horizontal="right"/>
    </xf>
  </cellStyleXfs>
  <cellXfs count="187">
    <xf numFmtId="0" fontId="0" fillId="0" borderId="0" xfId="0"/>
    <xf numFmtId="1" fontId="3" fillId="0" borderId="1" xfId="0" applyNumberFormat="1" applyFont="1" applyBorder="1" applyAlignment="1">
      <alignment horizontal="right" vertical="center"/>
    </xf>
    <xf numFmtId="0" fontId="3" fillId="0" borderId="0" xfId="0" applyFont="1"/>
    <xf numFmtId="0" fontId="3" fillId="0" borderId="0" xfId="21" applyFont="1">
      <alignment/>
      <protection/>
    </xf>
    <xf numFmtId="1" fontId="3" fillId="2" borderId="0" xfId="21" applyNumberFormat="1" applyFont="1" applyFill="1">
      <alignment/>
      <protection/>
    </xf>
    <xf numFmtId="1" fontId="3" fillId="0" borderId="0" xfId="0" applyNumberFormat="1" applyFont="1"/>
    <xf numFmtId="3" fontId="3" fillId="0" borderId="0" xfId="0" applyNumberFormat="1" applyFont="1"/>
    <xf numFmtId="0" fontId="3" fillId="3" borderId="0" xfId="21" applyFont="1" applyFill="1">
      <alignment/>
      <protection/>
    </xf>
    <xf numFmtId="0" fontId="4" fillId="2" borderId="0" xfId="0" applyFont="1" applyFill="1" applyAlignment="1">
      <alignment horizontal="center" vertical="center" wrapText="1"/>
    </xf>
    <xf numFmtId="0" fontId="5" fillId="0" borderId="0" xfId="0" applyFont="1" applyAlignment="1">
      <alignment wrapText="1"/>
    </xf>
    <xf numFmtId="0" fontId="3" fillId="0" borderId="0" xfId="21" applyFont="1" applyAlignment="1">
      <alignment horizontal="left"/>
      <protection/>
    </xf>
    <xf numFmtId="0" fontId="4" fillId="0" borderId="0" xfId="0" applyFont="1" applyAlignment="1">
      <alignment horizontal="center" vertical="center"/>
    </xf>
    <xf numFmtId="1" fontId="6" fillId="0" borderId="1" xfId="0" applyNumberFormat="1" applyFont="1" applyBorder="1" applyAlignment="1">
      <alignment horizontal="right" vertical="center"/>
    </xf>
    <xf numFmtId="0" fontId="6" fillId="0" borderId="1" xfId="0" applyFont="1" applyBorder="1" applyAlignment="1">
      <alignment horizontal="left" vertical="center"/>
    </xf>
    <xf numFmtId="4" fontId="6" fillId="0" borderId="1" xfId="0" applyNumberFormat="1" applyFont="1" applyBorder="1" applyAlignment="1">
      <alignment horizontal="right" vertical="center"/>
    </xf>
    <xf numFmtId="0" fontId="3" fillId="0" borderId="0" xfId="21" applyFont="1" applyAlignment="1">
      <alignment horizontal="center" vertical="center"/>
      <protection/>
    </xf>
    <xf numFmtId="0" fontId="3" fillId="0" borderId="0" xfId="0" applyFont="1" applyAlignment="1">
      <alignment horizontal="left"/>
    </xf>
    <xf numFmtId="0" fontId="5" fillId="0" borderId="0" xfId="0" applyFont="1"/>
    <xf numFmtId="0" fontId="4" fillId="0" borderId="0" xfId="0" applyFont="1"/>
    <xf numFmtId="0" fontId="9" fillId="2" borderId="0" xfId="0" applyFont="1" applyFill="1" applyAlignment="1">
      <alignment horizontal="center" vertical="center" wrapText="1"/>
    </xf>
    <xf numFmtId="0" fontId="10" fillId="2" borderId="0" xfId="21" applyFont="1" applyFill="1">
      <alignment/>
      <protection/>
    </xf>
    <xf numFmtId="1" fontId="10" fillId="2" borderId="0" xfId="21" applyNumberFormat="1" applyFont="1" applyFill="1">
      <alignment/>
      <protection/>
    </xf>
    <xf numFmtId="0" fontId="10" fillId="2" borderId="0" xfId="0" applyFont="1" applyFill="1"/>
    <xf numFmtId="3" fontId="11" fillId="2" borderId="0" xfId="21" applyNumberFormat="1" applyFont="1" applyFill="1">
      <alignment/>
      <protection/>
    </xf>
    <xf numFmtId="9" fontId="10" fillId="2" borderId="0" xfId="21" applyNumberFormat="1" applyFont="1" applyFill="1">
      <alignment/>
      <protection/>
    </xf>
    <xf numFmtId="164" fontId="10" fillId="2" borderId="0" xfId="21" applyNumberFormat="1" applyFont="1" applyFill="1">
      <alignment/>
      <protection/>
    </xf>
    <xf numFmtId="3" fontId="12" fillId="2" borderId="0" xfId="21" applyNumberFormat="1" applyFont="1" applyFill="1">
      <alignment/>
      <protection/>
    </xf>
    <xf numFmtId="0" fontId="3" fillId="2" borderId="0" xfId="0" applyFont="1" applyFill="1"/>
    <xf numFmtId="17" fontId="4" fillId="2" borderId="0" xfId="0" applyNumberFormat="1" applyFont="1" applyFill="1" applyAlignment="1">
      <alignment horizontal="center" vertical="center" wrapText="1"/>
    </xf>
    <xf numFmtId="0" fontId="3" fillId="2" borderId="0" xfId="21" applyFont="1" applyFill="1">
      <alignment/>
      <protection/>
    </xf>
    <xf numFmtId="10" fontId="3" fillId="2" borderId="0" xfId="21" applyNumberFormat="1" applyFont="1" applyFill="1">
      <alignment/>
      <protection/>
    </xf>
    <xf numFmtId="164" fontId="3" fillId="2" borderId="0" xfId="22" applyNumberFormat="1" applyFont="1" applyFill="1" applyBorder="1"/>
    <xf numFmtId="9" fontId="3" fillId="2" borderId="0" xfId="21" applyNumberFormat="1" applyFont="1" applyFill="1">
      <alignment/>
      <protection/>
    </xf>
    <xf numFmtId="164" fontId="3" fillId="2" borderId="0" xfId="21" applyNumberFormat="1" applyFont="1" applyFill="1">
      <alignment/>
      <protection/>
    </xf>
    <xf numFmtId="164" fontId="3" fillId="2" borderId="0" xfId="15" applyNumberFormat="1" applyFont="1" applyFill="1" applyBorder="1"/>
    <xf numFmtId="164" fontId="3" fillId="0" borderId="2" xfId="15" applyNumberFormat="1" applyFont="1" applyFill="1" applyBorder="1" applyAlignment="1">
      <alignment horizontal="right"/>
    </xf>
    <xf numFmtId="164" fontId="3" fillId="0" borderId="3" xfId="15" applyNumberFormat="1" applyFont="1" applyFill="1" applyBorder="1" applyAlignment="1">
      <alignment horizontal="right"/>
    </xf>
    <xf numFmtId="164" fontId="3" fillId="0" borderId="4" xfId="15" applyNumberFormat="1" applyFont="1" applyFill="1" applyBorder="1" applyAlignment="1">
      <alignment horizontal="right"/>
    </xf>
    <xf numFmtId="17" fontId="4" fillId="4" borderId="5" xfId="21" applyNumberFormat="1" applyFont="1" applyFill="1" applyBorder="1" applyAlignment="1">
      <alignment horizontal="center" vertical="center"/>
      <protection/>
    </xf>
    <xf numFmtId="165" fontId="1" fillId="0" borderId="6" xfId="21" applyNumberFormat="1" applyBorder="1" applyAlignment="1">
      <alignment horizontal="right" vertical="center"/>
      <protection/>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167" fontId="13" fillId="0" borderId="10" xfId="21" applyNumberFormat="1" applyFont="1" applyBorder="1" applyAlignment="1">
      <alignment horizontal="right" vertical="center"/>
      <protection/>
    </xf>
    <xf numFmtId="167" fontId="13" fillId="0" borderId="2" xfId="21" applyNumberFormat="1" applyFont="1" applyBorder="1" applyAlignment="1">
      <alignment horizontal="right" vertical="center"/>
      <protection/>
    </xf>
    <xf numFmtId="164" fontId="3" fillId="0" borderId="11" xfId="15" applyNumberFormat="1" applyFont="1" applyFill="1" applyBorder="1" applyAlignment="1">
      <alignment horizontal="right"/>
    </xf>
    <xf numFmtId="167" fontId="13" fillId="0" borderId="12" xfId="21" applyNumberFormat="1" applyFont="1" applyBorder="1" applyAlignment="1">
      <alignment horizontal="right" vertical="center"/>
      <protection/>
    </xf>
    <xf numFmtId="167" fontId="13" fillId="0" borderId="13" xfId="21" applyNumberFormat="1" applyFont="1" applyBorder="1" applyAlignment="1">
      <alignment horizontal="right" vertical="center"/>
      <protection/>
    </xf>
    <xf numFmtId="164" fontId="3" fillId="0" borderId="14" xfId="15" applyNumberFormat="1" applyFont="1" applyFill="1" applyBorder="1" applyAlignment="1">
      <alignment horizontal="right"/>
    </xf>
    <xf numFmtId="164" fontId="3" fillId="0" borderId="15" xfId="15" applyNumberFormat="1" applyFont="1" applyFill="1" applyBorder="1" applyAlignment="1">
      <alignment horizontal="right"/>
    </xf>
    <xf numFmtId="0" fontId="4" fillId="5" borderId="16" xfId="0" applyFont="1" applyFill="1" applyBorder="1" applyAlignment="1">
      <alignment horizontal="left" vertical="center" wrapText="1"/>
    </xf>
    <xf numFmtId="3" fontId="13" fillId="0" borderId="4" xfId="21" applyNumberFormat="1" applyFont="1" applyBorder="1" applyAlignment="1">
      <alignment horizontal="right" vertical="center"/>
      <protection/>
    </xf>
    <xf numFmtId="3" fontId="13" fillId="0" borderId="2" xfId="21" applyNumberFormat="1" applyFont="1" applyBorder="1" applyAlignment="1">
      <alignment horizontal="right" vertical="center"/>
      <protection/>
    </xf>
    <xf numFmtId="3" fontId="13" fillId="0" borderId="11" xfId="21" applyNumberFormat="1" applyFont="1" applyBorder="1" applyAlignment="1">
      <alignment horizontal="right" vertical="center"/>
      <protection/>
    </xf>
    <xf numFmtId="3" fontId="13" fillId="0" borderId="17" xfId="21" applyNumberFormat="1" applyFont="1" applyBorder="1" applyAlignment="1">
      <alignment horizontal="right" vertical="center"/>
      <protection/>
    </xf>
    <xf numFmtId="3" fontId="13" fillId="0" borderId="13" xfId="21" applyNumberFormat="1" applyFont="1" applyBorder="1" applyAlignment="1">
      <alignment horizontal="right" vertical="center"/>
      <protection/>
    </xf>
    <xf numFmtId="3" fontId="13" fillId="0" borderId="14" xfId="21" applyNumberFormat="1" applyFont="1" applyBorder="1" applyAlignment="1">
      <alignment horizontal="right" vertical="center"/>
      <protection/>
    </xf>
    <xf numFmtId="3" fontId="13" fillId="0" borderId="3" xfId="21" applyNumberFormat="1" applyFont="1" applyBorder="1" applyAlignment="1">
      <alignment horizontal="right" vertical="center"/>
      <protection/>
    </xf>
    <xf numFmtId="3" fontId="13" fillId="0" borderId="15" xfId="21" applyNumberFormat="1" applyFont="1" applyBorder="1" applyAlignment="1">
      <alignment horizontal="right" vertical="center"/>
      <protection/>
    </xf>
    <xf numFmtId="0" fontId="4" fillId="4" borderId="18" xfId="0" applyFont="1" applyFill="1" applyBorder="1" applyAlignment="1">
      <alignment horizontal="center" vertical="center" wrapText="1"/>
    </xf>
    <xf numFmtId="0" fontId="4" fillId="4" borderId="19" xfId="21" applyFont="1" applyFill="1" applyBorder="1" applyAlignment="1">
      <alignment horizontal="center" vertical="center" wrapText="1"/>
      <protection/>
    </xf>
    <xf numFmtId="0" fontId="3" fillId="0" borderId="18" xfId="0" applyFont="1" applyBorder="1"/>
    <xf numFmtId="0" fontId="4" fillId="4" borderId="20" xfId="0" applyFont="1" applyFill="1" applyBorder="1" applyAlignment="1">
      <alignment horizontal="center" vertical="center" wrapText="1"/>
    </xf>
    <xf numFmtId="0" fontId="4" fillId="4" borderId="21" xfId="21" applyFont="1" applyFill="1" applyBorder="1" applyAlignment="1">
      <alignment horizontal="center" vertical="center" wrapText="1"/>
      <protection/>
    </xf>
    <xf numFmtId="164" fontId="3" fillId="0" borderId="21" xfId="15" applyNumberFormat="1" applyFont="1" applyFill="1" applyBorder="1" applyAlignment="1">
      <alignment horizontal="right"/>
    </xf>
    <xf numFmtId="0" fontId="4" fillId="4" borderId="22" xfId="0" applyFont="1" applyFill="1" applyBorder="1" applyAlignment="1">
      <alignment horizontal="center" vertical="center"/>
    </xf>
    <xf numFmtId="0" fontId="4" fillId="5" borderId="22" xfId="0" applyFont="1" applyFill="1" applyBorder="1" applyAlignment="1">
      <alignment horizontal="left" vertical="center" wrapText="1"/>
    </xf>
    <xf numFmtId="0" fontId="1" fillId="0" borderId="0" xfId="0" applyFont="1"/>
    <xf numFmtId="168" fontId="1" fillId="0" borderId="0" xfId="0" applyNumberFormat="1" applyFont="1"/>
    <xf numFmtId="165" fontId="13" fillId="0" borderId="10" xfId="21" applyNumberFormat="1" applyFont="1" applyBorder="1" applyAlignment="1">
      <alignment horizontal="right" vertical="center"/>
      <protection/>
    </xf>
    <xf numFmtId="0" fontId="4" fillId="4" borderId="8" xfId="21" applyFont="1" applyFill="1" applyBorder="1" applyAlignment="1">
      <alignment horizontal="center" vertical="center"/>
      <protection/>
    </xf>
    <xf numFmtId="0" fontId="4" fillId="4" borderId="9" xfId="21" applyFont="1" applyFill="1" applyBorder="1" applyAlignment="1">
      <alignment horizontal="center" vertical="center"/>
      <protection/>
    </xf>
    <xf numFmtId="0" fontId="4" fillId="0" borderId="23" xfId="21" applyFont="1" applyBorder="1" applyAlignment="1">
      <alignment horizontal="left" vertical="center"/>
      <protection/>
    </xf>
    <xf numFmtId="0" fontId="4" fillId="0" borderId="24" xfId="21" applyFont="1" applyBorder="1" applyAlignment="1">
      <alignment horizontal="left" vertical="center"/>
      <protection/>
    </xf>
    <xf numFmtId="0" fontId="4" fillId="0" borderId="25" xfId="21" applyFont="1" applyBorder="1" applyAlignment="1">
      <alignment horizontal="left" vertical="center"/>
      <protection/>
    </xf>
    <xf numFmtId="0" fontId="4" fillId="0" borderId="26" xfId="21" applyFont="1" applyBorder="1" applyAlignment="1">
      <alignment horizontal="left" vertical="center"/>
      <protection/>
    </xf>
    <xf numFmtId="0" fontId="4" fillId="0" borderId="24" xfId="21" applyFont="1" applyBorder="1" applyAlignment="1">
      <alignment horizontal="left" vertical="center" wrapText="1"/>
      <protection/>
    </xf>
    <xf numFmtId="0" fontId="4" fillId="0" borderId="23" xfId="21" applyFont="1" applyBorder="1" applyAlignment="1">
      <alignment horizontal="left" vertical="center" wrapText="1"/>
      <protection/>
    </xf>
    <xf numFmtId="169" fontId="3" fillId="0" borderId="23" xfId="24" applyNumberFormat="1" applyFill="1" applyBorder="1" applyAlignment="1">
      <alignment horizontal="right"/>
    </xf>
    <xf numFmtId="169" fontId="3" fillId="0" borderId="24" xfId="24" applyNumberFormat="1" applyFill="1" applyBorder="1" applyAlignment="1">
      <alignment horizontal="right"/>
    </xf>
    <xf numFmtId="169" fontId="3" fillId="2" borderId="23" xfId="24" applyNumberFormat="1" applyFill="1" applyBorder="1" applyAlignment="1">
      <alignment horizontal="right"/>
    </xf>
    <xf numFmtId="169" fontId="3" fillId="0" borderId="25" xfId="24" applyNumberFormat="1" applyFill="1" applyBorder="1" applyAlignment="1">
      <alignment horizontal="right"/>
    </xf>
    <xf numFmtId="169" fontId="3" fillId="0" borderId="0" xfId="24" applyNumberFormat="1" applyFill="1" applyBorder="1" applyAlignment="1">
      <alignment horizontal="right"/>
    </xf>
    <xf numFmtId="169" fontId="3" fillId="0" borderId="26" xfId="24" applyNumberFormat="1" applyFill="1" applyBorder="1" applyAlignment="1">
      <alignment horizontal="right"/>
    </xf>
    <xf numFmtId="169" fontId="3" fillId="0" borderId="27" xfId="24" applyNumberFormat="1" applyFill="1" applyBorder="1" applyAlignment="1">
      <alignment horizontal="right"/>
    </xf>
    <xf numFmtId="169" fontId="3" fillId="0" borderId="28" xfId="24" applyNumberFormat="1" applyFill="1" applyBorder="1" applyAlignment="1">
      <alignment horizontal="right"/>
    </xf>
    <xf numFmtId="169" fontId="3" fillId="0" borderId="29" xfId="24" applyNumberFormat="1" applyFill="1" applyBorder="1" applyAlignment="1">
      <alignment horizontal="right"/>
    </xf>
    <xf numFmtId="169" fontId="3" fillId="0" borderId="30" xfId="24" applyNumberFormat="1" applyFill="1" applyBorder="1" applyAlignment="1">
      <alignment horizontal="right"/>
    </xf>
    <xf numFmtId="3" fontId="4" fillId="5" borderId="31" xfId="0" applyNumberFormat="1" applyFont="1" applyFill="1" applyBorder="1" applyAlignment="1">
      <alignment horizontal="right" vertical="center" wrapText="1"/>
    </xf>
    <xf numFmtId="3" fontId="4" fillId="5" borderId="6" xfId="0" applyNumberFormat="1" applyFont="1" applyFill="1" applyBorder="1" applyAlignment="1">
      <alignment horizontal="right" vertical="center" wrapText="1"/>
    </xf>
    <xf numFmtId="169" fontId="3" fillId="0" borderId="32" xfId="24" applyNumberFormat="1" applyFill="1" applyBorder="1" applyAlignment="1">
      <alignment horizontal="right"/>
    </xf>
    <xf numFmtId="169" fontId="3" fillId="0" borderId="33" xfId="24" applyNumberFormat="1" applyFill="1" applyBorder="1" applyAlignment="1">
      <alignment horizontal="right"/>
    </xf>
    <xf numFmtId="0" fontId="4" fillId="4" borderId="14" xfId="21" applyFont="1" applyFill="1" applyBorder="1" applyAlignment="1">
      <alignment horizontal="center" vertical="center"/>
      <protection/>
    </xf>
    <xf numFmtId="169" fontId="3" fillId="0" borderId="34" xfId="24" applyNumberFormat="1" applyFill="1" applyBorder="1" applyAlignment="1">
      <alignment horizontal="right"/>
    </xf>
    <xf numFmtId="169" fontId="3" fillId="0" borderId="35" xfId="24" applyNumberFormat="1" applyFill="1" applyBorder="1" applyAlignment="1">
      <alignment horizontal="right"/>
    </xf>
    <xf numFmtId="169" fontId="3" fillId="0" borderId="36" xfId="24" applyNumberFormat="1" applyFill="1" applyBorder="1" applyAlignment="1">
      <alignment horizontal="right"/>
    </xf>
    <xf numFmtId="169" fontId="3" fillId="0" borderId="37" xfId="24" applyNumberFormat="1" applyFill="1" applyBorder="1" applyAlignment="1">
      <alignment horizontal="right"/>
    </xf>
    <xf numFmtId="169" fontId="3" fillId="0" borderId="38" xfId="24" applyNumberFormat="1" applyFill="1" applyBorder="1" applyAlignment="1">
      <alignment horizontal="right"/>
    </xf>
    <xf numFmtId="0" fontId="4" fillId="5" borderId="39" xfId="0" applyFont="1" applyFill="1" applyBorder="1" applyAlignment="1">
      <alignment horizontal="left" vertical="center" wrapText="1"/>
    </xf>
    <xf numFmtId="0" fontId="4" fillId="0" borderId="40" xfId="21" applyFont="1" applyBorder="1" applyAlignment="1">
      <alignment horizontal="left" vertical="center"/>
      <protection/>
    </xf>
    <xf numFmtId="0" fontId="4" fillId="4" borderId="41" xfId="21" applyFont="1" applyFill="1" applyBorder="1" applyAlignment="1">
      <alignment horizontal="center" vertical="center"/>
      <protection/>
    </xf>
    <xf numFmtId="3" fontId="4" fillId="5" borderId="42" xfId="0" applyNumberFormat="1" applyFont="1" applyFill="1" applyBorder="1" applyAlignment="1">
      <alignment horizontal="right" vertical="center" wrapText="1"/>
    </xf>
    <xf numFmtId="169" fontId="3" fillId="0" borderId="43" xfId="24" applyNumberFormat="1" applyFill="1" applyBorder="1" applyAlignment="1">
      <alignment horizontal="right"/>
    </xf>
    <xf numFmtId="169" fontId="3" fillId="2" borderId="43" xfId="24" applyNumberFormat="1" applyFill="1" applyBorder="1" applyAlignment="1">
      <alignment horizontal="right"/>
    </xf>
    <xf numFmtId="169" fontId="3" fillId="0" borderId="44" xfId="24" applyNumberFormat="1" applyFill="1" applyBorder="1" applyAlignment="1">
      <alignment horizontal="right"/>
    </xf>
    <xf numFmtId="169" fontId="3" fillId="0" borderId="45" xfId="24" applyNumberFormat="1" applyFill="1" applyBorder="1" applyAlignment="1">
      <alignment horizontal="right"/>
    </xf>
    <xf numFmtId="169" fontId="3" fillId="0" borderId="46" xfId="24" applyNumberFormat="1" applyFill="1" applyBorder="1" applyAlignment="1">
      <alignment horizontal="right"/>
    </xf>
    <xf numFmtId="169" fontId="3" fillId="0" borderId="47" xfId="24" applyNumberFormat="1" applyFill="1" applyBorder="1" applyAlignment="1">
      <alignment horizontal="right"/>
    </xf>
    <xf numFmtId="169" fontId="3" fillId="0" borderId="48" xfId="24" applyNumberFormat="1" applyFill="1" applyBorder="1" applyAlignment="1">
      <alignment horizontal="right"/>
    </xf>
    <xf numFmtId="169" fontId="3" fillId="0" borderId="49" xfId="24" applyNumberFormat="1" applyFill="1" applyBorder="1" applyAlignment="1">
      <alignment horizontal="right"/>
    </xf>
    <xf numFmtId="169" fontId="3" fillId="0" borderId="40" xfId="24" applyNumberFormat="1" applyFill="1" applyBorder="1" applyAlignment="1">
      <alignment horizontal="right"/>
    </xf>
    <xf numFmtId="169" fontId="3" fillId="0" borderId="50" xfId="24" applyNumberFormat="1" applyFill="1" applyBorder="1" applyAlignment="1">
      <alignment horizontal="right"/>
    </xf>
    <xf numFmtId="3" fontId="3" fillId="0" borderId="23" xfId="21" applyNumberFormat="1" applyFont="1" applyBorder="1" applyAlignment="1">
      <alignment horizontal="right" vertical="center"/>
      <protection/>
    </xf>
    <xf numFmtId="3" fontId="3" fillId="0" borderId="51" xfId="21" applyNumberFormat="1" applyFont="1" applyBorder="1" applyAlignment="1">
      <alignment horizontal="right" vertical="center"/>
      <protection/>
    </xf>
    <xf numFmtId="3" fontId="3" fillId="0" borderId="26" xfId="21" applyNumberFormat="1" applyFont="1" applyBorder="1" applyAlignment="1">
      <alignment horizontal="right" vertical="center"/>
      <protection/>
    </xf>
    <xf numFmtId="3" fontId="3" fillId="0" borderId="32" xfId="21" applyNumberFormat="1" applyFont="1" applyBorder="1" applyAlignment="1">
      <alignment horizontal="right" vertical="center"/>
      <protection/>
    </xf>
    <xf numFmtId="3" fontId="3" fillId="0" borderId="33" xfId="21" applyNumberFormat="1" applyFont="1" applyBorder="1" applyAlignment="1">
      <alignment horizontal="right" vertical="center"/>
      <protection/>
    </xf>
    <xf numFmtId="0" fontId="4" fillId="4" borderId="52" xfId="21" applyFont="1" applyFill="1" applyBorder="1" applyAlignment="1">
      <alignment horizontal="center" vertical="center"/>
      <protection/>
    </xf>
    <xf numFmtId="3" fontId="3" fillId="0" borderId="43" xfId="21" applyNumberFormat="1" applyFont="1" applyBorder="1" applyAlignment="1">
      <alignment horizontal="right" vertical="center"/>
      <protection/>
    </xf>
    <xf numFmtId="3" fontId="3" fillId="0" borderId="44" xfId="21" applyNumberFormat="1" applyFont="1" applyBorder="1" applyAlignment="1">
      <alignment horizontal="right" vertical="center"/>
      <protection/>
    </xf>
    <xf numFmtId="3" fontId="3" fillId="0" borderId="45" xfId="21" applyNumberFormat="1" applyFont="1" applyBorder="1" applyAlignment="1">
      <alignment horizontal="right" vertical="center"/>
      <protection/>
    </xf>
    <xf numFmtId="3" fontId="3" fillId="0" borderId="27" xfId="21" applyNumberFormat="1" applyFont="1" applyBorder="1" applyAlignment="1">
      <alignment horizontal="right" vertical="center"/>
      <protection/>
    </xf>
    <xf numFmtId="3" fontId="3" fillId="0" borderId="28" xfId="21" applyNumberFormat="1" applyFont="1" applyBorder="1" applyAlignment="1">
      <alignment horizontal="right" vertical="center"/>
      <protection/>
    </xf>
    <xf numFmtId="0" fontId="4" fillId="0" borderId="23" xfId="21" applyFont="1" applyBorder="1" applyAlignment="1">
      <alignment horizontal="center" vertical="center"/>
      <protection/>
    </xf>
    <xf numFmtId="0" fontId="4" fillId="0" borderId="24" xfId="21" applyFont="1" applyBorder="1" applyAlignment="1">
      <alignment horizontal="center" vertical="center"/>
      <protection/>
    </xf>
    <xf numFmtId="0" fontId="4" fillId="0" borderId="40" xfId="21" applyFont="1" applyBorder="1" applyAlignment="1">
      <alignment horizontal="center" vertical="center"/>
      <protection/>
    </xf>
    <xf numFmtId="0" fontId="3" fillId="0" borderId="43" xfId="21" applyFont="1" applyBorder="1" applyAlignment="1">
      <alignment horizontal="center" vertical="center"/>
      <protection/>
    </xf>
    <xf numFmtId="0" fontId="3" fillId="0" borderId="53" xfId="21" applyFont="1" applyBorder="1" applyAlignment="1">
      <alignment horizontal="center" vertical="center"/>
      <protection/>
    </xf>
    <xf numFmtId="0" fontId="3" fillId="0" borderId="45" xfId="21" applyFont="1" applyBorder="1" applyAlignment="1">
      <alignment horizontal="center" vertical="center"/>
      <protection/>
    </xf>
    <xf numFmtId="0" fontId="4" fillId="0" borderId="54" xfId="21" applyFont="1" applyBorder="1" applyAlignment="1">
      <alignment horizontal="left" vertical="center"/>
      <protection/>
    </xf>
    <xf numFmtId="0" fontId="4" fillId="0" borderId="55" xfId="21" applyFont="1" applyBorder="1" applyAlignment="1">
      <alignment horizontal="left" vertical="center"/>
      <protection/>
    </xf>
    <xf numFmtId="166" fontId="3" fillId="0" borderId="56" xfId="24" applyBorder="1" applyAlignment="1">
      <alignment horizontal="right"/>
    </xf>
    <xf numFmtId="166" fontId="3" fillId="0" borderId="32" xfId="24" applyBorder="1" applyAlignment="1">
      <alignment horizontal="right"/>
    </xf>
    <xf numFmtId="166" fontId="3" fillId="0" borderId="57" xfId="24" applyBorder="1" applyAlignment="1">
      <alignment horizontal="right"/>
    </xf>
    <xf numFmtId="166" fontId="3" fillId="0" borderId="12" xfId="24" applyBorder="1" applyAlignment="1">
      <alignment horizontal="right"/>
    </xf>
    <xf numFmtId="166" fontId="3" fillId="0" borderId="13" xfId="24" applyBorder="1" applyAlignment="1">
      <alignment horizontal="right"/>
    </xf>
    <xf numFmtId="166" fontId="3" fillId="0" borderId="14" xfId="24" applyBorder="1" applyAlignment="1">
      <alignment horizontal="right"/>
    </xf>
    <xf numFmtId="166" fontId="3" fillId="0" borderId="58" xfId="24" applyBorder="1" applyAlignment="1">
      <alignment horizontal="right"/>
    </xf>
    <xf numFmtId="166" fontId="3" fillId="0" borderId="15" xfId="24" applyBorder="1" applyAlignment="1">
      <alignment horizontal="right"/>
    </xf>
    <xf numFmtId="166" fontId="4" fillId="5" borderId="59" xfId="24" applyFont="1" applyFill="1" applyBorder="1" applyAlignment="1">
      <alignment horizontal="right"/>
    </xf>
    <xf numFmtId="0" fontId="4" fillId="4" borderId="60" xfId="21" applyFont="1" applyFill="1" applyBorder="1" applyAlignment="1">
      <alignment horizontal="center" vertical="center" wrapText="1"/>
      <protection/>
    </xf>
    <xf numFmtId="167" fontId="13" fillId="0" borderId="60" xfId="21" applyNumberFormat="1" applyFont="1" applyBorder="1" applyAlignment="1">
      <alignment horizontal="right" vertical="center"/>
      <protection/>
    </xf>
    <xf numFmtId="167" fontId="13" fillId="0" borderId="7" xfId="21" applyNumberFormat="1" applyFont="1" applyBorder="1" applyAlignment="1">
      <alignment horizontal="right" vertical="center"/>
      <protection/>
    </xf>
    <xf numFmtId="164" fontId="3" fillId="0" borderId="8" xfId="15" applyNumberFormat="1" applyFont="1" applyFill="1" applyBorder="1" applyAlignment="1">
      <alignment horizontal="right"/>
    </xf>
    <xf numFmtId="167" fontId="13" fillId="0" borderId="61" xfId="21" applyNumberFormat="1" applyFont="1" applyBorder="1" applyAlignment="1">
      <alignment horizontal="right" vertical="center"/>
      <protection/>
    </xf>
    <xf numFmtId="167" fontId="13" fillId="0" borderId="62" xfId="21" applyNumberFormat="1" applyFont="1" applyBorder="1" applyAlignment="1">
      <alignment horizontal="right" vertical="center"/>
      <protection/>
    </xf>
    <xf numFmtId="164" fontId="3" fillId="0" borderId="63" xfId="15" applyNumberFormat="1" applyFont="1" applyFill="1" applyBorder="1" applyAlignment="1">
      <alignment horizontal="right"/>
    </xf>
    <xf numFmtId="164" fontId="3" fillId="0" borderId="64" xfId="15" applyNumberFormat="1" applyFont="1" applyFill="1" applyBorder="1" applyAlignment="1">
      <alignment horizontal="right"/>
    </xf>
    <xf numFmtId="164" fontId="3" fillId="6" borderId="11" xfId="15" applyNumberFormat="1" applyFont="1" applyFill="1" applyBorder="1" applyAlignment="1">
      <alignment horizontal="right"/>
    </xf>
    <xf numFmtId="164" fontId="3" fillId="6" borderId="14" xfId="15" applyNumberFormat="1" applyFont="1" applyFill="1" applyBorder="1" applyAlignment="1">
      <alignment horizontal="right"/>
    </xf>
    <xf numFmtId="0" fontId="4" fillId="4" borderId="65" xfId="21" applyFont="1" applyFill="1" applyBorder="1" applyAlignment="1">
      <alignment horizontal="center" vertical="center" wrapText="1"/>
      <protection/>
    </xf>
    <xf numFmtId="3" fontId="13" fillId="0" borderId="16" xfId="21" applyNumberFormat="1" applyFont="1" applyBorder="1" applyAlignment="1">
      <alignment horizontal="right" vertical="center"/>
      <protection/>
    </xf>
    <xf numFmtId="3" fontId="13" fillId="0" borderId="8" xfId="21" applyNumberFormat="1" applyFont="1" applyBorder="1" applyAlignment="1">
      <alignment horizontal="right" vertical="center"/>
      <protection/>
    </xf>
    <xf numFmtId="3" fontId="13" fillId="0" borderId="7" xfId="21" applyNumberFormat="1" applyFont="1" applyBorder="1" applyAlignment="1">
      <alignment horizontal="right" vertical="center"/>
      <protection/>
    </xf>
    <xf numFmtId="3" fontId="13" fillId="0" borderId="9" xfId="21" applyNumberFormat="1" applyFont="1" applyBorder="1" applyAlignment="1">
      <alignment horizontal="right" vertical="center"/>
      <protection/>
    </xf>
    <xf numFmtId="0" fontId="8" fillId="0" borderId="0" xfId="21" applyFont="1" applyAlignment="1">
      <alignment horizontal="left"/>
      <protection/>
    </xf>
    <xf numFmtId="167" fontId="3" fillId="0" borderId="0" xfId="0" applyNumberFormat="1" applyFont="1"/>
    <xf numFmtId="9" fontId="3" fillId="0" borderId="0" xfId="15" applyFont="1"/>
    <xf numFmtId="3" fontId="3" fillId="0" borderId="0" xfId="21" applyNumberFormat="1" applyFont="1" applyAlignment="1">
      <alignment horizontal="center" vertical="center"/>
      <protection/>
    </xf>
    <xf numFmtId="3" fontId="3" fillId="0" borderId="0" xfId="21" applyNumberFormat="1" applyFont="1">
      <alignment/>
      <protection/>
    </xf>
    <xf numFmtId="0" fontId="14" fillId="0" borderId="0" xfId="0" applyFont="1" applyAlignment="1">
      <alignment horizontal="left" vertical="center" readingOrder="1"/>
    </xf>
    <xf numFmtId="166" fontId="3" fillId="0" borderId="13" xfId="24" applyFill="1" applyBorder="1" applyAlignment="1">
      <alignment horizontal="right"/>
    </xf>
    <xf numFmtId="166" fontId="3" fillId="0" borderId="14" xfId="24" applyFill="1" applyBorder="1" applyAlignment="1">
      <alignment horizontal="right"/>
    </xf>
    <xf numFmtId="166" fontId="3" fillId="0" borderId="58" xfId="24" applyFill="1" applyBorder="1" applyAlignment="1">
      <alignment horizontal="right"/>
    </xf>
    <xf numFmtId="166" fontId="3" fillId="0" borderId="32" xfId="24" applyFill="1" applyBorder="1" applyAlignment="1">
      <alignment horizontal="right"/>
    </xf>
    <xf numFmtId="9" fontId="3" fillId="0" borderId="4" xfId="15" applyFont="1" applyFill="1" applyBorder="1" applyAlignment="1">
      <alignment horizontal="right"/>
    </xf>
    <xf numFmtId="0" fontId="3" fillId="0" borderId="0" xfId="21" applyFont="1" applyAlignment="1">
      <alignment horizontal="right"/>
      <protection/>
    </xf>
    <xf numFmtId="0" fontId="3" fillId="0" borderId="0" xfId="21" applyFont="1" applyAlignment="1" quotePrefix="1">
      <alignment horizontal="right"/>
      <protection/>
    </xf>
    <xf numFmtId="0" fontId="4" fillId="4" borderId="12" xfId="21" applyFont="1" applyFill="1" applyBorder="1" applyAlignment="1">
      <alignment horizontal="center" vertical="center" wrapText="1"/>
      <protection/>
    </xf>
    <xf numFmtId="0" fontId="4" fillId="4" borderId="14" xfId="21" applyFont="1" applyFill="1" applyBorder="1" applyAlignment="1">
      <alignment horizontal="center" vertical="center" wrapText="1"/>
      <protection/>
    </xf>
    <xf numFmtId="0" fontId="3" fillId="0" borderId="0" xfId="0" applyFont="1" applyAlignment="1">
      <alignment horizontal="left"/>
    </xf>
    <xf numFmtId="0" fontId="5" fillId="0" borderId="0" xfId="21" applyFont="1" applyAlignment="1">
      <alignment horizontal="left"/>
      <protection/>
    </xf>
    <xf numFmtId="0" fontId="8" fillId="0" borderId="0" xfId="21" applyFont="1" applyAlignment="1">
      <alignment horizontal="left"/>
      <protection/>
    </xf>
    <xf numFmtId="0" fontId="1" fillId="0" borderId="18" xfId="21" applyBorder="1" applyAlignment="1">
      <alignment horizontal="left"/>
      <protection/>
    </xf>
    <xf numFmtId="0" fontId="4" fillId="4" borderId="66" xfId="21" applyFont="1" applyFill="1" applyBorder="1" applyAlignment="1">
      <alignment horizontal="center" vertical="center"/>
      <protection/>
    </xf>
    <xf numFmtId="0" fontId="4" fillId="4" borderId="25" xfId="21" applyFont="1" applyFill="1" applyBorder="1" applyAlignment="1">
      <alignment horizontal="center" vertical="center"/>
      <protection/>
    </xf>
    <xf numFmtId="0" fontId="4" fillId="4" borderId="12" xfId="21" applyFont="1" applyFill="1" applyBorder="1" applyAlignment="1">
      <alignment horizontal="center" vertical="center"/>
      <protection/>
    </xf>
    <xf numFmtId="0" fontId="4" fillId="4" borderId="60" xfId="21" applyFont="1" applyFill="1" applyBorder="1" applyAlignment="1">
      <alignment horizontal="center" vertical="center"/>
      <protection/>
    </xf>
    <xf numFmtId="0" fontId="4" fillId="4" borderId="67" xfId="21" applyFont="1" applyFill="1" applyBorder="1" applyAlignment="1">
      <alignment horizontal="center" vertical="center"/>
      <protection/>
    </xf>
    <xf numFmtId="0" fontId="4" fillId="4" borderId="61" xfId="21" applyFont="1" applyFill="1" applyBorder="1" applyAlignment="1">
      <alignment horizontal="center" vertical="center" wrapText="1"/>
      <protection/>
    </xf>
    <xf numFmtId="0" fontId="4" fillId="4" borderId="64" xfId="21" applyFont="1" applyFill="1" applyBorder="1" applyAlignment="1">
      <alignment horizontal="center" vertical="center" wrapText="1"/>
      <protection/>
    </xf>
    <xf numFmtId="0" fontId="3" fillId="0" borderId="0" xfId="21" applyFont="1" applyAlignment="1">
      <alignment horizontal="left"/>
      <protection/>
    </xf>
    <xf numFmtId="0" fontId="4" fillId="4" borderId="66" xfId="21" applyFont="1" applyFill="1" applyBorder="1" applyAlignment="1">
      <alignment horizontal="center" vertical="center" wrapText="1"/>
      <protection/>
    </xf>
    <xf numFmtId="0" fontId="4" fillId="4" borderId="26" xfId="21" applyFont="1" applyFill="1" applyBorder="1" applyAlignment="1">
      <alignment horizontal="center" vertical="center" wrapText="1"/>
      <protection/>
    </xf>
    <xf numFmtId="0" fontId="4" fillId="4" borderId="67" xfId="21" applyFont="1" applyFill="1" applyBorder="1" applyAlignment="1">
      <alignment horizontal="center" vertical="center" wrapText="1"/>
      <protection/>
    </xf>
    <xf numFmtId="0" fontId="4" fillId="4" borderId="52" xfId="21" applyFont="1" applyFill="1" applyBorder="1" applyAlignment="1">
      <alignment horizontal="center" vertical="center" wrapText="1"/>
      <protection/>
    </xf>
    <xf numFmtId="0" fontId="4" fillId="4" borderId="60" xfId="2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2021-2022</a:t>
            </a:r>
            <a:r>
              <a:rPr lang="en-US" cap="none" sz="1600" b="0" u="none" baseline="0">
                <a:solidFill>
                  <a:srgbClr val="000000"/>
                </a:solidFill>
                <a:latin typeface="Arial"/>
                <a:ea typeface="Arial"/>
                <a:cs typeface="Arial"/>
              </a:rPr>
              <a:t>
(% change compared to </a:t>
            </a:r>
            <a:r>
              <a:rPr lang="en-US" cap="none" sz="1600" b="0" i="0" u="none" baseline="0">
                <a:solidFill>
                  <a:srgbClr val="000000"/>
                </a:solidFill>
                <a:latin typeface="Arial"/>
                <a:ea typeface="Arial"/>
                <a:cs typeface="Arial"/>
              </a:rPr>
              <a:t>the same month in 2019</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xMode val="edge"/>
          <c:yMode val="edge"/>
          <c:x val="0.0145"/>
          <c:y val="0.10775"/>
          <c:w val="0.971"/>
          <c:h val="0.806"/>
        </c:manualLayout>
      </c:layout>
      <c:barChart>
        <c:barDir val="col"/>
        <c:grouping val="clustered"/>
        <c:varyColors val="0"/>
        <c:ser>
          <c:idx val="0"/>
          <c:order val="0"/>
          <c:tx>
            <c:strRef>
              <c:f>'Figure 1'!$B$53</c:f>
              <c:strCache>
                <c:ptCount val="1"/>
                <c:pt idx="0">
                  <c:v>EU27</c:v>
                </c:pt>
              </c:strCache>
            </c:strRef>
          </c:tx>
          <c:spPr>
            <a:solidFill>
              <a:srgbClr val="B9C31E">
                <a:lumMod val="100000"/>
              </a:srgbClr>
            </a:solidFill>
            <a:ln>
              <a:noFill/>
              <a:prstDash val="soli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5"/>
                  <c:y val="-0.00525"/>
                </c:manualLayout>
              </c:layout>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'Figure 1'!$C$52:$W$52</c:f>
              <c:strCache/>
            </c:strRef>
          </c:cat>
          <c:val>
            <c:numRef>
              <c:f>'Figure 1'!$C$53:$W$53</c:f>
              <c:numCache/>
            </c:numRef>
          </c:val>
        </c:ser>
        <c:axId val="27681374"/>
        <c:axId val="47805775"/>
      </c:barChart>
      <c:dateAx>
        <c:axId val="27681374"/>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crossAx val="47805775"/>
        <c:crosses val="autoZero"/>
        <c:auto val="1"/>
        <c:baseTimeUnit val="months"/>
        <c:noMultiLvlLbl val="0"/>
      </c:dateAx>
      <c:valAx>
        <c:axId val="4780577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7681374"/>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25"/>
          <c:y val="0.037"/>
          <c:w val="0.85325"/>
          <c:h val="0.8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2'!$O$60:$AI$60</c:f>
              <c:strCache/>
            </c:strRef>
          </c:cat>
          <c:val>
            <c:numRef>
              <c:f>'Figure 2'!$O$61:$AI$61</c:f>
              <c:numCache/>
            </c:numRef>
          </c:val>
          <c:smooth val="0"/>
        </c:ser>
        <c:marker val="1"/>
        <c:axId val="27598792"/>
        <c:axId val="47062537"/>
      </c:lineChart>
      <c:catAx>
        <c:axId val="27598792"/>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47062537"/>
        <c:crosses val="autoZero"/>
        <c:auto val="0"/>
        <c:lblOffset val="100"/>
        <c:tickLblSkip val="1"/>
        <c:noMultiLvlLbl val="0"/>
      </c:catAx>
      <c:valAx>
        <c:axId val="47062537"/>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27598792"/>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spPr>
            <a:solidFill>
              <a:srgbClr val="9999FF"/>
            </a:solidFill>
            <a:ln w="12700">
              <a:no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12700">
                <a:noFill/>
                <a:prstDash val="solid"/>
              </a:ln>
            </c:spPr>
          </c:dPt>
          <c:dPt>
            <c:idx val="1"/>
            <c:spPr>
              <a:solidFill>
                <a:srgbClr val="C84B96">
                  <a:lumMod val="100000"/>
                </a:srgbClr>
              </a:solidFill>
              <a:ln w="12700">
                <a:noFill/>
                <a:prstDash val="solid"/>
              </a:ln>
            </c:spPr>
          </c:dPt>
          <c:dPt>
            <c:idx val="2"/>
            <c:spPr>
              <a:solidFill>
                <a:srgbClr val="286EB4">
                  <a:lumMod val="100000"/>
                </a:srgbClr>
              </a:solidFill>
              <a:ln w="12700">
                <a:noFill/>
                <a:prstDash val="solid"/>
              </a:ln>
            </c:spPr>
          </c:dPt>
          <c:dLbls>
            <c:numFmt formatCode="General" sourceLinked="1"/>
            <c:showLegendKey val="0"/>
            <c:showVal val="0"/>
            <c:showBubbleSize val="0"/>
            <c:showCatName val="0"/>
            <c:showSerName val="0"/>
            <c:showLeaderLines val="0"/>
            <c:showPercent val="0"/>
          </c:dLbls>
          <c:cat>
            <c:strRef>
              <c:f>'Figure 2'!$B$75:$B$77</c:f>
              <c:strCache/>
            </c:strRef>
          </c:cat>
          <c:val>
            <c:numRef>
              <c:f>'Figure 2'!$C$75:$C$77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2'!$B$75:$B$77</c:f>
              <c:strCache/>
            </c:strRef>
          </c:cat>
          <c:val>
            <c:numRef>
              <c:f>'Figure 2'!$D$75:$D$77</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2'!$B$75:$B$77</c:f>
              <c:strCache/>
            </c:strRef>
          </c:cat>
          <c:val>
            <c:numRef>
              <c:f>'Figure 2'!$F$75:$F$77</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2'!$B$75:$B$77</c:f>
              <c:strCache/>
            </c:strRef>
          </c:cat>
          <c:val>
            <c:numRef>
              <c:f>'Figure 2'!$G$75:$G$77</c:f>
              <c:numCache/>
            </c:numRef>
          </c:val>
        </c:ser>
      </c:pieChart>
      <c:spPr>
        <a:noFill/>
        <a:ln w="25400">
          <a:noFill/>
        </a:ln>
      </c:spPr>
    </c:plotArea>
    <c:plotVisOnly val="1"/>
    <c:dispBlanksAs val="zero"/>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M01 2021-</a:t>
            </a:r>
            <a:r>
              <a:rPr lang="en-US" cap="none" sz="1800" b="1" i="0" u="none" baseline="0">
                <a:solidFill>
                  <a:srgbClr val="000000"/>
                </a:solidFill>
                <a:latin typeface="Arial"/>
                <a:ea typeface="Arial"/>
                <a:cs typeface="Arial"/>
              </a:rPr>
              <a:t> M09</a:t>
            </a:r>
            <a:r>
              <a:rPr lang="en-US" cap="none" sz="1800" b="1" i="0" u="none" baseline="0">
                <a:solidFill>
                  <a:srgbClr val="000000"/>
                </a:solidFill>
                <a:latin typeface="Arial"/>
                <a:ea typeface="Arial"/>
                <a:cs typeface="Arial"/>
              </a:rPr>
              <a:t> 2022</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475"/>
          <c:y val="0.01225"/>
        </c:manualLayout>
      </c:layout>
      <c:overlay val="0"/>
      <c:spPr>
        <a:noFill/>
        <a:ln>
          <a:noFill/>
        </a:ln>
      </c:spPr>
    </c:title>
    <c:plotArea>
      <c:layout>
        <c:manualLayout>
          <c:layoutTarget val="inner"/>
          <c:xMode val="edge"/>
          <c:yMode val="edge"/>
          <c:x val="0.04525"/>
          <c:y val="0.15025"/>
          <c:w val="0.94175"/>
          <c:h val="0.63075"/>
        </c:manualLayout>
      </c:layout>
      <c:barChart>
        <c:barDir val="col"/>
        <c:grouping val="clustered"/>
        <c:varyColors val="0"/>
        <c:ser>
          <c:idx val="0"/>
          <c:order val="0"/>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3'!$C$46:$W$46</c:f>
              <c:strCache/>
            </c:strRef>
          </c:cat>
          <c:val>
            <c:numRef>
              <c:f>'Figure 3'!$C$47:$W$47</c:f>
              <c:numCache/>
            </c:numRef>
          </c:val>
        </c:ser>
        <c:axId val="20909650"/>
        <c:axId val="53969123"/>
      </c:barChart>
      <c:dateAx>
        <c:axId val="20909650"/>
        <c:scaling>
          <c:orientation val="minMax"/>
        </c:scaling>
        <c:axPos val="b"/>
        <c:delete val="0"/>
        <c:numFmt formatCode="mmm\-yy" sourceLinked="0"/>
        <c:majorTickMark val="out"/>
        <c:minorTickMark val="none"/>
        <c:tickLblPos val="low"/>
        <c:spPr>
          <a:ln>
            <a:solidFill>
              <a:srgbClr val="000000"/>
            </a:solidFill>
            <a:prstDash val="solid"/>
          </a:ln>
        </c:spPr>
        <c:crossAx val="53969123"/>
        <c:crosses val="autoZero"/>
        <c:auto val="0"/>
        <c:baseTimeUnit val="months"/>
        <c:majorUnit val="1"/>
        <c:majorTimeUnit val="months"/>
        <c:noMultiLvlLbl val="0"/>
      </c:dateAx>
      <c:valAx>
        <c:axId val="53969123"/>
        <c:scaling>
          <c:orientation val="minMax"/>
          <c:max val="1100"/>
          <c:min val="-20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20909650"/>
        <c:crosses val="autoZero"/>
        <c:crossBetween val="between"/>
        <c:dispUnits/>
        <c:majorUnit val="100"/>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0.9485</cdr:y>
    </cdr:from>
    <cdr:to>
      <cdr:x>0</cdr:x>
      <cdr:y>0</cdr:y>
    </cdr:to>
    <cdr:sp macro="" textlink="">
      <cdr:nvSpPr>
        <cdr:cNvPr id="6" name="FootonotesShape"/>
        <cdr:cNvSpPr txBox="1"/>
      </cdr:nvSpPr>
      <cdr:spPr>
        <a:xfrm>
          <a:off x="38100" y="67341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xdr:row>
      <xdr:rowOff>76200</xdr:rowOff>
    </xdr:from>
    <xdr:to>
      <xdr:col>23</xdr:col>
      <xdr:colOff>523875</xdr:colOff>
      <xdr:row>46</xdr:row>
      <xdr:rowOff>19050</xdr:rowOff>
    </xdr:to>
    <xdr:graphicFrame macro="">
      <xdr:nvGraphicFramePr>
        <xdr:cNvPr id="2" name="Chart 1"/>
        <xdr:cNvGraphicFramePr/>
      </xdr:nvGraphicFramePr>
      <xdr:xfrm>
        <a:off x="5181600" y="438150"/>
        <a:ext cx="10896600" cy="7105650"/>
      </xdr:xfrm>
      <a:graphic>
        <a:graphicData uri="http://schemas.openxmlformats.org/drawingml/2006/chart">
          <c:chart xmlns:c="http://schemas.openxmlformats.org/drawingml/2006/chart" r:id="rId1"/>
        </a:graphicData>
      </a:graphic>
    </xdr:graphicFrame>
    <xdr:clientData/>
  </xdr:twoCellAnchor>
  <xdr:twoCellAnchor editAs="oneCell">
    <xdr:from>
      <xdr:col>25</xdr:col>
      <xdr:colOff>123825</xdr:colOff>
      <xdr:row>42</xdr:row>
      <xdr:rowOff>85725</xdr:rowOff>
    </xdr:from>
    <xdr:to>
      <xdr:col>27</xdr:col>
      <xdr:colOff>409575</xdr:colOff>
      <xdr:row>44</xdr:row>
      <xdr:rowOff>85725</xdr:rowOff>
    </xdr:to>
    <xdr:pic>
      <xdr:nvPicPr>
        <xdr:cNvPr id="3" name="Picture 2"/>
        <xdr:cNvPicPr preferRelativeResize="1">
          <a:picLocks noChangeAspect="1"/>
        </xdr:cNvPicPr>
      </xdr:nvPicPr>
      <xdr:blipFill>
        <a:blip r:embed="rId2"/>
        <a:stretch>
          <a:fillRect/>
        </a:stretch>
      </xdr:blipFill>
      <xdr:spPr>
        <a:xfrm>
          <a:off x="17030700" y="6962775"/>
          <a:ext cx="1638300" cy="323850"/>
        </a:xfrm>
        <a:prstGeom prst="rect">
          <a:avLst/>
        </a:prstGeom>
        <a:ln>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0.528</cdr:y>
    </cdr:from>
    <cdr:to>
      <cdr:x>0.33425</cdr:x>
      <cdr:y>0.674</cdr:y>
    </cdr:to>
    <cdr:cxnSp macro="">
      <cdr:nvCxnSpPr>
        <cdr:cNvPr id="2" name="Straight Arrow Connector 1"/>
        <cdr:cNvCxnSpPr/>
      </cdr:nvCxnSpPr>
      <cdr:spPr bwMode="auto">
        <a:xfrm flipV="1">
          <a:off x="6267450" y="3714750"/>
          <a:ext cx="723900" cy="102870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0.57775</cdr:x>
      <cdr:y>0.5885</cdr:y>
    </cdr:from>
    <cdr:to>
      <cdr:x>0.6325</cdr:x>
      <cdr:y>0.6315</cdr:y>
    </cdr:to>
    <cdr:sp macro="" textlink="">
      <cdr:nvSpPr>
        <cdr:cNvPr id="5" name="Text Box 176"/>
        <cdr:cNvSpPr txBox="1">
          <a:spLocks noChangeArrowheads="1"/>
        </cdr:cNvSpPr>
      </cdr:nvSpPr>
      <cdr:spPr bwMode="auto">
        <a:xfrm>
          <a:off x="12077700" y="4143375"/>
          <a:ext cx="1143000"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-21.6%</a:t>
          </a:r>
        </a:p>
      </cdr:txBody>
    </cdr:sp>
  </cdr:relSizeAnchor>
  <cdr:relSizeAnchor xmlns:cdr="http://schemas.openxmlformats.org/drawingml/2006/chartDrawing">
    <cdr:from>
      <cdr:x>0.249</cdr:x>
      <cdr:y>0.71475</cdr:y>
    </cdr:from>
    <cdr:to>
      <cdr:x>0.29975</cdr:x>
      <cdr:y>0.7565</cdr:y>
    </cdr:to>
    <cdr:sp macro="" textlink="">
      <cdr:nvSpPr>
        <cdr:cNvPr id="7" name="Text Box 176"/>
        <cdr:cNvSpPr txBox="1">
          <a:spLocks noChangeArrowheads="1"/>
        </cdr:cNvSpPr>
      </cdr:nvSpPr>
      <cdr:spPr bwMode="auto">
        <a:xfrm>
          <a:off x="5200650" y="5029200"/>
          <a:ext cx="105727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+77.5 %</a:t>
          </a:r>
        </a:p>
      </cdr:txBody>
    </cdr:sp>
  </cdr:relSizeAnchor>
  <cdr:relSizeAnchor xmlns:cdr="http://schemas.openxmlformats.org/drawingml/2006/chartDrawing">
    <cdr:from>
      <cdr:x>0.4935</cdr:x>
      <cdr:y>0.49675</cdr:y>
    </cdr:from>
    <cdr:to>
      <cdr:x>0.54825</cdr:x>
      <cdr:y>0.53975</cdr:y>
    </cdr:to>
    <cdr:sp macro="" textlink="">
      <cdr:nvSpPr>
        <cdr:cNvPr id="4" name="Text Box 176"/>
        <cdr:cNvSpPr txBox="1">
          <a:spLocks noChangeArrowheads="1"/>
        </cdr:cNvSpPr>
      </cdr:nvSpPr>
      <cdr:spPr bwMode="auto">
        <a:xfrm>
          <a:off x="10315575" y="3495675"/>
          <a:ext cx="1143000"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-21.5%</a:t>
          </a:r>
        </a:p>
      </cdr:txBody>
    </cdr:sp>
  </cdr:relSizeAnchor>
  <cdr:relSizeAnchor xmlns:cdr="http://schemas.openxmlformats.org/drawingml/2006/chartDrawing">
    <cdr:from>
      <cdr:x>0.117</cdr:x>
      <cdr:y>0.7935</cdr:y>
    </cdr:from>
    <cdr:to>
      <cdr:x>0.16775</cdr:x>
      <cdr:y>0.83525</cdr:y>
    </cdr:to>
    <cdr:sp macro="" textlink="">
      <cdr:nvSpPr>
        <cdr:cNvPr id="6" name="Text Box 176"/>
        <cdr:cNvSpPr txBox="1">
          <a:spLocks noChangeArrowheads="1"/>
        </cdr:cNvSpPr>
      </cdr:nvSpPr>
      <cdr:spPr bwMode="auto">
        <a:xfrm>
          <a:off x="2438400" y="5591175"/>
          <a:ext cx="105727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-31.8 %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0.18325</cdr:x>
      <cdr:y>0.13325</cdr:y>
    </cdr:from>
    <cdr:to>
      <cdr:x>0.5185</cdr:x>
      <cdr:y>0.35325</cdr:y>
    </cdr:to>
    <cdr:sp macro="" textlink="">
      <cdr:nvSpPr>
        <cdr:cNvPr id="94209" name="Text Box 2"/>
        <cdr:cNvSpPr txBox="1">
          <a:spLocks noChangeArrowheads="1"/>
        </cdr:cNvSpPr>
      </cdr:nvSpPr>
      <cdr:spPr bwMode="auto">
        <a:xfrm>
          <a:off x="981075" y="495300"/>
          <a:ext cx="1800225" cy="82867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total:17%</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M01-09  22/21: +74</a:t>
          </a:r>
          <a:r>
            <a:rPr lang="en-US" sz="1100" b="0" i="0" strike="noStrike">
              <a:solidFill>
                <a:srgbClr val="000000"/>
              </a:solidFill>
              <a:latin typeface="Arial" panose="020B0604020202020204" pitchFamily="34" charset="0"/>
              <a:cs typeface="Arial" panose="020B0604020202020204" pitchFamily="34" charset="0"/>
            </a:rPr>
            <a:t>.3%</a:t>
          </a:r>
        </a:p>
      </cdr:txBody>
    </cdr:sp>
  </cdr:relSizeAnchor>
  <cdr:relSizeAnchor xmlns:cdr="http://schemas.openxmlformats.org/drawingml/2006/chartDrawing">
    <cdr:from>
      <cdr:x>0.494</cdr:x>
      <cdr:y>0.3385</cdr:y>
    </cdr:from>
    <cdr:to>
      <cdr:x>0.829</cdr:x>
      <cdr:y>0.60525</cdr:y>
    </cdr:to>
    <cdr:sp macro="" textlink="">
      <cdr:nvSpPr>
        <cdr:cNvPr id="94210" name="Text Box 3"/>
        <cdr:cNvSpPr txBox="1">
          <a:spLocks noChangeArrowheads="1"/>
        </cdr:cNvSpPr>
      </cdr:nvSpPr>
      <cdr:spPr bwMode="auto">
        <a:xfrm>
          <a:off x="2647950" y="1266825"/>
          <a:ext cx="1800225" cy="100012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Extra-EU</a:t>
          </a:r>
          <a:endParaRPr lang="en-US" sz="1100" b="0" i="0" strike="noStrike">
            <a:solidFill>
              <a:srgbClr val="000000"/>
            </a:solidFill>
            <a:latin typeface="Arial" pitchFamily="34" charset="0"/>
            <a:cs typeface="Arial" pitchFamily="34" charset="0"/>
          </a:endParaRPr>
        </a:p>
        <a:p>
          <a:pPr algn="ctr" rtl="1">
            <a:defRPr sz="1000"/>
          </a:pPr>
          <a:r>
            <a:rPr lang="en-US" sz="1100" b="0" i="0" strike="noStrike">
              <a:solidFill>
                <a:srgbClr val="000000"/>
              </a:solidFill>
              <a:latin typeface="Arial" pitchFamily="34" charset="0"/>
              <a:cs typeface="Arial" pitchFamily="34" charset="0"/>
            </a:rPr>
            <a:t> Share on total: 46%</a:t>
          </a:r>
        </a:p>
        <a:p>
          <a:pPr algn="ctr" rtl="1">
            <a:defRPr sz="1000"/>
          </a:pPr>
          <a:r>
            <a:rPr lang="en-US" sz="1100" b="0" i="0" strike="noStrike">
              <a:solidFill>
                <a:srgbClr val="000000"/>
              </a:solidFill>
              <a:latin typeface="Arial" pitchFamily="34" charset="0"/>
              <a:cs typeface="Arial" pitchFamily="34" charset="0"/>
            </a:rPr>
            <a:t> Change M01-09 22/21</a:t>
          </a:r>
          <a:r>
            <a:rPr lang="en-US" sz="1100" b="0" i="0">
              <a:effectLst/>
              <a:latin typeface="Arial" pitchFamily="34" charset="0"/>
              <a:ea typeface="+mn-ea"/>
              <a:cs typeface="Arial" pitchFamily="34" charset="0"/>
            </a:rPr>
            <a:t>: </a:t>
          </a:r>
          <a:r>
            <a:rPr lang="en-US" sz="1100" b="0" i="0" strike="noStrike">
              <a:solidFill>
                <a:srgbClr val="000000"/>
              </a:solidFill>
              <a:effectLst/>
              <a:latin typeface="Arial" pitchFamily="34" charset="0"/>
              <a:ea typeface="+mn-ea"/>
              <a:cs typeface="Arial" pitchFamily="34" charset="0"/>
            </a:rPr>
            <a:t>+218.0</a:t>
          </a:r>
          <a:r>
            <a:rPr lang="en-US" sz="1100" b="0" i="0" strike="noStrike">
              <a:solidFill>
                <a:srgbClr val="000000"/>
              </a:solidFill>
              <a:latin typeface="Arial" pitchFamily="34" charset="0"/>
              <a:cs typeface="Arial" pitchFamily="34" charset="0"/>
            </a:rPr>
            <a:t>%</a:t>
          </a:r>
          <a:endParaRPr lang="en-US" sz="1050" b="0" i="0" strike="noStrike">
            <a:solidFill>
              <a:srgbClr val="000000"/>
            </a:solidFill>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32</xdr:row>
      <xdr:rowOff>85725</xdr:rowOff>
    </xdr:from>
    <xdr:to>
      <xdr:col>8</xdr:col>
      <xdr:colOff>552450</xdr:colOff>
      <xdr:row>35</xdr:row>
      <xdr:rowOff>19050</xdr:rowOff>
    </xdr:to>
    <xdr:sp macro="" textlink="">
      <xdr:nvSpPr>
        <xdr:cNvPr id="4" name="Text Box 176"/>
        <xdr:cNvSpPr txBox="1">
          <a:spLocks noChangeArrowheads="1"/>
        </xdr:cNvSpPr>
      </xdr:nvSpPr>
      <xdr:spPr bwMode="auto">
        <a:xfrm>
          <a:off x="5972175" y="5295900"/>
          <a:ext cx="933450" cy="409575"/>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+81.4 %</a:t>
          </a:r>
        </a:p>
      </xdr:txBody>
    </xdr:sp>
    <xdr:clientData/>
  </xdr:twoCellAnchor>
  <xdr:twoCellAnchor editAs="oneCell">
    <xdr:from>
      <xdr:col>22</xdr:col>
      <xdr:colOff>333375</xdr:colOff>
      <xdr:row>51</xdr:row>
      <xdr:rowOff>28575</xdr:rowOff>
    </xdr:from>
    <xdr:to>
      <xdr:col>24</xdr:col>
      <xdr:colOff>390525</xdr:colOff>
      <xdr:row>53</xdr:row>
      <xdr:rowOff>38100</xdr:rowOff>
    </xdr:to>
    <xdr:pic>
      <xdr:nvPicPr>
        <xdr:cNvPr id="39" name="Picture 38"/>
        <xdr:cNvPicPr preferRelativeResize="1">
          <a:picLocks noChangeAspect="1"/>
        </xdr:cNvPicPr>
      </xdr:nvPicPr>
      <xdr:blipFill>
        <a:blip r:embed="rId1"/>
        <a:stretch>
          <a:fillRect/>
        </a:stretch>
      </xdr:blipFill>
      <xdr:spPr>
        <a:xfrm>
          <a:off x="17935575" y="8296275"/>
          <a:ext cx="1666875" cy="314325"/>
        </a:xfrm>
        <a:prstGeom prst="rect">
          <a:avLst/>
        </a:prstGeom>
        <a:ln>
          <a:noFill/>
        </a:ln>
      </xdr:spPr>
    </xdr:pic>
    <xdr:clientData/>
  </xdr:twoCellAnchor>
  <xdr:twoCellAnchor>
    <xdr:from>
      <xdr:col>0</xdr:col>
      <xdr:colOff>28575</xdr:colOff>
      <xdr:row>6</xdr:row>
      <xdr:rowOff>57150</xdr:rowOff>
    </xdr:from>
    <xdr:to>
      <xdr:col>26</xdr:col>
      <xdr:colOff>66675</xdr:colOff>
      <xdr:row>51</xdr:row>
      <xdr:rowOff>76200</xdr:rowOff>
    </xdr:to>
    <xdr:grpSp>
      <xdr:nvGrpSpPr>
        <xdr:cNvPr id="46" name="Group 45"/>
        <xdr:cNvGrpSpPr/>
      </xdr:nvGrpSpPr>
      <xdr:grpSpPr>
        <a:xfrm>
          <a:off x="28575" y="1057275"/>
          <a:ext cx="20916900" cy="7286625"/>
          <a:chOff x="0" y="1023586"/>
          <a:chExt cx="18336567" cy="6873470"/>
        </a:xfrm>
      </xdr:grpSpPr>
      <xdr:grpSp>
        <xdr:nvGrpSpPr>
          <xdr:cNvPr id="3" name="Group 2"/>
          <xdr:cNvGrpSpPr/>
        </xdr:nvGrpSpPr>
        <xdr:grpSpPr>
          <a:xfrm>
            <a:off x="0" y="1023586"/>
            <a:ext cx="18336567" cy="6873470"/>
            <a:chOff x="393999" y="426841"/>
            <a:chExt cx="17721786" cy="6876785"/>
          </a:xfrm>
        </xdr:grpSpPr>
        <xdr:grpSp>
          <xdr:nvGrpSpPr>
            <xdr:cNvPr id="5" name="Group 4"/>
            <xdr:cNvGrpSpPr/>
          </xdr:nvGrpSpPr>
          <xdr:grpSpPr>
            <a:xfrm>
              <a:off x="393999" y="426841"/>
              <a:ext cx="17721786" cy="6876785"/>
              <a:chOff x="2723981" y="399813"/>
              <a:chExt cx="16518694" cy="7269885"/>
            </a:xfrm>
          </xdr:grpSpPr>
          <xdr:graphicFrame macro="">
            <xdr:nvGraphicFramePr>
              <xdr:cNvPr id="14" name="Chart 1"/>
              <xdr:cNvGraphicFramePr/>
            </xdr:nvGraphicFramePr>
            <xdr:xfrm>
              <a:off x="2723981" y="639719"/>
              <a:ext cx="16518694" cy="7029979"/>
            </xdr:xfrm>
            <a:graphic>
              <a:graphicData uri="http://schemas.openxmlformats.org/drawingml/2006/chart">
                <c:chart xmlns:c="http://schemas.openxmlformats.org/drawingml/2006/chart" r:id="rId2"/>
              </a:graphicData>
            </a:graphic>
          </xdr:graphicFrame>
          <xdr:graphicFrame macro="">
            <xdr:nvGraphicFramePr>
              <xdr:cNvPr id="15" name="Chart 7"/>
              <xdr:cNvGraphicFramePr/>
            </xdr:nvGraphicFramePr>
            <xdr:xfrm>
              <a:off x="3987661" y="872356"/>
              <a:ext cx="4232915" cy="3745808"/>
            </xdr:xfrm>
            <a:graphic>
              <a:graphicData uri="http://schemas.openxmlformats.org/drawingml/2006/chart">
                <c:chart xmlns:c="http://schemas.openxmlformats.org/drawingml/2006/chart" r:id="rId3"/>
              </a:graphicData>
            </a:graphic>
          </xdr:graphicFrame>
          <xdr:sp macro="" textlink="">
            <xdr:nvSpPr>
              <xdr:cNvPr id="16" name="Text Box 26"/>
              <xdr:cNvSpPr txBox="1">
                <a:spLocks noChangeArrowheads="1"/>
              </xdr:cNvSpPr>
            </xdr:nvSpPr>
            <xdr:spPr bwMode="auto">
              <a:xfrm>
                <a:off x="4095033" y="399813"/>
                <a:ext cx="4092506" cy="507074"/>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January-September 2022</a:t>
                </a:r>
              </a:p>
              <a:p>
                <a:pPr algn="ctr" rtl="1">
                  <a:defRPr sz="1000"/>
                </a:pPr>
                <a:r>
                  <a:rPr lang="en-US" sz="1200" b="1" baseline="0">
                    <a:latin typeface="Arial" panose="020B0604020202020204" pitchFamily="34" charset="0"/>
                    <a:ea typeface="+mn-ea"/>
                    <a:cs typeface="Arial" panose="020B0604020202020204" pitchFamily="34" charset="0"/>
                  </a:rPr>
                  <a:t> 615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17" name="Text Box 168"/>
              <xdr:cNvSpPr txBox="1">
                <a:spLocks noChangeArrowheads="1"/>
              </xdr:cNvSpPr>
            </xdr:nvSpPr>
            <xdr:spPr bwMode="auto">
              <a:xfrm>
                <a:off x="4582334" y="2757073"/>
                <a:ext cx="1420608" cy="797870"/>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37%</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M01-09 22/21</a:t>
                </a:r>
                <a:r>
                  <a:rPr lang="en-US" sz="1100" b="0" i="0">
                    <a:effectLst/>
                    <a:latin typeface="Arial" panose="020B0604020202020204" pitchFamily="34" charset="0"/>
                    <a:ea typeface="+mn-ea"/>
                    <a:cs typeface="Arial" panose="020B0604020202020204" pitchFamily="34" charset="0"/>
                  </a:rPr>
                  <a:t>: +152.9</a:t>
                </a:r>
                <a:r>
                  <a:rPr lang="en-US" sz="1100" b="0" i="0" strike="noStrike">
                    <a:solidFill>
                      <a:srgbClr val="000000"/>
                    </a:solidFill>
                    <a:latin typeface="Arial" panose="020B0604020202020204" pitchFamily="34" charset="0"/>
                    <a:cs typeface="Arial" panose="020B0604020202020204" pitchFamily="34" charset="0"/>
                  </a:rPr>
                  <a:t>%</a:t>
                </a:r>
              </a:p>
            </xdr:txBody>
          </xdr:sp>
          <xdr:cxnSp macro="">
            <xdr:nvCxnSpPr>
              <xdr:cNvPr id="19" name="Straight Arrow Connector 18"/>
              <xdr:cNvCxnSpPr/>
            </xdr:nvCxnSpPr>
            <xdr:spPr bwMode="auto">
              <a:xfrm flipV="1">
                <a:off x="6998193" y="5630495"/>
                <a:ext cx="536858" cy="552511"/>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1" name="Straight Arrow Connector 20"/>
              <xdr:cNvCxnSpPr/>
            </xdr:nvCxnSpPr>
            <xdr:spPr bwMode="auto">
              <a:xfrm>
                <a:off x="11867078" y="4848983"/>
                <a:ext cx="557506" cy="396209"/>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2" name="Straight Arrow Connector 21"/>
              <xdr:cNvCxnSpPr/>
            </xdr:nvCxnSpPr>
            <xdr:spPr bwMode="auto">
              <a:xfrm>
                <a:off x="4441925" y="6464715"/>
                <a:ext cx="623581" cy="181747"/>
              </a:xfrm>
              <a:prstGeom prst="straightConnector1">
                <a:avLst/>
              </a:prstGeom>
              <a:solidFill>
                <a:srgbClr val="FFFFFF"/>
              </a:solidFill>
              <a:ln w="9525" cap="flat" cmpd="sng" algn="ctr">
                <a:solidFill>
                  <a:srgbClr val="000000"/>
                </a:solidFill>
                <a:prstDash val="solid"/>
                <a:round/>
                <a:headEnd type="none" w="med" len="med"/>
                <a:tailEnd type="arrow"/>
              </a:ln>
            </xdr:spPr>
          </xdr:cxnSp>
        </xdr:grpSp>
        <xdr:cxnSp macro="">
          <xdr:nvCxnSpPr>
            <xdr:cNvPr id="6" name="Straight Arrow Connector 5"/>
            <xdr:cNvCxnSpPr/>
          </xdr:nvCxnSpPr>
          <xdr:spPr bwMode="auto">
            <a:xfrm>
              <a:off x="8798556" y="3932282"/>
              <a:ext cx="575958" cy="515759"/>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8" name="Straight Arrow Connector 7"/>
            <xdr:cNvCxnSpPr/>
          </xdr:nvCxnSpPr>
          <xdr:spPr bwMode="auto">
            <a:xfrm flipV="1">
              <a:off x="6423837" y="3591881"/>
              <a:ext cx="637984" cy="534670"/>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9" name="Text Box 176"/>
            <xdr:cNvSpPr txBox="1">
              <a:spLocks noChangeArrowheads="1"/>
            </xdr:cNvSpPr>
          </xdr:nvSpPr>
          <xdr:spPr bwMode="auto">
            <a:xfrm>
              <a:off x="6286493" y="3528271"/>
              <a:ext cx="824063" cy="26991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+21.0%</a:t>
              </a:r>
            </a:p>
          </xdr:txBody>
        </xdr:sp>
        <xdr:cxnSp macro="">
          <xdr:nvCxnSpPr>
            <xdr:cNvPr id="10" name="Straight Arrow Connector 9"/>
            <xdr:cNvCxnSpPr/>
          </xdr:nvCxnSpPr>
          <xdr:spPr bwMode="auto">
            <a:xfrm flipV="1">
              <a:off x="11709359" y="4411938"/>
              <a:ext cx="580388" cy="565616"/>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1" name="Text Box 176"/>
            <xdr:cNvSpPr txBox="1">
              <a:spLocks noChangeArrowheads="1"/>
            </xdr:cNvSpPr>
          </xdr:nvSpPr>
          <xdr:spPr bwMode="auto">
            <a:xfrm>
              <a:off x="12081517" y="4654345"/>
              <a:ext cx="824063" cy="26991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+36.1%</a:t>
              </a:r>
            </a:p>
          </xdr:txBody>
        </xdr:sp>
        <xdr:cxnSp macro="">
          <xdr:nvCxnSpPr>
            <xdr:cNvPr id="12" name="Straight Arrow Connector 11"/>
            <xdr:cNvCxnSpPr/>
          </xdr:nvCxnSpPr>
          <xdr:spPr bwMode="auto">
            <a:xfrm flipV="1">
              <a:off x="12382787" y="3416523"/>
              <a:ext cx="686719" cy="88710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3" name="Text Box 176"/>
            <xdr:cNvSpPr txBox="1">
              <a:spLocks noChangeArrowheads="1"/>
            </xdr:cNvSpPr>
          </xdr:nvSpPr>
          <xdr:spPr bwMode="auto">
            <a:xfrm>
              <a:off x="12878997" y="3928844"/>
              <a:ext cx="824063" cy="26991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+35.5%</a:t>
              </a:r>
            </a:p>
          </xdr:txBody>
        </xdr:sp>
        <xdr:sp macro="" textlink="">
          <xdr:nvSpPr>
            <xdr:cNvPr id="51" name="Text Box 176"/>
            <xdr:cNvSpPr txBox="1">
              <a:spLocks noChangeArrowheads="1"/>
            </xdr:cNvSpPr>
          </xdr:nvSpPr>
          <xdr:spPr bwMode="auto">
            <a:xfrm>
              <a:off x="5520026" y="4423972"/>
              <a:ext cx="824063" cy="26991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+81.4%</a:t>
              </a:r>
            </a:p>
          </xdr:txBody>
        </xdr:sp>
      </xdr:grpSp>
      <xdr:cxnSp macro="">
        <xdr:nvCxnSpPr>
          <xdr:cNvPr id="26" name="Straight Arrow Connector 25"/>
          <xdr:cNvCxnSpPr/>
        </xdr:nvCxnSpPr>
        <xdr:spPr bwMode="auto">
          <a:xfrm flipV="1">
            <a:off x="13142734" y="3508345"/>
            <a:ext cx="650948" cy="493171"/>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7" name="Straight Arrow Connector 26"/>
          <xdr:cNvCxnSpPr/>
        </xdr:nvCxnSpPr>
        <xdr:spPr bwMode="auto">
          <a:xfrm flipV="1">
            <a:off x="13844108" y="2991117"/>
            <a:ext cx="641780" cy="457086"/>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3477377" y="3797031"/>
            <a:ext cx="843482" cy="26978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+14.7%</a:t>
            </a:r>
          </a:p>
        </xdr:txBody>
      </xdr:sp>
      <xdr:sp macro="" textlink="">
        <xdr:nvSpPr>
          <xdr:cNvPr id="29" name="Text Box 176"/>
          <xdr:cNvSpPr txBox="1">
            <a:spLocks noChangeArrowheads="1"/>
          </xdr:cNvSpPr>
        </xdr:nvSpPr>
        <xdr:spPr bwMode="auto">
          <a:xfrm>
            <a:off x="14123741" y="3248872"/>
            <a:ext cx="843482" cy="27150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+12.8%</a:t>
            </a:r>
          </a:p>
        </xdr:txBody>
      </xdr:sp>
      <xdr:cxnSp macro="">
        <xdr:nvCxnSpPr>
          <xdr:cNvPr id="36" name="Straight Arrow Connector 35"/>
          <xdr:cNvCxnSpPr/>
        </xdr:nvCxnSpPr>
        <xdr:spPr bwMode="auto">
          <a:xfrm flipV="1">
            <a:off x="14605076" y="2453268"/>
            <a:ext cx="641780" cy="457086"/>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7" name="Text Box 176"/>
          <xdr:cNvSpPr txBox="1">
            <a:spLocks noChangeArrowheads="1"/>
          </xdr:cNvSpPr>
        </xdr:nvSpPr>
        <xdr:spPr bwMode="auto">
          <a:xfrm>
            <a:off x="14889292" y="2709305"/>
            <a:ext cx="848066" cy="26978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+12.0%</a:t>
            </a:r>
          </a:p>
        </xdr:txBody>
      </xdr:sp>
      <xdr:cxnSp macro="">
        <xdr:nvCxnSpPr>
          <xdr:cNvPr id="38" name="Straight Arrow Connector 37"/>
          <xdr:cNvCxnSpPr/>
        </xdr:nvCxnSpPr>
        <xdr:spPr bwMode="auto">
          <a:xfrm>
            <a:off x="16131595" y="2228162"/>
            <a:ext cx="595938" cy="37632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0" name="Text Box 176"/>
          <xdr:cNvSpPr txBox="1">
            <a:spLocks noChangeArrowheads="1"/>
          </xdr:cNvSpPr>
        </xdr:nvSpPr>
        <xdr:spPr bwMode="auto">
          <a:xfrm>
            <a:off x="16461653" y="2171455"/>
            <a:ext cx="848066" cy="26978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-9.2%</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0.884</cdr:y>
    </cdr:from>
    <cdr:to>
      <cdr:x>0</cdr:x>
      <cdr:y>0</cdr:y>
    </cdr:to>
    <cdr:sp macro="" textlink="">
      <cdr:nvSpPr>
        <cdr:cNvPr id="4" name="FootonotesShape"/>
        <cdr:cNvSpPr txBox="1"/>
      </cdr:nvSpPr>
      <cdr:spPr>
        <a:xfrm>
          <a:off x="7620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passengers carried.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552450</xdr:colOff>
      <xdr:row>3</xdr:row>
      <xdr:rowOff>95250</xdr:rowOff>
    </xdr:from>
    <xdr:ext cx="19040475" cy="5381625"/>
    <xdr:graphicFrame macro="">
      <xdr:nvGraphicFramePr>
        <xdr:cNvPr id="2" name="Chart 1025"/>
        <xdr:cNvGraphicFramePr/>
      </xdr:nvGraphicFramePr>
      <xdr:xfrm>
        <a:off x="552450" y="619125"/>
        <a:ext cx="19040475" cy="5381625"/>
      </xdr:xfrm>
      <a:graphic>
        <a:graphicData uri="http://schemas.openxmlformats.org/drawingml/2006/chart">
          <c:chart xmlns:c="http://schemas.openxmlformats.org/drawingml/2006/chart" r:id="rId1"/>
        </a:graphicData>
      </a:graphic>
    </xdr:graphicFrame>
    <xdr:clientData/>
  </xdr:oneCellAnchor>
  <xdr:twoCellAnchor editAs="oneCell">
    <xdr:from>
      <xdr:col>25</xdr:col>
      <xdr:colOff>361950</xdr:colOff>
      <xdr:row>34</xdr:row>
      <xdr:rowOff>133350</xdr:rowOff>
    </xdr:from>
    <xdr:to>
      <xdr:col>27</xdr:col>
      <xdr:colOff>600075</xdr:colOff>
      <xdr:row>37</xdr:row>
      <xdr:rowOff>0</xdr:rowOff>
    </xdr:to>
    <xdr:pic>
      <xdr:nvPicPr>
        <xdr:cNvPr id="3" name="Picture 2"/>
        <xdr:cNvPicPr preferRelativeResize="1">
          <a:picLocks noChangeAspect="1"/>
        </xdr:cNvPicPr>
      </xdr:nvPicPr>
      <xdr:blipFill>
        <a:blip r:embed="rId2"/>
        <a:stretch>
          <a:fillRect/>
        </a:stretch>
      </xdr:blipFill>
      <xdr:spPr>
        <a:xfrm>
          <a:off x="17687925" y="5553075"/>
          <a:ext cx="162877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W53"/>
  <sheetViews>
    <sheetView showGridLines="0" tabSelected="1" workbookViewId="0" topLeftCell="A1"/>
  </sheetViews>
  <sheetFormatPr defaultColWidth="8.875" defaultRowHeight="12.75"/>
  <sheetData>
    <row r="2" ht="15.75">
      <c r="B2" s="160" t="s">
        <v>129</v>
      </c>
    </row>
    <row r="3" ht="12.75">
      <c r="B3" t="s">
        <v>119</v>
      </c>
    </row>
    <row r="6" ht="15.75" customHeight="1">
      <c r="B6" s="17"/>
    </row>
    <row r="40" ht="12.75">
      <c r="B40" s="67"/>
    </row>
    <row r="44" ht="12.75">
      <c r="B44" s="67"/>
    </row>
    <row r="46" spans="2:3" ht="12.75">
      <c r="B46" s="67"/>
      <c r="C46" s="68"/>
    </row>
    <row r="47" spans="2:3" ht="12.75">
      <c r="B47" s="67"/>
      <c r="C47" s="68"/>
    </row>
    <row r="48" spans="2:3" ht="12.75">
      <c r="B48" s="67"/>
      <c r="C48" s="67"/>
    </row>
    <row r="50" spans="2:3" ht="12.75">
      <c r="B50" s="67" t="s">
        <v>99</v>
      </c>
      <c r="C50" s="67" t="s">
        <v>118</v>
      </c>
    </row>
    <row r="52" spans="2:23" ht="28.5" customHeight="1">
      <c r="B52" s="62" t="s">
        <v>100</v>
      </c>
      <c r="C52" s="38">
        <v>44197</v>
      </c>
      <c r="D52" s="38">
        <v>44228</v>
      </c>
      <c r="E52" s="38">
        <v>44256</v>
      </c>
      <c r="F52" s="38">
        <v>44287</v>
      </c>
      <c r="G52" s="38">
        <v>44317</v>
      </c>
      <c r="H52" s="38">
        <v>44348</v>
      </c>
      <c r="I52" s="38">
        <v>44378</v>
      </c>
      <c r="J52" s="38">
        <v>44409</v>
      </c>
      <c r="K52" s="38">
        <v>44440</v>
      </c>
      <c r="L52" s="38">
        <v>44470</v>
      </c>
      <c r="M52" s="38">
        <v>44501</v>
      </c>
      <c r="N52" s="38">
        <v>44531</v>
      </c>
      <c r="O52" s="38">
        <v>44562</v>
      </c>
      <c r="P52" s="38">
        <v>44593</v>
      </c>
      <c r="Q52" s="38">
        <v>44621</v>
      </c>
      <c r="R52" s="38">
        <v>44652</v>
      </c>
      <c r="S52" s="38">
        <v>44682</v>
      </c>
      <c r="T52" s="38">
        <v>44713</v>
      </c>
      <c r="U52" s="38">
        <v>44743</v>
      </c>
      <c r="V52" s="38">
        <v>44774</v>
      </c>
      <c r="W52" s="38">
        <v>44805</v>
      </c>
    </row>
    <row r="53" spans="2:23" ht="12.75">
      <c r="B53" s="50" t="s">
        <v>101</v>
      </c>
      <c r="C53" s="69">
        <v>-68.3</v>
      </c>
      <c r="D53" s="69">
        <v>-72.6</v>
      </c>
      <c r="E53" s="69">
        <v>-71.3</v>
      </c>
      <c r="F53" s="69">
        <v>-70.3</v>
      </c>
      <c r="G53" s="69">
        <v>-66.5</v>
      </c>
      <c r="H53" s="69">
        <v>-54.4</v>
      </c>
      <c r="I53" s="69">
        <v>-37</v>
      </c>
      <c r="J53" s="69">
        <v>-31.2</v>
      </c>
      <c r="K53" s="69">
        <v>-33.2</v>
      </c>
      <c r="L53" s="69">
        <v>-30.1</v>
      </c>
      <c r="M53" s="69">
        <v>-25.7</v>
      </c>
      <c r="N53" s="69">
        <v>-23.9</v>
      </c>
      <c r="O53" s="69">
        <v>-34.3</v>
      </c>
      <c r="P53" s="69">
        <v>-32.8</v>
      </c>
      <c r="Q53" s="69">
        <v>-26.6</v>
      </c>
      <c r="R53" s="69">
        <v>-19.4</v>
      </c>
      <c r="S53" s="69">
        <v>-16.1</v>
      </c>
      <c r="T53" s="69">
        <v>-16.2</v>
      </c>
      <c r="U53" s="69">
        <v>-15.3</v>
      </c>
      <c r="V53" s="69">
        <v>-14.2</v>
      </c>
      <c r="W53">
        <v>-15.6</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AI77"/>
  <sheetViews>
    <sheetView showGridLines="0" zoomScale="85" zoomScaleNormal="85" workbookViewId="0" topLeftCell="A1">
      <selection activeCell="A2" sqref="A2"/>
    </sheetView>
  </sheetViews>
  <sheetFormatPr defaultColWidth="9.125" defaultRowHeight="12.75"/>
  <cols>
    <col min="1" max="1" width="9.125" style="2" customWidth="1"/>
    <col min="2" max="2" width="9.75390625" style="2" customWidth="1"/>
    <col min="3" max="3" width="11.00390625" style="2" customWidth="1"/>
    <col min="4" max="4" width="11.375" style="2" customWidth="1"/>
    <col min="5" max="5" width="10.375" style="2" bestFit="1" customWidth="1"/>
    <col min="6" max="7" width="10.00390625" style="2" bestFit="1" customWidth="1"/>
    <col min="8" max="8" width="11.75390625" style="2" bestFit="1" customWidth="1"/>
    <col min="9" max="9" width="9.875" style="2" customWidth="1"/>
    <col min="10" max="10" width="13.25390625" style="2" customWidth="1"/>
    <col min="11" max="12" width="9.375" style="2" bestFit="1" customWidth="1"/>
    <col min="13" max="13" width="10.00390625" style="2" bestFit="1" customWidth="1"/>
    <col min="14" max="14" width="10.25390625" style="2" customWidth="1"/>
    <col min="15" max="16" width="10.00390625" style="2" bestFit="1" customWidth="1"/>
    <col min="17" max="17" width="11.125" style="2" customWidth="1"/>
    <col min="18" max="18" width="10.25390625" style="2" customWidth="1"/>
    <col min="19" max="19" width="10.125" style="2" customWidth="1"/>
    <col min="20" max="21" width="11.375" style="2" customWidth="1"/>
    <col min="22" max="22" width="11.25390625" style="2" customWidth="1"/>
    <col min="23" max="23" width="10.00390625" style="2" bestFit="1" customWidth="1"/>
    <col min="24" max="24" width="11.125" style="2" bestFit="1" customWidth="1"/>
    <col min="25" max="25" width="9.25390625" style="2" bestFit="1" customWidth="1"/>
    <col min="26" max="26" width="12.625" style="2" customWidth="1"/>
    <col min="27" max="31" width="9.125" style="2" customWidth="1"/>
    <col min="32" max="32" width="11.75390625" style="2" customWidth="1"/>
    <col min="33" max="34" width="9.125" style="2" customWidth="1"/>
    <col min="35" max="35" width="12.125" style="2" customWidth="1"/>
    <col min="36" max="16384" width="9.125" style="2" customWidth="1"/>
  </cols>
  <sheetData>
    <row r="2" spans="1:12" ht="15.75">
      <c r="A2" s="7"/>
      <c r="B2" s="7"/>
      <c r="C2" s="155" t="s">
        <v>133</v>
      </c>
      <c r="E2" s="3"/>
      <c r="F2" s="3"/>
      <c r="G2" s="3"/>
      <c r="H2" s="3"/>
      <c r="L2" s="18"/>
    </row>
    <row r="3" spans="1:8" ht="12.75">
      <c r="A3" s="7"/>
      <c r="B3" s="7"/>
      <c r="C3" s="7" t="s">
        <v>102</v>
      </c>
      <c r="E3" s="7"/>
      <c r="F3" s="7"/>
      <c r="G3" s="7"/>
      <c r="H3" s="7"/>
    </row>
    <row r="4" spans="1:8" ht="12.75">
      <c r="A4" s="7"/>
      <c r="B4" s="7"/>
      <c r="C4" s="7"/>
      <c r="D4" s="7"/>
      <c r="E4" s="7"/>
      <c r="F4" s="7"/>
      <c r="G4" s="7"/>
      <c r="H4" s="7"/>
    </row>
    <row r="5" spans="1:8" ht="12.75">
      <c r="A5" s="7"/>
      <c r="B5" s="7"/>
      <c r="C5" s="7"/>
      <c r="D5" s="7"/>
      <c r="E5" s="7"/>
      <c r="F5" s="7"/>
      <c r="G5" s="7"/>
      <c r="H5" s="7"/>
    </row>
    <row r="6" spans="1:8" ht="12.75">
      <c r="A6" s="7"/>
      <c r="B6" s="7"/>
      <c r="C6" s="7"/>
      <c r="D6" s="7"/>
      <c r="E6" s="7"/>
      <c r="F6" s="7"/>
      <c r="G6" s="7"/>
      <c r="H6" s="7"/>
    </row>
    <row r="7" spans="1:19" ht="12.75">
      <c r="A7" s="7"/>
      <c r="B7" s="7"/>
      <c r="C7" s="7"/>
      <c r="D7" s="7"/>
      <c r="E7" s="7"/>
      <c r="F7" s="7"/>
      <c r="G7" s="7"/>
      <c r="H7" s="7"/>
      <c r="I7" s="7"/>
      <c r="J7" s="7"/>
      <c r="K7" s="7"/>
      <c r="L7" s="7"/>
      <c r="M7" s="7"/>
      <c r="N7" s="7"/>
      <c r="O7" s="7"/>
      <c r="P7" s="7"/>
      <c r="Q7" s="7"/>
      <c r="R7" s="7"/>
      <c r="S7" s="7"/>
    </row>
    <row r="8" spans="1:19" ht="12.75">
      <c r="A8" s="7"/>
      <c r="B8" s="7"/>
      <c r="C8" s="7"/>
      <c r="D8" s="7"/>
      <c r="E8" s="7"/>
      <c r="F8" s="7"/>
      <c r="G8" s="7"/>
      <c r="H8" s="7"/>
      <c r="I8" s="7"/>
      <c r="J8" s="7"/>
      <c r="K8" s="7"/>
      <c r="L8" s="7"/>
      <c r="M8" s="7"/>
      <c r="N8" s="7"/>
      <c r="O8" s="7"/>
      <c r="P8" s="7"/>
      <c r="Q8" s="7"/>
      <c r="R8" s="7"/>
      <c r="S8" s="7"/>
    </row>
    <row r="9" spans="1:19" ht="12.75">
      <c r="A9" s="7"/>
      <c r="B9" s="7"/>
      <c r="C9" s="7"/>
      <c r="D9" s="7"/>
      <c r="E9" s="7"/>
      <c r="F9" s="7"/>
      <c r="G9" s="7"/>
      <c r="H9" s="7"/>
      <c r="I9" s="7"/>
      <c r="J9" s="7"/>
      <c r="K9" s="7"/>
      <c r="L9" s="7"/>
      <c r="M9" s="7"/>
      <c r="N9" s="7"/>
      <c r="O9" s="7"/>
      <c r="P9" s="7"/>
      <c r="Q9" s="7"/>
      <c r="R9" s="7"/>
      <c r="S9" s="7"/>
    </row>
    <row r="10" spans="1:19" ht="12.75">
      <c r="A10" s="7"/>
      <c r="B10" s="7"/>
      <c r="C10" s="7"/>
      <c r="D10" s="7"/>
      <c r="E10" s="7"/>
      <c r="F10" s="7"/>
      <c r="G10" s="7"/>
      <c r="H10" s="7"/>
      <c r="I10" s="7"/>
      <c r="J10" s="7"/>
      <c r="K10" s="7"/>
      <c r="L10" s="7"/>
      <c r="M10" s="7"/>
      <c r="N10" s="7"/>
      <c r="O10" s="7"/>
      <c r="P10" s="7"/>
      <c r="Q10" s="7"/>
      <c r="R10" s="7"/>
      <c r="S10" s="7"/>
    </row>
    <row r="11" spans="1:19" ht="12.75">
      <c r="A11" s="7"/>
      <c r="B11" s="7"/>
      <c r="C11" s="7"/>
      <c r="D11" s="7"/>
      <c r="E11" s="7"/>
      <c r="F11" s="7"/>
      <c r="G11" s="7"/>
      <c r="H11" s="7"/>
      <c r="I11" s="7"/>
      <c r="J11" s="7"/>
      <c r="K11" s="7"/>
      <c r="L11" s="7"/>
      <c r="M11" s="7"/>
      <c r="N11" s="7"/>
      <c r="O11" s="7"/>
      <c r="P11" s="7"/>
      <c r="Q11" s="7"/>
      <c r="R11" s="7"/>
      <c r="S11" s="7"/>
    </row>
    <row r="12" spans="1:19" ht="12.75">
      <c r="A12" s="7"/>
      <c r="B12" s="7"/>
      <c r="C12" s="7"/>
      <c r="D12" s="7"/>
      <c r="E12" s="7"/>
      <c r="F12" s="7"/>
      <c r="G12" s="7"/>
      <c r="H12" s="7"/>
      <c r="I12" s="7"/>
      <c r="J12" s="7"/>
      <c r="K12" s="7"/>
      <c r="L12" s="7"/>
      <c r="M12" s="7"/>
      <c r="N12" s="7"/>
      <c r="O12" s="7"/>
      <c r="P12" s="7"/>
      <c r="Q12" s="7"/>
      <c r="R12" s="7"/>
      <c r="S12" s="7"/>
    </row>
    <row r="13" spans="1:19" ht="12.75">
      <c r="A13" s="7"/>
      <c r="B13" s="7"/>
      <c r="C13" s="7"/>
      <c r="D13" s="7"/>
      <c r="E13" s="7"/>
      <c r="F13" s="7"/>
      <c r="G13" s="7"/>
      <c r="H13" s="7"/>
      <c r="I13" s="7"/>
      <c r="J13" s="7"/>
      <c r="K13" s="7"/>
      <c r="L13" s="7"/>
      <c r="M13" s="7"/>
      <c r="N13" s="7"/>
      <c r="O13" s="7"/>
      <c r="P13" s="7"/>
      <c r="Q13" s="7"/>
      <c r="R13" s="7"/>
      <c r="S13" s="7"/>
    </row>
    <row r="14" spans="1:19" ht="12.75">
      <c r="A14" s="7"/>
      <c r="B14" s="7"/>
      <c r="C14" s="7"/>
      <c r="D14" s="7"/>
      <c r="E14" s="7"/>
      <c r="F14" s="7"/>
      <c r="G14" s="7"/>
      <c r="H14" s="7"/>
      <c r="I14" s="7"/>
      <c r="J14" s="7"/>
      <c r="K14" s="7"/>
      <c r="L14" s="7"/>
      <c r="M14" s="7"/>
      <c r="N14" s="7"/>
      <c r="O14" s="7"/>
      <c r="P14" s="7"/>
      <c r="Q14" s="7"/>
      <c r="R14" s="7"/>
      <c r="S14" s="7"/>
    </row>
    <row r="15" spans="1:19" ht="12.75">
      <c r="A15" s="7"/>
      <c r="B15" s="7"/>
      <c r="C15" s="7"/>
      <c r="D15" s="7"/>
      <c r="E15" s="7"/>
      <c r="F15" s="7"/>
      <c r="G15" s="7"/>
      <c r="H15" s="7"/>
      <c r="I15" s="7"/>
      <c r="J15" s="7"/>
      <c r="K15" s="7"/>
      <c r="L15" s="7"/>
      <c r="M15" s="7"/>
      <c r="N15" s="7"/>
      <c r="O15" s="7"/>
      <c r="P15" s="7"/>
      <c r="Q15" s="7"/>
      <c r="R15" s="7"/>
      <c r="S15" s="7"/>
    </row>
    <row r="16" spans="1:19" ht="12.75">
      <c r="A16" s="7"/>
      <c r="B16" s="7"/>
      <c r="C16" s="7"/>
      <c r="D16" s="7"/>
      <c r="E16" s="7"/>
      <c r="F16" s="7"/>
      <c r="G16" s="7"/>
      <c r="H16" s="7"/>
      <c r="I16" s="7"/>
      <c r="J16" s="7"/>
      <c r="K16" s="7"/>
      <c r="L16" s="7"/>
      <c r="M16" s="7"/>
      <c r="N16" s="7"/>
      <c r="O16" s="7"/>
      <c r="P16" s="7"/>
      <c r="Q16" s="7"/>
      <c r="R16" s="7"/>
      <c r="S16" s="7"/>
    </row>
    <row r="17" spans="1:19" ht="12.75">
      <c r="A17" s="7"/>
      <c r="B17" s="7"/>
      <c r="C17" s="7"/>
      <c r="D17" s="7"/>
      <c r="E17" s="7"/>
      <c r="F17" s="7"/>
      <c r="G17" s="7"/>
      <c r="H17" s="7"/>
      <c r="I17" s="7"/>
      <c r="J17" s="7"/>
      <c r="K17" s="7"/>
      <c r="L17" s="7"/>
      <c r="M17" s="7"/>
      <c r="N17" s="7"/>
      <c r="O17" s="7"/>
      <c r="P17" s="7"/>
      <c r="Q17" s="7"/>
      <c r="R17" s="7"/>
      <c r="S17" s="7"/>
    </row>
    <row r="18" spans="1:19" ht="12.75">
      <c r="A18" s="7"/>
      <c r="B18" s="7"/>
      <c r="C18" s="7"/>
      <c r="D18" s="7"/>
      <c r="E18" s="7"/>
      <c r="F18" s="7"/>
      <c r="G18" s="7"/>
      <c r="H18" s="7"/>
      <c r="I18" s="7"/>
      <c r="J18" s="7"/>
      <c r="K18" s="7"/>
      <c r="L18" s="7"/>
      <c r="M18" s="7"/>
      <c r="N18" s="7"/>
      <c r="O18" s="7"/>
      <c r="P18" s="7"/>
      <c r="Q18" s="7"/>
      <c r="R18" s="7"/>
      <c r="S18" s="7"/>
    </row>
    <row r="19" spans="1:19" ht="12.75">
      <c r="A19" s="7"/>
      <c r="B19" s="3"/>
      <c r="C19" s="3"/>
      <c r="D19" s="7"/>
      <c r="E19" s="7"/>
      <c r="F19" s="7"/>
      <c r="G19" s="7"/>
      <c r="H19" s="7"/>
      <c r="I19" s="7"/>
      <c r="J19" s="7"/>
      <c r="K19" s="7"/>
      <c r="L19" s="7"/>
      <c r="M19" s="7"/>
      <c r="N19" s="7"/>
      <c r="O19" s="7"/>
      <c r="P19" s="7"/>
      <c r="Q19" s="7"/>
      <c r="R19" s="7"/>
      <c r="S19" s="7"/>
    </row>
    <row r="33" ht="12"/>
    <row r="36" ht="12"/>
    <row r="44" spans="3:23" ht="12.75">
      <c r="C44" s="5"/>
      <c r="D44" s="5"/>
      <c r="E44" s="5"/>
      <c r="F44" s="5"/>
      <c r="G44" s="5"/>
      <c r="H44" s="5"/>
      <c r="I44" s="5"/>
      <c r="J44" s="5"/>
      <c r="K44" s="5"/>
      <c r="L44" s="5"/>
      <c r="M44" s="5"/>
      <c r="N44" s="5"/>
      <c r="O44" s="5"/>
      <c r="P44" s="5"/>
      <c r="Q44" s="5"/>
      <c r="R44" s="5"/>
      <c r="S44" s="5"/>
      <c r="T44" s="5"/>
      <c r="U44" s="5"/>
      <c r="V44" s="5"/>
      <c r="W44" s="5"/>
    </row>
    <row r="45" spans="4:23" ht="12.75">
      <c r="D45" s="5"/>
      <c r="E45" s="5"/>
      <c r="F45" s="5"/>
      <c r="G45" s="5"/>
      <c r="H45" s="5"/>
      <c r="I45" s="5"/>
      <c r="J45" s="5"/>
      <c r="K45" s="5"/>
      <c r="L45" s="5"/>
      <c r="M45" s="5"/>
      <c r="N45" s="5"/>
      <c r="O45" s="5"/>
      <c r="P45" s="5"/>
      <c r="Q45" s="5"/>
      <c r="R45" s="5"/>
      <c r="S45" s="5"/>
      <c r="T45" s="5"/>
      <c r="U45" s="5"/>
      <c r="V45" s="5"/>
      <c r="W45" s="5"/>
    </row>
    <row r="49" spans="21:31" ht="12.75">
      <c r="U49" s="18"/>
      <c r="AE49" s="156"/>
    </row>
    <row r="50" ht="12.75">
      <c r="AE50" s="156"/>
    </row>
    <row r="51" spans="3:31" ht="12.75">
      <c r="C51" s="16" t="s">
        <v>108</v>
      </c>
      <c r="AE51" s="156"/>
    </row>
    <row r="52" spans="3:17" ht="12">
      <c r="C52" s="17" t="s">
        <v>48</v>
      </c>
      <c r="Q52" s="6"/>
    </row>
    <row r="53" ht="12"/>
    <row r="54" ht="12"/>
    <row r="58" ht="12.75">
      <c r="B58" s="18" t="s">
        <v>93</v>
      </c>
    </row>
    <row r="59" ht="12.75">
      <c r="B59" s="2" t="s">
        <v>95</v>
      </c>
    </row>
    <row r="60" spans="1:35" ht="12.75">
      <c r="A60" s="3"/>
      <c r="B60" s="62"/>
      <c r="C60" s="38">
        <v>43831</v>
      </c>
      <c r="D60" s="38">
        <v>43862</v>
      </c>
      <c r="E60" s="38">
        <v>43891</v>
      </c>
      <c r="F60" s="38">
        <v>43922</v>
      </c>
      <c r="G60" s="38">
        <v>43952</v>
      </c>
      <c r="H60" s="38">
        <v>43983</v>
      </c>
      <c r="I60" s="38">
        <v>44013</v>
      </c>
      <c r="J60" s="38">
        <v>44044</v>
      </c>
      <c r="K60" s="38">
        <v>44075</v>
      </c>
      <c r="L60" s="38">
        <v>44105</v>
      </c>
      <c r="M60" s="38">
        <v>44136</v>
      </c>
      <c r="N60" s="38">
        <v>44166</v>
      </c>
      <c r="O60" s="38">
        <v>44197</v>
      </c>
      <c r="P60" s="38">
        <v>44228</v>
      </c>
      <c r="Q60" s="38">
        <v>44256</v>
      </c>
      <c r="R60" s="38">
        <v>44287</v>
      </c>
      <c r="S60" s="38">
        <v>44317</v>
      </c>
      <c r="T60" s="38">
        <v>44348</v>
      </c>
      <c r="U60" s="38">
        <v>44378</v>
      </c>
      <c r="V60" s="38">
        <v>44409</v>
      </c>
      <c r="W60" s="38">
        <v>44440</v>
      </c>
      <c r="X60" s="38">
        <v>44470</v>
      </c>
      <c r="Y60" s="38">
        <v>44501</v>
      </c>
      <c r="Z60" s="38">
        <v>44531</v>
      </c>
      <c r="AA60" s="38">
        <v>44562</v>
      </c>
      <c r="AB60" s="38">
        <v>44593</v>
      </c>
      <c r="AC60" s="38">
        <v>44621</v>
      </c>
      <c r="AD60" s="38">
        <v>44652</v>
      </c>
      <c r="AE60" s="38">
        <v>44682</v>
      </c>
      <c r="AF60" s="38">
        <v>44713</v>
      </c>
      <c r="AG60" s="38">
        <v>44743</v>
      </c>
      <c r="AH60" s="38">
        <v>44774</v>
      </c>
      <c r="AI60" s="38">
        <v>44805</v>
      </c>
    </row>
    <row r="61" spans="1:35" ht="12.75">
      <c r="A61" s="3"/>
      <c r="B61" s="50" t="s">
        <v>42</v>
      </c>
      <c r="C61" s="43">
        <v>66.046231</v>
      </c>
      <c r="D61" s="46">
        <v>63.043028</v>
      </c>
      <c r="E61" s="46">
        <v>28.614686</v>
      </c>
      <c r="F61" s="46">
        <v>0.890607</v>
      </c>
      <c r="G61" s="46">
        <v>1.457377</v>
      </c>
      <c r="H61" s="46">
        <v>4.949208</v>
      </c>
      <c r="I61" s="46">
        <v>21.944477</v>
      </c>
      <c r="J61" s="46">
        <v>30.604656</v>
      </c>
      <c r="K61" s="46">
        <v>21.930578</v>
      </c>
      <c r="L61" s="46">
        <v>17.411214</v>
      </c>
      <c r="M61" s="46">
        <v>8.187508</v>
      </c>
      <c r="N61" s="46">
        <v>11.678538</v>
      </c>
      <c r="O61" s="46">
        <v>9.928089</v>
      </c>
      <c r="P61" s="46">
        <v>6.768217</v>
      </c>
      <c r="Q61" s="46">
        <v>8.50643</v>
      </c>
      <c r="R61" s="46">
        <v>10.001384</v>
      </c>
      <c r="S61" s="46">
        <v>15.20421</v>
      </c>
      <c r="T61" s="46">
        <v>26.98987</v>
      </c>
      <c r="U61" s="46">
        <v>48.965597</v>
      </c>
      <c r="V61" s="46">
        <v>59.268914</v>
      </c>
      <c r="W61" s="46">
        <v>52.447179</v>
      </c>
      <c r="X61" s="46">
        <v>53.721659</v>
      </c>
      <c r="Y61" s="46">
        <v>42.148765</v>
      </c>
      <c r="Z61" s="144">
        <v>39.882809</v>
      </c>
      <c r="AA61" s="141">
        <v>31.250407</v>
      </c>
      <c r="AB61" s="46">
        <v>35.27302</v>
      </c>
      <c r="AC61" s="46">
        <v>48.003061</v>
      </c>
      <c r="AD61" s="46">
        <v>65.05776</v>
      </c>
      <c r="AE61" s="46">
        <v>74.635783</v>
      </c>
      <c r="AF61" s="46">
        <v>84.168067</v>
      </c>
      <c r="AG61" s="46">
        <v>94.304388</v>
      </c>
      <c r="AH61" s="46">
        <v>95.391064</v>
      </c>
      <c r="AI61" s="46">
        <v>86.643535</v>
      </c>
    </row>
    <row r="62" spans="1:35" ht="12.75">
      <c r="A62" s="3"/>
      <c r="B62" s="40" t="s">
        <v>41</v>
      </c>
      <c r="C62" s="44">
        <v>63.82959</v>
      </c>
      <c r="D62" s="47">
        <v>61.897266</v>
      </c>
      <c r="E62" s="47">
        <v>74.503267</v>
      </c>
      <c r="F62" s="47">
        <v>85.115952</v>
      </c>
      <c r="G62" s="47">
        <v>91.342401</v>
      </c>
      <c r="H62" s="47">
        <v>101.809729</v>
      </c>
      <c r="I62" s="47">
        <v>110.512086</v>
      </c>
      <c r="J62" s="47">
        <v>111.300134</v>
      </c>
      <c r="K62" s="47">
        <v>101.528517</v>
      </c>
      <c r="L62" s="47">
        <v>92.527909</v>
      </c>
      <c r="M62" s="47">
        <v>69.980322</v>
      </c>
      <c r="N62" s="47">
        <v>70.838267</v>
      </c>
      <c r="O62" s="47">
        <v>66.046231</v>
      </c>
      <c r="P62" s="47">
        <v>63.043028</v>
      </c>
      <c r="Q62" s="47">
        <v>28.614686</v>
      </c>
      <c r="R62" s="47">
        <v>0.890607</v>
      </c>
      <c r="S62" s="47">
        <v>1.457377</v>
      </c>
      <c r="T62" s="47">
        <v>4.949208</v>
      </c>
      <c r="U62" s="47">
        <v>21.944477</v>
      </c>
      <c r="V62" s="47">
        <v>30.604656</v>
      </c>
      <c r="W62" s="47">
        <v>21.930578</v>
      </c>
      <c r="X62" s="47">
        <v>17.411214</v>
      </c>
      <c r="Y62" s="47">
        <v>8.187508</v>
      </c>
      <c r="Z62" s="145">
        <v>11.678538</v>
      </c>
      <c r="AA62" s="142">
        <v>9.928089</v>
      </c>
      <c r="AB62" s="47">
        <v>6.768217</v>
      </c>
      <c r="AC62" s="47">
        <v>8.50643</v>
      </c>
      <c r="AD62" s="47">
        <v>10.001384</v>
      </c>
      <c r="AE62" s="47">
        <v>15.20421</v>
      </c>
      <c r="AF62" s="47">
        <v>26.98987</v>
      </c>
      <c r="AG62" s="47">
        <v>48.965597</v>
      </c>
      <c r="AH62" s="47">
        <v>59.268914</v>
      </c>
      <c r="AI62" s="47">
        <v>52.447179</v>
      </c>
    </row>
    <row r="63" spans="1:35" ht="50.25" customHeight="1">
      <c r="A63" s="3"/>
      <c r="B63" s="41" t="s">
        <v>122</v>
      </c>
      <c r="C63" s="148"/>
      <c r="D63" s="149"/>
      <c r="E63" s="149"/>
      <c r="F63" s="149"/>
      <c r="G63" s="149"/>
      <c r="H63" s="149"/>
      <c r="I63" s="149"/>
      <c r="J63" s="149"/>
      <c r="K63" s="149"/>
      <c r="L63" s="149"/>
      <c r="M63" s="149"/>
      <c r="N63" s="149"/>
      <c r="O63" s="48">
        <f>O61/C62-1</f>
        <v>-0.8444594583797265</v>
      </c>
      <c r="P63" s="48">
        <f aca="true" t="shared" si="0" ref="P63:Z63">P61/D62-1</f>
        <v>-0.8906540233941835</v>
      </c>
      <c r="Q63" s="48">
        <f t="shared" si="0"/>
        <v>-0.8858247383970423</v>
      </c>
      <c r="R63" s="48">
        <f t="shared" si="0"/>
        <v>-0.8824969495729778</v>
      </c>
      <c r="S63" s="48">
        <f t="shared" si="0"/>
        <v>-0.8335470730619398</v>
      </c>
      <c r="T63" s="48">
        <f t="shared" si="0"/>
        <v>-0.7348989112818481</v>
      </c>
      <c r="U63" s="48">
        <f t="shared" si="0"/>
        <v>-0.556920887367921</v>
      </c>
      <c r="V63" s="48">
        <f t="shared" si="0"/>
        <v>-0.467485690538342</v>
      </c>
      <c r="W63" s="48">
        <f t="shared" si="0"/>
        <v>-0.48342415953933415</v>
      </c>
      <c r="X63" s="48">
        <f t="shared" si="0"/>
        <v>-0.41940048596580726</v>
      </c>
      <c r="Y63" s="48">
        <f t="shared" si="0"/>
        <v>-0.39770547211829066</v>
      </c>
      <c r="Z63" s="48">
        <f t="shared" si="0"/>
        <v>-0.4369877936172549</v>
      </c>
      <c r="AA63" s="48">
        <f>AA61/C62-1</f>
        <v>-0.5104087774964559</v>
      </c>
      <c r="AB63" s="143">
        <f aca="true" t="shared" si="1" ref="AB63:AF63">AB61/D62-1</f>
        <v>-0.43013605802879884</v>
      </c>
      <c r="AC63" s="143">
        <f t="shared" si="1"/>
        <v>-0.355691865163443</v>
      </c>
      <c r="AD63" s="143">
        <f t="shared" si="1"/>
        <v>-0.235657259640355</v>
      </c>
      <c r="AE63" s="143">
        <f t="shared" si="1"/>
        <v>-0.18290101658264923</v>
      </c>
      <c r="AF63" s="143">
        <f t="shared" si="1"/>
        <v>-0.1732807087621263</v>
      </c>
      <c r="AG63" s="143">
        <f aca="true" t="shared" si="2" ref="AG63">AG61/I62-1</f>
        <v>-0.1466599589840336</v>
      </c>
      <c r="AH63" s="143">
        <f aca="true" t="shared" si="3" ref="AH63">AH61/J62-1</f>
        <v>-0.14293846223042284</v>
      </c>
      <c r="AI63" s="143">
        <f aca="true" t="shared" si="4" ref="AI63">AI61/K62-1</f>
        <v>-0.1466088783705961</v>
      </c>
    </row>
    <row r="64" spans="1:35" ht="24">
      <c r="A64" s="3"/>
      <c r="B64" s="41" t="s">
        <v>91</v>
      </c>
      <c r="C64" s="45">
        <f aca="true" t="shared" si="5" ref="C64:AI64">(C61/C62)-1</f>
        <v>0.03472748297458916</v>
      </c>
      <c r="D64" s="48">
        <f t="shared" si="5"/>
        <v>0.018510704495413366</v>
      </c>
      <c r="E64" s="48">
        <f t="shared" si="5"/>
        <v>-0.6159270975325148</v>
      </c>
      <c r="F64" s="48">
        <f t="shared" si="5"/>
        <v>-0.9895365442191142</v>
      </c>
      <c r="G64" s="48">
        <f t="shared" si="5"/>
        <v>-0.9840449015567261</v>
      </c>
      <c r="H64" s="48">
        <f t="shared" si="5"/>
        <v>-0.9513876714081029</v>
      </c>
      <c r="I64" s="48">
        <f t="shared" si="5"/>
        <v>-0.8014291667610003</v>
      </c>
      <c r="J64" s="48">
        <f t="shared" si="5"/>
        <v>-0.7250258836166361</v>
      </c>
      <c r="K64" s="48">
        <f t="shared" si="5"/>
        <v>-0.7839958796994937</v>
      </c>
      <c r="L64" s="48">
        <f t="shared" si="5"/>
        <v>-0.8118274346824372</v>
      </c>
      <c r="M64" s="48">
        <f t="shared" si="5"/>
        <v>-0.8830027103905009</v>
      </c>
      <c r="N64" s="48">
        <f t="shared" si="5"/>
        <v>-0.8351380052818063</v>
      </c>
      <c r="O64" s="48">
        <f t="shared" si="5"/>
        <v>-0.8496797039031645</v>
      </c>
      <c r="P64" s="48">
        <f t="shared" si="5"/>
        <v>-0.8926413084092344</v>
      </c>
      <c r="Q64" s="48">
        <f t="shared" si="5"/>
        <v>-0.7027250272814456</v>
      </c>
      <c r="R64" s="48">
        <f t="shared" si="5"/>
        <v>10.229851101552088</v>
      </c>
      <c r="S64" s="48">
        <f t="shared" si="5"/>
        <v>9.43258539142583</v>
      </c>
      <c r="T64" s="48">
        <f t="shared" si="5"/>
        <v>4.453371529343685</v>
      </c>
      <c r="U64" s="48">
        <f t="shared" si="5"/>
        <v>1.2313403504672271</v>
      </c>
      <c r="V64" s="48">
        <f t="shared" si="5"/>
        <v>0.9365979477109629</v>
      </c>
      <c r="W64" s="48">
        <f t="shared" si="5"/>
        <v>1.3915091977967928</v>
      </c>
      <c r="X64" s="48">
        <f t="shared" si="5"/>
        <v>2.0854631388713045</v>
      </c>
      <c r="Y64" s="48">
        <f t="shared" si="5"/>
        <v>4.1479357333147036</v>
      </c>
      <c r="Z64" s="146">
        <f t="shared" si="5"/>
        <v>2.4150515244288284</v>
      </c>
      <c r="AA64" s="143">
        <f t="shared" si="5"/>
        <v>2.1476759525423272</v>
      </c>
      <c r="AB64" s="48">
        <f t="shared" si="5"/>
        <v>4.211567536915557</v>
      </c>
      <c r="AC64" s="48">
        <f t="shared" si="5"/>
        <v>4.64315006412796</v>
      </c>
      <c r="AD64" s="48">
        <f t="shared" si="5"/>
        <v>5.504875725199633</v>
      </c>
      <c r="AE64" s="48">
        <f t="shared" si="5"/>
        <v>3.9088892484384266</v>
      </c>
      <c r="AF64" s="48">
        <f t="shared" si="5"/>
        <v>2.1185058320028958</v>
      </c>
      <c r="AG64" s="48">
        <f t="shared" si="5"/>
        <v>0.9259315474086836</v>
      </c>
      <c r="AH64" s="48">
        <f t="shared" si="5"/>
        <v>0.6094619854178531</v>
      </c>
      <c r="AI64" s="48">
        <f t="shared" si="5"/>
        <v>0.6520151636754381</v>
      </c>
    </row>
    <row r="65" spans="1:35" ht="24">
      <c r="A65" s="3"/>
      <c r="B65" s="42" t="s">
        <v>94</v>
      </c>
      <c r="C65" s="36" t="s">
        <v>92</v>
      </c>
      <c r="D65" s="49">
        <f aca="true" t="shared" si="6" ref="D65:R65">(D61/C61)-1</f>
        <v>-0.045471224542699584</v>
      </c>
      <c r="E65" s="49">
        <f>(E61/D61)-1</f>
        <v>-0.5461086355179514</v>
      </c>
      <c r="F65" s="49">
        <f t="shared" si="6"/>
        <v>-0.9688758772331103</v>
      </c>
      <c r="G65" s="49">
        <f t="shared" si="6"/>
        <v>0.636386195033275</v>
      </c>
      <c r="H65" s="49">
        <f t="shared" si="6"/>
        <v>2.3959696084129227</v>
      </c>
      <c r="I65" s="49">
        <f t="shared" si="6"/>
        <v>3.4339371067047493</v>
      </c>
      <c r="J65" s="49">
        <f t="shared" si="6"/>
        <v>0.39464048288778986</v>
      </c>
      <c r="K65" s="49">
        <f>(K61/J61)-1</f>
        <v>-0.28342347648017996</v>
      </c>
      <c r="L65" s="49">
        <f t="shared" si="6"/>
        <v>-0.20607591829089045</v>
      </c>
      <c r="M65" s="49">
        <f>(M61/L61)-1</f>
        <v>-0.5297566269646679</v>
      </c>
      <c r="N65" s="49">
        <f t="shared" si="6"/>
        <v>0.4263849268910638</v>
      </c>
      <c r="O65" s="49">
        <f t="shared" si="6"/>
        <v>-0.14988597031580497</v>
      </c>
      <c r="P65" s="49">
        <f t="shared" si="6"/>
        <v>-0.31827595421435084</v>
      </c>
      <c r="Q65" s="49">
        <f t="shared" si="6"/>
        <v>0.25681992761165895</v>
      </c>
      <c r="R65" s="49">
        <f t="shared" si="6"/>
        <v>0.1757439960124283</v>
      </c>
      <c r="S65" s="49">
        <f>(S61/R61)-1</f>
        <v>0.5202106028525653</v>
      </c>
      <c r="T65" s="49">
        <f>(T61/S61)-1</f>
        <v>0.7751576701453085</v>
      </c>
      <c r="U65" s="49">
        <f aca="true" t="shared" si="7" ref="U65:Z65">(U61/T61)-1</f>
        <v>0.8142212985835058</v>
      </c>
      <c r="V65" s="49">
        <f t="shared" si="7"/>
        <v>0.2104195114786407</v>
      </c>
      <c r="W65" s="49">
        <f t="shared" si="7"/>
        <v>-0.11509802592299911</v>
      </c>
      <c r="X65" s="49">
        <f t="shared" si="7"/>
        <v>0.024300258360893112</v>
      </c>
      <c r="Y65" s="49">
        <f t="shared" si="7"/>
        <v>-0.2154232429791494</v>
      </c>
      <c r="Z65" s="147">
        <f t="shared" si="7"/>
        <v>-0.0537609109068794</v>
      </c>
      <c r="AA65" s="147">
        <f aca="true" t="shared" si="8" ref="AA65">(AA61/Z61)-1</f>
        <v>-0.21644418275553268</v>
      </c>
      <c r="AB65" s="147">
        <f aca="true" t="shared" si="9" ref="AB65">(AB61/AA61)-1</f>
        <v>0.12872193952545974</v>
      </c>
      <c r="AC65" s="147">
        <f aca="true" t="shared" si="10" ref="AC65">(AC61/AB61)-1</f>
        <v>0.3609002291269645</v>
      </c>
      <c r="AD65" s="147">
        <f aca="true" t="shared" si="11" ref="AD65">(AD61/AC61)-1</f>
        <v>0.3552835724371828</v>
      </c>
      <c r="AE65" s="147">
        <f aca="true" t="shared" si="12" ref="AE65">(AE61/AD61)-1</f>
        <v>0.14722337504396088</v>
      </c>
      <c r="AF65" s="147">
        <f aca="true" t="shared" si="13" ref="AF65">(AF61/AE61)-1</f>
        <v>0.12771734437354243</v>
      </c>
      <c r="AG65" s="147">
        <f aca="true" t="shared" si="14" ref="AG65">(AG61/AF61)-1</f>
        <v>0.12042953297240411</v>
      </c>
      <c r="AH65" s="147">
        <f aca="true" t="shared" si="15" ref="AH65">(AH61/AG61)-1</f>
        <v>0.01152306931889524</v>
      </c>
      <c r="AI65" s="147">
        <f aca="true" t="shared" si="16" ref="AI65">(AI61/AH61)-1</f>
        <v>-0.0917017656915956</v>
      </c>
    </row>
    <row r="66" spans="1:27" ht="12.75">
      <c r="A66" s="3"/>
      <c r="B66" s="29"/>
      <c r="C66" s="29"/>
      <c r="D66" s="29"/>
      <c r="E66" s="29"/>
      <c r="F66" s="29"/>
      <c r="G66" s="29"/>
      <c r="H66" s="29"/>
      <c r="I66" s="29"/>
      <c r="J66" s="29"/>
      <c r="K66" s="29"/>
      <c r="L66" s="29"/>
      <c r="M66" s="29"/>
      <c r="N66" s="29"/>
      <c r="O66" s="29"/>
      <c r="P66" s="29"/>
      <c r="Q66" s="29"/>
      <c r="R66" s="27"/>
      <c r="S66" s="27"/>
      <c r="T66" s="27"/>
      <c r="U66" s="29"/>
      <c r="V66" s="27"/>
      <c r="W66" s="27"/>
      <c r="X66" s="27"/>
      <c r="Y66" s="27"/>
      <c r="Z66" s="27"/>
      <c r="AA66" s="27"/>
    </row>
    <row r="67" spans="1:35" ht="30.75" customHeight="1">
      <c r="A67" s="3"/>
      <c r="B67" s="29"/>
      <c r="C67" s="27"/>
      <c r="D67" s="34"/>
      <c r="E67" s="34"/>
      <c r="F67" s="34"/>
      <c r="G67" s="34"/>
      <c r="H67" s="34"/>
      <c r="I67" s="34"/>
      <c r="J67" s="34"/>
      <c r="K67" s="34"/>
      <c r="L67" s="34"/>
      <c r="M67" s="34"/>
      <c r="N67" s="63" t="s">
        <v>110</v>
      </c>
      <c r="O67" s="34"/>
      <c r="P67" s="34"/>
      <c r="Q67" s="34"/>
      <c r="R67" s="27"/>
      <c r="S67" s="27"/>
      <c r="T67" s="27"/>
      <c r="U67" s="34"/>
      <c r="V67" s="27"/>
      <c r="W67" s="27"/>
      <c r="X67" s="27"/>
      <c r="Y67" s="27"/>
      <c r="Z67" s="63" t="s">
        <v>111</v>
      </c>
      <c r="AA67" s="27"/>
      <c r="AI67" s="63" t="s">
        <v>123</v>
      </c>
    </row>
    <row r="68" spans="7:35" ht="12.75">
      <c r="G68" s="4"/>
      <c r="H68" s="29"/>
      <c r="I68" s="4"/>
      <c r="J68" s="4"/>
      <c r="K68" s="4"/>
      <c r="L68" s="4"/>
      <c r="M68" s="4"/>
      <c r="N68" s="64">
        <f>(SUM(C61:N61)/SUM(C62:N62))-1</f>
        <v>-0.732648762911503</v>
      </c>
      <c r="O68" s="4"/>
      <c r="P68" s="4"/>
      <c r="Q68" s="34"/>
      <c r="R68" s="4"/>
      <c r="S68" s="4"/>
      <c r="T68" s="34"/>
      <c r="U68" s="4"/>
      <c r="V68" s="27"/>
      <c r="W68" s="34"/>
      <c r="X68" s="27"/>
      <c r="Y68" s="27"/>
      <c r="Z68" s="64">
        <f>(SUM(O61:Z61)/SUM(O62:Z62))-1</f>
        <v>0.3507576189962971</v>
      </c>
      <c r="AA68" s="27"/>
      <c r="AI68" s="64">
        <f>(SUM(AA61:AI61)/SUM(AA62:AI62))-1</f>
        <v>1.5820201991860805</v>
      </c>
    </row>
    <row r="69" spans="7:27" ht="12" customHeight="1">
      <c r="G69" s="29"/>
      <c r="I69" s="29"/>
      <c r="J69" s="29"/>
      <c r="K69" s="29"/>
      <c r="L69" s="29"/>
      <c r="M69" s="29"/>
      <c r="O69" s="29"/>
      <c r="P69" s="29"/>
      <c r="Q69" s="29"/>
      <c r="R69" s="29"/>
      <c r="S69" s="29"/>
      <c r="T69" s="27"/>
      <c r="U69" s="27"/>
      <c r="V69" s="27"/>
      <c r="W69" s="27"/>
      <c r="X69" s="27"/>
      <c r="Y69" s="27"/>
      <c r="Z69" s="27"/>
      <c r="AA69" s="27"/>
    </row>
    <row r="70" spans="9:27" ht="12.75">
      <c r="I70" s="27"/>
      <c r="J70" s="29"/>
      <c r="K70" s="29"/>
      <c r="L70" s="29"/>
      <c r="M70" s="27"/>
      <c r="N70" s="27"/>
      <c r="O70" s="27"/>
      <c r="P70" s="27"/>
      <c r="Q70" s="27"/>
      <c r="R70" s="27"/>
      <c r="S70" s="27"/>
      <c r="T70" s="27"/>
      <c r="U70" s="27"/>
      <c r="V70" s="27"/>
      <c r="W70" s="27"/>
      <c r="X70" s="27"/>
      <c r="Y70" s="27"/>
      <c r="Z70" s="27"/>
      <c r="AA70" s="27"/>
    </row>
    <row r="71" spans="9:27" ht="12.75">
      <c r="I71" s="27"/>
      <c r="J71" s="29"/>
      <c r="K71" s="29"/>
      <c r="L71" s="29"/>
      <c r="M71" s="27"/>
      <c r="N71" s="27"/>
      <c r="O71" s="27"/>
      <c r="P71" s="27"/>
      <c r="Q71" s="27"/>
      <c r="R71" s="27"/>
      <c r="S71" s="27"/>
      <c r="T71" s="27"/>
      <c r="U71" s="27"/>
      <c r="V71" s="27"/>
      <c r="W71" s="27"/>
      <c r="X71" s="27"/>
      <c r="Y71" s="27"/>
      <c r="Z71" s="27"/>
      <c r="AA71" s="27"/>
    </row>
    <row r="72" spans="2:27" ht="12.75">
      <c r="B72" s="18" t="s">
        <v>125</v>
      </c>
      <c r="C72" s="61"/>
      <c r="D72" s="61"/>
      <c r="E72" s="61"/>
      <c r="F72" s="61"/>
      <c r="G72" s="34"/>
      <c r="I72" s="27"/>
      <c r="J72" s="27"/>
      <c r="K72" s="27"/>
      <c r="L72" s="27"/>
      <c r="M72" s="27"/>
      <c r="N72" s="27"/>
      <c r="O72" s="27"/>
      <c r="P72" s="27"/>
      <c r="Q72" s="27"/>
      <c r="R72" s="27"/>
      <c r="S72" s="27"/>
      <c r="T72" s="27"/>
      <c r="U72" s="27"/>
      <c r="V72" s="27"/>
      <c r="W72" s="27"/>
      <c r="X72" s="27"/>
      <c r="Y72" s="27"/>
      <c r="Z72" s="27"/>
      <c r="AA72" s="27"/>
    </row>
    <row r="73" spans="1:28" ht="84">
      <c r="A73" s="3"/>
      <c r="B73" s="59"/>
      <c r="C73" s="60" t="s">
        <v>134</v>
      </c>
      <c r="D73" s="150" t="s">
        <v>135</v>
      </c>
      <c r="E73" s="150" t="s">
        <v>136</v>
      </c>
      <c r="F73" s="60" t="s">
        <v>130</v>
      </c>
      <c r="G73" s="60" t="s">
        <v>124</v>
      </c>
      <c r="H73" s="29"/>
      <c r="J73" s="27"/>
      <c r="K73" s="27"/>
      <c r="L73" s="27"/>
      <c r="M73" s="27"/>
      <c r="N73" s="27"/>
      <c r="O73" s="27"/>
      <c r="P73" s="27"/>
      <c r="Q73" s="27"/>
      <c r="S73" s="27"/>
      <c r="T73" s="27"/>
      <c r="U73" s="27"/>
      <c r="V73" s="27"/>
      <c r="W73" s="27"/>
      <c r="X73" s="27"/>
      <c r="Y73" s="27"/>
      <c r="Z73" s="27"/>
      <c r="AA73" s="27"/>
      <c r="AB73" s="27"/>
    </row>
    <row r="74" spans="1:10" ht="12.75">
      <c r="A74" s="3"/>
      <c r="B74" s="50" t="s">
        <v>12</v>
      </c>
      <c r="C74" s="51">
        <v>239480848</v>
      </c>
      <c r="D74" s="54">
        <v>238079890</v>
      </c>
      <c r="E74" s="151">
        <v>614727085</v>
      </c>
      <c r="F74" s="37">
        <f>(E74/D74)-1</f>
        <v>1.58202019918608</v>
      </c>
      <c r="G74" s="165">
        <f>SUM(G75:G77)</f>
        <v>1</v>
      </c>
      <c r="H74" s="7"/>
      <c r="I74" s="156"/>
      <c r="J74" s="156"/>
    </row>
    <row r="75" spans="1:7" ht="12.75">
      <c r="A75" s="7"/>
      <c r="B75" s="41" t="s">
        <v>22</v>
      </c>
      <c r="C75" s="53">
        <v>108720073</v>
      </c>
      <c r="D75" s="56">
        <v>89484421</v>
      </c>
      <c r="E75" s="152">
        <v>284562201</v>
      </c>
      <c r="F75" s="45">
        <f>(E75/D75)-1</f>
        <v>2.1800194695342556</v>
      </c>
      <c r="G75" s="45">
        <f>E75/E$74</f>
        <v>0.46290818794815264</v>
      </c>
    </row>
    <row r="76" spans="1:19" ht="12.75">
      <c r="A76" s="3"/>
      <c r="B76" s="40" t="s">
        <v>23</v>
      </c>
      <c r="C76" s="52">
        <v>81038380</v>
      </c>
      <c r="D76" s="55">
        <v>90522676</v>
      </c>
      <c r="E76" s="153">
        <v>228925680</v>
      </c>
      <c r="F76" s="35">
        <f>(E76/D76)-1</f>
        <v>1.528931866751266</v>
      </c>
      <c r="G76" s="35">
        <f>E76/E$74</f>
        <v>0.3724021367953878</v>
      </c>
      <c r="H76" s="7"/>
      <c r="S76" s="5"/>
    </row>
    <row r="77" spans="1:7" ht="12.75">
      <c r="A77" s="7"/>
      <c r="B77" s="42" t="s">
        <v>30</v>
      </c>
      <c r="C77" s="57">
        <v>49722395</v>
      </c>
      <c r="D77" s="58">
        <v>58072793</v>
      </c>
      <c r="E77" s="154">
        <v>101239204</v>
      </c>
      <c r="F77" s="36">
        <f>(E77/D77)-1</f>
        <v>0.7433155660345112</v>
      </c>
      <c r="G77" s="36">
        <f>E77/E$74</f>
        <v>0.16468967525645953</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72"/>
  <sheetViews>
    <sheetView showGridLines="0" workbookViewId="0" topLeftCell="A1">
      <selection activeCell="O2" sqref="O2"/>
    </sheetView>
  </sheetViews>
  <sheetFormatPr defaultColWidth="9.125" defaultRowHeight="12.75"/>
  <cols>
    <col min="1" max="2" width="9.125" style="2" customWidth="1"/>
    <col min="3" max="3" width="10.25390625" style="2" customWidth="1"/>
    <col min="4" max="23" width="9.125" style="2" customWidth="1"/>
    <col min="24" max="24" width="7.25390625" style="2" customWidth="1"/>
    <col min="25" max="16384" width="9.125" style="2" customWidth="1"/>
  </cols>
  <sheetData>
    <row r="1" spans="2:18" ht="12.75">
      <c r="B1" s="7"/>
      <c r="C1" s="7"/>
      <c r="D1" s="7"/>
      <c r="E1" s="7"/>
      <c r="F1" s="7"/>
      <c r="G1" s="7"/>
      <c r="H1" s="7"/>
      <c r="I1" s="7"/>
      <c r="J1" s="7"/>
      <c r="K1" s="7"/>
      <c r="L1" s="7"/>
      <c r="M1" s="7"/>
      <c r="N1" s="7"/>
      <c r="O1" s="7"/>
      <c r="P1" s="7"/>
      <c r="Q1" s="7"/>
      <c r="R1" s="7"/>
    </row>
    <row r="2" spans="2:18" ht="15.75">
      <c r="B2" s="155" t="s">
        <v>132</v>
      </c>
      <c r="C2" s="3"/>
      <c r="D2" s="3"/>
      <c r="E2" s="3"/>
      <c r="F2" s="3"/>
      <c r="G2" s="3"/>
      <c r="H2" s="3"/>
      <c r="I2" s="3"/>
      <c r="J2" s="7"/>
      <c r="K2" s="7"/>
      <c r="L2" s="7"/>
      <c r="M2" s="7"/>
      <c r="N2" s="7"/>
      <c r="O2" s="7"/>
      <c r="P2" s="7"/>
      <c r="Q2" s="7"/>
      <c r="R2" s="7"/>
    </row>
    <row r="3" spans="2:18" ht="12.75">
      <c r="B3" t="s">
        <v>104</v>
      </c>
      <c r="C3" s="7"/>
      <c r="D3" s="7"/>
      <c r="E3" s="7"/>
      <c r="F3" s="7"/>
      <c r="G3" s="7"/>
      <c r="H3" s="7"/>
      <c r="I3" s="7"/>
      <c r="J3" s="7"/>
      <c r="K3" s="7"/>
      <c r="L3" s="7"/>
      <c r="M3" s="7"/>
      <c r="N3" s="7"/>
      <c r="O3" s="7"/>
      <c r="P3" s="7"/>
      <c r="Q3" s="7"/>
      <c r="R3" s="7"/>
    </row>
    <row r="4" spans="2:18" ht="12">
      <c r="B4" s="7"/>
      <c r="C4" s="7"/>
      <c r="D4" s="7"/>
      <c r="E4" s="7"/>
      <c r="F4" s="7"/>
      <c r="G4" s="7"/>
      <c r="H4" s="7"/>
      <c r="I4" s="7"/>
      <c r="J4" s="7"/>
      <c r="K4" s="7"/>
      <c r="L4" s="7"/>
      <c r="M4" s="7"/>
      <c r="N4" s="7"/>
      <c r="O4" s="7"/>
      <c r="P4" s="7"/>
      <c r="Q4" s="7"/>
      <c r="R4" s="7"/>
    </row>
    <row r="5" spans="2:18" ht="12">
      <c r="B5" s="7"/>
      <c r="C5" s="7"/>
      <c r="D5" s="7"/>
      <c r="E5" s="7"/>
      <c r="F5" s="7"/>
      <c r="G5" s="7"/>
      <c r="H5" s="7"/>
      <c r="I5" s="7"/>
      <c r="J5" s="7"/>
      <c r="K5" s="7"/>
      <c r="L5" s="7"/>
      <c r="M5" s="7"/>
      <c r="N5" s="7"/>
      <c r="O5" s="7"/>
      <c r="P5" s="7"/>
      <c r="Q5" s="7"/>
      <c r="R5" s="7"/>
    </row>
    <row r="6" spans="2:18" ht="12">
      <c r="B6" s="3"/>
      <c r="C6" s="7"/>
      <c r="D6" s="7"/>
      <c r="E6" s="7"/>
      <c r="F6" s="7"/>
      <c r="G6" s="7"/>
      <c r="H6" s="7"/>
      <c r="I6" s="7"/>
      <c r="J6" s="7"/>
      <c r="K6" s="7"/>
      <c r="L6" s="7"/>
      <c r="M6" s="7"/>
      <c r="N6" s="7"/>
      <c r="O6" s="7"/>
      <c r="P6" s="7"/>
      <c r="Q6" s="7"/>
      <c r="R6" s="7"/>
    </row>
    <row r="7" spans="2:18" ht="12">
      <c r="B7" s="7"/>
      <c r="C7" s="7"/>
      <c r="D7" s="7"/>
      <c r="E7" s="7"/>
      <c r="F7" s="7"/>
      <c r="G7" s="7"/>
      <c r="H7" s="7"/>
      <c r="I7" s="7"/>
      <c r="J7" s="7"/>
      <c r="K7" s="7"/>
      <c r="L7" s="7"/>
      <c r="M7" s="7"/>
      <c r="N7" s="7"/>
      <c r="O7" s="7"/>
      <c r="P7" s="7"/>
      <c r="Q7" s="7"/>
      <c r="R7" s="7"/>
    </row>
    <row r="8" ht="12"/>
    <row r="9" ht="12"/>
    <row r="10" ht="12"/>
    <row r="11" ht="12"/>
    <row r="12" ht="12"/>
    <row r="13" ht="12"/>
    <row r="14" ht="12"/>
    <row r="15" ht="12"/>
    <row r="16" ht="12"/>
    <row r="17" ht="12"/>
    <row r="18" ht="12"/>
    <row r="19" ht="12"/>
    <row r="20" ht="12"/>
    <row r="21" ht="12"/>
    <row r="22" ht="12"/>
    <row r="23" ht="12"/>
    <row r="24" ht="12"/>
    <row r="25" ht="12"/>
    <row r="26" spans="3:20" ht="25.5" customHeight="1">
      <c r="C26" s="9"/>
      <c r="D26" s="9"/>
      <c r="E26" s="9"/>
      <c r="F26" s="9"/>
      <c r="G26" s="9"/>
      <c r="H26" s="9"/>
      <c r="I26" s="9"/>
      <c r="J26" s="9"/>
      <c r="K26" s="9"/>
      <c r="L26" s="9"/>
      <c r="M26" s="9"/>
      <c r="N26" s="9"/>
      <c r="O26" s="9"/>
      <c r="P26" s="9"/>
      <c r="Q26" s="9"/>
      <c r="R26" s="9"/>
      <c r="S26" s="9"/>
      <c r="T26" s="9"/>
    </row>
    <row r="27" ht="12"/>
    <row r="28" ht="12"/>
    <row r="29" ht="12"/>
    <row r="30" ht="12"/>
    <row r="31" ht="12"/>
    <row r="32" ht="12"/>
    <row r="33" ht="12"/>
    <row r="34" ht="12"/>
    <row r="35" ht="12"/>
    <row r="36" ht="12"/>
    <row r="37" ht="12"/>
    <row r="38" ht="12">
      <c r="B38" s="16"/>
    </row>
    <row r="39" ht="12.75">
      <c r="B39" s="2" t="s">
        <v>103</v>
      </c>
    </row>
    <row r="40" ht="12.75">
      <c r="B40" s="17" t="s">
        <v>48</v>
      </c>
    </row>
    <row r="42" spans="1:38" ht="12.7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8" ht="12.7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38" ht="12.7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8" ht="12.7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1:23" ht="12.75">
      <c r="A46" s="22"/>
      <c r="B46" s="65"/>
      <c r="C46" s="38">
        <v>44197</v>
      </c>
      <c r="D46" s="38">
        <v>44228</v>
      </c>
      <c r="E46" s="38">
        <v>44256</v>
      </c>
      <c r="F46" s="38">
        <v>44287</v>
      </c>
      <c r="G46" s="38">
        <v>44317</v>
      </c>
      <c r="H46" s="38">
        <v>44348</v>
      </c>
      <c r="I46" s="38">
        <v>44378</v>
      </c>
      <c r="J46" s="38">
        <v>44409</v>
      </c>
      <c r="K46" s="38">
        <v>44440</v>
      </c>
      <c r="L46" s="38">
        <v>44470</v>
      </c>
      <c r="M46" s="38">
        <v>44501</v>
      </c>
      <c r="N46" s="38">
        <v>44531</v>
      </c>
      <c r="O46" s="38">
        <v>44562</v>
      </c>
      <c r="P46" s="38">
        <v>44593</v>
      </c>
      <c r="Q46" s="38">
        <v>44621</v>
      </c>
      <c r="R46" s="38">
        <v>44652</v>
      </c>
      <c r="S46" s="38">
        <v>44682</v>
      </c>
      <c r="T46" s="38">
        <v>44713</v>
      </c>
      <c r="U46" s="38">
        <v>44743</v>
      </c>
      <c r="V46" s="38">
        <v>44774</v>
      </c>
      <c r="W46" s="38">
        <v>44805</v>
      </c>
    </row>
    <row r="47" spans="1:23" ht="24">
      <c r="A47" s="27"/>
      <c r="B47" s="66" t="s">
        <v>90</v>
      </c>
      <c r="C47" s="39">
        <v>-84.96797039031645</v>
      </c>
      <c r="D47" s="39">
        <v>-89.26413084092344</v>
      </c>
      <c r="E47" s="39">
        <v>-70.27250272814456</v>
      </c>
      <c r="F47" s="39">
        <v>1022.9851101552088</v>
      </c>
      <c r="G47" s="39">
        <v>943.258539142583</v>
      </c>
      <c r="H47" s="39">
        <v>445.33715293436853</v>
      </c>
      <c r="I47" s="39">
        <v>123.13403504672272</v>
      </c>
      <c r="J47" s="39">
        <v>93.6597947710963</v>
      </c>
      <c r="K47" s="39">
        <v>139.15091977967927</v>
      </c>
      <c r="L47" s="39">
        <v>208.54631388713045</v>
      </c>
      <c r="M47" s="39">
        <v>414.7935733314704</v>
      </c>
      <c r="N47" s="39">
        <v>241.50515244288283</v>
      </c>
      <c r="O47" s="39">
        <v>214.76759525423273</v>
      </c>
      <c r="P47" s="39">
        <v>421.1567536915557</v>
      </c>
      <c r="Q47" s="39">
        <v>464.31500641279604</v>
      </c>
      <c r="R47" s="39">
        <v>550.4875725199634</v>
      </c>
      <c r="S47" s="39">
        <v>390.88892484384263</v>
      </c>
      <c r="T47" s="39">
        <v>211.85058320028958</v>
      </c>
      <c r="U47" s="39">
        <v>92.59315474086836</v>
      </c>
      <c r="V47" s="39">
        <v>60.946198541785314</v>
      </c>
      <c r="W47" s="39">
        <v>65.2015163675438</v>
      </c>
    </row>
    <row r="48" spans="1:38" ht="12.75">
      <c r="A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2"/>
      <c r="AB48" s="22"/>
      <c r="AC48" s="22"/>
      <c r="AD48" s="22"/>
      <c r="AE48" s="22"/>
      <c r="AF48" s="22"/>
      <c r="AG48" s="22"/>
      <c r="AH48" s="22"/>
      <c r="AI48" s="22"/>
      <c r="AJ48" s="22"/>
      <c r="AK48" s="22"/>
      <c r="AL48" s="22"/>
    </row>
    <row r="49" spans="1:38" ht="12.7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2"/>
      <c r="AB49" s="22"/>
      <c r="AC49" s="22"/>
      <c r="AD49" s="22"/>
      <c r="AE49" s="22"/>
      <c r="AF49" s="22"/>
      <c r="AG49" s="22"/>
      <c r="AH49" s="22"/>
      <c r="AI49" s="22"/>
      <c r="AJ49" s="22"/>
      <c r="AK49" s="22"/>
      <c r="AL49" s="22"/>
    </row>
    <row r="50" spans="1:38" ht="12.7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2"/>
      <c r="AH50" s="22"/>
      <c r="AI50" s="22"/>
      <c r="AJ50" s="22"/>
      <c r="AK50" s="22"/>
      <c r="AL50" s="22"/>
    </row>
    <row r="51" spans="1:38"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2"/>
      <c r="AB51" s="22"/>
      <c r="AC51" s="22"/>
      <c r="AD51" s="22"/>
      <c r="AE51" s="22"/>
      <c r="AF51" s="22"/>
      <c r="AG51" s="22"/>
      <c r="AH51" s="22"/>
      <c r="AI51" s="22"/>
      <c r="AJ51" s="22"/>
      <c r="AK51" s="22"/>
      <c r="AL51" s="22"/>
    </row>
    <row r="52" spans="1:38" ht="12.7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2"/>
      <c r="AB52" s="22"/>
      <c r="AC52" s="22"/>
      <c r="AD52" s="22"/>
      <c r="AE52" s="22"/>
      <c r="AF52" s="22"/>
      <c r="AG52" s="22"/>
      <c r="AH52" s="22"/>
      <c r="AI52" s="22"/>
      <c r="AJ52" s="22"/>
      <c r="AK52" s="22"/>
      <c r="AL52" s="22"/>
    </row>
    <row r="53" spans="1:38" ht="12.7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2"/>
      <c r="AB53" s="22"/>
      <c r="AC53" s="22"/>
      <c r="AD53" s="22"/>
      <c r="AE53" s="22"/>
      <c r="AF53" s="22"/>
      <c r="AG53" s="22"/>
      <c r="AH53" s="22"/>
      <c r="AI53" s="22"/>
      <c r="AJ53" s="22"/>
      <c r="AK53" s="22"/>
      <c r="AL53" s="22"/>
    </row>
    <row r="54" spans="1:38" ht="12.7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2"/>
      <c r="AB54" s="22"/>
      <c r="AC54" s="22"/>
      <c r="AD54" s="22"/>
      <c r="AE54" s="22"/>
      <c r="AF54" s="22"/>
      <c r="AG54" s="22"/>
      <c r="AH54" s="22"/>
      <c r="AI54" s="22"/>
      <c r="AJ54" s="22"/>
      <c r="AK54" s="22"/>
      <c r="AL54" s="22"/>
    </row>
    <row r="55" spans="1:38" ht="12.7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2"/>
      <c r="AB55" s="22"/>
      <c r="AC55" s="22"/>
      <c r="AD55" s="22"/>
      <c r="AE55" s="22"/>
      <c r="AF55" s="22"/>
      <c r="AG55" s="22"/>
      <c r="AH55" s="22"/>
      <c r="AI55" s="22"/>
      <c r="AJ55" s="22"/>
      <c r="AK55" s="22"/>
      <c r="AL55" s="22"/>
    </row>
    <row r="56" spans="1:38" ht="12.7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2"/>
      <c r="AB56" s="22"/>
      <c r="AC56" s="22"/>
      <c r="AD56" s="22"/>
      <c r="AE56" s="22"/>
      <c r="AF56" s="22"/>
      <c r="AG56" s="22"/>
      <c r="AH56" s="22"/>
      <c r="AI56" s="22"/>
      <c r="AJ56" s="22"/>
      <c r="AK56" s="22"/>
      <c r="AL56" s="22"/>
    </row>
    <row r="57" spans="1:38" ht="12.75">
      <c r="A57" s="27"/>
      <c r="B57" s="27"/>
      <c r="C57" s="29"/>
      <c r="D57" s="29"/>
      <c r="E57" s="29"/>
      <c r="F57" s="29"/>
      <c r="G57" s="29"/>
      <c r="H57" s="29"/>
      <c r="I57" s="29"/>
      <c r="J57" s="29"/>
      <c r="K57" s="29"/>
      <c r="L57" s="29"/>
      <c r="M57" s="29"/>
      <c r="N57" s="29"/>
      <c r="O57" s="29"/>
      <c r="P57" s="29"/>
      <c r="Q57" s="29"/>
      <c r="R57" s="29"/>
      <c r="S57" s="27"/>
      <c r="T57" s="27"/>
      <c r="U57" s="27"/>
      <c r="V57" s="27"/>
      <c r="W57" s="27"/>
      <c r="X57" s="27"/>
      <c r="Y57" s="27"/>
      <c r="Z57" s="27"/>
      <c r="AA57" s="22"/>
      <c r="AB57" s="22"/>
      <c r="AC57" s="22"/>
      <c r="AD57" s="22"/>
      <c r="AE57" s="22"/>
      <c r="AF57" s="22"/>
      <c r="AG57" s="22"/>
      <c r="AH57" s="22"/>
      <c r="AI57" s="22"/>
      <c r="AJ57" s="22"/>
      <c r="AK57" s="22"/>
      <c r="AL57" s="22"/>
    </row>
    <row r="58" spans="1:38" ht="12.75">
      <c r="A58" s="27"/>
      <c r="B58" s="27"/>
      <c r="C58" s="30"/>
      <c r="D58" s="30"/>
      <c r="E58" s="30"/>
      <c r="F58" s="30"/>
      <c r="G58" s="30"/>
      <c r="H58" s="30"/>
      <c r="I58" s="29"/>
      <c r="J58" s="29"/>
      <c r="K58" s="29"/>
      <c r="L58" s="29"/>
      <c r="M58" s="29"/>
      <c r="N58" s="29"/>
      <c r="O58" s="29"/>
      <c r="P58" s="29"/>
      <c r="Q58" s="29"/>
      <c r="R58" s="29"/>
      <c r="S58" s="29"/>
      <c r="T58" s="29"/>
      <c r="U58" s="29"/>
      <c r="V58" s="29"/>
      <c r="W58" s="29"/>
      <c r="X58" s="27"/>
      <c r="Y58" s="27"/>
      <c r="Z58" s="27"/>
      <c r="AA58" s="22"/>
      <c r="AB58" s="22"/>
      <c r="AC58" s="22"/>
      <c r="AD58" s="22"/>
      <c r="AE58" s="22"/>
      <c r="AF58" s="22"/>
      <c r="AG58" s="22"/>
      <c r="AH58" s="22"/>
      <c r="AI58" s="22"/>
      <c r="AJ58" s="22"/>
      <c r="AK58" s="22"/>
      <c r="AL58" s="22"/>
    </row>
    <row r="59" spans="1:38" ht="12.75">
      <c r="A59" s="27"/>
      <c r="B59" s="29"/>
      <c r="C59" s="28"/>
      <c r="D59" s="28"/>
      <c r="E59" s="28"/>
      <c r="F59" s="28"/>
      <c r="G59" s="28"/>
      <c r="H59" s="28"/>
      <c r="I59" s="28"/>
      <c r="J59" s="28"/>
      <c r="K59" s="28"/>
      <c r="L59" s="28"/>
      <c r="M59" s="28"/>
      <c r="N59" s="28"/>
      <c r="O59" s="28"/>
      <c r="P59" s="28"/>
      <c r="Q59" s="28"/>
      <c r="R59" s="28"/>
      <c r="S59" s="28"/>
      <c r="T59" s="28"/>
      <c r="U59" s="28"/>
      <c r="V59" s="28"/>
      <c r="W59" s="28"/>
      <c r="X59" s="28"/>
      <c r="Y59" s="28"/>
      <c r="Z59" s="28"/>
      <c r="AA59" s="22"/>
      <c r="AB59" s="22"/>
      <c r="AC59" s="22"/>
      <c r="AD59" s="22"/>
      <c r="AE59" s="22"/>
      <c r="AF59" s="22"/>
      <c r="AG59" s="22"/>
      <c r="AH59" s="22"/>
      <c r="AI59" s="22"/>
      <c r="AJ59" s="22"/>
      <c r="AK59" s="22"/>
      <c r="AL59" s="22"/>
    </row>
    <row r="60" spans="1:38" ht="12.75">
      <c r="A60" s="27"/>
      <c r="B60" s="8"/>
      <c r="C60" s="31"/>
      <c r="D60" s="31"/>
      <c r="E60" s="31"/>
      <c r="F60" s="31"/>
      <c r="G60" s="31"/>
      <c r="H60" s="31"/>
      <c r="I60" s="31"/>
      <c r="J60" s="31"/>
      <c r="K60" s="31"/>
      <c r="L60" s="31"/>
      <c r="M60" s="31"/>
      <c r="N60" s="31"/>
      <c r="O60" s="31"/>
      <c r="P60" s="31"/>
      <c r="Q60" s="31"/>
      <c r="R60" s="31"/>
      <c r="S60" s="31"/>
      <c r="T60" s="31"/>
      <c r="U60" s="31"/>
      <c r="V60" s="31"/>
      <c r="W60" s="31"/>
      <c r="X60" s="31"/>
      <c r="Y60" s="31"/>
      <c r="Z60" s="31"/>
      <c r="AA60" s="22"/>
      <c r="AB60" s="22"/>
      <c r="AC60" s="22"/>
      <c r="AD60" s="22"/>
      <c r="AE60" s="22"/>
      <c r="AF60" s="22"/>
      <c r="AG60" s="22"/>
      <c r="AH60" s="22"/>
      <c r="AI60" s="22"/>
      <c r="AJ60" s="22"/>
      <c r="AK60" s="22"/>
      <c r="AL60" s="22"/>
    </row>
    <row r="61" spans="1:38" ht="12.75">
      <c r="A61" s="27"/>
      <c r="B61" s="29"/>
      <c r="C61" s="29"/>
      <c r="D61" s="29"/>
      <c r="E61" s="31"/>
      <c r="F61" s="32"/>
      <c r="G61" s="32"/>
      <c r="H61" s="31"/>
      <c r="I61" s="29"/>
      <c r="J61" s="29"/>
      <c r="K61" s="29"/>
      <c r="L61" s="29"/>
      <c r="M61" s="29"/>
      <c r="N61" s="33"/>
      <c r="O61" s="29"/>
      <c r="P61" s="29"/>
      <c r="Q61" s="29"/>
      <c r="R61" s="29"/>
      <c r="S61" s="27"/>
      <c r="T61" s="27"/>
      <c r="U61" s="27"/>
      <c r="V61" s="27"/>
      <c r="W61" s="27"/>
      <c r="X61" s="27"/>
      <c r="Y61" s="27"/>
      <c r="Z61" s="27"/>
      <c r="AA61" s="22"/>
      <c r="AB61" s="22"/>
      <c r="AC61" s="22"/>
      <c r="AD61" s="22"/>
      <c r="AE61" s="22"/>
      <c r="AF61" s="22"/>
      <c r="AG61" s="22"/>
      <c r="AH61" s="22"/>
      <c r="AI61" s="22"/>
      <c r="AJ61" s="22"/>
      <c r="AK61" s="22"/>
      <c r="AL61" s="22"/>
    </row>
    <row r="62" spans="1:38" ht="12.75">
      <c r="A62" s="27"/>
      <c r="B62" s="29"/>
      <c r="C62" s="20"/>
      <c r="D62" s="20"/>
      <c r="E62" s="20"/>
      <c r="F62" s="25">
        <f>MIN(C60:N60)</f>
        <v>0</v>
      </c>
      <c r="G62" s="25">
        <f>MAX(C60:N60)</f>
        <v>0</v>
      </c>
      <c r="H62" s="20"/>
      <c r="I62" s="20"/>
      <c r="J62" s="20"/>
      <c r="K62" s="20"/>
      <c r="L62" s="20"/>
      <c r="M62" s="20"/>
      <c r="N62" s="20"/>
      <c r="O62" s="20"/>
      <c r="P62" s="20"/>
      <c r="Q62" s="20"/>
      <c r="R62" s="20"/>
      <c r="S62" s="22"/>
      <c r="T62" s="22"/>
      <c r="U62" s="22"/>
      <c r="V62" s="22"/>
      <c r="W62" s="22"/>
      <c r="X62" s="22"/>
      <c r="Y62" s="22"/>
      <c r="Z62" s="22"/>
      <c r="AA62" s="22"/>
      <c r="AB62" s="22"/>
      <c r="AC62" s="22"/>
      <c r="AD62" s="22"/>
      <c r="AE62" s="22"/>
      <c r="AF62" s="22"/>
      <c r="AG62" s="22"/>
      <c r="AH62" s="22"/>
      <c r="AI62" s="22"/>
      <c r="AJ62" s="22"/>
      <c r="AK62" s="22"/>
      <c r="AL62" s="22"/>
    </row>
    <row r="63" spans="1:38" ht="12.75">
      <c r="A63" s="22"/>
      <c r="B63" s="20"/>
      <c r="C63" s="26" t="e">
        <f>#REF!</f>
        <v>#REF!</v>
      </c>
      <c r="D63" s="20"/>
      <c r="E63" s="20"/>
      <c r="F63" s="20"/>
      <c r="G63" s="20"/>
      <c r="H63" s="20"/>
      <c r="I63" s="20"/>
      <c r="J63" s="20"/>
      <c r="K63" s="20"/>
      <c r="L63" s="20"/>
      <c r="M63" s="20"/>
      <c r="N63" s="20"/>
      <c r="O63" s="20"/>
      <c r="P63" s="20"/>
      <c r="Q63" s="20"/>
      <c r="R63" s="20"/>
      <c r="S63" s="22"/>
      <c r="T63" s="22"/>
      <c r="U63" s="22"/>
      <c r="V63" s="22"/>
      <c r="W63" s="22"/>
      <c r="X63" s="22"/>
      <c r="Y63" s="22"/>
      <c r="Z63" s="22"/>
      <c r="AA63" s="22"/>
      <c r="AB63" s="22"/>
      <c r="AC63" s="22"/>
      <c r="AD63" s="22"/>
      <c r="AE63" s="22"/>
      <c r="AF63" s="22"/>
      <c r="AG63" s="22"/>
      <c r="AH63" s="22"/>
      <c r="AI63" s="22"/>
      <c r="AJ63" s="22"/>
      <c r="AK63" s="22"/>
      <c r="AL63" s="22"/>
    </row>
    <row r="64" spans="1:38" ht="12.75">
      <c r="A64" s="22"/>
      <c r="B64" s="19" t="s">
        <v>12</v>
      </c>
      <c r="C64" s="23" t="e">
        <f>#REF!</f>
        <v>#REF!</v>
      </c>
      <c r="D64" s="24"/>
      <c r="E64" s="20"/>
      <c r="F64" s="20"/>
      <c r="G64" s="20"/>
      <c r="H64" s="20"/>
      <c r="I64" s="20"/>
      <c r="J64" s="20"/>
      <c r="K64" s="20"/>
      <c r="L64" s="20"/>
      <c r="M64" s="20"/>
      <c r="N64" s="20"/>
      <c r="O64" s="20"/>
      <c r="P64" s="20"/>
      <c r="Q64" s="20"/>
      <c r="R64" s="20"/>
      <c r="S64" s="22"/>
      <c r="T64" s="22"/>
      <c r="U64" s="22"/>
      <c r="V64" s="22"/>
      <c r="W64" s="22"/>
      <c r="X64" s="22"/>
      <c r="Y64" s="22"/>
      <c r="Z64" s="22"/>
      <c r="AA64" s="22"/>
      <c r="AB64" s="22"/>
      <c r="AC64" s="22"/>
      <c r="AD64" s="22"/>
      <c r="AE64" s="22"/>
      <c r="AF64" s="22"/>
      <c r="AG64" s="22"/>
      <c r="AH64" s="22"/>
      <c r="AI64" s="22"/>
      <c r="AJ64" s="22"/>
      <c r="AK64" s="22"/>
      <c r="AL64" s="22"/>
    </row>
    <row r="65" spans="1:38" ht="12.75">
      <c r="A65" s="22"/>
      <c r="B65" s="19" t="s">
        <v>23</v>
      </c>
      <c r="C65" s="23" t="e">
        <f>#REF!</f>
        <v>#REF!</v>
      </c>
      <c r="D65" s="24"/>
      <c r="E65" s="20"/>
      <c r="F65" s="20"/>
      <c r="G65" s="20"/>
      <c r="H65" s="20"/>
      <c r="I65" s="20"/>
      <c r="J65" s="20"/>
      <c r="K65" s="20"/>
      <c r="L65" s="20"/>
      <c r="M65" s="20"/>
      <c r="N65" s="20"/>
      <c r="O65" s="20"/>
      <c r="P65" s="20"/>
      <c r="Q65" s="20"/>
      <c r="R65" s="20"/>
      <c r="S65" s="22"/>
      <c r="T65" s="22"/>
      <c r="U65" s="22"/>
      <c r="V65" s="22"/>
      <c r="W65" s="22"/>
      <c r="X65" s="22"/>
      <c r="Y65" s="22"/>
      <c r="Z65" s="22"/>
      <c r="AA65" s="22"/>
      <c r="AB65" s="22"/>
      <c r="AC65" s="22"/>
      <c r="AD65" s="22"/>
      <c r="AE65" s="22"/>
      <c r="AF65" s="22"/>
      <c r="AG65" s="22"/>
      <c r="AH65" s="22"/>
      <c r="AI65" s="22"/>
      <c r="AJ65" s="22"/>
      <c r="AK65" s="22"/>
      <c r="AL65" s="22"/>
    </row>
    <row r="66" spans="1:38" ht="12.75">
      <c r="A66" s="22"/>
      <c r="B66" s="19" t="s">
        <v>22</v>
      </c>
      <c r="C66" s="23" t="e">
        <f>#REF!</f>
        <v>#REF!</v>
      </c>
      <c r="D66" s="24"/>
      <c r="E66" s="20"/>
      <c r="F66" s="20"/>
      <c r="G66" s="20"/>
      <c r="H66" s="20"/>
      <c r="I66" s="20"/>
      <c r="J66" s="20"/>
      <c r="K66" s="20"/>
      <c r="L66" s="20"/>
      <c r="M66" s="20"/>
      <c r="N66" s="20"/>
      <c r="O66" s="20"/>
      <c r="P66" s="20"/>
      <c r="Q66" s="20"/>
      <c r="R66" s="20"/>
      <c r="S66" s="22"/>
      <c r="T66" s="22"/>
      <c r="U66" s="22"/>
      <c r="V66" s="22"/>
      <c r="W66" s="22"/>
      <c r="X66" s="22"/>
      <c r="Y66" s="22"/>
      <c r="Z66" s="22"/>
      <c r="AA66" s="22"/>
      <c r="AB66" s="22"/>
      <c r="AC66" s="22"/>
      <c r="AD66" s="22"/>
      <c r="AE66" s="22"/>
      <c r="AF66" s="22"/>
      <c r="AG66" s="22"/>
      <c r="AH66" s="22"/>
      <c r="AI66" s="22"/>
      <c r="AJ66" s="22"/>
      <c r="AK66" s="22"/>
      <c r="AL66" s="22"/>
    </row>
    <row r="67" spans="1:38" ht="12.75">
      <c r="A67" s="22"/>
      <c r="B67" s="19" t="s">
        <v>30</v>
      </c>
      <c r="C67" s="21"/>
      <c r="D67" s="24"/>
      <c r="E67" s="20"/>
      <c r="F67" s="20"/>
      <c r="G67" s="20"/>
      <c r="H67" s="20"/>
      <c r="I67" s="20"/>
      <c r="J67" s="20"/>
      <c r="K67" s="20"/>
      <c r="L67" s="20"/>
      <c r="M67" s="20"/>
      <c r="N67" s="20"/>
      <c r="O67" s="20"/>
      <c r="P67" s="20"/>
      <c r="Q67" s="20"/>
      <c r="R67" s="20"/>
      <c r="S67" s="22"/>
      <c r="T67" s="22"/>
      <c r="U67" s="22"/>
      <c r="V67" s="22"/>
      <c r="W67" s="22"/>
      <c r="X67" s="22"/>
      <c r="Y67" s="22"/>
      <c r="Z67" s="22"/>
      <c r="AA67" s="22"/>
      <c r="AB67" s="22"/>
      <c r="AC67" s="22"/>
      <c r="AD67" s="22"/>
      <c r="AE67" s="22"/>
      <c r="AF67" s="22"/>
      <c r="AG67" s="22"/>
      <c r="AH67" s="22"/>
      <c r="AI67" s="22"/>
      <c r="AJ67" s="22"/>
      <c r="AK67" s="22"/>
      <c r="AL67" s="22"/>
    </row>
    <row r="68" spans="1:38" ht="12.75">
      <c r="A68" s="22"/>
      <c r="B68" s="19"/>
      <c r="C68" s="21"/>
      <c r="D68" s="24"/>
      <c r="E68" s="20"/>
      <c r="F68" s="20"/>
      <c r="G68" s="20"/>
      <c r="H68" s="20"/>
      <c r="I68" s="20"/>
      <c r="J68" s="20"/>
      <c r="K68" s="20"/>
      <c r="L68" s="20"/>
      <c r="M68" s="20"/>
      <c r="N68" s="20"/>
      <c r="O68" s="20"/>
      <c r="P68" s="20"/>
      <c r="Q68" s="20"/>
      <c r="R68" s="20"/>
      <c r="S68" s="22"/>
      <c r="T68" s="22"/>
      <c r="U68" s="22"/>
      <c r="V68" s="22"/>
      <c r="W68" s="22"/>
      <c r="X68" s="22"/>
      <c r="Y68" s="22"/>
      <c r="Z68" s="22"/>
      <c r="AA68" s="22"/>
      <c r="AB68" s="22"/>
      <c r="AC68" s="22"/>
      <c r="AD68" s="22"/>
      <c r="AE68" s="22"/>
      <c r="AF68" s="22"/>
      <c r="AG68" s="22"/>
      <c r="AH68" s="22"/>
      <c r="AI68" s="22"/>
      <c r="AJ68" s="22"/>
      <c r="AK68" s="22"/>
      <c r="AL68" s="22"/>
    </row>
    <row r="69" spans="1:38" ht="12.75">
      <c r="A69" s="22"/>
      <c r="B69" s="19"/>
      <c r="C69" s="21"/>
      <c r="D69" s="24"/>
      <c r="E69" s="20"/>
      <c r="F69" s="20"/>
      <c r="G69" s="20"/>
      <c r="H69" s="20"/>
      <c r="I69" s="20"/>
      <c r="J69" s="20"/>
      <c r="K69" s="20"/>
      <c r="L69" s="20"/>
      <c r="M69" s="20"/>
      <c r="N69" s="20"/>
      <c r="O69" s="20"/>
      <c r="P69" s="20"/>
      <c r="Q69" s="20"/>
      <c r="R69" s="20"/>
      <c r="S69" s="22"/>
      <c r="T69" s="22"/>
      <c r="U69" s="22"/>
      <c r="V69" s="22"/>
      <c r="W69" s="22"/>
      <c r="X69" s="22"/>
      <c r="Y69" s="22"/>
      <c r="Z69" s="22"/>
      <c r="AA69" s="22"/>
      <c r="AB69" s="22"/>
      <c r="AC69" s="22"/>
      <c r="AD69" s="22"/>
      <c r="AE69" s="22"/>
      <c r="AF69" s="22"/>
      <c r="AG69" s="22"/>
      <c r="AH69" s="22"/>
      <c r="AI69" s="22"/>
      <c r="AJ69" s="22"/>
      <c r="AK69" s="22"/>
      <c r="AL69" s="22"/>
    </row>
    <row r="70" spans="1:38" ht="12.7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1:38" ht="12.7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row>
    <row r="72" spans="1:38" ht="12.75">
      <c r="A72" s="22"/>
      <c r="B72" s="22"/>
      <c r="AA72" s="22"/>
      <c r="AB72" s="22"/>
      <c r="AC72" s="22"/>
      <c r="AD72" s="22"/>
      <c r="AE72" s="22"/>
      <c r="AF72" s="22"/>
      <c r="AG72" s="22"/>
      <c r="AH72" s="22"/>
      <c r="AI72" s="22"/>
      <c r="AJ72" s="22"/>
      <c r="AK72" s="22"/>
      <c r="AL72" s="22"/>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AM42"/>
  <sheetViews>
    <sheetView showGridLines="0" workbookViewId="0" topLeftCell="A1"/>
  </sheetViews>
  <sheetFormatPr defaultColWidth="9.125" defaultRowHeight="12.75"/>
  <cols>
    <col min="1" max="1" width="9.125" style="3" customWidth="1"/>
    <col min="2" max="2" width="16.875" style="3" customWidth="1"/>
    <col min="3" max="14" width="7.875" style="3" customWidth="1"/>
    <col min="15" max="15" width="9.125" style="3" customWidth="1"/>
    <col min="16" max="24" width="8.25390625" style="3" customWidth="1"/>
    <col min="25" max="25" width="11.125" style="3" customWidth="1"/>
    <col min="26" max="28" width="11.00390625" style="3" customWidth="1"/>
    <col min="29" max="30" width="9.125" style="3" customWidth="1"/>
    <col min="31" max="31" width="9.375" style="3" bestFit="1" customWidth="1"/>
    <col min="32" max="32" width="9.125" style="166" customWidth="1"/>
    <col min="33" max="34" width="9.125" style="3" customWidth="1"/>
    <col min="35" max="35" width="9.125" style="167" customWidth="1"/>
    <col min="36" max="16384" width="9.125" style="3" customWidth="1"/>
  </cols>
  <sheetData>
    <row r="1" spans="2:25" ht="21" customHeight="1">
      <c r="B1" s="172" t="s">
        <v>139</v>
      </c>
      <c r="C1" s="172"/>
      <c r="D1" s="172"/>
      <c r="E1" s="172"/>
      <c r="F1" s="172"/>
      <c r="G1" s="172"/>
      <c r="H1" s="172"/>
      <c r="I1" s="172"/>
      <c r="J1" s="172"/>
      <c r="K1" s="172"/>
      <c r="L1" s="172"/>
      <c r="M1" s="172"/>
      <c r="N1" s="172"/>
      <c r="O1" s="172"/>
      <c r="P1" s="172"/>
      <c r="Q1" s="172"/>
      <c r="R1" s="172"/>
      <c r="S1" s="172"/>
      <c r="T1" s="172"/>
      <c r="U1" s="172"/>
      <c r="V1" s="172"/>
      <c r="W1" s="172"/>
      <c r="X1" s="172"/>
      <c r="Y1" s="172"/>
    </row>
    <row r="2" spans="2:25" ht="12.75">
      <c r="B2" s="173" t="s">
        <v>106</v>
      </c>
      <c r="C2" s="173"/>
      <c r="D2" s="173"/>
      <c r="E2" s="173"/>
      <c r="F2" s="173"/>
      <c r="G2" s="173"/>
      <c r="H2" s="173"/>
      <c r="I2" s="173"/>
      <c r="J2" s="173"/>
      <c r="K2" s="173"/>
      <c r="L2" s="173"/>
      <c r="M2" s="173"/>
      <c r="N2" s="173"/>
      <c r="O2" s="173"/>
      <c r="P2" s="173"/>
      <c r="Q2" s="173"/>
      <c r="R2" s="173"/>
      <c r="S2" s="173"/>
      <c r="T2" s="173"/>
      <c r="U2" s="173"/>
      <c r="V2" s="173"/>
      <c r="W2" s="173"/>
      <c r="X2" s="173"/>
      <c r="Y2" s="173"/>
    </row>
    <row r="3" spans="2:28" ht="16.5" customHeight="1">
      <c r="B3" s="174"/>
      <c r="C3" s="176">
        <v>2021</v>
      </c>
      <c r="D3" s="177"/>
      <c r="E3" s="177"/>
      <c r="F3" s="177"/>
      <c r="G3" s="177"/>
      <c r="H3" s="177"/>
      <c r="I3" s="177"/>
      <c r="J3" s="177"/>
      <c r="K3" s="177"/>
      <c r="L3" s="177"/>
      <c r="M3" s="177"/>
      <c r="N3" s="178"/>
      <c r="O3" s="179">
        <v>2021</v>
      </c>
      <c r="P3" s="140"/>
      <c r="Q3" s="140"/>
      <c r="R3" s="140">
        <v>2022</v>
      </c>
      <c r="S3" s="140"/>
      <c r="T3" s="140"/>
      <c r="U3" s="140"/>
      <c r="V3" s="140"/>
      <c r="W3" s="140"/>
      <c r="X3" s="140"/>
      <c r="Y3" s="168" t="s">
        <v>137</v>
      </c>
      <c r="Z3" s="168" t="s">
        <v>126</v>
      </c>
      <c r="AA3" s="168" t="s">
        <v>128</v>
      </c>
      <c r="AB3" s="168" t="s">
        <v>138</v>
      </c>
    </row>
    <row r="4" spans="2:35" ht="55.5" customHeight="1">
      <c r="B4" s="175"/>
      <c r="C4" s="92" t="s">
        <v>24</v>
      </c>
      <c r="D4" s="70" t="s">
        <v>25</v>
      </c>
      <c r="E4" s="70" t="s">
        <v>26</v>
      </c>
      <c r="F4" s="70" t="s">
        <v>27</v>
      </c>
      <c r="G4" s="70" t="s">
        <v>28</v>
      </c>
      <c r="H4" s="70" t="s">
        <v>29</v>
      </c>
      <c r="I4" s="70" t="s">
        <v>36</v>
      </c>
      <c r="J4" s="70" t="s">
        <v>35</v>
      </c>
      <c r="K4" s="70" t="s">
        <v>34</v>
      </c>
      <c r="L4" s="70" t="s">
        <v>33</v>
      </c>
      <c r="M4" s="70" t="s">
        <v>32</v>
      </c>
      <c r="N4" s="100" t="s">
        <v>31</v>
      </c>
      <c r="O4" s="180"/>
      <c r="P4" s="70" t="s">
        <v>24</v>
      </c>
      <c r="Q4" s="70" t="s">
        <v>25</v>
      </c>
      <c r="R4" s="70" t="s">
        <v>26</v>
      </c>
      <c r="S4" s="70" t="s">
        <v>27</v>
      </c>
      <c r="T4" s="70" t="s">
        <v>28</v>
      </c>
      <c r="U4" s="70" t="s">
        <v>29</v>
      </c>
      <c r="V4" s="70" t="s">
        <v>36</v>
      </c>
      <c r="W4" s="70" t="s">
        <v>35</v>
      </c>
      <c r="X4" s="70" t="s">
        <v>34</v>
      </c>
      <c r="Y4" s="169"/>
      <c r="Z4" s="169"/>
      <c r="AA4" s="169"/>
      <c r="AB4" s="169"/>
      <c r="AF4" s="3"/>
      <c r="AI4" s="3"/>
    </row>
    <row r="5" spans="2:35" ht="12.75">
      <c r="B5" s="98" t="s">
        <v>105</v>
      </c>
      <c r="C5" s="89">
        <v>9928.089</v>
      </c>
      <c r="D5" s="88">
        <v>6768.217</v>
      </c>
      <c r="E5" s="88">
        <v>8506.43</v>
      </c>
      <c r="F5" s="88">
        <v>10001.384</v>
      </c>
      <c r="G5" s="88">
        <v>15204.21</v>
      </c>
      <c r="H5" s="88">
        <v>26989.87</v>
      </c>
      <c r="I5" s="88">
        <v>48965.597</v>
      </c>
      <c r="J5" s="88">
        <v>59268.914</v>
      </c>
      <c r="K5" s="88">
        <v>52447.179</v>
      </c>
      <c r="L5" s="88">
        <v>53721.659</v>
      </c>
      <c r="M5" s="88">
        <v>42148.765</v>
      </c>
      <c r="N5" s="101">
        <v>39882.809</v>
      </c>
      <c r="O5" s="88">
        <v>373833.123</v>
      </c>
      <c r="P5" s="89">
        <v>31250.407</v>
      </c>
      <c r="Q5" s="88">
        <v>35273.02</v>
      </c>
      <c r="R5" s="88">
        <v>48003.061</v>
      </c>
      <c r="S5" s="88">
        <v>65057.76</v>
      </c>
      <c r="T5" s="88">
        <v>74635.783</v>
      </c>
      <c r="U5" s="88">
        <v>84168.067</v>
      </c>
      <c r="V5" s="88">
        <v>94304.388</v>
      </c>
      <c r="W5" s="88">
        <v>95391.064</v>
      </c>
      <c r="X5" s="88">
        <v>86643.535</v>
      </c>
      <c r="Y5" s="139">
        <f aca="true" t="shared" si="0" ref="Y5:Y11">((SUM(P5:X5)/SUM(C5:K5))-1)*100</f>
        <v>158.20201991860804</v>
      </c>
      <c r="Z5" s="139">
        <f>(SUM(P5:R5)/SUM(C5:E5)-1)*100</f>
        <v>354.4208533549691</v>
      </c>
      <c r="AA5" s="139">
        <f>(SUM(S5:U5)/SUM(F5:H5)-1)*100</f>
        <v>328.8909281465531</v>
      </c>
      <c r="AB5" s="139">
        <f>(SUM(V5:X5)/SUM(I5:K5)-1)*100</f>
        <v>71.9791390045748</v>
      </c>
      <c r="AF5" s="3"/>
      <c r="AI5" s="3"/>
    </row>
    <row r="6" spans="2:39" ht="12.75">
      <c r="B6" s="72" t="s">
        <v>50</v>
      </c>
      <c r="C6" s="90">
        <v>365.177</v>
      </c>
      <c r="D6" s="78">
        <v>190.071</v>
      </c>
      <c r="E6" s="78">
        <v>208.017</v>
      </c>
      <c r="F6" s="78">
        <v>302.709</v>
      </c>
      <c r="G6" s="78">
        <v>511.864</v>
      </c>
      <c r="H6" s="78">
        <v>929.772</v>
      </c>
      <c r="I6" s="78">
        <v>1884.337</v>
      </c>
      <c r="J6" s="78">
        <v>2135.145</v>
      </c>
      <c r="K6" s="78">
        <v>1928.71</v>
      </c>
      <c r="L6" s="78">
        <v>1946.841</v>
      </c>
      <c r="M6" s="78">
        <v>1674.985</v>
      </c>
      <c r="N6" s="102">
        <v>1422.392</v>
      </c>
      <c r="O6" s="78">
        <v>13500.02</v>
      </c>
      <c r="P6" s="90">
        <v>1164.939</v>
      </c>
      <c r="Q6" s="78">
        <v>1291.957</v>
      </c>
      <c r="R6" s="78">
        <v>1737.244</v>
      </c>
      <c r="S6" s="78">
        <v>2329.892</v>
      </c>
      <c r="T6" s="78">
        <v>2551.161</v>
      </c>
      <c r="U6" s="78">
        <v>2384.672</v>
      </c>
      <c r="V6" s="78">
        <v>3202.306</v>
      </c>
      <c r="W6" s="78">
        <v>3122.872</v>
      </c>
      <c r="X6" s="78">
        <v>2901.945</v>
      </c>
      <c r="Y6" s="134">
        <f t="shared" si="0"/>
        <v>144.64844375495076</v>
      </c>
      <c r="Z6" s="134">
        <f aca="true" t="shared" si="1" ref="Z6:Z38">(SUM(P6:R6)/SUM(C6:E6)-1)*100</f>
        <v>449.499846056088</v>
      </c>
      <c r="AA6" s="134">
        <f aca="true" t="shared" si="2" ref="AA6:AA38">(SUM(S6:U6)/SUM(F6:H6)-1)*100</f>
        <v>316.5302735410713</v>
      </c>
      <c r="AB6" s="134">
        <f aca="true" t="shared" si="3" ref="AB6:AB37">(SUM(V6:X6)/SUM(I6:K6)-1)*100</f>
        <v>55.12483457158073</v>
      </c>
      <c r="AF6" s="3"/>
      <c r="AI6" s="3"/>
      <c r="AM6" s="157"/>
    </row>
    <row r="7" spans="2:39" ht="12.75">
      <c r="B7" s="73" t="s">
        <v>51</v>
      </c>
      <c r="C7" s="93">
        <v>191.389</v>
      </c>
      <c r="D7" s="79">
        <v>109.378</v>
      </c>
      <c r="E7" s="79">
        <v>131.996</v>
      </c>
      <c r="F7" s="79">
        <v>162.755</v>
      </c>
      <c r="G7" s="79">
        <v>226.731</v>
      </c>
      <c r="H7" s="79">
        <v>409.559</v>
      </c>
      <c r="I7" s="78">
        <v>872.946</v>
      </c>
      <c r="J7" s="78">
        <v>1070.498</v>
      </c>
      <c r="K7" s="78">
        <v>703.187</v>
      </c>
      <c r="L7" s="78">
        <v>459.657</v>
      </c>
      <c r="M7" s="78">
        <v>320.494</v>
      </c>
      <c r="N7" s="102">
        <v>389.287</v>
      </c>
      <c r="O7" s="78">
        <v>5047.8769999999995</v>
      </c>
      <c r="P7" s="93">
        <v>343.198</v>
      </c>
      <c r="Q7" s="79">
        <v>342.555</v>
      </c>
      <c r="R7" s="79">
        <v>431.234</v>
      </c>
      <c r="S7" s="79">
        <v>579.31</v>
      </c>
      <c r="T7" s="79">
        <v>696.407</v>
      </c>
      <c r="U7" s="79">
        <v>954.25</v>
      </c>
      <c r="V7" s="79">
        <v>1305.219</v>
      </c>
      <c r="W7" s="79">
        <v>1323.085</v>
      </c>
      <c r="X7" s="79">
        <v>991.406</v>
      </c>
      <c r="Y7" s="161">
        <f t="shared" si="0"/>
        <v>79.62546271837716</v>
      </c>
      <c r="Z7" s="135">
        <f t="shared" si="1"/>
        <v>158.10593789210253</v>
      </c>
      <c r="AA7" s="135">
        <f t="shared" si="2"/>
        <v>179.07902558679422</v>
      </c>
      <c r="AB7" s="135">
        <f t="shared" si="3"/>
        <v>36.766704538713554</v>
      </c>
      <c r="AF7" s="3"/>
      <c r="AI7" s="3"/>
      <c r="AM7" s="157"/>
    </row>
    <row r="8" spans="2:39" ht="12.75">
      <c r="B8" s="73" t="s">
        <v>80</v>
      </c>
      <c r="C8" s="93">
        <v>89.406</v>
      </c>
      <c r="D8" s="79">
        <v>78.802</v>
      </c>
      <c r="E8" s="79">
        <v>88.415</v>
      </c>
      <c r="F8" s="79">
        <v>103.236</v>
      </c>
      <c r="G8" s="79">
        <v>141.661</v>
      </c>
      <c r="H8" s="79">
        <v>329.34</v>
      </c>
      <c r="I8" s="78">
        <v>699.085</v>
      </c>
      <c r="J8" s="78">
        <v>794.335</v>
      </c>
      <c r="K8" s="78">
        <v>721.256</v>
      </c>
      <c r="L8" s="78">
        <v>654.893</v>
      </c>
      <c r="M8" s="78">
        <v>557.765</v>
      </c>
      <c r="N8" s="102">
        <v>496.966</v>
      </c>
      <c r="O8" s="78">
        <v>4755.160000000001</v>
      </c>
      <c r="P8" s="93">
        <v>353.064</v>
      </c>
      <c r="Q8" s="79">
        <v>448.234</v>
      </c>
      <c r="R8" s="79">
        <v>621.263</v>
      </c>
      <c r="S8" s="79">
        <v>824.372</v>
      </c>
      <c r="T8" s="79">
        <v>958.424</v>
      </c>
      <c r="U8" s="79">
        <v>1280.206</v>
      </c>
      <c r="V8" s="79">
        <v>1555.978</v>
      </c>
      <c r="W8" s="79">
        <v>1521.98</v>
      </c>
      <c r="X8" s="79">
        <v>1300.546</v>
      </c>
      <c r="Y8" s="135">
        <f t="shared" si="0"/>
        <v>191.05113188614422</v>
      </c>
      <c r="Z8" s="135">
        <f t="shared" si="1"/>
        <v>454.3388550519634</v>
      </c>
      <c r="AA8" s="135">
        <f t="shared" si="2"/>
        <v>433.4038036559817</v>
      </c>
      <c r="AB8" s="135">
        <f t="shared" si="3"/>
        <v>97.70404339054562</v>
      </c>
      <c r="AF8" s="3"/>
      <c r="AI8" s="3"/>
      <c r="AM8" s="157"/>
    </row>
    <row r="9" spans="2:39" ht="12.75">
      <c r="B9" s="73" t="s">
        <v>52</v>
      </c>
      <c r="C9" s="93">
        <v>193.382</v>
      </c>
      <c r="D9" s="79">
        <v>116.984</v>
      </c>
      <c r="E9" s="79">
        <v>165.61</v>
      </c>
      <c r="F9" s="79">
        <v>203.784</v>
      </c>
      <c r="G9" s="79">
        <v>288.724</v>
      </c>
      <c r="H9" s="79">
        <v>590.578</v>
      </c>
      <c r="I9" s="78">
        <v>1497.6</v>
      </c>
      <c r="J9" s="78">
        <v>1532.329</v>
      </c>
      <c r="K9" s="78">
        <v>1545.364</v>
      </c>
      <c r="L9" s="78">
        <v>1883.441</v>
      </c>
      <c r="M9" s="78">
        <v>1532.79</v>
      </c>
      <c r="N9" s="102">
        <v>1267.231</v>
      </c>
      <c r="O9" s="78">
        <v>10817.817</v>
      </c>
      <c r="P9" s="93">
        <v>955.277</v>
      </c>
      <c r="Q9" s="79">
        <v>1194.114</v>
      </c>
      <c r="R9" s="79">
        <v>1654.271</v>
      </c>
      <c r="S9" s="79">
        <v>2189.086</v>
      </c>
      <c r="T9" s="79">
        <v>2507.209</v>
      </c>
      <c r="U9" s="79">
        <v>2736.553</v>
      </c>
      <c r="V9" s="79">
        <v>3042.711</v>
      </c>
      <c r="W9" s="79">
        <v>2855.112</v>
      </c>
      <c r="X9" s="79">
        <v>2778.727</v>
      </c>
      <c r="Y9" s="161">
        <f t="shared" si="0"/>
        <v>224.61538336141288</v>
      </c>
      <c r="Z9" s="161">
        <f t="shared" si="1"/>
        <v>699.1289476780343</v>
      </c>
      <c r="AA9" s="161">
        <f t="shared" si="2"/>
        <v>586.2657258980357</v>
      </c>
      <c r="AB9" s="161">
        <f t="shared" si="3"/>
        <v>89.63922091984054</v>
      </c>
      <c r="AF9" s="3"/>
      <c r="AI9" s="3"/>
      <c r="AM9" s="157"/>
    </row>
    <row r="10" spans="2:39" ht="12.75">
      <c r="B10" s="73" t="s">
        <v>53</v>
      </c>
      <c r="C10" s="93">
        <v>1648.149</v>
      </c>
      <c r="D10" s="79">
        <v>1196.831</v>
      </c>
      <c r="E10" s="79">
        <v>1791.215</v>
      </c>
      <c r="F10" s="79">
        <v>2087.961</v>
      </c>
      <c r="G10" s="79">
        <v>3010.568</v>
      </c>
      <c r="H10" s="79">
        <v>5164.51</v>
      </c>
      <c r="I10" s="78">
        <v>9394.201</v>
      </c>
      <c r="J10" s="78">
        <v>11199.195</v>
      </c>
      <c r="K10" s="78">
        <v>10618.89</v>
      </c>
      <c r="L10" s="78">
        <v>11859</v>
      </c>
      <c r="M10" s="78">
        <v>8207.078</v>
      </c>
      <c r="N10" s="102">
        <v>7419.772</v>
      </c>
      <c r="O10" s="78">
        <v>73597.37</v>
      </c>
      <c r="P10" s="93">
        <v>5846.547</v>
      </c>
      <c r="Q10" s="79">
        <v>5953.767</v>
      </c>
      <c r="R10" s="79">
        <v>8800.058</v>
      </c>
      <c r="S10" s="79">
        <v>12752.119</v>
      </c>
      <c r="T10" s="79">
        <v>14788.75</v>
      </c>
      <c r="U10" s="79">
        <v>16265.014</v>
      </c>
      <c r="V10" s="79">
        <v>16930.563</v>
      </c>
      <c r="W10" s="79">
        <v>17541.389</v>
      </c>
      <c r="X10" s="79">
        <v>16819.633</v>
      </c>
      <c r="Y10" s="161">
        <f t="shared" si="0"/>
        <v>150.90875338743984</v>
      </c>
      <c r="Z10" s="161">
        <f t="shared" si="1"/>
        <v>344.33791072204684</v>
      </c>
      <c r="AA10" s="161">
        <f t="shared" si="2"/>
        <v>326.8314969864189</v>
      </c>
      <c r="AB10" s="161">
        <f t="shared" si="3"/>
        <v>64.33139501541156</v>
      </c>
      <c r="AF10" s="3"/>
      <c r="AI10" s="3"/>
      <c r="AM10" s="157"/>
    </row>
    <row r="11" spans="2:39" ht="12.75">
      <c r="B11" s="73" t="s">
        <v>54</v>
      </c>
      <c r="C11" s="93">
        <v>27.323</v>
      </c>
      <c r="D11" s="79">
        <v>24.757</v>
      </c>
      <c r="E11" s="79">
        <v>32.758</v>
      </c>
      <c r="F11" s="79">
        <v>44.348</v>
      </c>
      <c r="G11" s="79">
        <v>54.531</v>
      </c>
      <c r="H11" s="79">
        <v>97.112</v>
      </c>
      <c r="I11" s="78">
        <v>158.514</v>
      </c>
      <c r="J11" s="78">
        <v>176.861</v>
      </c>
      <c r="K11" s="78">
        <v>162.977</v>
      </c>
      <c r="L11" s="78">
        <v>184.622</v>
      </c>
      <c r="M11" s="78">
        <v>163.275</v>
      </c>
      <c r="N11" s="102">
        <v>165.863</v>
      </c>
      <c r="O11" s="78">
        <v>1292.941</v>
      </c>
      <c r="P11" s="93">
        <v>131.861</v>
      </c>
      <c r="Q11" s="79">
        <v>126.27</v>
      </c>
      <c r="R11" s="79">
        <v>171.744</v>
      </c>
      <c r="S11" s="79">
        <v>216.222</v>
      </c>
      <c r="T11" s="79">
        <v>271.138</v>
      </c>
      <c r="U11" s="79">
        <v>278.647</v>
      </c>
      <c r="V11" s="79">
        <v>282.461</v>
      </c>
      <c r="W11" s="79">
        <v>285.313</v>
      </c>
      <c r="X11" s="79">
        <v>273.602</v>
      </c>
      <c r="Y11" s="161">
        <f t="shared" si="0"/>
        <v>161.46145760741084</v>
      </c>
      <c r="Z11" s="161">
        <f t="shared" si="1"/>
        <v>406.70100662439006</v>
      </c>
      <c r="AA11" s="161">
        <f t="shared" si="2"/>
        <v>290.83784459490494</v>
      </c>
      <c r="AB11" s="161">
        <f t="shared" si="3"/>
        <v>68.83166918162263</v>
      </c>
      <c r="AF11" s="3"/>
      <c r="AI11" s="3"/>
      <c r="AM11" s="157"/>
    </row>
    <row r="12" spans="2:39" ht="12.75">
      <c r="B12" s="73" t="s">
        <v>55</v>
      </c>
      <c r="C12" s="93">
        <v>205.836</v>
      </c>
      <c r="D12" s="79">
        <v>97.721</v>
      </c>
      <c r="E12" s="79">
        <v>113.095</v>
      </c>
      <c r="F12" s="79">
        <v>123.804</v>
      </c>
      <c r="G12" s="79">
        <v>157.422</v>
      </c>
      <c r="H12" s="79">
        <v>311.228</v>
      </c>
      <c r="I12" s="78">
        <v>709.1</v>
      </c>
      <c r="J12" s="78">
        <v>1395.638</v>
      </c>
      <c r="K12" s="78">
        <v>1462.127</v>
      </c>
      <c r="L12" s="78">
        <v>1678.739</v>
      </c>
      <c r="M12" s="78">
        <v>1508.568</v>
      </c>
      <c r="N12" s="102">
        <v>1334.081</v>
      </c>
      <c r="O12" s="78">
        <v>9097.358999999999</v>
      </c>
      <c r="P12" s="93">
        <v>1094.345</v>
      </c>
      <c r="Q12" s="79">
        <v>1509.974</v>
      </c>
      <c r="R12" s="79">
        <v>2078.277</v>
      </c>
      <c r="S12" s="79">
        <v>2779.799</v>
      </c>
      <c r="T12" s="79">
        <v>3007.096</v>
      </c>
      <c r="U12" s="79">
        <v>3311.345</v>
      </c>
      <c r="V12" s="79">
        <v>3581.159</v>
      </c>
      <c r="W12" s="79">
        <v>3596.739</v>
      </c>
      <c r="X12" s="79">
        <v>3088.717</v>
      </c>
      <c r="Y12" s="161">
        <f>((SUM(P12:X12)/SUM(C12:K12))-1)*100</f>
        <v>425.5158085573533</v>
      </c>
      <c r="Z12" s="161">
        <f t="shared" si="1"/>
        <v>1023.8625999635184</v>
      </c>
      <c r="AA12" s="161">
        <f t="shared" si="2"/>
        <v>1435.6871588342724</v>
      </c>
      <c r="AB12" s="161">
        <f t="shared" si="3"/>
        <v>187.83301302404212</v>
      </c>
      <c r="AF12" s="3"/>
      <c r="AI12" s="3"/>
      <c r="AM12" s="157"/>
    </row>
    <row r="13" spans="2:39" ht="12.75">
      <c r="B13" s="73" t="s">
        <v>56</v>
      </c>
      <c r="C13" s="93">
        <v>289.278</v>
      </c>
      <c r="D13" s="79">
        <v>244.293</v>
      </c>
      <c r="E13" s="79">
        <v>301.175</v>
      </c>
      <c r="F13" s="79">
        <v>404.784</v>
      </c>
      <c r="G13" s="79">
        <v>1020.33</v>
      </c>
      <c r="H13" s="79">
        <v>2765.252</v>
      </c>
      <c r="I13" s="80">
        <v>6143.07</v>
      </c>
      <c r="J13" s="80">
        <v>7524.563</v>
      </c>
      <c r="K13" s="80">
        <v>5916.192</v>
      </c>
      <c r="L13" s="78">
        <v>4573.936</v>
      </c>
      <c r="M13" s="78">
        <v>1629.116</v>
      </c>
      <c r="N13" s="102">
        <v>1433.57</v>
      </c>
      <c r="O13" s="78">
        <v>32245.559</v>
      </c>
      <c r="P13" s="93">
        <v>1011.847</v>
      </c>
      <c r="Q13" s="79">
        <v>1070.215</v>
      </c>
      <c r="R13" s="79">
        <v>1555.753</v>
      </c>
      <c r="S13" s="79">
        <v>3141.662</v>
      </c>
      <c r="T13" s="79">
        <v>5477.43</v>
      </c>
      <c r="U13" s="79">
        <v>7895.465</v>
      </c>
      <c r="V13" s="79">
        <v>9883.277</v>
      </c>
      <c r="W13" s="79">
        <v>10093.579</v>
      </c>
      <c r="X13" s="79">
        <v>8296.522</v>
      </c>
      <c r="Y13" s="161">
        <f aca="true" t="shared" si="4" ref="Y13:Y37">((SUM(P13:X13)/SUM(C13:K13))-1)*100</f>
        <v>96.78115312335514</v>
      </c>
      <c r="Z13" s="161">
        <f t="shared" si="1"/>
        <v>335.7990334784472</v>
      </c>
      <c r="AA13" s="161">
        <f t="shared" si="2"/>
        <v>294.10774619687163</v>
      </c>
      <c r="AB13" s="161">
        <f t="shared" si="3"/>
        <v>44.37107153479975</v>
      </c>
      <c r="AF13" s="3"/>
      <c r="AI13" s="3"/>
      <c r="AM13" s="157"/>
    </row>
    <row r="14" spans="2:39" ht="12.75">
      <c r="B14" s="73" t="s">
        <v>57</v>
      </c>
      <c r="C14" s="93">
        <v>1952.713</v>
      </c>
      <c r="D14" s="79">
        <v>1479.142</v>
      </c>
      <c r="E14" s="79">
        <v>2149.283</v>
      </c>
      <c r="F14" s="79">
        <v>2554.008</v>
      </c>
      <c r="G14" s="79">
        <v>4163.677</v>
      </c>
      <c r="H14" s="79">
        <v>6738.141</v>
      </c>
      <c r="I14" s="78">
        <v>11592.903</v>
      </c>
      <c r="J14" s="78">
        <v>13939.662</v>
      </c>
      <c r="K14" s="80">
        <v>12862.051</v>
      </c>
      <c r="L14" s="80">
        <v>13972.027</v>
      </c>
      <c r="M14" s="80">
        <v>10667.433</v>
      </c>
      <c r="N14" s="103">
        <v>9827.201</v>
      </c>
      <c r="O14" s="78">
        <v>91898.241</v>
      </c>
      <c r="P14" s="93">
        <v>8085.954</v>
      </c>
      <c r="Q14" s="79">
        <v>9384.452</v>
      </c>
      <c r="R14" s="79">
        <v>12429.575</v>
      </c>
      <c r="S14" s="79">
        <v>16699.638</v>
      </c>
      <c r="T14" s="79">
        <v>18218.631</v>
      </c>
      <c r="U14" s="79">
        <v>20221.283</v>
      </c>
      <c r="V14" s="79">
        <v>22461.205</v>
      </c>
      <c r="W14" s="79">
        <v>22672.57</v>
      </c>
      <c r="X14" s="79">
        <v>20668.252</v>
      </c>
      <c r="Y14" s="161">
        <f t="shared" si="4"/>
        <v>162.64567333860575</v>
      </c>
      <c r="Z14" s="161">
        <f t="shared" si="1"/>
        <v>435.7326946583296</v>
      </c>
      <c r="AA14" s="161">
        <f t="shared" si="2"/>
        <v>309.781993316501</v>
      </c>
      <c r="AB14" s="161">
        <f t="shared" si="3"/>
        <v>71.38347470384909</v>
      </c>
      <c r="AF14" s="3"/>
      <c r="AI14" s="3"/>
      <c r="AM14" s="157"/>
    </row>
    <row r="15" spans="2:39" ht="12.75">
      <c r="B15" s="73" t="s">
        <v>58</v>
      </c>
      <c r="C15" s="93">
        <v>2813.971</v>
      </c>
      <c r="D15" s="79">
        <v>1708.372</v>
      </c>
      <c r="E15" s="79">
        <v>1788.149</v>
      </c>
      <c r="F15" s="79">
        <v>1761.648</v>
      </c>
      <c r="G15" s="79">
        <v>2826.385</v>
      </c>
      <c r="H15" s="79">
        <v>4634.385</v>
      </c>
      <c r="I15" s="80">
        <v>8613.106</v>
      </c>
      <c r="J15" s="80">
        <v>9965.399</v>
      </c>
      <c r="K15" s="80">
        <v>7971.142</v>
      </c>
      <c r="L15" s="78">
        <v>8498.814</v>
      </c>
      <c r="M15" s="78">
        <v>7796.855</v>
      </c>
      <c r="N15" s="102">
        <v>7652.183</v>
      </c>
      <c r="O15" s="78">
        <v>66030.409</v>
      </c>
      <c r="P15" s="93">
        <v>5621.597</v>
      </c>
      <c r="Q15" s="79">
        <v>6832.454</v>
      </c>
      <c r="R15" s="79">
        <v>8898.697</v>
      </c>
      <c r="S15" s="79">
        <v>11715.509</v>
      </c>
      <c r="T15" s="79">
        <v>12678.583</v>
      </c>
      <c r="U15" s="79">
        <v>13186.303</v>
      </c>
      <c r="V15" s="79">
        <v>15006.639</v>
      </c>
      <c r="W15" s="79">
        <v>15197.215</v>
      </c>
      <c r="X15" s="79">
        <v>13046.962</v>
      </c>
      <c r="Y15" s="161">
        <f t="shared" si="4"/>
        <v>142.81784730904064</v>
      </c>
      <c r="Z15" s="161">
        <f t="shared" si="1"/>
        <v>238.36898929592175</v>
      </c>
      <c r="AA15" s="161">
        <f t="shared" si="2"/>
        <v>307.4896084736129</v>
      </c>
      <c r="AB15" s="161">
        <f t="shared" si="3"/>
        <v>62.905427706816596</v>
      </c>
      <c r="AF15" s="3"/>
      <c r="AI15" s="3"/>
      <c r="AM15" s="157"/>
    </row>
    <row r="16" spans="2:39" ht="12.75">
      <c r="B16" s="73" t="s">
        <v>59</v>
      </c>
      <c r="C16" s="93">
        <v>40.612</v>
      </c>
      <c r="D16" s="79">
        <v>32.819</v>
      </c>
      <c r="E16" s="79">
        <v>46.92</v>
      </c>
      <c r="F16" s="79">
        <v>65.414</v>
      </c>
      <c r="G16" s="79">
        <v>109.394</v>
      </c>
      <c r="H16" s="79">
        <v>298.829</v>
      </c>
      <c r="I16" s="78">
        <v>854.04</v>
      </c>
      <c r="J16" s="78">
        <v>1210.305</v>
      </c>
      <c r="K16" s="80">
        <v>881.589</v>
      </c>
      <c r="L16" s="80">
        <v>539.331</v>
      </c>
      <c r="M16" s="80">
        <v>183.483</v>
      </c>
      <c r="N16" s="103">
        <v>195.664</v>
      </c>
      <c r="O16" s="78">
        <v>4458.4</v>
      </c>
      <c r="P16" s="93">
        <v>152.785</v>
      </c>
      <c r="Q16" s="79">
        <v>159.813</v>
      </c>
      <c r="R16" s="79">
        <v>235.871</v>
      </c>
      <c r="S16" s="79">
        <v>555.336</v>
      </c>
      <c r="T16" s="79">
        <v>830.587</v>
      </c>
      <c r="U16" s="79">
        <v>1243.587</v>
      </c>
      <c r="V16" s="79">
        <v>1724.113</v>
      </c>
      <c r="W16" s="79">
        <v>1728.214</v>
      </c>
      <c r="X16" s="79">
        <v>1334.518</v>
      </c>
      <c r="Y16" s="161">
        <f t="shared" si="4"/>
        <v>124.999985875395</v>
      </c>
      <c r="Z16" s="161">
        <f t="shared" si="1"/>
        <v>355.72450582047503</v>
      </c>
      <c r="AA16" s="161">
        <f t="shared" si="2"/>
        <v>455.1741101307542</v>
      </c>
      <c r="AB16" s="161">
        <f t="shared" si="3"/>
        <v>62.489892848923304</v>
      </c>
      <c r="AF16" s="3"/>
      <c r="AI16" s="3"/>
      <c r="AM16" s="157"/>
    </row>
    <row r="17" spans="2:39" ht="12.75">
      <c r="B17" s="73" t="s">
        <v>60</v>
      </c>
      <c r="C17" s="93">
        <v>1098.354</v>
      </c>
      <c r="D17" s="79">
        <v>948.714</v>
      </c>
      <c r="E17" s="79">
        <v>1089.75</v>
      </c>
      <c r="F17" s="79">
        <v>1385.278</v>
      </c>
      <c r="G17" s="79">
        <v>2083.19</v>
      </c>
      <c r="H17" s="79">
        <v>4581.046</v>
      </c>
      <c r="I17" s="78">
        <v>8198.947</v>
      </c>
      <c r="J17" s="78">
        <v>9818.827</v>
      </c>
      <c r="K17" s="78">
        <v>8713.229</v>
      </c>
      <c r="L17" s="78">
        <v>8319.385</v>
      </c>
      <c r="M17" s="78">
        <v>6937.764</v>
      </c>
      <c r="N17" s="102">
        <v>6534.659</v>
      </c>
      <c r="O17" s="78">
        <v>59709.143000000004</v>
      </c>
      <c r="P17" s="93">
        <v>4526.781</v>
      </c>
      <c r="Q17" s="79">
        <v>5490.629</v>
      </c>
      <c r="R17" s="79">
        <v>7706.307</v>
      </c>
      <c r="S17" s="79">
        <v>10888.43</v>
      </c>
      <c r="T17" s="79">
        <v>12328.635</v>
      </c>
      <c r="U17" s="79">
        <v>13896.893</v>
      </c>
      <c r="V17" s="79">
        <v>15284.204</v>
      </c>
      <c r="W17" s="79">
        <v>15580.519</v>
      </c>
      <c r="X17" s="79">
        <v>14609.95</v>
      </c>
      <c r="Y17" s="161">
        <f t="shared" si="4"/>
        <v>164.5553755294247</v>
      </c>
      <c r="Z17" s="161">
        <f t="shared" si="1"/>
        <v>465.02216577436116</v>
      </c>
      <c r="AA17" s="161">
        <f t="shared" si="2"/>
        <v>361.07079259691955</v>
      </c>
      <c r="AB17" s="161">
        <f t="shared" si="3"/>
        <v>70.11959109802201</v>
      </c>
      <c r="AF17" s="3"/>
      <c r="AI17" s="3"/>
      <c r="AM17" s="157"/>
    </row>
    <row r="18" spans="2:39" ht="12.75">
      <c r="B18" s="73" t="s">
        <v>61</v>
      </c>
      <c r="C18" s="93">
        <v>43.487</v>
      </c>
      <c r="D18" s="79">
        <v>31.885</v>
      </c>
      <c r="E18" s="79">
        <v>45.435</v>
      </c>
      <c r="F18" s="79">
        <v>107.054</v>
      </c>
      <c r="G18" s="79">
        <v>248.787</v>
      </c>
      <c r="H18" s="79">
        <v>440.247</v>
      </c>
      <c r="I18" s="78">
        <v>721.134</v>
      </c>
      <c r="J18" s="78">
        <v>866.191</v>
      </c>
      <c r="K18" s="78">
        <v>822.697</v>
      </c>
      <c r="L18" s="78">
        <v>950.975</v>
      </c>
      <c r="M18" s="78">
        <v>483.588</v>
      </c>
      <c r="N18" s="102">
        <v>338.224</v>
      </c>
      <c r="O18" s="78">
        <v>5099.704000000001</v>
      </c>
      <c r="P18" s="93">
        <v>184.661</v>
      </c>
      <c r="Q18" s="79">
        <v>235.095</v>
      </c>
      <c r="R18" s="79">
        <v>326.976</v>
      </c>
      <c r="S18" s="79">
        <v>653.891</v>
      </c>
      <c r="T18" s="79">
        <v>790.722</v>
      </c>
      <c r="U18" s="79">
        <v>992.194</v>
      </c>
      <c r="V18" s="79">
        <v>1141.029</v>
      </c>
      <c r="W18" s="79">
        <v>1210.486</v>
      </c>
      <c r="X18" s="79">
        <v>1050.672</v>
      </c>
      <c r="Y18" s="161">
        <f t="shared" si="4"/>
        <v>97.95281938202847</v>
      </c>
      <c r="Z18" s="161">
        <f t="shared" si="1"/>
        <v>518.1198109381079</v>
      </c>
      <c r="AA18" s="161">
        <f t="shared" si="2"/>
        <v>206.09769271738801</v>
      </c>
      <c r="AB18" s="161">
        <f t="shared" si="3"/>
        <v>41.16829638899564</v>
      </c>
      <c r="AF18" s="3"/>
      <c r="AI18" s="3"/>
      <c r="AM18" s="157"/>
    </row>
    <row r="19" spans="2:39" ht="12.75">
      <c r="B19" s="73" t="s">
        <v>62</v>
      </c>
      <c r="C19" s="93">
        <v>48.049</v>
      </c>
      <c r="D19" s="79">
        <v>23.192</v>
      </c>
      <c r="E19" s="79">
        <v>31.995</v>
      </c>
      <c r="F19" s="79">
        <v>54.098</v>
      </c>
      <c r="G19" s="79">
        <v>84.052</v>
      </c>
      <c r="H19" s="79">
        <v>155.968</v>
      </c>
      <c r="I19" s="78">
        <v>294.926</v>
      </c>
      <c r="J19" s="78">
        <v>388.79</v>
      </c>
      <c r="K19" s="78">
        <v>332.561</v>
      </c>
      <c r="L19" s="78">
        <v>350.092</v>
      </c>
      <c r="M19" s="78">
        <v>270.74</v>
      </c>
      <c r="N19" s="102">
        <v>301.671</v>
      </c>
      <c r="O19" s="78">
        <v>2336.134</v>
      </c>
      <c r="P19" s="93">
        <v>245.616</v>
      </c>
      <c r="Q19" s="79">
        <v>225.641</v>
      </c>
      <c r="R19" s="79">
        <v>304.079</v>
      </c>
      <c r="S19" s="79">
        <v>418.454</v>
      </c>
      <c r="T19" s="79">
        <v>472.496</v>
      </c>
      <c r="U19" s="79">
        <v>547.774</v>
      </c>
      <c r="V19" s="79">
        <v>605.094</v>
      </c>
      <c r="W19" s="79">
        <v>572.518</v>
      </c>
      <c r="X19" s="79">
        <v>533.699</v>
      </c>
      <c r="Y19" s="161">
        <f t="shared" si="4"/>
        <v>177.6800310689282</v>
      </c>
      <c r="Z19" s="161">
        <f t="shared" si="1"/>
        <v>651.0325855321787</v>
      </c>
      <c r="AA19" s="161">
        <f t="shared" si="2"/>
        <v>389.16557300131245</v>
      </c>
      <c r="AB19" s="161">
        <f t="shared" si="3"/>
        <v>68.39021251095913</v>
      </c>
      <c r="AF19" s="3"/>
      <c r="AI19" s="3"/>
      <c r="AM19" s="157"/>
    </row>
    <row r="20" spans="2:39" ht="12.75">
      <c r="B20" s="73" t="s">
        <v>63</v>
      </c>
      <c r="C20" s="93">
        <v>52.602</v>
      </c>
      <c r="D20" s="79">
        <v>38.116</v>
      </c>
      <c r="E20" s="79">
        <v>56.711</v>
      </c>
      <c r="F20" s="79">
        <v>73.709</v>
      </c>
      <c r="G20" s="79">
        <v>87.127</v>
      </c>
      <c r="H20" s="79">
        <v>168.715</v>
      </c>
      <c r="I20" s="78">
        <v>322.502</v>
      </c>
      <c r="J20" s="78">
        <v>370.972</v>
      </c>
      <c r="K20" s="78">
        <v>325.109</v>
      </c>
      <c r="L20" s="78">
        <v>367.045</v>
      </c>
      <c r="M20" s="78">
        <v>307.51</v>
      </c>
      <c r="N20" s="102">
        <v>294.485</v>
      </c>
      <c r="O20" s="78">
        <v>2464.603</v>
      </c>
      <c r="P20" s="93">
        <v>248.376</v>
      </c>
      <c r="Q20" s="79">
        <v>253.517</v>
      </c>
      <c r="R20" s="79">
        <v>311.041</v>
      </c>
      <c r="S20" s="79">
        <v>445.758</v>
      </c>
      <c r="T20" s="79">
        <v>526.565</v>
      </c>
      <c r="U20" s="79">
        <v>558.532</v>
      </c>
      <c r="V20" s="79">
        <v>575.168</v>
      </c>
      <c r="W20" s="79">
        <v>570.876</v>
      </c>
      <c r="X20" s="79">
        <v>531.047</v>
      </c>
      <c r="Y20" s="161">
        <f t="shared" si="4"/>
        <v>168.85393661116254</v>
      </c>
      <c r="Z20" s="161">
        <f t="shared" si="1"/>
        <v>451.407118002564</v>
      </c>
      <c r="AA20" s="161">
        <f t="shared" si="2"/>
        <v>364.5274934683857</v>
      </c>
      <c r="AB20" s="161">
        <f t="shared" si="3"/>
        <v>64.64941983127541</v>
      </c>
      <c r="AF20" s="3"/>
      <c r="AI20" s="3"/>
      <c r="AM20" s="157"/>
    </row>
    <row r="21" spans="2:39" ht="12.75">
      <c r="B21" s="73" t="s">
        <v>64</v>
      </c>
      <c r="C21" s="93">
        <v>60.658</v>
      </c>
      <c r="D21" s="79">
        <v>35.926</v>
      </c>
      <c r="E21" s="79">
        <v>43.956</v>
      </c>
      <c r="F21" s="79">
        <v>83.001</v>
      </c>
      <c r="G21" s="79">
        <v>113.708</v>
      </c>
      <c r="H21" s="79">
        <v>148.62</v>
      </c>
      <c r="I21" s="78">
        <v>235.359</v>
      </c>
      <c r="J21" s="78">
        <v>292.778</v>
      </c>
      <c r="K21" s="78">
        <v>264.813</v>
      </c>
      <c r="L21" s="78">
        <v>272.174</v>
      </c>
      <c r="M21" s="78">
        <v>227.774</v>
      </c>
      <c r="N21" s="102">
        <v>224.136</v>
      </c>
      <c r="O21" s="78">
        <v>2002.9029999999998</v>
      </c>
      <c r="P21" s="93">
        <v>147.305</v>
      </c>
      <c r="Q21" s="79">
        <v>192.969</v>
      </c>
      <c r="R21" s="79">
        <v>241.871</v>
      </c>
      <c r="S21" s="79">
        <v>346.66</v>
      </c>
      <c r="T21" s="79">
        <v>386.587</v>
      </c>
      <c r="U21" s="79">
        <v>407.071</v>
      </c>
      <c r="V21" s="79">
        <v>434.621</v>
      </c>
      <c r="W21" s="79">
        <v>446.812</v>
      </c>
      <c r="X21" s="79">
        <v>420.049</v>
      </c>
      <c r="Y21" s="161">
        <f t="shared" si="4"/>
        <v>136.4638779999359</v>
      </c>
      <c r="Z21" s="161">
        <f t="shared" si="1"/>
        <v>314.22015084673393</v>
      </c>
      <c r="AA21" s="161">
        <f t="shared" si="2"/>
        <v>230.2120586455236</v>
      </c>
      <c r="AB21" s="161">
        <f t="shared" si="3"/>
        <v>64.13166025600606</v>
      </c>
      <c r="AF21" s="3"/>
      <c r="AI21" s="3"/>
      <c r="AM21" s="157"/>
    </row>
    <row r="22" spans="2:39" ht="12.75">
      <c r="B22" s="73" t="s">
        <v>65</v>
      </c>
      <c r="C22" s="93">
        <v>66.95</v>
      </c>
      <c r="D22" s="79">
        <v>53.525</v>
      </c>
      <c r="E22" s="79">
        <v>61.741</v>
      </c>
      <c r="F22" s="79">
        <v>63.078</v>
      </c>
      <c r="G22" s="79">
        <v>85.499</v>
      </c>
      <c r="H22" s="79">
        <v>266.382</v>
      </c>
      <c r="I22" s="78">
        <v>545.132</v>
      </c>
      <c r="J22" s="78">
        <v>713.423</v>
      </c>
      <c r="K22" s="78">
        <v>648.468</v>
      </c>
      <c r="L22" s="78">
        <v>722.438</v>
      </c>
      <c r="M22" s="78">
        <v>728.444</v>
      </c>
      <c r="N22" s="102">
        <v>710.289</v>
      </c>
      <c r="O22" s="78">
        <v>4665.369</v>
      </c>
      <c r="P22" s="93">
        <v>569.359</v>
      </c>
      <c r="Q22" s="79">
        <v>624.657</v>
      </c>
      <c r="R22" s="79">
        <v>800.919</v>
      </c>
      <c r="S22" s="79">
        <v>1013.532</v>
      </c>
      <c r="T22" s="79">
        <v>1113.16</v>
      </c>
      <c r="U22" s="79">
        <v>1229.793</v>
      </c>
      <c r="V22" s="79">
        <v>1327.052</v>
      </c>
      <c r="W22" s="79">
        <v>1332.098</v>
      </c>
      <c r="X22" s="79">
        <v>1208.295</v>
      </c>
      <c r="Y22" s="161">
        <f t="shared" si="4"/>
        <v>268.1364253146117</v>
      </c>
      <c r="Z22" s="161">
        <f t="shared" si="1"/>
        <v>994.8187864951485</v>
      </c>
      <c r="AA22" s="161">
        <f t="shared" si="2"/>
        <v>708.8714788689966</v>
      </c>
      <c r="AB22" s="161">
        <f t="shared" si="3"/>
        <v>102.8001235433448</v>
      </c>
      <c r="AF22" s="3"/>
      <c r="AI22" s="3"/>
      <c r="AM22" s="157"/>
    </row>
    <row r="23" spans="2:39" ht="12.75">
      <c r="B23" s="73" t="s">
        <v>66</v>
      </c>
      <c r="C23" s="93">
        <v>39.302</v>
      </c>
      <c r="D23" s="79">
        <v>27.848</v>
      </c>
      <c r="E23" s="79">
        <v>32.379</v>
      </c>
      <c r="F23" s="79">
        <v>39.795</v>
      </c>
      <c r="G23" s="79">
        <v>76.145</v>
      </c>
      <c r="H23" s="79">
        <v>191.394</v>
      </c>
      <c r="I23" s="78">
        <v>312.51</v>
      </c>
      <c r="J23" s="78">
        <v>408.042</v>
      </c>
      <c r="K23" s="78">
        <v>419.193</v>
      </c>
      <c r="L23" s="78">
        <v>429.124</v>
      </c>
      <c r="M23" s="78">
        <v>316.868</v>
      </c>
      <c r="N23" s="102">
        <v>255.312</v>
      </c>
      <c r="O23" s="78">
        <v>2547.912</v>
      </c>
      <c r="P23" s="93">
        <v>159.783</v>
      </c>
      <c r="Q23" s="79">
        <v>197.522</v>
      </c>
      <c r="R23" s="79">
        <v>317.432</v>
      </c>
      <c r="S23" s="79">
        <v>514.847</v>
      </c>
      <c r="T23" s="79">
        <v>555.753</v>
      </c>
      <c r="U23" s="79">
        <v>604.722</v>
      </c>
      <c r="V23" s="79">
        <v>690.363</v>
      </c>
      <c r="W23" s="79">
        <v>713.146</v>
      </c>
      <c r="X23" s="79">
        <v>659.631</v>
      </c>
      <c r="Y23" s="161">
        <f t="shared" si="4"/>
        <v>185.34696574697668</v>
      </c>
      <c r="Z23" s="161">
        <f t="shared" si="1"/>
        <v>577.9300505380342</v>
      </c>
      <c r="AA23" s="161">
        <f t="shared" si="2"/>
        <v>445.114435760443</v>
      </c>
      <c r="AB23" s="161">
        <f t="shared" si="3"/>
        <v>81.0176837801438</v>
      </c>
      <c r="AF23" s="3"/>
      <c r="AI23" s="3"/>
      <c r="AM23" s="157"/>
    </row>
    <row r="24" spans="2:39" ht="12.75">
      <c r="B24" s="73" t="s">
        <v>67</v>
      </c>
      <c r="C24" s="93">
        <v>910</v>
      </c>
      <c r="D24" s="79">
        <v>520.093</v>
      </c>
      <c r="E24" s="79">
        <v>677.101</v>
      </c>
      <c r="F24" s="79">
        <v>818.609</v>
      </c>
      <c r="G24" s="79">
        <v>1171.015</v>
      </c>
      <c r="H24" s="79">
        <v>1871.724</v>
      </c>
      <c r="I24" s="78">
        <v>3516.634</v>
      </c>
      <c r="J24" s="78">
        <v>4480.572</v>
      </c>
      <c r="K24" s="78">
        <v>4014.939</v>
      </c>
      <c r="L24" s="80">
        <v>4397.954</v>
      </c>
      <c r="M24" s="80">
        <v>3494.146</v>
      </c>
      <c r="N24" s="103">
        <v>3209.796</v>
      </c>
      <c r="O24" s="78">
        <v>29082.582999999995</v>
      </c>
      <c r="P24" s="93">
        <v>2832.527</v>
      </c>
      <c r="Q24" s="79">
        <v>3041.286</v>
      </c>
      <c r="R24" s="79">
        <v>4243.285</v>
      </c>
      <c r="S24" s="79">
        <v>5142.01</v>
      </c>
      <c r="T24" s="79">
        <v>6094.375</v>
      </c>
      <c r="U24" s="79">
        <v>6120.865</v>
      </c>
      <c r="V24" s="79">
        <v>6213.946</v>
      </c>
      <c r="W24" s="79">
        <v>6380.895</v>
      </c>
      <c r="X24" s="79">
        <v>6110.172</v>
      </c>
      <c r="Y24" s="161">
        <f t="shared" si="4"/>
        <v>156.8275672670349</v>
      </c>
      <c r="Z24" s="161">
        <f t="shared" si="1"/>
        <v>380.12181128078385</v>
      </c>
      <c r="AA24" s="161">
        <f t="shared" si="2"/>
        <v>349.51270903321847</v>
      </c>
      <c r="AB24" s="161">
        <f t="shared" si="3"/>
        <v>55.71750923752583</v>
      </c>
      <c r="AF24" s="3"/>
      <c r="AI24" s="3"/>
      <c r="AM24" s="157"/>
    </row>
    <row r="25" spans="2:39" ht="12.75">
      <c r="B25" s="73" t="s">
        <v>68</v>
      </c>
      <c r="C25" s="93">
        <v>200.48</v>
      </c>
      <c r="D25" s="79">
        <v>159.877</v>
      </c>
      <c r="E25" s="79">
        <v>216.215</v>
      </c>
      <c r="F25" s="79">
        <v>272.564</v>
      </c>
      <c r="G25" s="79">
        <v>404.322</v>
      </c>
      <c r="H25" s="79">
        <v>753.663</v>
      </c>
      <c r="I25" s="78">
        <v>1585.758</v>
      </c>
      <c r="J25" s="78">
        <v>1921.071</v>
      </c>
      <c r="K25" s="78">
        <v>1708.036</v>
      </c>
      <c r="L25" s="78">
        <v>1673.955</v>
      </c>
      <c r="M25" s="78">
        <v>1182.741</v>
      </c>
      <c r="N25" s="102">
        <v>1026.882</v>
      </c>
      <c r="O25" s="78">
        <v>11105.563999999998</v>
      </c>
      <c r="P25" s="93">
        <v>1011.765</v>
      </c>
      <c r="Q25" s="79">
        <v>1149.226</v>
      </c>
      <c r="R25" s="79">
        <v>1553.838</v>
      </c>
      <c r="S25" s="79">
        <v>1965.357</v>
      </c>
      <c r="T25" s="79">
        <v>2306.459</v>
      </c>
      <c r="U25" s="79">
        <v>2641.141</v>
      </c>
      <c r="V25" s="79">
        <v>3026.295</v>
      </c>
      <c r="W25" s="79">
        <v>3028.144</v>
      </c>
      <c r="X25" s="79">
        <v>2880.926</v>
      </c>
      <c r="Y25" s="161">
        <f t="shared" si="4"/>
        <v>170.8832584278064</v>
      </c>
      <c r="Z25" s="161">
        <f t="shared" si="1"/>
        <v>544.2957687851647</v>
      </c>
      <c r="AA25" s="161">
        <f t="shared" si="2"/>
        <v>383.2380435762774</v>
      </c>
      <c r="AB25" s="161">
        <f t="shared" si="3"/>
        <v>71.34412875501093</v>
      </c>
      <c r="AF25" s="3"/>
      <c r="AI25" s="3"/>
      <c r="AM25" s="157"/>
    </row>
    <row r="26" spans="2:39" ht="12.75">
      <c r="B26" s="73" t="s">
        <v>69</v>
      </c>
      <c r="C26" s="93">
        <v>364.041</v>
      </c>
      <c r="D26" s="79">
        <v>260.715</v>
      </c>
      <c r="E26" s="79">
        <v>357.849</v>
      </c>
      <c r="F26" s="79">
        <v>426.751</v>
      </c>
      <c r="G26" s="79">
        <v>698.218</v>
      </c>
      <c r="H26" s="79">
        <v>1538.625</v>
      </c>
      <c r="I26" s="78">
        <v>2766.149</v>
      </c>
      <c r="J26" s="78">
        <v>3201.16</v>
      </c>
      <c r="K26" s="78">
        <v>2809.59</v>
      </c>
      <c r="L26" s="78">
        <v>2450.515</v>
      </c>
      <c r="M26" s="78">
        <v>2039.135</v>
      </c>
      <c r="N26" s="102">
        <v>1981.064</v>
      </c>
      <c r="O26" s="78">
        <v>18893.811999999998</v>
      </c>
      <c r="P26" s="93">
        <v>1617.5</v>
      </c>
      <c r="Q26" s="79">
        <v>1709.06</v>
      </c>
      <c r="R26" s="79">
        <v>2149.486</v>
      </c>
      <c r="S26" s="79">
        <v>2766.874</v>
      </c>
      <c r="T26" s="79">
        <v>3459.889</v>
      </c>
      <c r="U26" s="79">
        <v>4240.785</v>
      </c>
      <c r="V26" s="79">
        <v>4728.563</v>
      </c>
      <c r="W26" s="79">
        <v>4688.178</v>
      </c>
      <c r="X26" s="79">
        <v>4342.759</v>
      </c>
      <c r="Y26" s="161">
        <f t="shared" si="4"/>
        <v>139.0957070450543</v>
      </c>
      <c r="Z26" s="161">
        <f t="shared" si="1"/>
        <v>457.2988128495174</v>
      </c>
      <c r="AA26" s="161">
        <f t="shared" si="2"/>
        <v>292.9858679663642</v>
      </c>
      <c r="AB26" s="161">
        <f t="shared" si="3"/>
        <v>56.76949227739776</v>
      </c>
      <c r="AF26" s="3"/>
      <c r="AI26" s="3"/>
      <c r="AM26" s="157"/>
    </row>
    <row r="27" spans="2:39" ht="12.75">
      <c r="B27" s="73" t="s">
        <v>70</v>
      </c>
      <c r="C27" s="93">
        <v>667.965</v>
      </c>
      <c r="D27" s="79">
        <v>208.528</v>
      </c>
      <c r="E27" s="79">
        <v>335.075</v>
      </c>
      <c r="F27" s="79">
        <v>590.81</v>
      </c>
      <c r="G27" s="79">
        <v>1075.486</v>
      </c>
      <c r="H27" s="79">
        <v>1692.022</v>
      </c>
      <c r="I27" s="78">
        <v>2401.932</v>
      </c>
      <c r="J27" s="78">
        <v>3384.275</v>
      </c>
      <c r="K27" s="78">
        <v>3196.765</v>
      </c>
      <c r="L27" s="78">
        <v>3571.556</v>
      </c>
      <c r="M27" s="78">
        <v>2824.805</v>
      </c>
      <c r="N27" s="102">
        <v>2398.473</v>
      </c>
      <c r="O27" s="78">
        <v>22347.692000000003</v>
      </c>
      <c r="P27" s="93">
        <v>1907.803</v>
      </c>
      <c r="Q27" s="79">
        <v>2345.241</v>
      </c>
      <c r="R27" s="79">
        <v>3256.901</v>
      </c>
      <c r="S27" s="79">
        <v>4463.301</v>
      </c>
      <c r="T27" s="79">
        <v>4840.32</v>
      </c>
      <c r="U27" s="79">
        <v>5143.289</v>
      </c>
      <c r="V27" s="79">
        <v>5610.193</v>
      </c>
      <c r="W27" s="79">
        <v>5680.299</v>
      </c>
      <c r="X27" s="79">
        <v>5334.025</v>
      </c>
      <c r="Y27" s="161">
        <f t="shared" si="4"/>
        <v>184.67332868093212</v>
      </c>
      <c r="Z27" s="161">
        <f t="shared" si="1"/>
        <v>519.8533635751356</v>
      </c>
      <c r="AA27" s="161">
        <f t="shared" si="2"/>
        <v>330.18290703858304</v>
      </c>
      <c r="AB27" s="161">
        <f t="shared" si="3"/>
        <v>85.06700232395248</v>
      </c>
      <c r="AF27" s="3"/>
      <c r="AI27" s="3"/>
      <c r="AM27" s="157"/>
    </row>
    <row r="28" spans="2:39" ht="12.75">
      <c r="B28" s="73" t="s">
        <v>71</v>
      </c>
      <c r="C28" s="93">
        <v>323.288</v>
      </c>
      <c r="D28" s="79">
        <v>223.655</v>
      </c>
      <c r="E28" s="79">
        <v>272.978</v>
      </c>
      <c r="F28" s="79">
        <v>421.734</v>
      </c>
      <c r="G28" s="79">
        <v>559.67</v>
      </c>
      <c r="H28" s="79">
        <v>922.571</v>
      </c>
      <c r="I28" s="78">
        <v>1482.042</v>
      </c>
      <c r="J28" s="78">
        <v>1699.936</v>
      </c>
      <c r="K28" s="78">
        <v>1479.224</v>
      </c>
      <c r="L28" s="78">
        <v>1127.876</v>
      </c>
      <c r="M28" s="78">
        <v>842.749</v>
      </c>
      <c r="N28" s="102">
        <v>1028.89</v>
      </c>
      <c r="O28" s="78">
        <v>10384.613</v>
      </c>
      <c r="P28" s="93">
        <v>862.337</v>
      </c>
      <c r="Q28" s="79">
        <v>788.804</v>
      </c>
      <c r="R28" s="79">
        <v>1218.537</v>
      </c>
      <c r="S28" s="79">
        <v>1706.857</v>
      </c>
      <c r="T28" s="79">
        <v>1786.162</v>
      </c>
      <c r="U28" s="79">
        <v>1955.875</v>
      </c>
      <c r="V28" s="79">
        <v>2148.391</v>
      </c>
      <c r="W28" s="79">
        <v>2274.745</v>
      </c>
      <c r="X28" s="79">
        <v>1893.791</v>
      </c>
      <c r="Y28" s="161">
        <f t="shared" si="4"/>
        <v>98.17609732463941</v>
      </c>
      <c r="Z28" s="161">
        <f t="shared" si="1"/>
        <v>249.99445068488302</v>
      </c>
      <c r="AA28" s="161">
        <f t="shared" si="2"/>
        <v>186.18516524639244</v>
      </c>
      <c r="AB28" s="161">
        <f t="shared" si="3"/>
        <v>35.52141700788767</v>
      </c>
      <c r="AF28" s="3"/>
      <c r="AI28" s="3"/>
      <c r="AM28" s="157"/>
    </row>
    <row r="29" spans="2:39" ht="12.75">
      <c r="B29" s="73" t="s">
        <v>72</v>
      </c>
      <c r="C29" s="93">
        <v>4.923</v>
      </c>
      <c r="D29" s="79">
        <v>5.534</v>
      </c>
      <c r="E29" s="79">
        <v>7.907</v>
      </c>
      <c r="F29" s="79">
        <v>8.733</v>
      </c>
      <c r="G29" s="79">
        <v>14.676</v>
      </c>
      <c r="H29" s="79">
        <v>27.756</v>
      </c>
      <c r="I29" s="78">
        <v>65.05</v>
      </c>
      <c r="J29" s="78">
        <v>72.391</v>
      </c>
      <c r="K29" s="78">
        <v>64.859</v>
      </c>
      <c r="L29" s="78">
        <v>57.014</v>
      </c>
      <c r="M29" s="78">
        <v>45.241</v>
      </c>
      <c r="N29" s="102">
        <v>45.262</v>
      </c>
      <c r="O29" s="78">
        <v>419.346</v>
      </c>
      <c r="P29" s="93">
        <v>37.379</v>
      </c>
      <c r="Q29" s="79">
        <v>37.761</v>
      </c>
      <c r="R29" s="79">
        <v>50.839</v>
      </c>
      <c r="S29" s="79">
        <v>69.385</v>
      </c>
      <c r="T29" s="79">
        <v>84.854</v>
      </c>
      <c r="U29" s="79">
        <v>102.23</v>
      </c>
      <c r="V29" s="79">
        <v>124.548</v>
      </c>
      <c r="W29" s="79">
        <v>122.647</v>
      </c>
      <c r="X29" s="79">
        <v>118.787</v>
      </c>
      <c r="Y29" s="161">
        <f t="shared" si="4"/>
        <v>175.3311824713331</v>
      </c>
      <c r="Z29" s="161">
        <f t="shared" si="1"/>
        <v>586.010673055979</v>
      </c>
      <c r="AA29" s="161">
        <f t="shared" si="2"/>
        <v>401.25867292094205</v>
      </c>
      <c r="AB29" s="161">
        <f t="shared" si="3"/>
        <v>80.9105289174493</v>
      </c>
      <c r="AF29" s="3"/>
      <c r="AI29" s="3"/>
      <c r="AM29" s="157"/>
    </row>
    <row r="30" spans="2:39" ht="12.75">
      <c r="B30" s="73" t="s">
        <v>73</v>
      </c>
      <c r="C30" s="93">
        <v>11.07</v>
      </c>
      <c r="D30" s="79">
        <v>4.857</v>
      </c>
      <c r="E30" s="79">
        <v>5.23</v>
      </c>
      <c r="F30" s="79">
        <v>4.458</v>
      </c>
      <c r="G30" s="79">
        <v>7.385</v>
      </c>
      <c r="H30" s="79">
        <v>42.908</v>
      </c>
      <c r="I30" s="78">
        <v>126.341</v>
      </c>
      <c r="J30" s="78">
        <v>151.818</v>
      </c>
      <c r="K30" s="78">
        <v>92.105</v>
      </c>
      <c r="L30" s="78">
        <v>72.396</v>
      </c>
      <c r="M30" s="78">
        <v>63.307</v>
      </c>
      <c r="N30" s="102">
        <v>60.203</v>
      </c>
      <c r="O30" s="78">
        <v>642.078</v>
      </c>
      <c r="P30" s="93">
        <v>47.735</v>
      </c>
      <c r="Q30" s="79">
        <v>58.767</v>
      </c>
      <c r="R30" s="79">
        <v>84.607</v>
      </c>
      <c r="S30" s="79">
        <v>122.623</v>
      </c>
      <c r="T30" s="79">
        <v>139.057</v>
      </c>
      <c r="U30" s="79">
        <v>233.337</v>
      </c>
      <c r="V30" s="79">
        <v>351.417</v>
      </c>
      <c r="W30" s="79">
        <v>347.127</v>
      </c>
      <c r="X30" s="79">
        <v>228.755</v>
      </c>
      <c r="Y30" s="161">
        <f t="shared" si="4"/>
        <v>261.6150273885407</v>
      </c>
      <c r="Z30" s="161">
        <f t="shared" si="1"/>
        <v>803.289691355107</v>
      </c>
      <c r="AA30" s="161">
        <f t="shared" si="2"/>
        <v>804.1241255867473</v>
      </c>
      <c r="AB30" s="161">
        <f t="shared" si="3"/>
        <v>150.44265713112804</v>
      </c>
      <c r="AF30" s="3"/>
      <c r="AI30" s="3"/>
      <c r="AM30" s="157"/>
    </row>
    <row r="31" spans="2:39" ht="12.75">
      <c r="B31" s="74" t="s">
        <v>74</v>
      </c>
      <c r="C31" s="94">
        <v>135.447</v>
      </c>
      <c r="D31" s="81">
        <v>117.533</v>
      </c>
      <c r="E31" s="81">
        <v>121.738</v>
      </c>
      <c r="F31" s="81">
        <v>115.958</v>
      </c>
      <c r="G31" s="81">
        <v>128.575</v>
      </c>
      <c r="H31" s="81">
        <v>210.941</v>
      </c>
      <c r="I31" s="82">
        <v>365.12</v>
      </c>
      <c r="J31" s="82">
        <v>453.052</v>
      </c>
      <c r="K31" s="82">
        <v>490.062</v>
      </c>
      <c r="L31" s="82">
        <v>674.551</v>
      </c>
      <c r="M31" s="82">
        <v>722.122</v>
      </c>
      <c r="N31" s="104">
        <v>1019.398</v>
      </c>
      <c r="O31" s="82">
        <v>4554.496999999999</v>
      </c>
      <c r="P31" s="94">
        <v>693.422</v>
      </c>
      <c r="Q31" s="81">
        <v>693.296</v>
      </c>
      <c r="R31" s="81">
        <v>894.383</v>
      </c>
      <c r="S31" s="81">
        <v>987.954</v>
      </c>
      <c r="T31" s="81">
        <v>1185.319</v>
      </c>
      <c r="U31" s="81">
        <v>1348.276</v>
      </c>
      <c r="V31" s="81">
        <v>1450.994</v>
      </c>
      <c r="W31" s="81">
        <v>1320.116</v>
      </c>
      <c r="X31" s="81">
        <v>1334.427</v>
      </c>
      <c r="Y31" s="161">
        <f t="shared" si="4"/>
        <v>363.34018572538855</v>
      </c>
      <c r="Z31" s="161">
        <f t="shared" si="1"/>
        <v>508.751381038541</v>
      </c>
      <c r="AA31" s="161">
        <f t="shared" si="2"/>
        <v>673.1613659616136</v>
      </c>
      <c r="AB31" s="161">
        <f t="shared" si="3"/>
        <v>213.82283291826997</v>
      </c>
      <c r="AF31" s="3"/>
      <c r="AI31" s="3"/>
      <c r="AM31" s="157"/>
    </row>
    <row r="32" spans="2:39" ht="12.75">
      <c r="B32" s="75" t="s">
        <v>75</v>
      </c>
      <c r="C32" s="91">
        <v>309.924</v>
      </c>
      <c r="D32" s="83">
        <v>226.823</v>
      </c>
      <c r="E32" s="83">
        <v>286.812</v>
      </c>
      <c r="F32" s="83">
        <v>317.477</v>
      </c>
      <c r="G32" s="83">
        <v>390.99</v>
      </c>
      <c r="H32" s="83">
        <v>705.075</v>
      </c>
      <c r="I32" s="83">
        <v>1358.096</v>
      </c>
      <c r="J32" s="83">
        <v>1425.389</v>
      </c>
      <c r="K32" s="83">
        <v>1332.642</v>
      </c>
      <c r="L32" s="83">
        <v>1544.451</v>
      </c>
      <c r="M32" s="83">
        <v>1502.559</v>
      </c>
      <c r="N32" s="105">
        <v>1397.771</v>
      </c>
      <c r="O32" s="83">
        <v>10798.009</v>
      </c>
      <c r="P32" s="91">
        <v>1006.368</v>
      </c>
      <c r="Q32" s="83">
        <v>1037.055</v>
      </c>
      <c r="R32" s="83">
        <v>1543.871</v>
      </c>
      <c r="S32" s="83">
        <v>2029.312</v>
      </c>
      <c r="T32" s="83">
        <v>2386.437</v>
      </c>
      <c r="U32" s="83">
        <v>2633.377</v>
      </c>
      <c r="V32" s="83">
        <v>2693.08</v>
      </c>
      <c r="W32" s="83">
        <v>2633.677</v>
      </c>
      <c r="X32" s="83">
        <v>2554.44</v>
      </c>
      <c r="Y32" s="162">
        <f t="shared" si="4"/>
        <v>191.4678490997017</v>
      </c>
      <c r="Z32" s="162">
        <f t="shared" si="1"/>
        <v>335.5843357913641</v>
      </c>
      <c r="AA32" s="162">
        <f t="shared" si="2"/>
        <v>398.68528844562104</v>
      </c>
      <c r="AB32" s="162">
        <f t="shared" si="3"/>
        <v>91.47118152574012</v>
      </c>
      <c r="AF32" s="3"/>
      <c r="AI32" s="3"/>
      <c r="AM32" s="157"/>
    </row>
    <row r="33" spans="2:39" ht="12.75">
      <c r="B33" s="72" t="s">
        <v>76</v>
      </c>
      <c r="C33" s="95">
        <v>35.321</v>
      </c>
      <c r="D33" s="84">
        <v>27.488</v>
      </c>
      <c r="E33" s="84">
        <v>35.745</v>
      </c>
      <c r="F33" s="84">
        <v>33.084</v>
      </c>
      <c r="G33" s="84">
        <v>66.882</v>
      </c>
      <c r="H33" s="84">
        <v>163.159</v>
      </c>
      <c r="I33" s="84">
        <v>378.809</v>
      </c>
      <c r="J33" s="84">
        <v>442.712</v>
      </c>
      <c r="K33" s="84">
        <v>352.064</v>
      </c>
      <c r="L33" s="84">
        <v>354.081</v>
      </c>
      <c r="M33" s="84">
        <v>271.264</v>
      </c>
      <c r="N33" s="106">
        <v>276.53</v>
      </c>
      <c r="O33" s="78">
        <v>2437.139</v>
      </c>
      <c r="P33" s="95">
        <v>204.063</v>
      </c>
      <c r="Q33" s="84">
        <v>251.547</v>
      </c>
      <c r="R33" s="84">
        <v>328.877</v>
      </c>
      <c r="S33" s="84">
        <v>415.16</v>
      </c>
      <c r="T33" s="84">
        <v>518.984</v>
      </c>
      <c r="U33" s="84">
        <v>725.347</v>
      </c>
      <c r="V33" s="84">
        <v>891.369</v>
      </c>
      <c r="W33" s="84">
        <v>879.202</v>
      </c>
      <c r="X33" s="84">
        <v>686.197</v>
      </c>
      <c r="Y33" s="163">
        <f t="shared" si="4"/>
        <v>219.21194009629613</v>
      </c>
      <c r="Z33" s="163">
        <f t="shared" si="1"/>
        <v>695.9971183310673</v>
      </c>
      <c r="AA33" s="163">
        <f t="shared" si="2"/>
        <v>530.6854156769596</v>
      </c>
      <c r="AB33" s="163">
        <f t="shared" si="3"/>
        <v>109.33873558370291</v>
      </c>
      <c r="AF33" s="3"/>
      <c r="AI33" s="3"/>
      <c r="AM33" s="157"/>
    </row>
    <row r="34" spans="2:39" ht="12.75">
      <c r="B34" s="76" t="s">
        <v>77</v>
      </c>
      <c r="C34" s="96">
        <v>478.642</v>
      </c>
      <c r="D34" s="85">
        <v>391.196</v>
      </c>
      <c r="E34" s="85">
        <v>492.682</v>
      </c>
      <c r="F34" s="85">
        <v>450.108</v>
      </c>
      <c r="G34" s="85">
        <v>584.577</v>
      </c>
      <c r="H34" s="85">
        <v>869.605</v>
      </c>
      <c r="I34" s="85">
        <v>1490.718</v>
      </c>
      <c r="J34" s="85">
        <v>1593.017</v>
      </c>
      <c r="K34" s="85">
        <v>1796.769</v>
      </c>
      <c r="L34" s="85">
        <v>2290.523</v>
      </c>
      <c r="M34" s="85">
        <v>2048.3</v>
      </c>
      <c r="N34" s="107">
        <v>1650.179</v>
      </c>
      <c r="O34" s="78">
        <v>14136.315999999999</v>
      </c>
      <c r="P34" s="96">
        <v>1268.877</v>
      </c>
      <c r="Q34" s="85">
        <v>1535.327</v>
      </c>
      <c r="R34" s="85">
        <v>2233.978</v>
      </c>
      <c r="S34" s="85">
        <v>2667.759</v>
      </c>
      <c r="T34" s="85">
        <v>3005.843</v>
      </c>
      <c r="U34" s="85">
        <v>3445.6</v>
      </c>
      <c r="V34" s="85">
        <v>3413.739</v>
      </c>
      <c r="W34" s="85">
        <v>3407.239</v>
      </c>
      <c r="X34" s="85">
        <v>3272.557</v>
      </c>
      <c r="Y34" s="161">
        <f t="shared" si="4"/>
        <v>197.6553867937335</v>
      </c>
      <c r="Z34" s="161">
        <f t="shared" si="1"/>
        <v>269.76939788039806</v>
      </c>
      <c r="AA34" s="161">
        <f t="shared" si="2"/>
        <v>378.8767467139984</v>
      </c>
      <c r="AB34" s="161">
        <f t="shared" si="3"/>
        <v>106.81337419250143</v>
      </c>
      <c r="AF34" s="3"/>
      <c r="AI34" s="3"/>
      <c r="AM34" s="157"/>
    </row>
    <row r="35" spans="2:39" ht="12.75">
      <c r="B35" s="99" t="s">
        <v>78</v>
      </c>
      <c r="C35" s="97">
        <v>532.935</v>
      </c>
      <c r="D35" s="86">
        <v>344.402</v>
      </c>
      <c r="E35" s="86">
        <v>404.862</v>
      </c>
      <c r="F35" s="86">
        <v>590.682</v>
      </c>
      <c r="G35" s="86">
        <v>783.528</v>
      </c>
      <c r="H35" s="86">
        <v>1125.909</v>
      </c>
      <c r="I35" s="86">
        <v>2578.993</v>
      </c>
      <c r="J35" s="86">
        <v>3070.953</v>
      </c>
      <c r="K35" s="86">
        <v>2567.94</v>
      </c>
      <c r="L35" s="86">
        <v>3019.175</v>
      </c>
      <c r="M35" s="86">
        <v>2073.437</v>
      </c>
      <c r="N35" s="108">
        <v>2016.892</v>
      </c>
      <c r="O35" s="110">
        <v>19109.708</v>
      </c>
      <c r="P35" s="97">
        <v>1758.125</v>
      </c>
      <c r="Q35" s="86">
        <v>2197.138</v>
      </c>
      <c r="R35" s="86">
        <v>2889.14</v>
      </c>
      <c r="S35" s="86">
        <v>3564.395</v>
      </c>
      <c r="T35" s="86">
        <v>3622.959</v>
      </c>
      <c r="U35" s="86">
        <v>3955.222</v>
      </c>
      <c r="V35" s="86">
        <v>4596.749</v>
      </c>
      <c r="W35" s="86">
        <v>4566.853</v>
      </c>
      <c r="X35" s="86">
        <v>4187.392</v>
      </c>
      <c r="Y35" s="136">
        <f t="shared" si="4"/>
        <v>161.14533552929603</v>
      </c>
      <c r="Z35" s="136">
        <f t="shared" si="1"/>
        <v>433.8019293417012</v>
      </c>
      <c r="AA35" s="136">
        <f t="shared" si="2"/>
        <v>345.681825545104</v>
      </c>
      <c r="AB35" s="136">
        <f t="shared" si="3"/>
        <v>62.462633334168885</v>
      </c>
      <c r="AF35" s="3"/>
      <c r="AI35" s="3"/>
      <c r="AM35" s="157"/>
    </row>
    <row r="36" spans="2:39" ht="12.75">
      <c r="B36" s="72" t="s">
        <v>79</v>
      </c>
      <c r="C36" s="111">
        <v>21.917</v>
      </c>
      <c r="D36" s="87">
        <v>21.782</v>
      </c>
      <c r="E36" s="87">
        <v>21.943</v>
      </c>
      <c r="F36" s="87">
        <v>29.285</v>
      </c>
      <c r="G36" s="87">
        <v>52.007</v>
      </c>
      <c r="H36" s="87">
        <v>139.293</v>
      </c>
      <c r="I36" s="87">
        <v>272.736</v>
      </c>
      <c r="J36" s="87">
        <v>313.459</v>
      </c>
      <c r="K36" s="87">
        <v>211.38</v>
      </c>
      <c r="L36" s="87">
        <v>97.198</v>
      </c>
      <c r="M36" s="87">
        <v>66.238</v>
      </c>
      <c r="N36" s="109">
        <v>62.028</v>
      </c>
      <c r="O36" s="78">
        <v>1309.2660000000003</v>
      </c>
      <c r="P36" s="111">
        <v>49.751</v>
      </c>
      <c r="Q36" s="87">
        <v>51.44</v>
      </c>
      <c r="R36" s="87">
        <v>68.803</v>
      </c>
      <c r="S36" s="87">
        <v>120.434</v>
      </c>
      <c r="T36" s="87">
        <v>163.452</v>
      </c>
      <c r="U36" s="87">
        <v>222.663</v>
      </c>
      <c r="V36" s="87" t="s">
        <v>127</v>
      </c>
      <c r="W36" s="87" t="s">
        <v>127</v>
      </c>
      <c r="X36" s="87" t="s">
        <v>127</v>
      </c>
      <c r="Y36" s="137" t="s">
        <v>127</v>
      </c>
      <c r="Z36" s="137">
        <f t="shared" si="1"/>
        <v>158.97139026842572</v>
      </c>
      <c r="AA36" s="137">
        <f t="shared" si="2"/>
        <v>129.6389147040823</v>
      </c>
      <c r="AB36" s="137" t="s">
        <v>127</v>
      </c>
      <c r="AF36" s="3"/>
      <c r="AI36" s="3"/>
      <c r="AM36" s="157"/>
    </row>
    <row r="37" spans="2:39" ht="12.75">
      <c r="B37" s="77" t="s">
        <v>82</v>
      </c>
      <c r="C37" s="96">
        <v>54.141</v>
      </c>
      <c r="D37" s="85">
        <v>45.169</v>
      </c>
      <c r="E37" s="85">
        <v>49.11</v>
      </c>
      <c r="F37" s="85">
        <v>48.896</v>
      </c>
      <c r="G37" s="85">
        <v>72.178</v>
      </c>
      <c r="H37" s="85">
        <v>104.395</v>
      </c>
      <c r="I37" s="85">
        <v>192.328</v>
      </c>
      <c r="J37" s="85">
        <v>207.659</v>
      </c>
      <c r="K37" s="85">
        <v>132.172</v>
      </c>
      <c r="L37" s="85">
        <v>134.664</v>
      </c>
      <c r="M37" s="85">
        <v>102.16</v>
      </c>
      <c r="N37" s="107">
        <v>123.358</v>
      </c>
      <c r="O37" s="78">
        <v>1266.23</v>
      </c>
      <c r="P37" s="96">
        <v>112.735</v>
      </c>
      <c r="Q37" s="85">
        <v>88.859</v>
      </c>
      <c r="R37" s="85">
        <v>126.258</v>
      </c>
      <c r="S37" s="85">
        <v>151.035</v>
      </c>
      <c r="T37" s="85">
        <v>169.034</v>
      </c>
      <c r="U37" s="85">
        <v>213.029</v>
      </c>
      <c r="V37" s="85">
        <v>259.795</v>
      </c>
      <c r="W37" s="85">
        <v>266.617</v>
      </c>
      <c r="X37" s="85">
        <v>235.054</v>
      </c>
      <c r="Y37" s="135">
        <f t="shared" si="4"/>
        <v>79.06512679239952</v>
      </c>
      <c r="Z37" s="135">
        <f t="shared" si="1"/>
        <v>120.89475811885188</v>
      </c>
      <c r="AA37" s="135">
        <f t="shared" si="2"/>
        <v>136.43959923537162</v>
      </c>
      <c r="AB37" s="135">
        <f t="shared" si="3"/>
        <v>43.08994116420093</v>
      </c>
      <c r="AF37" s="3"/>
      <c r="AI37" s="3"/>
      <c r="AM37" s="157"/>
    </row>
    <row r="38" spans="2:39" ht="12.75">
      <c r="B38" s="77" t="s">
        <v>83</v>
      </c>
      <c r="C38" s="96">
        <v>101.988</v>
      </c>
      <c r="D38" s="85">
        <v>88.86</v>
      </c>
      <c r="E38" s="85">
        <v>98.021</v>
      </c>
      <c r="F38" s="85">
        <v>134.434</v>
      </c>
      <c r="G38" s="85">
        <v>197.415</v>
      </c>
      <c r="H38" s="85">
        <v>323.724</v>
      </c>
      <c r="I38" s="85">
        <v>562.088</v>
      </c>
      <c r="J38" s="85">
        <v>607.464</v>
      </c>
      <c r="K38" s="85">
        <v>419.966</v>
      </c>
      <c r="L38" s="85">
        <v>340.981</v>
      </c>
      <c r="M38" s="85">
        <v>269.934</v>
      </c>
      <c r="N38" s="107">
        <v>286.875</v>
      </c>
      <c r="O38" s="78">
        <v>3431.75</v>
      </c>
      <c r="P38" s="96">
        <v>254.771</v>
      </c>
      <c r="Q38" s="85">
        <v>224.065</v>
      </c>
      <c r="R38" s="85">
        <v>314.194</v>
      </c>
      <c r="S38" s="85">
        <v>422.831</v>
      </c>
      <c r="T38" s="85">
        <v>501.304</v>
      </c>
      <c r="U38" s="85">
        <v>576.394</v>
      </c>
      <c r="V38" s="85" t="s">
        <v>127</v>
      </c>
      <c r="W38" s="85" t="s">
        <v>127</v>
      </c>
      <c r="X38" s="85" t="s">
        <v>127</v>
      </c>
      <c r="Y38" s="135" t="s">
        <v>127</v>
      </c>
      <c r="Z38" s="135">
        <f t="shared" si="1"/>
        <v>174.52928490076812</v>
      </c>
      <c r="AA38" s="135">
        <f t="shared" si="2"/>
        <v>128.88816348446323</v>
      </c>
      <c r="AB38" s="135" t="s">
        <v>127</v>
      </c>
      <c r="AF38" s="3"/>
      <c r="AI38" s="3"/>
      <c r="AM38" s="157"/>
    </row>
    <row r="39" spans="2:35" ht="13.5">
      <c r="B39" s="99" t="s">
        <v>120</v>
      </c>
      <c r="C39" s="97">
        <v>3537.304</v>
      </c>
      <c r="D39" s="86">
        <v>3526.604</v>
      </c>
      <c r="E39" s="86">
        <v>4765.989</v>
      </c>
      <c r="F39" s="86">
        <v>4318.377</v>
      </c>
      <c r="G39" s="86">
        <v>3980.976</v>
      </c>
      <c r="H39" s="86">
        <v>7564.03</v>
      </c>
      <c r="I39" s="86">
        <v>12786.721</v>
      </c>
      <c r="J39" s="86">
        <v>13842.868</v>
      </c>
      <c r="K39" s="86">
        <v>12057.73</v>
      </c>
      <c r="L39" s="86">
        <v>12148.431</v>
      </c>
      <c r="M39" s="86">
        <v>8093.777</v>
      </c>
      <c r="N39" s="108">
        <v>7466.199</v>
      </c>
      <c r="O39" s="110">
        <v>94089.006</v>
      </c>
      <c r="P39" s="97" t="s">
        <v>127</v>
      </c>
      <c r="Q39" s="86" t="s">
        <v>127</v>
      </c>
      <c r="R39" s="86" t="s">
        <v>127</v>
      </c>
      <c r="S39" s="86" t="s">
        <v>127</v>
      </c>
      <c r="T39" s="86" t="s">
        <v>127</v>
      </c>
      <c r="U39" s="86" t="s">
        <v>127</v>
      </c>
      <c r="V39" s="86" t="s">
        <v>127</v>
      </c>
      <c r="W39" s="86" t="s">
        <v>127</v>
      </c>
      <c r="X39" s="86" t="s">
        <v>127</v>
      </c>
      <c r="Y39" s="138" t="s">
        <v>127</v>
      </c>
      <c r="Z39" s="138" t="s">
        <v>127</v>
      </c>
      <c r="AA39" s="138" t="s">
        <v>127</v>
      </c>
      <c r="AB39" s="138" t="s">
        <v>127</v>
      </c>
      <c r="AF39" s="3"/>
      <c r="AI39" s="3"/>
    </row>
    <row r="40" spans="2:35" ht="12.75">
      <c r="B40" s="170" t="s">
        <v>107</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AF40" s="3"/>
      <c r="AI40" s="3"/>
    </row>
    <row r="41" spans="2:35" ht="13.5">
      <c r="B41" s="16" t="s">
        <v>121</v>
      </c>
      <c r="C41" s="16"/>
      <c r="D41" s="16"/>
      <c r="E41" s="16"/>
      <c r="F41" s="16"/>
      <c r="G41" s="16"/>
      <c r="H41" s="16"/>
      <c r="I41" s="16"/>
      <c r="J41" s="16"/>
      <c r="K41" s="16"/>
      <c r="L41" s="16"/>
      <c r="M41" s="16"/>
      <c r="N41" s="16"/>
      <c r="O41" s="16"/>
      <c r="P41" s="16"/>
      <c r="Q41" s="16"/>
      <c r="R41" s="16"/>
      <c r="S41" s="16"/>
      <c r="T41" s="16"/>
      <c r="U41" s="16"/>
      <c r="V41" s="16"/>
      <c r="W41" s="16"/>
      <c r="X41" s="16"/>
      <c r="Y41" s="16"/>
      <c r="AF41" s="3"/>
      <c r="AI41" s="3"/>
    </row>
    <row r="42" spans="2:35" ht="12.75">
      <c r="B42" s="171" t="s">
        <v>48</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AF42" s="3"/>
      <c r="AI42" s="3"/>
    </row>
  </sheetData>
  <mergeCells count="11">
    <mergeCell ref="Z3:Z4"/>
    <mergeCell ref="AB3:AB4"/>
    <mergeCell ref="B40:Y40"/>
    <mergeCell ref="B42:Y42"/>
    <mergeCell ref="B1:Y1"/>
    <mergeCell ref="B2:Y2"/>
    <mergeCell ref="B3:B4"/>
    <mergeCell ref="C3:N3"/>
    <mergeCell ref="O3:O4"/>
    <mergeCell ref="Y3:Y4"/>
    <mergeCell ref="AA3:AA4"/>
  </mergeCells>
  <printOptions/>
  <pageMargins left="0.75" right="0.75" top="1" bottom="1" header="0.5" footer="0.5"/>
  <pageSetup horizontalDpi="600" verticalDpi="600" orientation="landscape" paperSize="9" scale="60"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G45"/>
  <sheetViews>
    <sheetView showGridLines="0" workbookViewId="0" topLeftCell="A1"/>
  </sheetViews>
  <sheetFormatPr defaultColWidth="9.125" defaultRowHeight="12.75"/>
  <cols>
    <col min="1" max="1" width="9.125" style="3" customWidth="1"/>
    <col min="2" max="2" width="6.125" style="3" customWidth="1"/>
    <col min="3" max="3" width="26.75390625" style="3" customWidth="1"/>
    <col min="4" max="4" width="8.375" style="3" customWidth="1"/>
    <col min="5" max="16" width="6.125" style="3" customWidth="1"/>
    <col min="17" max="17" width="7.25390625" style="3" customWidth="1"/>
    <col min="18" max="26" width="6.75390625" style="3" customWidth="1"/>
    <col min="27" max="30" width="10.125" style="3" customWidth="1"/>
    <col min="31" max="16384" width="9.125" style="3" customWidth="1"/>
  </cols>
  <sheetData>
    <row r="1" spans="2:30" ht="24.75" customHeight="1">
      <c r="B1" s="172" t="s">
        <v>140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row>
    <row r="2" spans="2:30" ht="12.75">
      <c r="B2" s="173" t="s">
        <v>106</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row>
    <row r="3" spans="2:30" s="15" customFormat="1" ht="21" customHeight="1">
      <c r="B3" s="182" t="s">
        <v>112</v>
      </c>
      <c r="C3" s="179" t="s">
        <v>109</v>
      </c>
      <c r="D3" s="184" t="s">
        <v>0</v>
      </c>
      <c r="E3" s="168">
        <v>2021</v>
      </c>
      <c r="F3" s="186"/>
      <c r="G3" s="186"/>
      <c r="H3" s="186"/>
      <c r="I3" s="186"/>
      <c r="J3" s="186"/>
      <c r="K3" s="186"/>
      <c r="L3" s="186"/>
      <c r="M3" s="186"/>
      <c r="N3" s="186"/>
      <c r="O3" s="186"/>
      <c r="P3" s="184"/>
      <c r="Q3" s="184">
        <v>2021</v>
      </c>
      <c r="R3" s="168">
        <v>2022</v>
      </c>
      <c r="S3" s="186"/>
      <c r="T3" s="186"/>
      <c r="U3" s="186"/>
      <c r="V3" s="186"/>
      <c r="W3" s="186"/>
      <c r="X3" s="186"/>
      <c r="Y3" s="186"/>
      <c r="Z3" s="184"/>
      <c r="AA3" s="168" t="s">
        <v>137</v>
      </c>
      <c r="AB3" s="168" t="s">
        <v>126</v>
      </c>
      <c r="AC3" s="168" t="s">
        <v>128</v>
      </c>
      <c r="AD3" s="168" t="s">
        <v>138</v>
      </c>
    </row>
    <row r="4" spans="2:30" s="15" customFormat="1" ht="42.75" customHeight="1">
      <c r="B4" s="183"/>
      <c r="C4" s="180"/>
      <c r="D4" s="185"/>
      <c r="E4" s="71" t="s">
        <v>24</v>
      </c>
      <c r="F4" s="71" t="s">
        <v>25</v>
      </c>
      <c r="G4" s="71" t="s">
        <v>26</v>
      </c>
      <c r="H4" s="71" t="s">
        <v>27</v>
      </c>
      <c r="I4" s="71" t="s">
        <v>28</v>
      </c>
      <c r="J4" s="71" t="s">
        <v>29</v>
      </c>
      <c r="K4" s="71" t="s">
        <v>36</v>
      </c>
      <c r="L4" s="71" t="s">
        <v>35</v>
      </c>
      <c r="M4" s="71" t="s">
        <v>34</v>
      </c>
      <c r="N4" s="71" t="s">
        <v>33</v>
      </c>
      <c r="O4" s="71" t="s">
        <v>32</v>
      </c>
      <c r="P4" s="117" t="s">
        <v>31</v>
      </c>
      <c r="Q4" s="185"/>
      <c r="R4" s="71" t="s">
        <v>24</v>
      </c>
      <c r="S4" s="71" t="s">
        <v>25</v>
      </c>
      <c r="T4" s="71" t="s">
        <v>26</v>
      </c>
      <c r="U4" s="71" t="s">
        <v>27</v>
      </c>
      <c r="V4" s="71" t="s">
        <v>28</v>
      </c>
      <c r="W4" s="71" t="s">
        <v>29</v>
      </c>
      <c r="X4" s="71" t="s">
        <v>36</v>
      </c>
      <c r="Y4" s="71" t="s">
        <v>35</v>
      </c>
      <c r="Z4" s="71" t="s">
        <v>34</v>
      </c>
      <c r="AA4" s="169"/>
      <c r="AB4" s="169"/>
      <c r="AC4" s="169"/>
      <c r="AD4" s="169"/>
    </row>
    <row r="5" spans="2:33" ht="12.75">
      <c r="B5" s="123">
        <v>1</v>
      </c>
      <c r="C5" s="129" t="s">
        <v>84</v>
      </c>
      <c r="D5" s="126" t="s">
        <v>8</v>
      </c>
      <c r="E5" s="115">
        <v>1196.483</v>
      </c>
      <c r="F5" s="112">
        <v>798.709</v>
      </c>
      <c r="G5" s="112">
        <v>898.421</v>
      </c>
      <c r="H5" s="112">
        <v>914.744</v>
      </c>
      <c r="I5" s="112">
        <v>1121.039</v>
      </c>
      <c r="J5" s="112">
        <v>1687.795</v>
      </c>
      <c r="K5" s="112">
        <v>3052.705</v>
      </c>
      <c r="L5" s="112">
        <v>3548.053</v>
      </c>
      <c r="M5" s="112">
        <v>2901.982</v>
      </c>
      <c r="N5" s="112">
        <v>3230.666</v>
      </c>
      <c r="O5" s="112">
        <v>3349.78</v>
      </c>
      <c r="P5" s="118">
        <v>3486.631</v>
      </c>
      <c r="Q5" s="121">
        <v>26187.008</v>
      </c>
      <c r="R5" s="115">
        <v>2720.649</v>
      </c>
      <c r="S5" s="112">
        <v>2931.075</v>
      </c>
      <c r="T5" s="112">
        <v>3903.884</v>
      </c>
      <c r="U5" s="112">
        <v>4599.768</v>
      </c>
      <c r="V5" s="112">
        <v>5226.64</v>
      </c>
      <c r="W5" s="112">
        <v>5447.967</v>
      </c>
      <c r="X5" s="112">
        <v>6016.698</v>
      </c>
      <c r="Y5" s="112">
        <v>6019.515</v>
      </c>
      <c r="Z5" s="112">
        <v>5366.014</v>
      </c>
      <c r="AA5" s="131">
        <f>((SUM(R5:Z5)/SUM(E5:M5))-1)*100</f>
        <v>161.9875358027277</v>
      </c>
      <c r="AB5" s="131">
        <f aca="true" t="shared" si="0" ref="AB5:AB34">(SUM(R5:T5)/SUM(E5:G5)-1)*100</f>
        <v>230.23102951223953</v>
      </c>
      <c r="AC5" s="131">
        <f>(SUM(U5:W5)/SUM(H5:J5)-1)*100</f>
        <v>310.2069300011978</v>
      </c>
      <c r="AD5" s="131">
        <f>(SUM(X5:Z5)/SUM(K5:M5)-1)*100</f>
        <v>83.1285187219686</v>
      </c>
      <c r="AF5" s="158"/>
      <c r="AG5" s="159"/>
    </row>
    <row r="6" spans="2:33" ht="12.75">
      <c r="B6" s="124">
        <v>2</v>
      </c>
      <c r="C6" s="129" t="s">
        <v>14</v>
      </c>
      <c r="D6" s="127" t="s">
        <v>10</v>
      </c>
      <c r="E6" s="115">
        <v>869.129</v>
      </c>
      <c r="F6" s="112">
        <v>505.194</v>
      </c>
      <c r="G6" s="112">
        <v>660.176</v>
      </c>
      <c r="H6" s="112">
        <v>786.652</v>
      </c>
      <c r="I6" s="112">
        <v>1106.74</v>
      </c>
      <c r="J6" s="112">
        <v>1678.265</v>
      </c>
      <c r="K6" s="112">
        <v>3029.951</v>
      </c>
      <c r="L6" s="112">
        <v>3786.973</v>
      </c>
      <c r="M6" s="112">
        <v>3370.205</v>
      </c>
      <c r="N6" s="112">
        <v>3745.991</v>
      </c>
      <c r="O6" s="112">
        <v>3095.823</v>
      </c>
      <c r="P6" s="118">
        <v>2855.711</v>
      </c>
      <c r="Q6" s="122">
        <v>25490.81</v>
      </c>
      <c r="R6" s="115">
        <v>2488.083</v>
      </c>
      <c r="S6" s="112">
        <v>2660.676</v>
      </c>
      <c r="T6" s="112">
        <v>3732.048</v>
      </c>
      <c r="U6" s="112">
        <v>4434.587</v>
      </c>
      <c r="V6" s="112">
        <v>5217.035</v>
      </c>
      <c r="W6" s="112">
        <v>5232.63</v>
      </c>
      <c r="X6" s="112">
        <v>5179.725</v>
      </c>
      <c r="Y6" s="112">
        <v>5327.361</v>
      </c>
      <c r="Z6" s="112">
        <v>5196.931</v>
      </c>
      <c r="AA6" s="132">
        <f aca="true" t="shared" si="1" ref="AA6:AA34">((SUM(R6:Z6)/SUM(E6:M6))-1)*100</f>
        <v>149.9104904394494</v>
      </c>
      <c r="AB6" s="132">
        <f t="shared" si="0"/>
        <v>336.5107576853073</v>
      </c>
      <c r="AC6" s="132">
        <f aca="true" t="shared" si="2" ref="AC6:AC34">(SUM(U6:W6)/SUM(H6:J6)-1)*100</f>
        <v>316.73240179558115</v>
      </c>
      <c r="AD6" s="132">
        <f aca="true" t="shared" si="3" ref="AD6:AD34">(SUM(X6:Z6)/SUM(K6:M6)-1)*100</f>
        <v>54.15547403002356</v>
      </c>
      <c r="AF6" s="158"/>
      <c r="AG6" s="159"/>
    </row>
    <row r="7" spans="2:33" ht="12.75">
      <c r="B7" s="124">
        <v>3</v>
      </c>
      <c r="C7" s="129" t="s">
        <v>13</v>
      </c>
      <c r="D7" s="127" t="s">
        <v>7</v>
      </c>
      <c r="E7" s="115">
        <v>880.502</v>
      </c>
      <c r="F7" s="112">
        <v>679.961</v>
      </c>
      <c r="G7" s="112">
        <v>923.284</v>
      </c>
      <c r="H7" s="112">
        <v>982.121</v>
      </c>
      <c r="I7" s="112">
        <v>1244.354</v>
      </c>
      <c r="J7" s="112">
        <v>1775.146</v>
      </c>
      <c r="K7" s="112">
        <v>2841.912</v>
      </c>
      <c r="L7" s="112">
        <v>3361.786</v>
      </c>
      <c r="M7" s="112">
        <v>3082.426</v>
      </c>
      <c r="N7" s="112">
        <v>3392.4</v>
      </c>
      <c r="O7" s="112">
        <v>2892.294</v>
      </c>
      <c r="P7" s="118">
        <v>2709.273</v>
      </c>
      <c r="Q7" s="122">
        <v>24765.459</v>
      </c>
      <c r="R7" s="115">
        <v>2203.213</v>
      </c>
      <c r="S7" s="112">
        <v>2110.694</v>
      </c>
      <c r="T7" s="112">
        <v>2929.015</v>
      </c>
      <c r="U7" s="112">
        <v>3964.016</v>
      </c>
      <c r="V7" s="112">
        <v>4567.77</v>
      </c>
      <c r="W7" s="112">
        <v>4978.339</v>
      </c>
      <c r="X7" s="112">
        <v>5011.48</v>
      </c>
      <c r="Y7" s="112">
        <v>5180.598</v>
      </c>
      <c r="Z7" s="112">
        <v>4878.714</v>
      </c>
      <c r="AA7" s="132">
        <f t="shared" si="1"/>
        <v>127.14299319303466</v>
      </c>
      <c r="AB7" s="132">
        <f t="shared" si="0"/>
        <v>191.61271256694025</v>
      </c>
      <c r="AC7" s="132">
        <f t="shared" si="2"/>
        <v>237.6163059919967</v>
      </c>
      <c r="AD7" s="132">
        <f t="shared" si="3"/>
        <v>62.293676026725464</v>
      </c>
      <c r="AF7" s="158"/>
      <c r="AG7" s="159"/>
    </row>
    <row r="8" spans="2:33" ht="12.75">
      <c r="B8" s="124">
        <v>4</v>
      </c>
      <c r="C8" s="129" t="s">
        <v>15</v>
      </c>
      <c r="D8" s="127" t="s">
        <v>9</v>
      </c>
      <c r="E8" s="115">
        <v>812.484</v>
      </c>
      <c r="F8" s="112">
        <v>721.594</v>
      </c>
      <c r="G8" s="112">
        <v>927.603</v>
      </c>
      <c r="H8" s="112">
        <v>939.883</v>
      </c>
      <c r="I8" s="112">
        <v>1217.687</v>
      </c>
      <c r="J8" s="112">
        <v>1639.829</v>
      </c>
      <c r="K8" s="112">
        <v>2460.888</v>
      </c>
      <c r="L8" s="112">
        <v>2858.522</v>
      </c>
      <c r="M8" s="112">
        <v>2735.065</v>
      </c>
      <c r="N8" s="112">
        <v>2948.409</v>
      </c>
      <c r="O8" s="112">
        <v>2989.755</v>
      </c>
      <c r="P8" s="118">
        <v>2941.74</v>
      </c>
      <c r="Q8" s="122">
        <v>23193.459</v>
      </c>
      <c r="R8" s="115">
        <v>2556.089</v>
      </c>
      <c r="S8" s="112">
        <v>2748.928</v>
      </c>
      <c r="T8" s="112">
        <v>3407.652</v>
      </c>
      <c r="U8" s="112">
        <v>3879.317</v>
      </c>
      <c r="V8" s="112">
        <v>4143.721</v>
      </c>
      <c r="W8" s="112">
        <v>4530.617</v>
      </c>
      <c r="X8" s="112">
        <v>5017.112</v>
      </c>
      <c r="Y8" s="112">
        <v>4976.823</v>
      </c>
      <c r="Z8" s="112">
        <v>4783.071</v>
      </c>
      <c r="AA8" s="132">
        <f t="shared" si="1"/>
        <v>151.81256508253887</v>
      </c>
      <c r="AB8" s="132">
        <f t="shared" si="0"/>
        <v>253.93168326846572</v>
      </c>
      <c r="AC8" s="132">
        <f t="shared" si="2"/>
        <v>230.58561926202646</v>
      </c>
      <c r="AD8" s="132">
        <f t="shared" si="3"/>
        <v>83.4633045605083</v>
      </c>
      <c r="AF8" s="158"/>
      <c r="AG8" s="159"/>
    </row>
    <row r="9" spans="2:33" ht="12.75">
      <c r="B9" s="124">
        <v>5</v>
      </c>
      <c r="C9" s="129" t="s">
        <v>45</v>
      </c>
      <c r="D9" s="127" t="s">
        <v>9</v>
      </c>
      <c r="E9" s="115">
        <v>391.381</v>
      </c>
      <c r="F9" s="112">
        <v>272.009</v>
      </c>
      <c r="G9" s="112">
        <v>404.161</v>
      </c>
      <c r="H9" s="112">
        <v>464.2</v>
      </c>
      <c r="I9" s="112">
        <v>835.572</v>
      </c>
      <c r="J9" s="112">
        <v>1350.705</v>
      </c>
      <c r="K9" s="112">
        <v>2231.71</v>
      </c>
      <c r="L9" s="112">
        <v>2803.417</v>
      </c>
      <c r="M9" s="112">
        <v>2587.885</v>
      </c>
      <c r="N9" s="112">
        <v>2635.087</v>
      </c>
      <c r="O9" s="112">
        <v>2293.493</v>
      </c>
      <c r="P9" s="118">
        <v>2205.866</v>
      </c>
      <c r="Q9" s="122">
        <v>18475.486</v>
      </c>
      <c r="R9" s="115">
        <v>1651.201</v>
      </c>
      <c r="S9" s="112">
        <v>1934.271</v>
      </c>
      <c r="T9" s="112">
        <v>2627.605</v>
      </c>
      <c r="U9" s="112">
        <v>3443.273</v>
      </c>
      <c r="V9" s="112">
        <v>3733.801</v>
      </c>
      <c r="W9" s="112">
        <v>4058.342</v>
      </c>
      <c r="X9" s="112">
        <v>4424.978</v>
      </c>
      <c r="Y9" s="112">
        <v>4458.776</v>
      </c>
      <c r="Z9" s="112">
        <v>4198.422</v>
      </c>
      <c r="AA9" s="132">
        <f t="shared" si="1"/>
        <v>169.20519634883567</v>
      </c>
      <c r="AB9" s="132">
        <f t="shared" si="0"/>
        <v>481.9934597972368</v>
      </c>
      <c r="AC9" s="132">
        <f t="shared" si="2"/>
        <v>323.9016599653572</v>
      </c>
      <c r="AD9" s="132">
        <f t="shared" si="3"/>
        <v>71.61426480766393</v>
      </c>
      <c r="AF9" s="158"/>
      <c r="AG9" s="159"/>
    </row>
    <row r="10" spans="2:33" ht="12.75">
      <c r="B10" s="124">
        <v>6</v>
      </c>
      <c r="C10" s="129" t="s">
        <v>85</v>
      </c>
      <c r="D10" s="127" t="s">
        <v>8</v>
      </c>
      <c r="E10" s="115">
        <v>878.738</v>
      </c>
      <c r="F10" s="112">
        <v>462.484</v>
      </c>
      <c r="G10" s="112">
        <v>430.158</v>
      </c>
      <c r="H10" s="112">
        <v>394.734</v>
      </c>
      <c r="I10" s="112">
        <v>764.585</v>
      </c>
      <c r="J10" s="112">
        <v>1173.891</v>
      </c>
      <c r="K10" s="112">
        <v>2005.805</v>
      </c>
      <c r="L10" s="112">
        <v>2241.571</v>
      </c>
      <c r="M10" s="112">
        <v>1829.77</v>
      </c>
      <c r="N10" s="112">
        <v>1956.059</v>
      </c>
      <c r="O10" s="112">
        <v>1845.155</v>
      </c>
      <c r="P10" s="118">
        <v>1736.149</v>
      </c>
      <c r="Q10" s="122">
        <v>15719.099</v>
      </c>
      <c r="R10" s="115">
        <v>1320.842</v>
      </c>
      <c r="S10" s="112">
        <v>1611.976</v>
      </c>
      <c r="T10" s="112">
        <v>2060.569</v>
      </c>
      <c r="U10" s="112">
        <v>2333.159</v>
      </c>
      <c r="V10" s="112">
        <v>2588.759</v>
      </c>
      <c r="W10" s="112">
        <v>2696.586</v>
      </c>
      <c r="X10" s="112">
        <v>3075.003</v>
      </c>
      <c r="Y10" s="112">
        <v>3133.584</v>
      </c>
      <c r="Z10" s="112">
        <v>2763.172</v>
      </c>
      <c r="AA10" s="132">
        <f t="shared" si="1"/>
        <v>111.98398779933005</v>
      </c>
      <c r="AB10" s="132">
        <f t="shared" si="0"/>
        <v>181.89247930991658</v>
      </c>
      <c r="AC10" s="132">
        <f t="shared" si="2"/>
        <v>226.52457344173902</v>
      </c>
      <c r="AD10" s="132">
        <f t="shared" si="3"/>
        <v>47.63112487341918</v>
      </c>
      <c r="AF10" s="158"/>
      <c r="AG10" s="159"/>
    </row>
    <row r="11" spans="2:33" ht="12.75">
      <c r="B11" s="124">
        <v>7</v>
      </c>
      <c r="C11" s="129" t="s">
        <v>17</v>
      </c>
      <c r="D11" s="127" t="s">
        <v>9</v>
      </c>
      <c r="E11" s="115">
        <v>164.515</v>
      </c>
      <c r="F11" s="112">
        <v>140.85</v>
      </c>
      <c r="G11" s="112">
        <v>270.858</v>
      </c>
      <c r="H11" s="112">
        <v>432.537</v>
      </c>
      <c r="I11" s="112">
        <v>852.577</v>
      </c>
      <c r="J11" s="112">
        <v>1406.614</v>
      </c>
      <c r="K11" s="112">
        <v>2430.136</v>
      </c>
      <c r="L11" s="112">
        <v>2647.992</v>
      </c>
      <c r="M11" s="112">
        <v>2303.213</v>
      </c>
      <c r="N11" s="112">
        <v>2281.747</v>
      </c>
      <c r="O11" s="112">
        <v>801.757</v>
      </c>
      <c r="P11" s="118">
        <v>741.331</v>
      </c>
      <c r="Q11" s="122">
        <v>14474.127</v>
      </c>
      <c r="R11" s="115">
        <v>557.407</v>
      </c>
      <c r="S11" s="112">
        <v>712.271</v>
      </c>
      <c r="T11" s="112">
        <v>1096.128</v>
      </c>
      <c r="U11" s="112">
        <v>2434.189</v>
      </c>
      <c r="V11" s="112">
        <v>3112.871</v>
      </c>
      <c r="W11" s="112">
        <v>3712.906</v>
      </c>
      <c r="X11" s="112">
        <v>4129.988</v>
      </c>
      <c r="Y11" s="112">
        <v>4160.231</v>
      </c>
      <c r="Z11" s="112">
        <v>3660.099</v>
      </c>
      <c r="AA11" s="132">
        <f t="shared" si="1"/>
        <v>121.3864546112549</v>
      </c>
      <c r="AB11" s="132">
        <f t="shared" si="0"/>
        <v>310.57125453166566</v>
      </c>
      <c r="AC11" s="132">
        <f t="shared" si="2"/>
        <v>244.01566577306474</v>
      </c>
      <c r="AD11" s="132">
        <f t="shared" si="3"/>
        <v>61.899009949547114</v>
      </c>
      <c r="AF11" s="158"/>
      <c r="AG11" s="159"/>
    </row>
    <row r="12" spans="2:33" ht="12.75">
      <c r="B12" s="124">
        <v>8</v>
      </c>
      <c r="C12" s="129" t="s">
        <v>46</v>
      </c>
      <c r="D12" s="127" t="s">
        <v>38</v>
      </c>
      <c r="E12" s="115">
        <v>253.335</v>
      </c>
      <c r="F12" s="112">
        <v>215.98</v>
      </c>
      <c r="G12" s="112">
        <v>261.544</v>
      </c>
      <c r="H12" s="112">
        <v>344.512</v>
      </c>
      <c r="I12" s="112">
        <v>625.463</v>
      </c>
      <c r="J12" s="112">
        <v>1182.206</v>
      </c>
      <c r="K12" s="112">
        <v>1994.029</v>
      </c>
      <c r="L12" s="112">
        <v>2288.174</v>
      </c>
      <c r="M12" s="112">
        <v>1913.024</v>
      </c>
      <c r="N12" s="112">
        <v>1752.461</v>
      </c>
      <c r="O12" s="112">
        <v>1325.33</v>
      </c>
      <c r="P12" s="118">
        <v>1200.327</v>
      </c>
      <c r="Q12" s="122">
        <v>13356.385</v>
      </c>
      <c r="R12" s="115">
        <v>844.173</v>
      </c>
      <c r="S12" s="112">
        <v>900.526</v>
      </c>
      <c r="T12" s="112">
        <v>1279.81</v>
      </c>
      <c r="U12" s="112">
        <v>1811.072</v>
      </c>
      <c r="V12" s="112">
        <v>2219.618</v>
      </c>
      <c r="W12" s="112">
        <v>2642.599</v>
      </c>
      <c r="X12" s="112">
        <v>3095.08</v>
      </c>
      <c r="Y12" s="112">
        <v>3136.757</v>
      </c>
      <c r="Z12" s="112">
        <v>2814.788</v>
      </c>
      <c r="AA12" s="132">
        <f t="shared" si="1"/>
        <v>106.47578442008809</v>
      </c>
      <c r="AB12" s="132">
        <f t="shared" si="0"/>
        <v>313.82934327962033</v>
      </c>
      <c r="AC12" s="132">
        <f t="shared" si="2"/>
        <v>210.0709930995581</v>
      </c>
      <c r="AD12" s="132">
        <f t="shared" si="3"/>
        <v>46.02572270556029</v>
      </c>
      <c r="AF12" s="158"/>
      <c r="AG12" s="159"/>
    </row>
    <row r="13" spans="2:33" ht="12.75">
      <c r="B13" s="124">
        <v>9</v>
      </c>
      <c r="C13" s="129" t="s">
        <v>88</v>
      </c>
      <c r="D13" s="127" t="s">
        <v>7</v>
      </c>
      <c r="E13" s="115">
        <v>198.014</v>
      </c>
      <c r="F13" s="112">
        <v>136.546</v>
      </c>
      <c r="G13" s="112">
        <v>230.114</v>
      </c>
      <c r="H13" s="112">
        <v>292.747</v>
      </c>
      <c r="I13" s="112">
        <v>496.537</v>
      </c>
      <c r="J13" s="112">
        <v>850.743</v>
      </c>
      <c r="K13" s="112">
        <v>1443.216</v>
      </c>
      <c r="L13" s="112">
        <v>1820.067</v>
      </c>
      <c r="M13" s="112">
        <v>1863.861</v>
      </c>
      <c r="N13" s="112">
        <v>2082.155</v>
      </c>
      <c r="O13" s="112">
        <v>1589.776</v>
      </c>
      <c r="P13" s="118">
        <v>1470.056</v>
      </c>
      <c r="Q13" s="122">
        <v>12473.832</v>
      </c>
      <c r="R13" s="115">
        <v>1152.719</v>
      </c>
      <c r="S13" s="112">
        <v>1174.367</v>
      </c>
      <c r="T13" s="112">
        <v>1750.013</v>
      </c>
      <c r="U13" s="112">
        <v>2565.689</v>
      </c>
      <c r="V13" s="112">
        <v>2999.785</v>
      </c>
      <c r="W13" s="112">
        <v>3294.474</v>
      </c>
      <c r="X13" s="112">
        <v>3298.003</v>
      </c>
      <c r="Y13" s="112">
        <v>3476.134</v>
      </c>
      <c r="Z13" s="112">
        <v>3443.156</v>
      </c>
      <c r="AA13" s="132">
        <f t="shared" si="1"/>
        <v>215.80509407932107</v>
      </c>
      <c r="AB13" s="132">
        <f t="shared" si="0"/>
        <v>622.0270456936215</v>
      </c>
      <c r="AC13" s="132">
        <f t="shared" si="2"/>
        <v>440.2318376465753</v>
      </c>
      <c r="AD13" s="132">
        <f t="shared" si="3"/>
        <v>99.27844819650085</v>
      </c>
      <c r="AF13" s="158"/>
      <c r="AG13" s="159"/>
    </row>
    <row r="14" spans="2:33" ht="12.75">
      <c r="B14" s="124">
        <v>10</v>
      </c>
      <c r="C14" s="129" t="s">
        <v>96</v>
      </c>
      <c r="D14" s="127" t="s">
        <v>4</v>
      </c>
      <c r="E14" s="115">
        <v>418.626</v>
      </c>
      <c r="F14" s="112">
        <v>123.452</v>
      </c>
      <c r="G14" s="112">
        <v>198.615</v>
      </c>
      <c r="H14" s="112">
        <v>357.485</v>
      </c>
      <c r="I14" s="112">
        <v>563.814</v>
      </c>
      <c r="J14" s="112">
        <v>858.704</v>
      </c>
      <c r="K14" s="112">
        <v>1243.71</v>
      </c>
      <c r="L14" s="112">
        <v>1697.781</v>
      </c>
      <c r="M14" s="112">
        <v>1631.598</v>
      </c>
      <c r="N14" s="112">
        <v>1850.05</v>
      </c>
      <c r="O14" s="112">
        <v>1719.901</v>
      </c>
      <c r="P14" s="118">
        <v>1491.011</v>
      </c>
      <c r="Q14" s="122">
        <v>12154.747</v>
      </c>
      <c r="R14" s="115">
        <v>1211.754</v>
      </c>
      <c r="S14" s="112">
        <v>1410.185</v>
      </c>
      <c r="T14" s="112">
        <v>1890.731</v>
      </c>
      <c r="U14" s="112">
        <v>2366.398</v>
      </c>
      <c r="V14" s="112">
        <v>2529.352</v>
      </c>
      <c r="W14" s="112">
        <v>2716.598</v>
      </c>
      <c r="X14" s="112">
        <v>2933.926</v>
      </c>
      <c r="Y14" s="112">
        <v>2948.553</v>
      </c>
      <c r="Z14" s="112">
        <v>2824.703</v>
      </c>
      <c r="AA14" s="132">
        <f t="shared" si="1"/>
        <v>193.66833079942515</v>
      </c>
      <c r="AB14" s="132">
        <f t="shared" si="0"/>
        <v>509.24971614420554</v>
      </c>
      <c r="AC14" s="132">
        <f t="shared" si="2"/>
        <v>327.6592792259339</v>
      </c>
      <c r="AD14" s="132">
        <f t="shared" si="3"/>
        <v>90.40044923682873</v>
      </c>
      <c r="AF14" s="158"/>
      <c r="AG14" s="159"/>
    </row>
    <row r="15" spans="2:33" ht="12.75">
      <c r="B15" s="124">
        <v>11</v>
      </c>
      <c r="C15" s="129" t="s">
        <v>16</v>
      </c>
      <c r="D15" s="127" t="s">
        <v>3</v>
      </c>
      <c r="E15" s="115">
        <v>310.99</v>
      </c>
      <c r="F15" s="112">
        <v>341.344</v>
      </c>
      <c r="G15" s="112">
        <v>370.727</v>
      </c>
      <c r="H15" s="112">
        <v>413.89</v>
      </c>
      <c r="I15" s="112">
        <v>565.229</v>
      </c>
      <c r="J15" s="112">
        <v>819.021</v>
      </c>
      <c r="K15" s="112">
        <v>1338.318</v>
      </c>
      <c r="L15" s="112">
        <v>1649.622</v>
      </c>
      <c r="M15" s="112">
        <v>1504.367</v>
      </c>
      <c r="N15" s="112">
        <v>1499.693</v>
      </c>
      <c r="O15" s="112">
        <v>1443.099</v>
      </c>
      <c r="P15" s="118">
        <v>1330.131</v>
      </c>
      <c r="Q15" s="122">
        <v>11586.431</v>
      </c>
      <c r="R15" s="115">
        <v>920.646</v>
      </c>
      <c r="S15" s="112">
        <v>1096.561</v>
      </c>
      <c r="T15" s="112">
        <v>1622.664</v>
      </c>
      <c r="U15" s="112">
        <v>2320.214</v>
      </c>
      <c r="V15" s="112">
        <v>2623.809</v>
      </c>
      <c r="W15" s="112">
        <v>3005.609</v>
      </c>
      <c r="X15" s="112">
        <v>3235.251</v>
      </c>
      <c r="Y15" s="112">
        <v>3278.747</v>
      </c>
      <c r="Z15" s="112">
        <v>3261.711</v>
      </c>
      <c r="AA15" s="132">
        <f t="shared" si="1"/>
        <v>192.13356982722925</v>
      </c>
      <c r="AB15" s="132">
        <f t="shared" si="0"/>
        <v>255.7824020268586</v>
      </c>
      <c r="AC15" s="132">
        <f t="shared" si="2"/>
        <v>342.1030620530104</v>
      </c>
      <c r="AD15" s="132">
        <f t="shared" si="3"/>
        <v>117.60999415222511</v>
      </c>
      <c r="AF15" s="158"/>
      <c r="AG15" s="159"/>
    </row>
    <row r="16" spans="2:33" ht="12.75">
      <c r="B16" s="124">
        <v>12</v>
      </c>
      <c r="C16" s="129" t="s">
        <v>86</v>
      </c>
      <c r="D16" s="127" t="s">
        <v>6</v>
      </c>
      <c r="E16" s="115">
        <v>198.545</v>
      </c>
      <c r="F16" s="112">
        <v>159.084</v>
      </c>
      <c r="G16" s="112">
        <v>215.61</v>
      </c>
      <c r="H16" s="112">
        <v>270.888</v>
      </c>
      <c r="I16" s="112">
        <v>402.527</v>
      </c>
      <c r="J16" s="112">
        <v>730.049</v>
      </c>
      <c r="K16" s="112">
        <v>1485.978</v>
      </c>
      <c r="L16" s="112">
        <v>1792.004</v>
      </c>
      <c r="M16" s="112">
        <v>1584.456</v>
      </c>
      <c r="N16" s="112">
        <v>1580.563</v>
      </c>
      <c r="O16" s="112">
        <v>1119.464</v>
      </c>
      <c r="P16" s="118">
        <v>926.948</v>
      </c>
      <c r="Q16" s="122">
        <v>10466.116</v>
      </c>
      <c r="R16" s="115">
        <v>823.48</v>
      </c>
      <c r="S16" s="112">
        <v>876.67</v>
      </c>
      <c r="T16" s="112">
        <v>1243.6</v>
      </c>
      <c r="U16" s="112">
        <v>1793.988</v>
      </c>
      <c r="V16" s="112">
        <v>2122.676</v>
      </c>
      <c r="W16" s="112">
        <v>2413.083</v>
      </c>
      <c r="X16" s="112">
        <v>2789.474</v>
      </c>
      <c r="Y16" s="112">
        <v>2788.65</v>
      </c>
      <c r="Z16" s="112">
        <v>2662.782</v>
      </c>
      <c r="AA16" s="164">
        <f t="shared" si="1"/>
        <v>156.09068448800812</v>
      </c>
      <c r="AB16" s="132">
        <f t="shared" si="0"/>
        <v>413.529260919093</v>
      </c>
      <c r="AC16" s="132">
        <f t="shared" si="2"/>
        <v>351.00886093266377</v>
      </c>
      <c r="AD16" s="132">
        <f t="shared" si="3"/>
        <v>69.48094762339383</v>
      </c>
      <c r="AF16" s="158"/>
      <c r="AG16" s="159"/>
    </row>
    <row r="17" spans="2:33" ht="12.75">
      <c r="B17" s="124">
        <v>13</v>
      </c>
      <c r="C17" s="129" t="s">
        <v>113</v>
      </c>
      <c r="D17" s="127" t="s">
        <v>7</v>
      </c>
      <c r="E17" s="115">
        <v>206.071</v>
      </c>
      <c r="F17" s="112">
        <v>145.913</v>
      </c>
      <c r="G17" s="112">
        <v>219.111</v>
      </c>
      <c r="H17" s="112">
        <v>262.505</v>
      </c>
      <c r="I17" s="112">
        <v>360.524</v>
      </c>
      <c r="J17" s="112">
        <v>650.602</v>
      </c>
      <c r="K17" s="112">
        <v>1249.295</v>
      </c>
      <c r="L17" s="112">
        <v>1431.953</v>
      </c>
      <c r="M17" s="112">
        <v>1461.064</v>
      </c>
      <c r="N17" s="112">
        <v>1670.874</v>
      </c>
      <c r="O17" s="112">
        <v>1216.35</v>
      </c>
      <c r="P17" s="118">
        <v>1055.081</v>
      </c>
      <c r="Q17" s="122">
        <v>9929.343</v>
      </c>
      <c r="R17" s="115">
        <v>766.633</v>
      </c>
      <c r="S17" s="112">
        <v>952.102</v>
      </c>
      <c r="T17" s="112">
        <v>1300.707</v>
      </c>
      <c r="U17" s="112">
        <v>1787.481</v>
      </c>
      <c r="V17" s="112">
        <v>1928.245</v>
      </c>
      <c r="W17" s="112">
        <v>1940.245</v>
      </c>
      <c r="X17" s="112">
        <v>1971.39</v>
      </c>
      <c r="Y17" s="112">
        <v>1933.371</v>
      </c>
      <c r="Z17" s="112">
        <v>2063.941</v>
      </c>
      <c r="AA17" s="164">
        <f t="shared" si="1"/>
        <v>144.59699437351154</v>
      </c>
      <c r="AB17" s="132">
        <f t="shared" si="0"/>
        <v>428.7109850375156</v>
      </c>
      <c r="AC17" s="132">
        <f t="shared" si="2"/>
        <v>344.0823912106411</v>
      </c>
      <c r="AD17" s="132">
        <f t="shared" si="3"/>
        <v>44.09107763973357</v>
      </c>
      <c r="AF17" s="158"/>
      <c r="AG17" s="159"/>
    </row>
    <row r="18" spans="2:33" ht="12.75">
      <c r="B18" s="124">
        <v>14</v>
      </c>
      <c r="C18" s="129" t="s">
        <v>18</v>
      </c>
      <c r="D18" s="127" t="s">
        <v>3</v>
      </c>
      <c r="E18" s="115">
        <v>224.369</v>
      </c>
      <c r="F18" s="112">
        <v>202.039</v>
      </c>
      <c r="G18" s="112">
        <v>247.086</v>
      </c>
      <c r="H18" s="112">
        <v>279.483</v>
      </c>
      <c r="I18" s="112">
        <v>406.781</v>
      </c>
      <c r="J18" s="112">
        <v>753.869</v>
      </c>
      <c r="K18" s="112">
        <v>1222.791</v>
      </c>
      <c r="L18" s="112">
        <v>1458.08</v>
      </c>
      <c r="M18" s="112">
        <v>1291.328</v>
      </c>
      <c r="N18" s="112">
        <v>1193.101</v>
      </c>
      <c r="O18" s="112">
        <v>1142.484</v>
      </c>
      <c r="P18" s="118">
        <v>1156.834</v>
      </c>
      <c r="Q18" s="122">
        <v>9578.245</v>
      </c>
      <c r="R18" s="115">
        <v>813.677</v>
      </c>
      <c r="S18" s="112">
        <v>947.853</v>
      </c>
      <c r="T18" s="112">
        <v>1361.427</v>
      </c>
      <c r="U18" s="112">
        <v>1738.731</v>
      </c>
      <c r="V18" s="112">
        <v>1920.949</v>
      </c>
      <c r="W18" s="112">
        <v>2144.584</v>
      </c>
      <c r="X18" s="112">
        <v>2302.276</v>
      </c>
      <c r="Y18" s="112">
        <v>2380.547</v>
      </c>
      <c r="Z18" s="112">
        <v>2300.27</v>
      </c>
      <c r="AA18" s="164">
        <f t="shared" si="1"/>
        <v>161.43228544490108</v>
      </c>
      <c r="AB18" s="132">
        <f t="shared" si="0"/>
        <v>363.6948510305956</v>
      </c>
      <c r="AC18" s="132">
        <f t="shared" si="2"/>
        <v>303.03666397478565</v>
      </c>
      <c r="AD18" s="132">
        <f t="shared" si="3"/>
        <v>75.79917320355804</v>
      </c>
      <c r="AF18" s="158"/>
      <c r="AG18" s="159"/>
    </row>
    <row r="19" spans="2:33" ht="12.75">
      <c r="B19" s="124">
        <v>15</v>
      </c>
      <c r="C19" s="129" t="s">
        <v>44</v>
      </c>
      <c r="D19" s="127" t="s">
        <v>5</v>
      </c>
      <c r="E19" s="115">
        <v>281.226</v>
      </c>
      <c r="F19" s="112">
        <v>163.556</v>
      </c>
      <c r="G19" s="112">
        <v>185.857</v>
      </c>
      <c r="H19" s="112">
        <v>249.109</v>
      </c>
      <c r="I19" s="112">
        <v>403.365</v>
      </c>
      <c r="J19" s="112">
        <v>644.615</v>
      </c>
      <c r="K19" s="112">
        <v>1266.509</v>
      </c>
      <c r="L19" s="112">
        <v>1468.159</v>
      </c>
      <c r="M19" s="112">
        <v>1301.354</v>
      </c>
      <c r="N19" s="112">
        <v>1310.297</v>
      </c>
      <c r="O19" s="112">
        <v>1108.271</v>
      </c>
      <c r="P19" s="118">
        <v>949.084</v>
      </c>
      <c r="Q19" s="122">
        <v>9331.402</v>
      </c>
      <c r="R19" s="115">
        <v>798.502</v>
      </c>
      <c r="S19" s="112">
        <v>819.29</v>
      </c>
      <c r="T19" s="112">
        <v>1122.064</v>
      </c>
      <c r="U19" s="112">
        <v>1561.943</v>
      </c>
      <c r="V19" s="112">
        <v>1692.397</v>
      </c>
      <c r="W19" s="112">
        <v>1580.268</v>
      </c>
      <c r="X19" s="112">
        <v>2216.535</v>
      </c>
      <c r="Y19" s="112">
        <v>2147.837</v>
      </c>
      <c r="Z19" s="112">
        <v>1999.538</v>
      </c>
      <c r="AA19" s="164">
        <f t="shared" si="1"/>
        <v>133.7182812827499</v>
      </c>
      <c r="AB19" s="132">
        <f t="shared" si="0"/>
        <v>334.45711413344236</v>
      </c>
      <c r="AC19" s="132">
        <f t="shared" si="2"/>
        <v>272.72754606661533</v>
      </c>
      <c r="AD19" s="132">
        <f t="shared" si="3"/>
        <v>57.67778272764619</v>
      </c>
      <c r="AF19" s="158"/>
      <c r="AG19" s="159"/>
    </row>
    <row r="20" spans="2:33" ht="12.75">
      <c r="B20" s="124">
        <v>16</v>
      </c>
      <c r="C20" s="129" t="s">
        <v>39</v>
      </c>
      <c r="D20" s="127" t="s">
        <v>11</v>
      </c>
      <c r="E20" s="115">
        <v>173.987</v>
      </c>
      <c r="F20" s="112">
        <v>105.871</v>
      </c>
      <c r="G20" s="112">
        <v>147.947</v>
      </c>
      <c r="H20" s="112">
        <v>181.18</v>
      </c>
      <c r="I20" s="112">
        <v>257.68</v>
      </c>
      <c r="J20" s="112">
        <v>511.807</v>
      </c>
      <c r="K20" s="112">
        <v>1229.59</v>
      </c>
      <c r="L20" s="112">
        <v>1281.919</v>
      </c>
      <c r="M20" s="112">
        <v>1289.573</v>
      </c>
      <c r="N20" s="112">
        <v>1568.676</v>
      </c>
      <c r="O20" s="112">
        <v>1314.479</v>
      </c>
      <c r="P20" s="118">
        <v>1085.053</v>
      </c>
      <c r="Q20" s="122">
        <v>9147.762</v>
      </c>
      <c r="R20" s="115">
        <v>814.565</v>
      </c>
      <c r="S20" s="112">
        <v>1019.526</v>
      </c>
      <c r="T20" s="112">
        <v>1406.92</v>
      </c>
      <c r="U20" s="112">
        <v>1797.879</v>
      </c>
      <c r="V20" s="112">
        <v>2059.145</v>
      </c>
      <c r="W20" s="112">
        <v>2249.244</v>
      </c>
      <c r="X20" s="112">
        <v>2413.639</v>
      </c>
      <c r="Y20" s="112">
        <v>2321.778</v>
      </c>
      <c r="Z20" s="112">
        <v>2277.37</v>
      </c>
      <c r="AA20" s="164">
        <f t="shared" si="1"/>
        <v>215.85858550755535</v>
      </c>
      <c r="AB20" s="132">
        <f t="shared" si="0"/>
        <v>657.5907247460875</v>
      </c>
      <c r="AC20" s="132">
        <f t="shared" si="2"/>
        <v>542.3140805350348</v>
      </c>
      <c r="AD20" s="132">
        <f t="shared" si="3"/>
        <v>84.49449393620023</v>
      </c>
      <c r="AF20" s="158"/>
      <c r="AG20" s="159"/>
    </row>
    <row r="21" spans="2:33" ht="12.75">
      <c r="B21" s="124">
        <v>17</v>
      </c>
      <c r="C21" s="129" t="s">
        <v>47</v>
      </c>
      <c r="D21" s="127" t="s">
        <v>9</v>
      </c>
      <c r="E21" s="115">
        <v>162.442</v>
      </c>
      <c r="F21" s="112">
        <v>100.835</v>
      </c>
      <c r="G21" s="112">
        <v>160.827</v>
      </c>
      <c r="H21" s="112">
        <v>202.743</v>
      </c>
      <c r="I21" s="112">
        <v>368.412</v>
      </c>
      <c r="J21" s="112">
        <v>636.914</v>
      </c>
      <c r="K21" s="112">
        <v>1123.379</v>
      </c>
      <c r="L21" s="112">
        <v>1381.268</v>
      </c>
      <c r="M21" s="112">
        <v>1324.663</v>
      </c>
      <c r="N21" s="112">
        <v>1508.491</v>
      </c>
      <c r="O21" s="112">
        <v>974.17</v>
      </c>
      <c r="P21" s="118">
        <v>802.767</v>
      </c>
      <c r="Q21" s="122">
        <v>8746.911</v>
      </c>
      <c r="R21" s="115">
        <v>683.645</v>
      </c>
      <c r="S21" s="112">
        <v>858.235</v>
      </c>
      <c r="T21" s="112">
        <v>1162.554</v>
      </c>
      <c r="U21" s="112">
        <v>1635.619</v>
      </c>
      <c r="V21" s="112">
        <v>1826.84</v>
      </c>
      <c r="W21" s="112">
        <v>1901.902</v>
      </c>
      <c r="X21" s="112">
        <v>2056.801</v>
      </c>
      <c r="Y21" s="112">
        <v>2045.226</v>
      </c>
      <c r="Z21" s="112">
        <v>1882.863</v>
      </c>
      <c r="AA21" s="164">
        <f t="shared" si="1"/>
        <v>157.32360606084464</v>
      </c>
      <c r="AB21" s="132">
        <f t="shared" si="0"/>
        <v>537.6817950314074</v>
      </c>
      <c r="AC21" s="132">
        <f t="shared" si="2"/>
        <v>344.0442557502924</v>
      </c>
      <c r="AD21" s="132">
        <f t="shared" si="3"/>
        <v>56.29160344814079</v>
      </c>
      <c r="AF21" s="158"/>
      <c r="AG21" s="159"/>
    </row>
    <row r="22" spans="2:33" ht="12.75">
      <c r="B22" s="124">
        <v>18</v>
      </c>
      <c r="C22" s="129" t="s">
        <v>19</v>
      </c>
      <c r="D22" s="127" t="s">
        <v>2</v>
      </c>
      <c r="E22" s="115">
        <v>198.895</v>
      </c>
      <c r="F22" s="112">
        <v>95.802</v>
      </c>
      <c r="G22" s="112">
        <v>110.169</v>
      </c>
      <c r="H22" s="112">
        <v>119.822</v>
      </c>
      <c r="I22" s="112">
        <v>150.289</v>
      </c>
      <c r="J22" s="112">
        <v>283.416</v>
      </c>
      <c r="K22" s="112">
        <v>638.596</v>
      </c>
      <c r="L22" s="112">
        <v>1231.742</v>
      </c>
      <c r="M22" s="112">
        <v>1330.372</v>
      </c>
      <c r="N22" s="112">
        <v>1542.5</v>
      </c>
      <c r="O22" s="112">
        <v>1382.609</v>
      </c>
      <c r="P22" s="118">
        <v>1177.562</v>
      </c>
      <c r="Q22" s="122">
        <v>8261.774</v>
      </c>
      <c r="R22" s="115">
        <v>969.467</v>
      </c>
      <c r="S22" s="112">
        <v>1312.296</v>
      </c>
      <c r="T22" s="112">
        <v>1815.527</v>
      </c>
      <c r="U22" s="112">
        <v>2369.016</v>
      </c>
      <c r="V22" s="112">
        <v>2581.661</v>
      </c>
      <c r="W22" s="112">
        <v>2822.524</v>
      </c>
      <c r="X22" s="112">
        <v>3036.257</v>
      </c>
      <c r="Y22" s="112">
        <v>3045.133</v>
      </c>
      <c r="Z22" s="112">
        <v>2755.138</v>
      </c>
      <c r="AA22" s="164">
        <f t="shared" si="1"/>
        <v>397.8722335080425</v>
      </c>
      <c r="AB22" s="132">
        <f t="shared" si="0"/>
        <v>912.011381543523</v>
      </c>
      <c r="AC22" s="132">
        <f t="shared" si="2"/>
        <v>1304.303855096499</v>
      </c>
      <c r="AD22" s="132">
        <f t="shared" si="3"/>
        <v>176.08024469570807</v>
      </c>
      <c r="AF22" s="158"/>
      <c r="AG22" s="159"/>
    </row>
    <row r="23" spans="2:33" ht="12.75">
      <c r="B23" s="124">
        <v>19</v>
      </c>
      <c r="C23" s="129" t="s">
        <v>40</v>
      </c>
      <c r="D23" s="127" t="s">
        <v>7</v>
      </c>
      <c r="E23" s="115">
        <v>147.748</v>
      </c>
      <c r="F23" s="112">
        <v>112.557</v>
      </c>
      <c r="G23" s="112">
        <v>195.141</v>
      </c>
      <c r="H23" s="112">
        <v>227.763</v>
      </c>
      <c r="I23" s="112">
        <v>335.235</v>
      </c>
      <c r="J23" s="112">
        <v>560.427</v>
      </c>
      <c r="K23" s="112">
        <v>1109.864</v>
      </c>
      <c r="L23" s="112">
        <v>1225.225</v>
      </c>
      <c r="M23" s="112">
        <v>1177.18</v>
      </c>
      <c r="N23" s="112">
        <v>1335.888</v>
      </c>
      <c r="O23" s="112">
        <v>829.554</v>
      </c>
      <c r="P23" s="118">
        <v>682.218</v>
      </c>
      <c r="Q23" s="122">
        <v>7938.8</v>
      </c>
      <c r="R23" s="115">
        <v>551.612</v>
      </c>
      <c r="S23" s="112">
        <v>529.133</v>
      </c>
      <c r="T23" s="112">
        <v>866.223</v>
      </c>
      <c r="U23" s="112">
        <v>1296.427</v>
      </c>
      <c r="V23" s="112">
        <v>1560.44</v>
      </c>
      <c r="W23" s="112">
        <v>1738.454</v>
      </c>
      <c r="X23" s="112">
        <v>1866.671</v>
      </c>
      <c r="Y23" s="112">
        <v>1902.878</v>
      </c>
      <c r="Z23" s="112">
        <v>1836.064</v>
      </c>
      <c r="AA23" s="164">
        <f t="shared" si="1"/>
        <v>138.60868096339917</v>
      </c>
      <c r="AB23" s="132">
        <f t="shared" si="0"/>
        <v>327.4860246878883</v>
      </c>
      <c r="AC23" s="132">
        <f t="shared" si="2"/>
        <v>309.0456416761243</v>
      </c>
      <c r="AD23" s="132">
        <f t="shared" si="3"/>
        <v>59.60090186714058</v>
      </c>
      <c r="AF23" s="158"/>
      <c r="AG23" s="159"/>
    </row>
    <row r="24" spans="2:33" ht="12.75">
      <c r="B24" s="124">
        <v>20</v>
      </c>
      <c r="C24" s="129" t="s">
        <v>20</v>
      </c>
      <c r="D24" s="127" t="s">
        <v>1</v>
      </c>
      <c r="E24" s="115">
        <v>229.349</v>
      </c>
      <c r="F24" s="112">
        <v>173.604</v>
      </c>
      <c r="G24" s="112">
        <v>219.598</v>
      </c>
      <c r="H24" s="112">
        <v>235.951</v>
      </c>
      <c r="I24" s="112">
        <v>271.109</v>
      </c>
      <c r="J24" s="112">
        <v>462.956</v>
      </c>
      <c r="K24" s="112">
        <v>881.505</v>
      </c>
      <c r="L24" s="112">
        <v>945.907</v>
      </c>
      <c r="M24" s="112">
        <v>885.641</v>
      </c>
      <c r="N24" s="112">
        <v>1055.497</v>
      </c>
      <c r="O24" s="112">
        <v>1107.987</v>
      </c>
      <c r="P24" s="118">
        <v>1023.801</v>
      </c>
      <c r="Q24" s="122">
        <v>7492.905</v>
      </c>
      <c r="R24" s="115">
        <v>731.862</v>
      </c>
      <c r="S24" s="112">
        <v>767.797</v>
      </c>
      <c r="T24" s="112">
        <v>1157.619</v>
      </c>
      <c r="U24" s="112">
        <v>1477.873</v>
      </c>
      <c r="V24" s="112">
        <v>1740.717</v>
      </c>
      <c r="W24" s="112">
        <v>1920.565</v>
      </c>
      <c r="X24" s="112">
        <v>1926.356</v>
      </c>
      <c r="Y24" s="112">
        <v>1926.557</v>
      </c>
      <c r="Z24" s="112">
        <v>1862.172</v>
      </c>
      <c r="AA24" s="164">
        <f t="shared" si="1"/>
        <v>213.81120489035266</v>
      </c>
      <c r="AB24" s="132">
        <f t="shared" si="0"/>
        <v>326.836998093329</v>
      </c>
      <c r="AC24" s="132">
        <f t="shared" si="2"/>
        <v>429.8010548279617</v>
      </c>
      <c r="AD24" s="132">
        <f t="shared" si="3"/>
        <v>110.65143216885187</v>
      </c>
      <c r="AF24" s="158"/>
      <c r="AG24" s="159"/>
    </row>
    <row r="25" spans="2:33" ht="12.75">
      <c r="B25" s="124">
        <v>21</v>
      </c>
      <c r="C25" s="129" t="s">
        <v>43</v>
      </c>
      <c r="D25" s="127" t="s">
        <v>37</v>
      </c>
      <c r="E25" s="115">
        <v>196.332</v>
      </c>
      <c r="F25" s="112">
        <v>172.321</v>
      </c>
      <c r="G25" s="112">
        <v>236.521</v>
      </c>
      <c r="H25" s="112">
        <v>251.444</v>
      </c>
      <c r="I25" s="112">
        <v>356.295</v>
      </c>
      <c r="J25" s="112">
        <v>636.215</v>
      </c>
      <c r="K25" s="112">
        <v>1035.478</v>
      </c>
      <c r="L25" s="112">
        <v>1179.427</v>
      </c>
      <c r="M25" s="112">
        <v>1046.214</v>
      </c>
      <c r="N25" s="112">
        <v>879.896</v>
      </c>
      <c r="O25" s="112">
        <v>713.374</v>
      </c>
      <c r="P25" s="118">
        <v>736.539</v>
      </c>
      <c r="Q25" s="122">
        <v>7440.056</v>
      </c>
      <c r="R25" s="115">
        <v>646.557</v>
      </c>
      <c r="S25" s="112">
        <v>588.138</v>
      </c>
      <c r="T25" s="112">
        <v>776.579</v>
      </c>
      <c r="U25" s="112">
        <v>950.101</v>
      </c>
      <c r="V25" s="112">
        <v>1247.637</v>
      </c>
      <c r="W25" s="112">
        <v>1565.3</v>
      </c>
      <c r="X25" s="112">
        <v>1686.128</v>
      </c>
      <c r="Y25" s="112">
        <v>1623.04</v>
      </c>
      <c r="Z25" s="112">
        <v>1585.378</v>
      </c>
      <c r="AA25" s="164">
        <f t="shared" si="1"/>
        <v>108.77382247863947</v>
      </c>
      <c r="AB25" s="132">
        <f t="shared" si="0"/>
        <v>232.34639954789867</v>
      </c>
      <c r="AC25" s="132">
        <f t="shared" si="2"/>
        <v>202.50620199782298</v>
      </c>
      <c r="AD25" s="132">
        <f t="shared" si="3"/>
        <v>50.0879299406124</v>
      </c>
      <c r="AF25" s="158"/>
      <c r="AG25" s="159"/>
    </row>
    <row r="26" spans="2:33" ht="12.75">
      <c r="B26" s="124">
        <v>22</v>
      </c>
      <c r="C26" s="129" t="s">
        <v>87</v>
      </c>
      <c r="D26" s="127" t="s">
        <v>114</v>
      </c>
      <c r="E26" s="115">
        <v>230.37</v>
      </c>
      <c r="F26" s="112">
        <v>175.794</v>
      </c>
      <c r="G26" s="112">
        <v>215.272</v>
      </c>
      <c r="H26" s="112">
        <v>305.438</v>
      </c>
      <c r="I26" s="112">
        <v>385.408</v>
      </c>
      <c r="J26" s="112">
        <v>621.51</v>
      </c>
      <c r="K26" s="112">
        <v>949.798</v>
      </c>
      <c r="L26" s="112">
        <v>1052.209</v>
      </c>
      <c r="M26" s="112">
        <v>943.861</v>
      </c>
      <c r="N26" s="112">
        <v>742.831</v>
      </c>
      <c r="O26" s="112">
        <v>589.93</v>
      </c>
      <c r="P26" s="118">
        <v>675.196</v>
      </c>
      <c r="Q26" s="122">
        <v>6887.617</v>
      </c>
      <c r="R26" s="115">
        <v>592.863</v>
      </c>
      <c r="S26" s="112">
        <v>573.869</v>
      </c>
      <c r="T26" s="112">
        <v>825.378</v>
      </c>
      <c r="U26" s="112">
        <v>1086.669</v>
      </c>
      <c r="V26" s="112">
        <v>1122.453</v>
      </c>
      <c r="W26" s="112">
        <v>1225.943</v>
      </c>
      <c r="X26" s="112">
        <v>1342.13</v>
      </c>
      <c r="Y26" s="112">
        <v>1401.236</v>
      </c>
      <c r="Z26" s="112">
        <v>1181.365</v>
      </c>
      <c r="AA26" s="164">
        <f t="shared" si="1"/>
        <v>91.65077075042116</v>
      </c>
      <c r="AB26" s="132">
        <f t="shared" si="0"/>
        <v>220.56559323888547</v>
      </c>
      <c r="AC26" s="132">
        <f t="shared" si="2"/>
        <v>161.74795558522231</v>
      </c>
      <c r="AD26" s="132">
        <f t="shared" si="3"/>
        <v>33.22833881219389</v>
      </c>
      <c r="AF26" s="158"/>
      <c r="AG26" s="159"/>
    </row>
    <row r="27" spans="2:33" ht="12.75">
      <c r="B27" s="124">
        <v>23</v>
      </c>
      <c r="C27" s="129" t="s">
        <v>115</v>
      </c>
      <c r="D27" s="127" t="s">
        <v>9</v>
      </c>
      <c r="E27" s="115">
        <v>228.819</v>
      </c>
      <c r="F27" s="112">
        <v>178.838</v>
      </c>
      <c r="G27" s="112">
        <v>268.829</v>
      </c>
      <c r="H27" s="112">
        <v>264.253</v>
      </c>
      <c r="I27" s="112">
        <v>371.089</v>
      </c>
      <c r="J27" s="112">
        <v>464.143</v>
      </c>
      <c r="K27" s="112">
        <v>649.179</v>
      </c>
      <c r="L27" s="112">
        <v>769.909</v>
      </c>
      <c r="M27" s="112">
        <v>714.7</v>
      </c>
      <c r="N27" s="112">
        <v>925.23</v>
      </c>
      <c r="O27" s="112">
        <v>980.335</v>
      </c>
      <c r="P27" s="118">
        <v>973.624</v>
      </c>
      <c r="Q27" s="122">
        <v>6788.948</v>
      </c>
      <c r="R27" s="115">
        <v>826.691</v>
      </c>
      <c r="S27" s="112">
        <v>871.443</v>
      </c>
      <c r="T27" s="112">
        <v>1035.243</v>
      </c>
      <c r="U27" s="112">
        <v>1059.155</v>
      </c>
      <c r="V27" s="112">
        <v>891.079</v>
      </c>
      <c r="W27" s="112">
        <v>922.423</v>
      </c>
      <c r="X27" s="112">
        <v>1063.809</v>
      </c>
      <c r="Y27" s="112">
        <v>1085.55</v>
      </c>
      <c r="Z27" s="112">
        <v>954.97</v>
      </c>
      <c r="AA27" s="164">
        <f t="shared" si="1"/>
        <v>122.78516399604169</v>
      </c>
      <c r="AB27" s="132">
        <f t="shared" si="0"/>
        <v>304.0552206549729</v>
      </c>
      <c r="AC27" s="132">
        <f t="shared" si="2"/>
        <v>161.27295961290972</v>
      </c>
      <c r="AD27" s="132">
        <f t="shared" si="3"/>
        <v>45.48441550894464</v>
      </c>
      <c r="AF27" s="158"/>
      <c r="AG27" s="159"/>
    </row>
    <row r="28" spans="2:33" ht="12.75">
      <c r="B28" s="124">
        <v>24</v>
      </c>
      <c r="C28" s="129" t="s">
        <v>89</v>
      </c>
      <c r="D28" s="127" t="s">
        <v>8</v>
      </c>
      <c r="E28" s="115">
        <v>213.946</v>
      </c>
      <c r="F28" s="112">
        <v>173.209</v>
      </c>
      <c r="G28" s="112">
        <v>165.276</v>
      </c>
      <c r="H28" s="112">
        <v>161.638</v>
      </c>
      <c r="I28" s="112">
        <v>323.031</v>
      </c>
      <c r="J28" s="112">
        <v>490.437</v>
      </c>
      <c r="K28" s="112">
        <v>928.533</v>
      </c>
      <c r="L28" s="112">
        <v>1034.938</v>
      </c>
      <c r="M28" s="112">
        <v>880.228</v>
      </c>
      <c r="N28" s="112">
        <v>866.117</v>
      </c>
      <c r="O28" s="112">
        <v>653.294</v>
      </c>
      <c r="P28" s="118">
        <v>638.291</v>
      </c>
      <c r="Q28" s="122">
        <v>6528.938</v>
      </c>
      <c r="R28" s="115">
        <v>435.845</v>
      </c>
      <c r="S28" s="112">
        <v>570.021</v>
      </c>
      <c r="T28" s="112">
        <v>741.644</v>
      </c>
      <c r="U28" s="112">
        <v>1016.753</v>
      </c>
      <c r="V28" s="112">
        <v>1209.157</v>
      </c>
      <c r="W28" s="112">
        <v>1317.734</v>
      </c>
      <c r="X28" s="112">
        <v>1489.651</v>
      </c>
      <c r="Y28" s="112">
        <v>1428.837</v>
      </c>
      <c r="Z28" s="112">
        <v>1202.814</v>
      </c>
      <c r="AA28" s="164">
        <f t="shared" si="1"/>
        <v>115.32710656665527</v>
      </c>
      <c r="AB28" s="132">
        <f t="shared" si="0"/>
        <v>216.3309082944295</v>
      </c>
      <c r="AC28" s="132">
        <f t="shared" si="2"/>
        <v>263.4111573510982</v>
      </c>
      <c r="AD28" s="132">
        <f t="shared" si="3"/>
        <v>44.927504633929274</v>
      </c>
      <c r="AF28" s="158"/>
      <c r="AG28" s="159"/>
    </row>
    <row r="29" spans="2:33" ht="12.75">
      <c r="B29" s="124">
        <v>25</v>
      </c>
      <c r="C29" s="129" t="s">
        <v>97</v>
      </c>
      <c r="D29" s="127" t="s">
        <v>3</v>
      </c>
      <c r="E29" s="115">
        <v>116.933</v>
      </c>
      <c r="F29" s="112">
        <v>81.191</v>
      </c>
      <c r="G29" s="112">
        <v>85.623</v>
      </c>
      <c r="H29" s="112">
        <v>132.193</v>
      </c>
      <c r="I29" s="112">
        <v>197.786</v>
      </c>
      <c r="J29" s="112">
        <v>511.249</v>
      </c>
      <c r="K29" s="112">
        <v>860.33</v>
      </c>
      <c r="L29" s="112">
        <v>952.179</v>
      </c>
      <c r="M29" s="112">
        <v>898.474</v>
      </c>
      <c r="N29" s="112">
        <v>919.354</v>
      </c>
      <c r="O29" s="112">
        <v>905.721</v>
      </c>
      <c r="P29" s="118">
        <v>804.04</v>
      </c>
      <c r="Q29" s="122">
        <v>6465.073</v>
      </c>
      <c r="R29" s="115">
        <v>547.187</v>
      </c>
      <c r="S29" s="112">
        <v>752.886</v>
      </c>
      <c r="T29" s="112">
        <v>961.823</v>
      </c>
      <c r="U29" s="112">
        <v>1110.994</v>
      </c>
      <c r="V29" s="112">
        <v>1193.411</v>
      </c>
      <c r="W29" s="112">
        <v>1250.001</v>
      </c>
      <c r="X29" s="112">
        <v>1319.709</v>
      </c>
      <c r="Y29" s="112">
        <v>1348.239</v>
      </c>
      <c r="Z29" s="112">
        <v>1230.611</v>
      </c>
      <c r="AA29" s="164">
        <f t="shared" si="1"/>
        <v>153.25775204003796</v>
      </c>
      <c r="AB29" s="132">
        <f t="shared" si="0"/>
        <v>697.1523928006286</v>
      </c>
      <c r="AC29" s="132">
        <f t="shared" si="2"/>
        <v>322.52587883427555</v>
      </c>
      <c r="AD29" s="132">
        <f t="shared" si="3"/>
        <v>43.80610280477597</v>
      </c>
      <c r="AF29" s="158"/>
      <c r="AG29" s="159"/>
    </row>
    <row r="30" spans="2:33" ht="12.75">
      <c r="B30" s="124">
        <v>26</v>
      </c>
      <c r="C30" s="129" t="s">
        <v>116</v>
      </c>
      <c r="D30" s="127" t="s">
        <v>3</v>
      </c>
      <c r="E30" s="115">
        <v>133.609</v>
      </c>
      <c r="F30" s="112">
        <v>106.285</v>
      </c>
      <c r="G30" s="112">
        <v>140.27</v>
      </c>
      <c r="H30" s="112">
        <v>197.274</v>
      </c>
      <c r="I30" s="112">
        <v>288.249</v>
      </c>
      <c r="J30" s="112">
        <v>564.716</v>
      </c>
      <c r="K30" s="112">
        <v>892.732</v>
      </c>
      <c r="L30" s="112">
        <v>997.776</v>
      </c>
      <c r="M30" s="112">
        <v>840.975</v>
      </c>
      <c r="N30" s="112">
        <v>776.5</v>
      </c>
      <c r="O30" s="112">
        <v>576.135</v>
      </c>
      <c r="P30" s="118">
        <v>599.444</v>
      </c>
      <c r="Q30" s="122">
        <v>6113.965</v>
      </c>
      <c r="R30" s="115">
        <v>414.324</v>
      </c>
      <c r="S30" s="112">
        <v>442.876</v>
      </c>
      <c r="T30" s="112">
        <v>604.305</v>
      </c>
      <c r="U30" s="112">
        <v>866.225</v>
      </c>
      <c r="V30" s="112">
        <v>968.288</v>
      </c>
      <c r="W30" s="112">
        <v>1035.174</v>
      </c>
      <c r="X30" s="112">
        <v>1139.629</v>
      </c>
      <c r="Y30" s="112">
        <v>1145.886</v>
      </c>
      <c r="Z30" s="112">
        <v>1092.318</v>
      </c>
      <c r="AA30" s="164">
        <f t="shared" si="1"/>
        <v>85.22912448827287</v>
      </c>
      <c r="AB30" s="132">
        <f t="shared" si="0"/>
        <v>284.4406624509423</v>
      </c>
      <c r="AC30" s="132">
        <f t="shared" si="2"/>
        <v>173.2413288784743</v>
      </c>
      <c r="AD30" s="132">
        <f t="shared" si="3"/>
        <v>23.66296989584047</v>
      </c>
      <c r="AF30" s="158"/>
      <c r="AG30" s="159"/>
    </row>
    <row r="31" spans="2:33" ht="12.75">
      <c r="B31" s="124">
        <v>27</v>
      </c>
      <c r="C31" s="129" t="s">
        <v>81</v>
      </c>
      <c r="D31" s="127" t="s">
        <v>9</v>
      </c>
      <c r="E31" s="115">
        <v>76.925</v>
      </c>
      <c r="F31" s="112">
        <v>37.207</v>
      </c>
      <c r="G31" s="112">
        <v>61.005</v>
      </c>
      <c r="H31" s="112">
        <v>107.666</v>
      </c>
      <c r="I31" s="112">
        <v>218.102</v>
      </c>
      <c r="J31" s="112">
        <v>403.74</v>
      </c>
      <c r="K31" s="112">
        <v>747.327</v>
      </c>
      <c r="L31" s="112">
        <v>934.474</v>
      </c>
      <c r="M31" s="112">
        <v>905.66</v>
      </c>
      <c r="N31" s="112">
        <v>1064.138</v>
      </c>
      <c r="O31" s="112">
        <v>700.993</v>
      </c>
      <c r="P31" s="118">
        <v>556.093</v>
      </c>
      <c r="Q31" s="122">
        <v>5813.33</v>
      </c>
      <c r="R31" s="115">
        <v>471.304</v>
      </c>
      <c r="S31" s="112">
        <v>580.498</v>
      </c>
      <c r="T31" s="112">
        <v>826.912</v>
      </c>
      <c r="U31" s="112">
        <v>1196.91</v>
      </c>
      <c r="V31" s="112">
        <v>1266.574</v>
      </c>
      <c r="W31" s="112">
        <v>1342.293</v>
      </c>
      <c r="X31" s="112">
        <v>1518.533</v>
      </c>
      <c r="Y31" s="112">
        <v>1509.979</v>
      </c>
      <c r="Z31" s="112">
        <v>1354.188</v>
      </c>
      <c r="AA31" s="164">
        <f t="shared" si="1"/>
        <v>188.2842330673811</v>
      </c>
      <c r="AB31" s="132">
        <f t="shared" si="0"/>
        <v>972.7110776135255</v>
      </c>
      <c r="AC31" s="132">
        <f t="shared" si="2"/>
        <v>421.6909204559785</v>
      </c>
      <c r="AD31" s="132">
        <f t="shared" si="3"/>
        <v>69.38226315295188</v>
      </c>
      <c r="AF31" s="158"/>
      <c r="AG31" s="159"/>
    </row>
    <row r="32" spans="2:33" ht="12.75">
      <c r="B32" s="124">
        <v>28</v>
      </c>
      <c r="C32" s="129" t="s">
        <v>98</v>
      </c>
      <c r="D32" s="127" t="s">
        <v>4</v>
      </c>
      <c r="E32" s="115">
        <v>198.055</v>
      </c>
      <c r="F32" s="112">
        <v>59.771</v>
      </c>
      <c r="G32" s="112">
        <v>96.169</v>
      </c>
      <c r="H32" s="112">
        <v>167.557</v>
      </c>
      <c r="I32" s="112">
        <v>296.491</v>
      </c>
      <c r="J32" s="112">
        <v>437.361</v>
      </c>
      <c r="K32" s="112">
        <v>651.45</v>
      </c>
      <c r="L32" s="112">
        <v>865.576</v>
      </c>
      <c r="M32" s="112">
        <v>789.774</v>
      </c>
      <c r="N32" s="112">
        <v>861.45</v>
      </c>
      <c r="O32" s="112">
        <v>716.22</v>
      </c>
      <c r="P32" s="118">
        <v>647.373</v>
      </c>
      <c r="Q32" s="122">
        <v>5787.247</v>
      </c>
      <c r="R32" s="115">
        <v>473.44</v>
      </c>
      <c r="S32" s="112">
        <v>615.643</v>
      </c>
      <c r="T32" s="112">
        <v>847.89</v>
      </c>
      <c r="U32" s="112">
        <v>1130.735</v>
      </c>
      <c r="V32" s="112">
        <v>1195.229</v>
      </c>
      <c r="W32" s="112">
        <v>1225.391</v>
      </c>
      <c r="X32" s="112">
        <v>1306.736</v>
      </c>
      <c r="Y32" s="112">
        <v>1361.037</v>
      </c>
      <c r="Z32" s="112">
        <v>1294.686</v>
      </c>
      <c r="AA32" s="164">
        <f t="shared" si="1"/>
        <v>165.30729290068732</v>
      </c>
      <c r="AB32" s="132">
        <f t="shared" si="0"/>
        <v>447.1752425881721</v>
      </c>
      <c r="AC32" s="132">
        <f t="shared" si="2"/>
        <v>293.9782052320312</v>
      </c>
      <c r="AD32" s="132">
        <f t="shared" si="3"/>
        <v>71.77297555054618</v>
      </c>
      <c r="AF32" s="158"/>
      <c r="AG32" s="159"/>
    </row>
    <row r="33" spans="2:33" ht="12.75">
      <c r="B33" s="124">
        <v>29</v>
      </c>
      <c r="C33" s="129" t="s">
        <v>21</v>
      </c>
      <c r="D33" s="127" t="s">
        <v>7</v>
      </c>
      <c r="E33" s="115">
        <v>104.572</v>
      </c>
      <c r="F33" s="112">
        <v>79.038</v>
      </c>
      <c r="G33" s="112">
        <v>123.942</v>
      </c>
      <c r="H33" s="112">
        <v>144.072</v>
      </c>
      <c r="I33" s="112">
        <v>221.267</v>
      </c>
      <c r="J33" s="112">
        <v>393.784</v>
      </c>
      <c r="K33" s="112">
        <v>702.441</v>
      </c>
      <c r="L33" s="112">
        <v>696.679</v>
      </c>
      <c r="M33" s="112">
        <v>778.429</v>
      </c>
      <c r="N33" s="112">
        <v>953.558</v>
      </c>
      <c r="O33" s="112">
        <v>602.429</v>
      </c>
      <c r="P33" s="119">
        <v>513.513</v>
      </c>
      <c r="Q33" s="122">
        <v>5313.724</v>
      </c>
      <c r="R33" s="115">
        <v>395.301</v>
      </c>
      <c r="S33" s="112">
        <v>429.9</v>
      </c>
      <c r="T33" s="112">
        <v>681.658</v>
      </c>
      <c r="U33" s="112">
        <v>928.832</v>
      </c>
      <c r="V33" s="112">
        <v>1092.127</v>
      </c>
      <c r="W33" s="112">
        <v>1141.394</v>
      </c>
      <c r="X33" s="112">
        <v>1218.345</v>
      </c>
      <c r="Y33" s="112">
        <v>1151.581</v>
      </c>
      <c r="Z33" s="112">
        <v>1193.185</v>
      </c>
      <c r="AA33" s="164">
        <f t="shared" si="1"/>
        <v>153.7532241916711</v>
      </c>
      <c r="AB33" s="132">
        <f t="shared" si="0"/>
        <v>389.95259338258245</v>
      </c>
      <c r="AC33" s="132">
        <f t="shared" si="2"/>
        <v>316.57979009989157</v>
      </c>
      <c r="AD33" s="132">
        <f t="shared" si="3"/>
        <v>63.629429234428244</v>
      </c>
      <c r="AF33" s="158"/>
      <c r="AG33" s="159"/>
    </row>
    <row r="34" spans="2:33" ht="12.75">
      <c r="B34" s="125">
        <v>30</v>
      </c>
      <c r="C34" s="130" t="s">
        <v>117</v>
      </c>
      <c r="D34" s="128" t="s">
        <v>38</v>
      </c>
      <c r="E34" s="116">
        <v>23.526</v>
      </c>
      <c r="F34" s="114">
        <v>20.845</v>
      </c>
      <c r="G34" s="114">
        <v>23.438</v>
      </c>
      <c r="H34" s="114">
        <v>33.618</v>
      </c>
      <c r="I34" s="114">
        <v>146.329</v>
      </c>
      <c r="J34" s="114">
        <v>447.762</v>
      </c>
      <c r="K34" s="114">
        <v>1025.491</v>
      </c>
      <c r="L34" s="114">
        <v>1252.93</v>
      </c>
      <c r="M34" s="114">
        <v>964.383</v>
      </c>
      <c r="N34" s="114">
        <v>824.482</v>
      </c>
      <c r="O34" s="114">
        <v>122.63</v>
      </c>
      <c r="P34" s="120">
        <v>89.732</v>
      </c>
      <c r="Q34" s="113">
        <v>4975.166</v>
      </c>
      <c r="R34" s="116">
        <v>66.255</v>
      </c>
      <c r="S34" s="114">
        <v>70.25</v>
      </c>
      <c r="T34" s="114">
        <v>93.833</v>
      </c>
      <c r="U34" s="114">
        <v>402.938</v>
      </c>
      <c r="V34" s="114">
        <v>793.495</v>
      </c>
      <c r="W34" s="114">
        <v>1136.904</v>
      </c>
      <c r="X34" s="114">
        <v>1446.817</v>
      </c>
      <c r="Y34" s="114">
        <v>1514.782</v>
      </c>
      <c r="Z34" s="114">
        <v>1222.905</v>
      </c>
      <c r="AA34" s="133">
        <f t="shared" si="1"/>
        <v>71.34655317670826</v>
      </c>
      <c r="AB34" s="133">
        <f t="shared" si="0"/>
        <v>239.6864722971877</v>
      </c>
      <c r="AC34" s="133">
        <f t="shared" si="2"/>
        <v>271.72272502067034</v>
      </c>
      <c r="AD34" s="133">
        <f t="shared" si="3"/>
        <v>29.039682941059652</v>
      </c>
      <c r="AF34" s="158"/>
      <c r="AG34" s="159"/>
    </row>
    <row r="35" spans="2:32" ht="12.75">
      <c r="B35" s="181" t="s">
        <v>131</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F35" s="15"/>
    </row>
    <row r="36" spans="2:32" ht="12.75">
      <c r="B36" s="171" t="s">
        <v>49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F36" s="15"/>
    </row>
    <row r="37" ht="12.75">
      <c r="AF37" s="15"/>
    </row>
    <row r="38" ht="12.75">
      <c r="AF38" s="15"/>
    </row>
    <row r="41" spans="5:7" ht="12.75">
      <c r="E41" s="10"/>
      <c r="F41" s="10"/>
      <c r="G41" s="10"/>
    </row>
    <row r="42" spans="5:7" ht="12.75">
      <c r="E42" s="11"/>
      <c r="F42" s="12"/>
      <c r="G42" s="12"/>
    </row>
    <row r="43" spans="5:7" ht="12.75">
      <c r="E43" s="11"/>
      <c r="F43" s="13"/>
      <c r="G43" s="13"/>
    </row>
    <row r="44" spans="5:7" ht="12.75">
      <c r="E44" s="14"/>
      <c r="F44" s="1"/>
      <c r="G44" s="1"/>
    </row>
    <row r="45" spans="5:7" ht="12.75">
      <c r="E45" s="14"/>
      <c r="F45" s="1"/>
      <c r="G45" s="1"/>
    </row>
  </sheetData>
  <mergeCells count="14">
    <mergeCell ref="B35:AD35"/>
    <mergeCell ref="B36:AD36"/>
    <mergeCell ref="B1:AD1"/>
    <mergeCell ref="B2:AD2"/>
    <mergeCell ref="B3:B4"/>
    <mergeCell ref="C3:C4"/>
    <mergeCell ref="D3:D4"/>
    <mergeCell ref="E3:P3"/>
    <mergeCell ref="Q3:Q4"/>
    <mergeCell ref="AA3:AA4"/>
    <mergeCell ref="AB3:AB4"/>
    <mergeCell ref="AD3:AD4"/>
    <mergeCell ref="R3:Z3"/>
    <mergeCell ref="AC3:AC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Julien Tardivon</cp:lastModifiedBy>
  <cp:lastPrinted>2021-04-24T19:41:55Z</cp:lastPrinted>
  <dcterms:created xsi:type="dcterms:W3CDTF">2007-08-09T07:28:07Z</dcterms:created>
  <dcterms:modified xsi:type="dcterms:W3CDTF">2023-03-29T08:45:24Z</dcterms:modified>
  <cp:category/>
  <cp:version/>
  <cp:contentType/>
  <cp:contentStatus/>
</cp:coreProperties>
</file>