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16395" windowHeight="5835" tabRatio="729" activeTab="0"/>
  </bookViews>
  <sheets>
    <sheet name="Figure 1" sheetId="37" r:id="rId1"/>
    <sheet name="Table 1" sheetId="28" r:id="rId2"/>
    <sheet name="Table 2" sheetId="33" r:id="rId3"/>
    <sheet name="Figure 2" sheetId="34" r:id="rId4"/>
    <sheet name="Table 3" sheetId="25" r:id="rId5"/>
    <sheet name="Figure 3" sheetId="27" r:id="rId6"/>
    <sheet name="Figure 4" sheetId="30" r:id="rId7"/>
    <sheet name="Table 4" sheetId="32" r:id="rId8"/>
  </sheets>
  <definedNames>
    <definedName name="_xlnm._FilterDatabase" localSheetId="5" hidden="1">'Figure 3'!$I$60:$K$60</definedName>
    <definedName name="Input2" localSheetId="0">#REF!</definedName>
    <definedName name="Input2">#REF!</definedName>
    <definedName name="Input3" localSheetId="0">#REF!</definedName>
    <definedName name="Input3">#REF!</definedName>
    <definedName name="_xlnm.Print_Area" localSheetId="0">'Figure 1'!$A$25:$Z$62</definedName>
    <definedName name="_xlnm.Print_Area" localSheetId="4">'Table 3'!$B$2:$M$67</definedName>
    <definedName name="URLMSL" localSheetId="0">#REF!</definedName>
    <definedName name="URLMSL">#REF!</definedName>
  </definedNames>
  <calcPr calcId="145621"/>
</workbook>
</file>

<file path=xl/sharedStrings.xml><?xml version="1.0" encoding="utf-8"?>
<sst xmlns="http://schemas.openxmlformats.org/spreadsheetml/2006/main" count="770" uniqueCount="168">
  <si>
    <t>BE</t>
  </si>
  <si>
    <t>CZ</t>
  </si>
  <si>
    <t>DK</t>
  </si>
  <si>
    <t>DE</t>
  </si>
  <si>
    <t>IE</t>
  </si>
  <si>
    <t>EL</t>
  </si>
  <si>
    <t>ES</t>
  </si>
  <si>
    <t>FR</t>
  </si>
  <si>
    <t>IT</t>
  </si>
  <si>
    <t>LT</t>
  </si>
  <si>
    <t>NL</t>
  </si>
  <si>
    <t>AT</t>
  </si>
  <si>
    <t>PL</t>
  </si>
  <si>
    <t>PT</t>
  </si>
  <si>
    <t>SK</t>
  </si>
  <si>
    <t>SE</t>
  </si>
  <si>
    <t>UK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</si>
  <si>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</si>
  <si>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</si>
  <si>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</si>
  <si>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</si>
  <si>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</si>
  <si>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</si>
  <si>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</si>
  <si>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</si>
  <si>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</si>
  <si>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</si>
  <si>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</si>
  <si>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</si>
  <si>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</si>
  <si>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</si>
  <si>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</si>
  <si>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</si>
  <si>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</si>
  <si>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</si>
  <si>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</si>
  <si>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</si>
  <si>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</si>
  <si>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</si>
  <si>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</si>
  <si>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</si>
  <si>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</si>
  <si>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</si>
  <si>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</si>
  <si>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</si>
  <si>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</si>
  <si>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</si>
  <si>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</si>
  <si>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</si>
  <si>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</si>
  <si>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</si>
  <si>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</si>
  <si>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</si>
  <si>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</si>
  <si>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</si>
  <si>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</si>
  <si>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</si>
  <si>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</si>
  <si>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</si>
  <si>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</si>
  <si>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</si>
  <si>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</si>
  <si>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</si>
  <si>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</si>
  <si>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</si>
  <si>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</si>
  <si>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</si>
  <si>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</si>
  <si>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</si>
  <si>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</si>
  <si>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</si>
  <si>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</si>
  <si>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</si>
  <si>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</si>
  <si>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</si>
  <si>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</si>
  <si>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</si>
  <si>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</si>
  <si>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</si>
  <si>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</si>
  <si>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</si>
  <si>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</si>
  <si>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</si>
  <si>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</si>
  <si>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</si>
  <si>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</si>
  <si>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</si>
  <si>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</si>
  <si>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Sri Lanka</t>
  </si>
  <si>
    <t>Eritrea</t>
  </si>
  <si>
    <t>Cape Verde</t>
  </si>
  <si>
    <t>Guinea-Bissau</t>
  </si>
  <si>
    <t>Slovak Republic</t>
  </si>
  <si>
    <t>EU-28</t>
  </si>
  <si>
    <t>#</t>
  </si>
  <si>
    <t>Angola</t>
  </si>
  <si>
    <t>Kazakhstan</t>
  </si>
  <si>
    <t>Unknown</t>
  </si>
  <si>
    <t xml:space="preserve">  Norway </t>
  </si>
  <si>
    <t>European Union (28 countries)</t>
  </si>
  <si>
    <t>Residence permits
(persons)</t>
  </si>
  <si>
    <t>Residence permits
per 1000 inhabitants</t>
  </si>
  <si>
    <t>Source: Eurostat (migr_resfirst)</t>
  </si>
  <si>
    <t>Russia</t>
  </si>
  <si>
    <t>Main EU-28 Member states issuing permits</t>
  </si>
  <si>
    <t>Other EU-28</t>
  </si>
  <si>
    <t>United States</t>
  </si>
  <si>
    <t>Population
(persons)</t>
  </si>
  <si>
    <t>Population 
(thousand of persons)</t>
  </si>
  <si>
    <t> Source: Eurostat(migr_resfirst)</t>
  </si>
  <si>
    <t>Uzbekistan</t>
  </si>
  <si>
    <t>2014</t>
  </si>
  <si>
    <t>Germany (until 1990 former territory of the FRG)</t>
  </si>
  <si>
    <t>2012</t>
  </si>
  <si>
    <t>2013</t>
  </si>
  <si>
    <t>Source: Eurostat (migr_resfirst,demo_r_gind)</t>
  </si>
  <si>
    <t>Syria</t>
  </si>
  <si>
    <t>Bosnia and Herzegovina</t>
  </si>
  <si>
    <t>Australia</t>
  </si>
  <si>
    <t>Vietnam</t>
  </si>
  <si>
    <t>*China, including Hong Kong</t>
  </si>
  <si>
    <t>FYR of Macedonia</t>
  </si>
  <si>
    <t>Libya</t>
  </si>
  <si>
    <t>http://appsso.eurostat.ec.europa.eu/nui/show.do?query=BOOKMARK_DS-060529_QID_-10FAA290_UID_-3F171EB0&amp;layout=REASON,L,X,0;TIME,C,Y,0;GEO,L,Z,0;CITIZEN,L,Z,1;DURATION,L,Z,2;UNIT,L,Z,3;INDICATORS,C,Z,4;&amp;zSelection=DS-060529GEO,EU28;DS-060529UNIT,PER;DS-060529CITIZEN,TOTAL;DS-060529INDICATORS,OBS_FLAG;DS-060529DURATION,TOTAL;&amp;rankName1=UNIT_1_2_-1_2&amp;rankName2=CITIZEN_1_2_-1_2&amp;rankName3=INDICATORS_1_2_-1_2&amp;rankName4=DURATION_1_2_-1_2&amp;rankName5=GEO_1_2_0_1&amp;rankName6=REASON_1_2_0_0&amp;rankName7=TIME_1_0_0_1&amp;sortR=ASC_-1_FIRST&amp;rStp=&amp;cStp=&amp;rDCh=&amp;cDCh=&amp;rDM=true&amp;cDM=true&amp;footnes=false&amp;empty=false&amp;wai=false&amp;time_mode=NONE&amp;time_most_recent=false&amp;lang=EN&amp;cfo=%23%23%23%2C%23%23%23.%23%23%23</t>
  </si>
  <si>
    <t>2015</t>
  </si>
  <si>
    <t>http://appsso.eurostat.ec.europa.eu/nui/show.do?query=BOOKMARK_DS-060529_QID_-4A091FF1_UID_-3F171EB0&amp;layout=REASON,L,X,0;GEO,L,Y,0;TIME,C,Z,0;CITIZEN,L,Z,1;DURATION,L,Z,2;UNIT,L,Z,3;INDICATORS,C,Z,4;&amp;zSelection=DS-060529UNIT,PER;DS-060529CITIZEN,TOTAL;DS-060529TIME,2015;DS-060529INDICATORS,OBS_FLAG;DS-060529DURATION,TOTAL;&amp;rankName1=UNIT_1_2_-1_2&amp;rankName2=CITIZEN_1_2_-1_2&amp;rankName3=INDICATORS_1_2_-1_2&amp;rankName4=DURATION_1_2_-1_2&amp;rankName5=TIME_1_0_0_1&amp;rankName6=REASON_1_2_0_0&amp;rankName7=GEO_1_2_0_1&amp;rStp=&amp;cStp=&amp;rDCh=&amp;cDCh=&amp;rDM=true&amp;cDM=true&amp;footnes=false&amp;empty=false&amp;wai=false&amp;time_mode=NONE&amp;time_most_recent=false&amp;lang=EN&amp;cfo=%23%23%23%2C%23%23%23.%23%23%23</t>
  </si>
  <si>
    <t>Table 1: Total number of first residence permits issued by reason, in 2015</t>
  </si>
  <si>
    <t>United Kingdom (¹)</t>
  </si>
  <si>
    <t>http://appsso.eurostat.ec.europa.eu/nui/show.do?query=BOOKMARK_DS-060529_QID_-4086C39D_UID_-3F171EB0&amp;layout=CITIZEN,L,X,0;GEO,L,Y,0;REASON,L,Z,0;TIME,C,Z,1;DURATION,L,Z,2;UNIT,L,Z,3;INDICATORS,C,Z,4;&amp;zSelection=DS-060529INDICATORS,OBS_FLAG;DS-060529REASON,TOTAL;DS-060529UNIT,PER;DS-060529TIME,2014;DS-060529DURATION,TOTAL;&amp;rankName1=TIME_1_0_-1_2&amp;rankName2=UNIT_1_2_-1_2&amp;rankName3=GEO_1_2_0_1&amp;rankName4=REASON_1_2_-1_2&amp;rankName5=CITIZEN_1_2_0_0&amp;rankName6=INDICATORS_1_2_-1_2&amp;rankName7=DURATION_1_2_-1_2&amp;rStp=&amp;cStp=&amp;rDCh=&amp;cDCh=&amp;rDM=true&amp;cDM=true&amp;footnes=false&amp;empty=false&amp;wai=false&amp;time_mode=NONE&amp;time_most_recent=false&amp;lang=EN&amp;cfo=%23%23%23%2C%23%23%23.%23%23%23</t>
  </si>
  <si>
    <t>Table 2: Main groups of citizenship granted a first residence permit in the EU-28 and main EU Member States issuing the permit, 2015</t>
  </si>
  <si>
    <t>http://appsso.eurostat.ec.europa.eu/nui/show.do?query=BOOKMARK_DS-060529_QID_-5BC49D6A_UID_-3F171EB0&amp;layout=REASON,L,X,0;CITIZEN,L,Y,0;GEO,L,Z,0;TIME,C,Z,1;DURATION,L,Z,2;UNIT,L,Z,3;INDICATORS,C,Z,4;&amp;zSelection=DS-060529GEO,EU28;DS-060529UNIT,PER;DS-060529TIME,2014;DS-060529INDICATORS,OBS_FLAG;DS-060529DURATION,TOTAL;&amp;rankName1=TIME_1_0_-1_2&amp;rankName2=UNIT_1_2_-1_2&amp;rankName3=INDICATORS_1_2_-1_2&amp;rankName4=DURATION_1_2_-1_2&amp;rankName5=GEO_1_2_0_0&amp;rankName6=REASON_1_2_0_0&amp;rankName7=CITIZEN_1_2_0_1&amp;sortR=ASC_0&amp;rStp=&amp;cStp=&amp;rDCh=&amp;cDCh=&amp;rDM=true&amp;cDM=true&amp;footnes=false&amp;empty=false&amp;wai=false&amp;time_mode=NONE&amp;time_most_recent=false&amp;lang=EN&amp;cfo=%23%23%23%2C%23%23%23.%23%23%23</t>
  </si>
  <si>
    <t>Figure 2: Main groups of citizenship granted a new residence permit by reason, EU-28, 2015</t>
  </si>
  <si>
    <t>http://appsso.eurostat.ec.europa.eu/nui/show.do?query=BOOKMARK_DS-060529_QID_3CD38185_UID_-3F171EB0&amp;layout=GEO,L,X,0;CITIZEN,L,Y,0;REASON,L,Z,0;TIME,C,Z,1;DURATION,L,Z,2;UNIT,L,Z,3;INDICATORS,C,Z,4;&amp;zSelection=DS-060529UNIT,PER;DS-060529TIME,2014;DS-060529INDICATORS,OBS_FLAG;DS-060529DURATION,TOTAL;DS-060529REASON,TOTAL;&amp;rankName1=TIME_1_0_-1_2&amp;rankName2=UNIT_1_2_-1_2&amp;rankName3=INDICATORS_1_2_-1_2&amp;rankName4=DURATION_1_2_-1_2&amp;rankName5=REASON_1_2_0_0&amp;rankName6=GEO_1_2_0_0&amp;rankName7=CITIZEN_1_2_0_1&amp;sortR=ASC_0&amp;rStp=&amp;cStp=&amp;rDCh=&amp;cDCh=&amp;rDM=true&amp;cDM=true&amp;footnes=false&amp;empty=false&amp;wai=false&amp;time_mode=NONE&amp;time_most_recent=false&amp;lang=EN&amp;cfo=%23%23%23%2C%23%23%23.%23%23%23</t>
  </si>
  <si>
    <t>China (¹)</t>
  </si>
  <si>
    <t>(¹) China, including Hong Kong.</t>
  </si>
  <si>
    <t>(¹) China, including Hong Kong</t>
  </si>
  <si>
    <t>South Korea</t>
  </si>
  <si>
    <t>Afghanistan</t>
  </si>
  <si>
    <t>Moldova</t>
  </si>
  <si>
    <t>Table 3: Main citizenships of persons granted first residence permits, in 2015</t>
  </si>
  <si>
    <t>http://appsso.eurostat.ec.europa.eu/nui/show.do?query=BOOKMARK_DS-115351_QID_5EB193E6_UID_-3F171EB0&amp;layout=TIME,C,X,0;GEO,L,Y,0;INDIC_DE,L,Z,0;INDICATORS,C,Z,1;&amp;zSelection=DS-115351INDICATORS,OBS_FLAG;DS-115351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</si>
  <si>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Montenegro</t>
  </si>
  <si>
    <t>Figure 3: Total first residence permits issued per 1000 inhabitants, in 2015</t>
  </si>
  <si>
    <t>Figure 4: Evolution of main groups of citizenship granted a first residence permit in the EU-28, 2012-15</t>
  </si>
  <si>
    <t>http://appsso.eurostat.ec.europa.eu/nui/show.do?query=BOOKMARK_DS-060529_QID_-7910C74D_UID_-3F171EB0&amp;layout=TIME,C,X,0;CITIZEN,L,Y,0;GEO,L,Z,0;REASON,L,Z,1;DURATION,L,Z,2;UNIT,L,Z,3;INDICATORS,C,Z,4;&amp;zSelection=DS-060529GEO,EU28;DS-060529UNIT,PER;DS-060529INDICATORS,OBS_FLAG;DS-060529DURATION,TOTAL;DS-060529REASON,TOTAL;&amp;rankName1=UNIT_1_2_-1_2&amp;rankName2=GEO_1_2_-1_2&amp;rankName3=INDICATORS_1_2_-1_2&amp;rankName4=DURATION_1_2_-1_2&amp;rankName5=REASON_1_2_0_0&amp;rankName6=TIME_1_0_0_0&amp;rankName7=CITIZEN_1_2_0_1&amp;sortR=ASC_3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</si>
  <si>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-060529_QID_-7D2D70E0_UID_-3F171EB0&amp;layout=GEO,L,X,0;CITIZEN,L,Y,0;REASON,L,Z,0;TIME,C,Z,1;DURATION,L,Z,2;UNIT,L,Z,3;INDICATORS,C,Z,4;&amp;zSelection=DS-060529UNIT,PER;DS-060529TIME,2014;DS-060529INDICATORS,OBS_FLAG;DS-060529DURATION,TOTAL;DS-060529REASON,TOTAL;&amp;rankName1=TIME_1_0_-1_2&amp;rankName2=UNIT_1_2_-1_2&amp;rankName3=REASON_1_2_-1_2&amp;rankName4=INDICATORS_1_2_-1_2&amp;rankName5=DURATION_1_2_-1_2&amp;rankName6=GEO_1_2_0_0&amp;rankName7=CITIZEN_1_2_0_1&amp;rStp=&amp;cStp=&amp;rDCh=&amp;cDCh=&amp;rDM=true&amp;cDM=true&amp;footnes=false&amp;empty=false&amp;wai=false&amp;time_mode=NONE&amp;time_most_recent=false&amp;lang=EN&amp;cfo=%23%23%23%2C%23%23%23.%23%23%23</t>
  </si>
  <si>
    <t>Nigeria</t>
  </si>
  <si>
    <t>Comoros</t>
  </si>
  <si>
    <t>Canada</t>
  </si>
  <si>
    <t>Israel</t>
  </si>
  <si>
    <t>Table 4: Main groups of citizenship granted a first residence permit in the EU-28 and main EU Member States issuing the permit, by reason, in 2015</t>
  </si>
  <si>
    <t>(¹) Definition of 'family' reasons difers.</t>
  </si>
  <si>
    <t>Kosovo /UNSCR/1244/99</t>
  </si>
  <si>
    <t>http://appsso.eurostat.ec.europa.eu/nui/show.do?query=BOOKMARK_DS-207412_QID_-33D10914_UID_-3F171EB0&amp;layout=GEO,L,X,0;CITIZEN,L,Y,0;REASON,L,Z,0;SEX,L,Z,1;AGE,L,Z,2;TIME,C,Z,3;UNIT,L,Z,4;INDICATORS,C,Z,5;&amp;zSelection=DS-207412TIME,2015;DS-207412UNIT,PER;DS-207412SEX,T;DS-207412INDICATORS,OBS_FLAG;DS-207412AGE,TOTAL;DS-207412REASON,TOTAL;&amp;rankName1=UNIT_1_2_-1_2&amp;rankName2=AGE_1_2_-1_2&amp;rankName3=REASON_1_2_-1_2&amp;rankName4=INDICATORS_1_2_-1_2&amp;rankName5=SEX_1_2_-1_2&amp;rankName6=TIME_1_0_0_1&amp;rankName7=GEO_1_2_0_0&amp;rankName8=CITIZEN_1_2_0_1&amp;sortR=ASC_1&amp;rStp=&amp;cStp=&amp;rDCh=&amp;cDCh=&amp;rDM=true&amp;cDM=true&amp;footnes=false&amp;empty=false&amp;wai=false&amp;time_mode=NONE&amp;time_most_recent=false&amp;lang=EN&amp;cfo=%23%23%23%2C%23%23%23.%23%23%23</t>
  </si>
  <si>
    <t>CH:</t>
  </si>
  <si>
    <t>a) permits issued for family reasons (¹)</t>
  </si>
  <si>
    <t>China (²)</t>
  </si>
  <si>
    <t>(¹) In the case of the United Kingdom,  definition of 'family' reasons difers.</t>
  </si>
  <si>
    <t>(²) China, including Hong Kong</t>
  </si>
  <si>
    <t>http://appsso.eurostat.ec.europa.eu/nui/show.do?query=BOOKMARK_DS-054722_QID_77BCFFEA_UID_-3F171EB0&amp;layout=TIME,C,X,0;GEO,L,Y,0;INDIC_DE,L,Z,0;INDICATORS,C,Z,1;&amp;zSelection=DS-054722INDIC_DE,AVG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</si>
  <si>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1: First residence permits issued by reasons, EU-28 , 2008–15</t>
  </si>
  <si>
    <r>
      <t>Source:</t>
    </r>
    <r>
      <rPr>
        <sz val="11"/>
        <color theme="1"/>
        <rFont val="Calibri"/>
        <family val="2"/>
        <scheme val="minor"/>
      </rPr>
      <t xml:space="preserve"> Eurostat (online data code: migr_resfirst)</t>
    </r>
  </si>
  <si>
    <t>Switzerland (²)</t>
  </si>
  <si>
    <t>EU-28 (¹)</t>
  </si>
  <si>
    <t>(²) Data on employment from table migr_resfas.</t>
  </si>
  <si>
    <t>(¹) Total population for EU-28  estimated for the purpose of this publication.</t>
  </si>
  <si>
    <t>Kosovo /UNSCR/1244/100</t>
  </si>
  <si>
    <t xml:space="preserve">(²) Data on employment from table migr_resfas.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</si>
</sst>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  <numFmt numFmtId="170" formatCode="dd\.mm\.yy"/>
    <numFmt numFmtId="171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4" tint="0.5999900102615356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9">
    <border>
      <left/>
      <right/>
      <top/>
      <bottom/>
      <diagonal/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 style="thin"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/>
      <right style="thin">
        <color rgb="FFA6A6A6"/>
      </right>
      <top/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thin"/>
      <top/>
      <bottom style="hair">
        <color rgb="FFD0D1D2"/>
      </bottom>
    </border>
    <border>
      <left style="thin"/>
      <right/>
      <top/>
      <bottom style="hair">
        <color rgb="FFD0D1D2"/>
      </bottom>
    </border>
    <border>
      <left style="thin"/>
      <right/>
      <top style="thin"/>
      <bottom style="thin">
        <color rgb="FF000000"/>
      </bottom>
    </border>
    <border>
      <left style="thin"/>
      <right/>
      <top style="hair">
        <color rgb="FFD0D1D2"/>
      </top>
      <bottom style="thin">
        <color rgb="FF000000"/>
      </bottom>
    </border>
    <border>
      <left/>
      <right/>
      <top style="hair">
        <color rgb="FFD0D1D2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 style="hair">
        <color rgb="FFD0D1D2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/>
      <top style="thin">
        <color rgb="FF000000"/>
      </top>
      <bottom style="hair">
        <color rgb="FFD0D1D2"/>
      </bottom>
    </border>
    <border>
      <left/>
      <right style="thin"/>
      <top/>
      <bottom style="thin">
        <color rgb="FF000000"/>
      </bottom>
    </border>
    <border>
      <left style="thin">
        <color rgb="FFA6A6A6"/>
      </left>
      <right/>
      <top style="thin">
        <color rgb="FF000000"/>
      </top>
      <bottom/>
    </border>
    <border>
      <left/>
      <right style="thin">
        <color rgb="FFA6A6A6"/>
      </right>
      <top style="thin">
        <color rgb="FF000000"/>
      </top>
      <bottom style="thin">
        <color rgb="FF000000"/>
      </bottom>
    </border>
    <border>
      <left/>
      <right style="thin">
        <color rgb="FFA6A6A6"/>
      </right>
      <top/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7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</cellStyleXfs>
  <cellXfs count="255">
    <xf numFmtId="0" fontId="0" fillId="0" borderId="0" xfId="0"/>
    <xf numFmtId="0" fontId="7" fillId="0" borderId="0" xfId="0" applyFont="1"/>
    <xf numFmtId="0" fontId="2" fillId="4" borderId="1" xfId="0" applyFont="1" applyFill="1" applyBorder="1" applyAlignment="1">
      <alignment horizontal="left" indent="1"/>
    </xf>
    <xf numFmtId="164" fontId="3" fillId="4" borderId="2" xfId="0" applyNumberFormat="1" applyFont="1" applyFill="1" applyBorder="1" applyAlignment="1">
      <alignment horizontal="right" indent="1"/>
    </xf>
    <xf numFmtId="0" fontId="2" fillId="4" borderId="3" xfId="0" applyFont="1" applyFill="1" applyBorder="1" applyAlignment="1">
      <alignment horizontal="left" indent="1"/>
    </xf>
    <xf numFmtId="0" fontId="3" fillId="0" borderId="0" xfId="0" applyFont="1"/>
    <xf numFmtId="164" fontId="3" fillId="4" borderId="3" xfId="0" applyNumberFormat="1" applyFont="1" applyFill="1" applyBorder="1" applyAlignment="1">
      <alignment horizontal="right" indent="1"/>
    </xf>
    <xf numFmtId="166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 indent="1"/>
    </xf>
    <xf numFmtId="166" fontId="3" fillId="4" borderId="3" xfId="0" applyNumberFormat="1" applyFont="1" applyFill="1" applyBorder="1" applyAlignment="1">
      <alignment horizontal="right" indent="1"/>
    </xf>
    <xf numFmtId="0" fontId="2" fillId="4" borderId="4" xfId="0" applyFont="1" applyFill="1" applyBorder="1" applyAlignment="1">
      <alignment horizontal="left" indent="1"/>
    </xf>
    <xf numFmtId="0" fontId="2" fillId="4" borderId="5" xfId="0" applyFont="1" applyFill="1" applyBorder="1" applyAlignment="1">
      <alignment horizontal="left" indent="1"/>
    </xf>
    <xf numFmtId="164" fontId="3" fillId="4" borderId="6" xfId="0" applyNumberFormat="1" applyFont="1" applyFill="1" applyBorder="1" applyAlignment="1">
      <alignment horizontal="right" indent="1"/>
    </xf>
    <xf numFmtId="166" fontId="3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right" indent="1"/>
    </xf>
    <xf numFmtId="166" fontId="3" fillId="4" borderId="4" xfId="0" applyNumberFormat="1" applyFont="1" applyFill="1" applyBorder="1" applyAlignment="1">
      <alignment horizontal="right" indent="1"/>
    </xf>
    <xf numFmtId="0" fontId="7" fillId="0" borderId="0" xfId="0" applyFont="1" applyBorder="1"/>
    <xf numFmtId="0" fontId="7" fillId="5" borderId="0" xfId="0" applyFont="1" applyFill="1" applyBorder="1"/>
    <xf numFmtId="0" fontId="8" fillId="6" borderId="7" xfId="20" applyFont="1" applyFill="1" applyBorder="1" applyAlignment="1">
      <alignment horizontal="center" vertical="center"/>
    </xf>
    <xf numFmtId="0" fontId="8" fillId="6" borderId="8" xfId="2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indent="1"/>
    </xf>
    <xf numFmtId="0" fontId="2" fillId="6" borderId="11" xfId="0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right" indent="1"/>
    </xf>
    <xf numFmtId="164" fontId="3" fillId="4" borderId="13" xfId="0" applyNumberFormat="1" applyFont="1" applyFill="1" applyBorder="1" applyAlignment="1">
      <alignment horizontal="right" indent="1"/>
    </xf>
    <xf numFmtId="164" fontId="3" fillId="4" borderId="14" xfId="0" applyNumberFormat="1" applyFont="1" applyFill="1" applyBorder="1" applyAlignment="1">
      <alignment horizontal="right" indent="1"/>
    </xf>
    <xf numFmtId="164" fontId="7" fillId="5" borderId="0" xfId="0" applyNumberFormat="1" applyFont="1" applyFill="1" applyBorder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5" borderId="0" xfId="0" applyFont="1" applyFill="1" applyBorder="1"/>
    <xf numFmtId="165" fontId="3" fillId="5" borderId="0" xfId="0" applyNumberFormat="1" applyFont="1" applyFill="1" applyBorder="1" applyAlignment="1">
      <alignment horizontal="right" indent="1"/>
    </xf>
    <xf numFmtId="0" fontId="7" fillId="5" borderId="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indent="1"/>
    </xf>
    <xf numFmtId="0" fontId="2" fillId="4" borderId="21" xfId="0" applyFont="1" applyFill="1" applyBorder="1" applyAlignment="1">
      <alignment horizontal="left" indent="1"/>
    </xf>
    <xf numFmtId="164" fontId="3" fillId="4" borderId="21" xfId="0" applyNumberFormat="1" applyFont="1" applyFill="1" applyBorder="1" applyAlignment="1">
      <alignment horizontal="right" indent="1"/>
    </xf>
    <xf numFmtId="0" fontId="2" fillId="4" borderId="22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164" fontId="3" fillId="4" borderId="4" xfId="0" applyNumberFormat="1" applyFont="1" applyFill="1" applyBorder="1" applyAlignment="1">
      <alignment horizontal="right" indent="1"/>
    </xf>
    <xf numFmtId="165" fontId="7" fillId="5" borderId="0" xfId="0" applyNumberFormat="1" applyFont="1" applyFill="1" applyBorder="1" applyAlignment="1" applyProtection="1">
      <alignment horizontal="left"/>
      <protection hidden="1"/>
    </xf>
    <xf numFmtId="0" fontId="2" fillId="0" borderId="23" xfId="0" applyFont="1" applyFill="1" applyBorder="1" applyAlignment="1">
      <alignment horizontal="left"/>
    </xf>
    <xf numFmtId="9" fontId="3" fillId="0" borderId="24" xfId="0" applyNumberFormat="1" applyFont="1" applyFill="1" applyBorder="1" applyAlignment="1" applyProtection="1">
      <alignment horizontal="center"/>
      <protection locked="0"/>
    </xf>
    <xf numFmtId="164" fontId="3" fillId="5" borderId="25" xfId="0" applyNumberFormat="1" applyFont="1" applyFill="1" applyBorder="1" applyAlignment="1" applyProtection="1">
      <alignment horizontal="right" indent="1"/>
      <protection locked="0"/>
    </xf>
    <xf numFmtId="164" fontId="3" fillId="5" borderId="26" xfId="0" applyNumberFormat="1" applyFont="1" applyFill="1" applyBorder="1" applyAlignment="1" applyProtection="1">
      <alignment horizontal="right" indent="1"/>
      <protection locked="0"/>
    </xf>
    <xf numFmtId="9" fontId="3" fillId="0" borderId="27" xfId="0" applyNumberFormat="1" applyFont="1" applyFill="1" applyBorder="1" applyAlignment="1" applyProtection="1">
      <alignment horizontal="center"/>
      <protection locked="0"/>
    </xf>
    <xf numFmtId="9" fontId="3" fillId="0" borderId="28" xfId="0" applyNumberFormat="1" applyFont="1" applyFill="1" applyBorder="1" applyAlignment="1" applyProtection="1">
      <alignment horizontal="center"/>
      <protection locked="0"/>
    </xf>
    <xf numFmtId="9" fontId="3" fillId="0" borderId="29" xfId="0" applyNumberFormat="1" applyFont="1" applyFill="1" applyBorder="1" applyAlignment="1" applyProtection="1">
      <alignment horizontal="center"/>
      <protection locked="0"/>
    </xf>
    <xf numFmtId="9" fontId="3" fillId="0" borderId="15" xfId="0" applyNumberFormat="1" applyFont="1" applyFill="1" applyBorder="1" applyAlignment="1" applyProtection="1">
      <alignment horizontal="center"/>
      <protection locked="0"/>
    </xf>
    <xf numFmtId="9" fontId="3" fillId="0" borderId="30" xfId="0" applyNumberFormat="1" applyFont="1" applyFill="1" applyBorder="1" applyAlignment="1" applyProtection="1">
      <alignment horizontal="center"/>
      <protection locked="0"/>
    </xf>
    <xf numFmtId="164" fontId="3" fillId="5" borderId="28" xfId="0" applyNumberFormat="1" applyFont="1" applyFill="1" applyBorder="1" applyAlignment="1" applyProtection="1">
      <alignment horizontal="right" indent="1"/>
      <protection locked="0"/>
    </xf>
    <xf numFmtId="164" fontId="3" fillId="5" borderId="15" xfId="0" applyNumberFormat="1" applyFont="1" applyFill="1" applyBorder="1" applyAlignment="1" applyProtection="1">
      <alignment horizontal="right" indent="1"/>
      <protection locked="0"/>
    </xf>
    <xf numFmtId="164" fontId="3" fillId="5" borderId="31" xfId="0" applyNumberFormat="1" applyFont="1" applyFill="1" applyBorder="1" applyAlignment="1" applyProtection="1">
      <alignment horizontal="right" indent="1"/>
      <protection locked="0"/>
    </xf>
    <xf numFmtId="0" fontId="8" fillId="6" borderId="32" xfId="21" applyFont="1" applyFill="1" applyBorder="1" applyAlignment="1">
      <alignment horizontal="center"/>
    </xf>
    <xf numFmtId="0" fontId="8" fillId="6" borderId="8" xfId="21" applyFont="1" applyFill="1" applyBorder="1" applyAlignment="1">
      <alignment horizontal="center"/>
    </xf>
    <xf numFmtId="168" fontId="7" fillId="5" borderId="0" xfId="0" applyNumberFormat="1" applyFont="1" applyFill="1" applyBorder="1"/>
    <xf numFmtId="168" fontId="7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2" fillId="2" borderId="33" xfId="0" applyFont="1" applyFill="1" applyBorder="1" applyAlignment="1">
      <alignment horizontal="left" indent="1"/>
    </xf>
    <xf numFmtId="0" fontId="3" fillId="2" borderId="3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35" xfId="0" applyFont="1" applyFill="1" applyBorder="1" applyAlignment="1">
      <alignment horizontal="left" indent="1"/>
    </xf>
    <xf numFmtId="169" fontId="3" fillId="4" borderId="1" xfId="0" applyNumberFormat="1" applyFont="1" applyFill="1" applyBorder="1" applyAlignment="1">
      <alignment horizontal="right" indent="1"/>
    </xf>
    <xf numFmtId="0" fontId="8" fillId="6" borderId="7" xfId="0" applyFont="1" applyFill="1" applyBorder="1" applyAlignment="1">
      <alignment horizontal="center"/>
    </xf>
    <xf numFmtId="165" fontId="3" fillId="5" borderId="28" xfId="0" applyNumberFormat="1" applyFont="1" applyFill="1" applyBorder="1" applyAlignment="1">
      <alignment horizontal="right" indent="1"/>
    </xf>
    <xf numFmtId="164" fontId="3" fillId="5" borderId="36" xfId="0" applyNumberFormat="1" applyFont="1" applyFill="1" applyBorder="1" applyAlignment="1">
      <alignment horizontal="right" indent="1"/>
    </xf>
    <xf numFmtId="165" fontId="3" fillId="5" borderId="16" xfId="0" applyNumberFormat="1" applyFont="1" applyFill="1" applyBorder="1" applyAlignment="1">
      <alignment horizontal="right" indent="1"/>
    </xf>
    <xf numFmtId="164" fontId="3" fillId="5" borderId="37" xfId="0" applyNumberFormat="1" applyFont="1" applyFill="1" applyBorder="1" applyAlignment="1">
      <alignment horizontal="right" indent="1"/>
    </xf>
    <xf numFmtId="165" fontId="3" fillId="5" borderId="38" xfId="0" applyNumberFormat="1" applyFont="1" applyFill="1" applyBorder="1" applyAlignment="1">
      <alignment horizontal="right" indent="1"/>
    </xf>
    <xf numFmtId="164" fontId="3" fillId="5" borderId="39" xfId="0" applyNumberFormat="1" applyFont="1" applyFill="1" applyBorder="1" applyAlignment="1">
      <alignment horizontal="right" indent="1"/>
    </xf>
    <xf numFmtId="165" fontId="3" fillId="5" borderId="17" xfId="0" applyNumberFormat="1" applyFont="1" applyFill="1" applyBorder="1" applyAlignment="1">
      <alignment horizontal="right" indent="1"/>
    </xf>
    <xf numFmtId="164" fontId="3" fillId="5" borderId="40" xfId="0" applyNumberFormat="1" applyFont="1" applyFill="1" applyBorder="1" applyAlignment="1">
      <alignment horizontal="right" indent="1"/>
    </xf>
    <xf numFmtId="165" fontId="3" fillId="5" borderId="15" xfId="0" applyNumberFormat="1" applyFont="1" applyFill="1" applyBorder="1" applyAlignment="1">
      <alignment horizontal="right" indent="1"/>
    </xf>
    <xf numFmtId="165" fontId="7" fillId="0" borderId="0" xfId="0" applyNumberFormat="1" applyFont="1"/>
    <xf numFmtId="0" fontId="8" fillId="0" borderId="16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2" fillId="6" borderId="20" xfId="0" applyFont="1" applyFill="1" applyBorder="1" applyAlignment="1">
      <alignment horizontal="left" vertical="center" indent="1"/>
    </xf>
    <xf numFmtId="0" fontId="3" fillId="6" borderId="41" xfId="0" applyFont="1" applyFill="1" applyBorder="1" applyAlignment="1">
      <alignment horizontal="left" vertical="center" indent="1"/>
    </xf>
    <xf numFmtId="0" fontId="3" fillId="6" borderId="42" xfId="0" applyFont="1" applyFill="1" applyBorder="1" applyAlignment="1">
      <alignment horizontal="left" vertical="center" indent="1"/>
    </xf>
    <xf numFmtId="0" fontId="2" fillId="6" borderId="41" xfId="0" applyFont="1" applyFill="1" applyBorder="1" applyAlignment="1">
      <alignment horizontal="left" vertical="center" indent="1"/>
    </xf>
    <xf numFmtId="0" fontId="2" fillId="6" borderId="43" xfId="0" applyNumberFormat="1" applyFont="1" applyFill="1" applyBorder="1" applyAlignment="1">
      <alignment horizontal="center" wrapText="1"/>
    </xf>
    <xf numFmtId="0" fontId="2" fillId="6" borderId="44" xfId="0" applyNumberFormat="1" applyFont="1" applyFill="1" applyBorder="1" applyAlignment="1">
      <alignment horizontal="center" wrapText="1"/>
    </xf>
    <xf numFmtId="0" fontId="2" fillId="6" borderId="45" xfId="0" applyNumberFormat="1" applyFont="1" applyFill="1" applyBorder="1" applyAlignment="1">
      <alignment horizontal="center" wrapText="1"/>
    </xf>
    <xf numFmtId="0" fontId="2" fillId="5" borderId="46" xfId="0" applyNumberFormat="1" applyFont="1" applyFill="1" applyBorder="1" applyAlignment="1">
      <alignment horizontal="left"/>
    </xf>
    <xf numFmtId="0" fontId="2" fillId="5" borderId="47" xfId="0" applyNumberFormat="1" applyFont="1" applyFill="1" applyBorder="1" applyAlignment="1">
      <alignment horizontal="left"/>
    </xf>
    <xf numFmtId="0" fontId="2" fillId="5" borderId="48" xfId="0" applyNumberFormat="1" applyFont="1" applyFill="1" applyBorder="1" applyAlignment="1">
      <alignment horizontal="left"/>
    </xf>
    <xf numFmtId="0" fontId="2" fillId="5" borderId="49" xfId="0" applyNumberFormat="1" applyFont="1" applyFill="1" applyBorder="1" applyAlignment="1">
      <alignment horizontal="left"/>
    </xf>
    <xf numFmtId="0" fontId="2" fillId="5" borderId="50" xfId="0" applyNumberFormat="1" applyFont="1" applyFill="1" applyBorder="1" applyAlignment="1">
      <alignment horizontal="left"/>
    </xf>
    <xf numFmtId="0" fontId="7" fillId="5" borderId="0" xfId="0" applyFont="1" applyFill="1"/>
    <xf numFmtId="0" fontId="2" fillId="5" borderId="0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164" fontId="7" fillId="0" borderId="0" xfId="0" applyNumberFormat="1" applyFont="1" applyBorder="1"/>
    <xf numFmtId="164" fontId="3" fillId="5" borderId="51" xfId="0" applyNumberFormat="1" applyFont="1" applyFill="1" applyBorder="1" applyAlignment="1" applyProtection="1">
      <alignment horizontal="right" indent="1"/>
      <protection locked="0"/>
    </xf>
    <xf numFmtId="164" fontId="7" fillId="0" borderId="52" xfId="0" applyNumberFormat="1" applyFont="1" applyBorder="1" applyAlignment="1">
      <alignment horizontal="right" indent="1"/>
    </xf>
    <xf numFmtId="164" fontId="7" fillId="0" borderId="53" xfId="0" applyNumberFormat="1" applyFont="1" applyBorder="1" applyAlignment="1">
      <alignment horizontal="right" indent="1"/>
    </xf>
    <xf numFmtId="164" fontId="3" fillId="5" borderId="54" xfId="0" applyNumberFormat="1" applyFont="1" applyFill="1" applyBorder="1" applyAlignment="1" applyProtection="1">
      <alignment horizontal="right" indent="1"/>
      <protection locked="0"/>
    </xf>
    <xf numFmtId="164" fontId="7" fillId="0" borderId="55" xfId="0" applyNumberFormat="1" applyFont="1" applyBorder="1" applyAlignment="1">
      <alignment horizontal="right" indent="1"/>
    </xf>
    <xf numFmtId="164" fontId="7" fillId="0" borderId="56" xfId="0" applyNumberFormat="1" applyFont="1" applyBorder="1" applyAlignment="1">
      <alignment horizontal="right" indent="1"/>
    </xf>
    <xf numFmtId="164" fontId="7" fillId="0" borderId="57" xfId="0" applyNumberFormat="1" applyFont="1" applyBorder="1" applyAlignment="1">
      <alignment horizontal="right" indent="1"/>
    </xf>
    <xf numFmtId="0" fontId="3" fillId="5" borderId="16" xfId="0" applyFont="1" applyFill="1" applyBorder="1" applyAlignment="1">
      <alignment horizontal="left" indent="1"/>
    </xf>
    <xf numFmtId="0" fontId="3" fillId="5" borderId="17" xfId="0" applyFont="1" applyFill="1" applyBorder="1" applyAlignment="1">
      <alignment horizontal="left" indent="1"/>
    </xf>
    <xf numFmtId="0" fontId="3" fillId="5" borderId="38" xfId="0" applyFont="1" applyFill="1" applyBorder="1" applyAlignment="1">
      <alignment horizontal="left" indent="1"/>
    </xf>
    <xf numFmtId="0" fontId="3" fillId="5" borderId="15" xfId="0" applyFont="1" applyFill="1" applyBorder="1" applyAlignment="1">
      <alignment horizontal="left" indent="1"/>
    </xf>
    <xf numFmtId="165" fontId="3" fillId="5" borderId="38" xfId="0" applyNumberFormat="1" applyFont="1" applyFill="1" applyBorder="1" applyAlignment="1">
      <alignment horizontal="left" indent="1"/>
    </xf>
    <xf numFmtId="0" fontId="9" fillId="0" borderId="0" xfId="22" applyFont="1"/>
    <xf numFmtId="0" fontId="10" fillId="0" borderId="0" xfId="0" applyFont="1"/>
    <xf numFmtId="0" fontId="2" fillId="6" borderId="58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0" fontId="2" fillId="6" borderId="60" xfId="0" applyFont="1" applyFill="1" applyBorder="1" applyAlignment="1">
      <alignment horizontal="center" vertical="center" wrapText="1"/>
    </xf>
    <xf numFmtId="165" fontId="2" fillId="6" borderId="59" xfId="0" applyNumberFormat="1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indent="1"/>
    </xf>
    <xf numFmtId="164" fontId="2" fillId="2" borderId="61" xfId="0" applyNumberFormat="1" applyFont="1" applyFill="1" applyBorder="1" applyAlignment="1">
      <alignment horizontal="right" indent="1"/>
    </xf>
    <xf numFmtId="165" fontId="2" fillId="2" borderId="19" xfId="0" applyNumberFormat="1" applyFont="1" applyFill="1" applyBorder="1" applyAlignment="1">
      <alignment horizontal="right" indent="1"/>
    </xf>
    <xf numFmtId="0" fontId="11" fillId="0" borderId="0" xfId="0" applyFont="1"/>
    <xf numFmtId="166" fontId="7" fillId="0" borderId="0" xfId="0" applyNumberFormat="1" applyFont="1" applyBorder="1"/>
    <xf numFmtId="0" fontId="8" fillId="0" borderId="15" xfId="0" applyFont="1" applyBorder="1" applyAlignment="1">
      <alignment horizontal="left"/>
    </xf>
    <xf numFmtId="166" fontId="7" fillId="0" borderId="0" xfId="0" applyNumberFormat="1" applyFont="1"/>
    <xf numFmtId="0" fontId="8" fillId="2" borderId="7" xfId="0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0" fontId="7" fillId="0" borderId="28" xfId="0" applyFont="1" applyBorder="1"/>
    <xf numFmtId="0" fontId="8" fillId="5" borderId="16" xfId="0" applyFont="1" applyFill="1" applyBorder="1" applyAlignment="1">
      <alignment horizontal="left"/>
    </xf>
    <xf numFmtId="0" fontId="2" fillId="5" borderId="16" xfId="0" applyNumberFormat="1" applyFont="1" applyFill="1" applyBorder="1" applyAlignment="1">
      <alignment horizontal="left"/>
    </xf>
    <xf numFmtId="166" fontId="7" fillId="0" borderId="16" xfId="0" applyNumberFormat="1" applyFont="1" applyBorder="1"/>
    <xf numFmtId="0" fontId="7" fillId="0" borderId="16" xfId="0" applyFont="1" applyBorder="1"/>
    <xf numFmtId="0" fontId="2" fillId="5" borderId="17" xfId="0" applyNumberFormat="1" applyFont="1" applyFill="1" applyBorder="1" applyAlignment="1">
      <alignment horizontal="left"/>
    </xf>
    <xf numFmtId="0" fontId="2" fillId="5" borderId="38" xfId="0" applyNumberFormat="1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166" fontId="7" fillId="0" borderId="17" xfId="0" applyNumberFormat="1" applyFont="1" applyBorder="1"/>
    <xf numFmtId="0" fontId="7" fillId="0" borderId="15" xfId="0" applyFont="1" applyBorder="1"/>
    <xf numFmtId="0" fontId="8" fillId="5" borderId="38" xfId="0" applyFont="1" applyFill="1" applyBorder="1" applyAlignment="1">
      <alignment horizontal="left"/>
    </xf>
    <xf numFmtId="166" fontId="7" fillId="0" borderId="38" xfId="0" applyNumberFormat="1" applyFont="1" applyBorder="1"/>
    <xf numFmtId="9" fontId="3" fillId="0" borderId="62" xfId="0" applyNumberFormat="1" applyFont="1" applyFill="1" applyBorder="1" applyAlignment="1" applyProtection="1">
      <alignment horizontal="center"/>
      <protection/>
    </xf>
    <xf numFmtId="9" fontId="3" fillId="0" borderId="31" xfId="0" applyNumberFormat="1" applyFont="1" applyFill="1" applyBorder="1" applyAlignment="1" applyProtection="1">
      <alignment horizontal="center"/>
      <protection/>
    </xf>
    <xf numFmtId="9" fontId="3" fillId="0" borderId="63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/>
    <xf numFmtId="0" fontId="3" fillId="0" borderId="0" xfId="23" applyNumberFormat="1" applyFont="1" applyFill="1" applyBorder="1" applyAlignment="1">
      <alignment/>
      <protection/>
    </xf>
    <xf numFmtId="0" fontId="3" fillId="0" borderId="0" xfId="23" applyFont="1">
      <alignment/>
      <protection/>
    </xf>
    <xf numFmtId="170" fontId="3" fillId="0" borderId="0" xfId="23" applyNumberFormat="1" applyFont="1" applyFill="1" applyBorder="1" applyAlignment="1">
      <alignment/>
      <protection/>
    </xf>
    <xf numFmtId="0" fontId="8" fillId="0" borderId="0" xfId="0" applyFont="1" applyAlignment="1">
      <alignment horizontal="left"/>
    </xf>
    <xf numFmtId="0" fontId="8" fillId="5" borderId="0" xfId="0" applyFont="1" applyFill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3" fillId="0" borderId="0" xfId="25" applyNumberFormat="1" applyFont="1" applyFill="1" applyBorder="1" applyAlignment="1">
      <alignment/>
      <protection/>
    </xf>
    <xf numFmtId="0" fontId="3" fillId="0" borderId="0" xfId="25" applyFont="1">
      <alignment/>
      <protection/>
    </xf>
    <xf numFmtId="0" fontId="3" fillId="0" borderId="0" xfId="0" applyNumberFormat="1" applyFont="1" applyFill="1" applyBorder="1" applyAlignment="1">
      <alignment/>
    </xf>
    <xf numFmtId="170" fontId="3" fillId="0" borderId="0" xfId="25" applyNumberFormat="1" applyFont="1" applyFill="1" applyBorder="1" applyAlignment="1">
      <alignment/>
      <protection/>
    </xf>
    <xf numFmtId="170" fontId="3" fillId="0" borderId="0" xfId="0" applyNumberFormat="1" applyFont="1" applyFill="1" applyBorder="1" applyAlignment="1">
      <alignment/>
    </xf>
    <xf numFmtId="3" fontId="7" fillId="0" borderId="64" xfId="26" applyNumberFormat="1" applyFont="1" applyBorder="1" applyAlignment="1">
      <alignment horizontal="right"/>
    </xf>
    <xf numFmtId="3" fontId="7" fillId="0" borderId="65" xfId="26" applyNumberFormat="1" applyFont="1" applyBorder="1" applyAlignment="1">
      <alignment horizontal="right"/>
    </xf>
    <xf numFmtId="3" fontId="7" fillId="0" borderId="66" xfId="26" applyNumberFormat="1" applyFont="1" applyBorder="1" applyAlignment="1">
      <alignment horizontal="right"/>
    </xf>
    <xf numFmtId="0" fontId="2" fillId="4" borderId="67" xfId="0" applyFont="1" applyFill="1" applyBorder="1" applyAlignment="1">
      <alignment horizontal="left" indent="1"/>
    </xf>
    <xf numFmtId="164" fontId="3" fillId="4" borderId="68" xfId="0" applyNumberFormat="1" applyFont="1" applyFill="1" applyBorder="1" applyAlignment="1">
      <alignment horizontal="right" indent="1"/>
    </xf>
    <xf numFmtId="0" fontId="3" fillId="0" borderId="68" xfId="0" applyFont="1" applyBorder="1" applyAlignment="1">
      <alignment horizontal="center"/>
    </xf>
    <xf numFmtId="166" fontId="3" fillId="0" borderId="67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2" fillId="6" borderId="69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 applyProtection="1">
      <alignment horizontal="right" indent="1"/>
      <protection locked="0"/>
    </xf>
    <xf numFmtId="166" fontId="3" fillId="0" borderId="70" xfId="0" applyNumberFormat="1" applyFont="1" applyBorder="1" applyAlignment="1">
      <alignment horizontal="center"/>
    </xf>
    <xf numFmtId="166" fontId="3" fillId="4" borderId="71" xfId="0" applyNumberFormat="1" applyFont="1" applyFill="1" applyBorder="1" applyAlignment="1">
      <alignment horizontal="right" indent="1"/>
    </xf>
    <xf numFmtId="164" fontId="3" fillId="5" borderId="72" xfId="0" applyNumberFormat="1" applyFont="1" applyFill="1" applyBorder="1" applyAlignment="1" applyProtection="1">
      <alignment horizontal="right" indent="1"/>
      <protection locked="0"/>
    </xf>
    <xf numFmtId="169" fontId="3" fillId="4" borderId="73" xfId="0" applyNumberFormat="1" applyFont="1" applyFill="1" applyBorder="1" applyAlignment="1">
      <alignment horizontal="right" indent="1"/>
    </xf>
    <xf numFmtId="0" fontId="2" fillId="2" borderId="74" xfId="0" applyFont="1" applyFill="1" applyBorder="1" applyAlignment="1">
      <alignment horizontal="left" indent="1"/>
    </xf>
    <xf numFmtId="164" fontId="7" fillId="0" borderId="75" xfId="0" applyNumberFormat="1" applyFont="1" applyBorder="1" applyAlignment="1">
      <alignment horizontal="right" indent="1"/>
    </xf>
    <xf numFmtId="165" fontId="3" fillId="5" borderId="75" xfId="0" applyNumberFormat="1" applyFont="1" applyFill="1" applyBorder="1" applyAlignment="1">
      <alignment horizontal="right" indent="1"/>
    </xf>
    <xf numFmtId="164" fontId="3" fillId="5" borderId="0" xfId="0" applyNumberFormat="1" applyFont="1" applyFill="1" applyBorder="1" applyAlignment="1" applyProtection="1">
      <alignment horizontal="right" indent="1"/>
      <protection locked="0"/>
    </xf>
    <xf numFmtId="164" fontId="3" fillId="5" borderId="38" xfId="0" applyNumberFormat="1" applyFont="1" applyFill="1" applyBorder="1" applyAlignment="1" applyProtection="1">
      <alignment horizontal="right" indent="1"/>
      <protection locked="0"/>
    </xf>
    <xf numFmtId="166" fontId="2" fillId="6" borderId="69" xfId="0" applyNumberFormat="1" applyFont="1" applyFill="1" applyBorder="1" applyAlignment="1">
      <alignment horizontal="center" vertical="center"/>
    </xf>
    <xf numFmtId="166" fontId="2" fillId="6" borderId="74" xfId="0" applyNumberFormat="1" applyFont="1" applyFill="1" applyBorder="1" applyAlignment="1">
      <alignment horizontal="center" vertical="center"/>
    </xf>
    <xf numFmtId="166" fontId="2" fillId="6" borderId="76" xfId="0" applyNumberFormat="1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left" indent="1"/>
    </xf>
    <xf numFmtId="164" fontId="3" fillId="4" borderId="78" xfId="0" applyNumberFormat="1" applyFont="1" applyFill="1" applyBorder="1" applyAlignment="1">
      <alignment horizontal="right" indent="1"/>
    </xf>
    <xf numFmtId="169" fontId="3" fillId="4" borderId="15" xfId="0" applyNumberFormat="1" applyFont="1" applyFill="1" applyBorder="1" applyAlignment="1">
      <alignment horizontal="right" indent="1"/>
    </xf>
    <xf numFmtId="0" fontId="2" fillId="4" borderId="79" xfId="0" applyFont="1" applyFill="1" applyBorder="1" applyAlignment="1">
      <alignment horizontal="left" indent="1"/>
    </xf>
    <xf numFmtId="164" fontId="3" fillId="4" borderId="16" xfId="0" applyNumberFormat="1" applyFont="1" applyFill="1" applyBorder="1" applyAlignment="1">
      <alignment horizontal="right" indent="1"/>
    </xf>
    <xf numFmtId="169" fontId="3" fillId="4" borderId="16" xfId="0" applyNumberFormat="1" applyFont="1" applyFill="1" applyBorder="1" applyAlignment="1">
      <alignment horizontal="right" indent="1"/>
    </xf>
    <xf numFmtId="0" fontId="2" fillId="4" borderId="51" xfId="0" applyFont="1" applyFill="1" applyBorder="1" applyAlignment="1">
      <alignment horizontal="left" indent="1"/>
    </xf>
    <xf numFmtId="169" fontId="3" fillId="4" borderId="38" xfId="0" applyNumberFormat="1" applyFont="1" applyFill="1" applyBorder="1" applyAlignment="1">
      <alignment horizontal="right" indent="1"/>
    </xf>
    <xf numFmtId="164" fontId="3" fillId="4" borderId="71" xfId="0" applyNumberFormat="1" applyFont="1" applyFill="1" applyBorder="1" applyAlignment="1">
      <alignment horizontal="right" indent="1"/>
    </xf>
    <xf numFmtId="0" fontId="2" fillId="4" borderId="71" xfId="0" applyFont="1" applyFill="1" applyBorder="1" applyAlignment="1">
      <alignment horizontal="left" indent="1"/>
    </xf>
    <xf numFmtId="0" fontId="2" fillId="4" borderId="80" xfId="0" applyFont="1" applyFill="1" applyBorder="1" applyAlignment="1">
      <alignment horizontal="left" indent="1"/>
    </xf>
    <xf numFmtId="3" fontId="11" fillId="0" borderId="0" xfId="0" applyNumberFormat="1" applyFont="1"/>
    <xf numFmtId="0" fontId="12" fillId="2" borderId="34" xfId="0" applyFont="1" applyFill="1" applyBorder="1" applyAlignment="1">
      <alignment horizontal="left" indent="1"/>
    </xf>
    <xf numFmtId="164" fontId="3" fillId="5" borderId="78" xfId="0" applyNumberFormat="1" applyFont="1" applyFill="1" applyBorder="1" applyAlignment="1">
      <alignment horizontal="right" indent="1"/>
    </xf>
    <xf numFmtId="164" fontId="3" fillId="5" borderId="16" xfId="0" applyNumberFormat="1" applyFont="1" applyFill="1" applyBorder="1" applyAlignment="1">
      <alignment horizontal="right" indent="1"/>
    </xf>
    <xf numFmtId="164" fontId="3" fillId="5" borderId="4" xfId="0" applyNumberFormat="1" applyFont="1" applyFill="1" applyBorder="1" applyAlignment="1">
      <alignment horizontal="right" indent="1"/>
    </xf>
    <xf numFmtId="171" fontId="7" fillId="0" borderId="0" xfId="0" applyNumberFormat="1" applyFont="1"/>
    <xf numFmtId="164" fontId="3" fillId="5" borderId="60" xfId="0" applyNumberFormat="1" applyFont="1" applyFill="1" applyBorder="1" applyAlignment="1">
      <alignment horizontal="right" indent="1"/>
    </xf>
    <xf numFmtId="166" fontId="7" fillId="5" borderId="17" xfId="0" applyNumberFormat="1" applyFont="1" applyFill="1" applyBorder="1"/>
    <xf numFmtId="0" fontId="7" fillId="0" borderId="0" xfId="0" applyNumberFormat="1" applyFont="1"/>
    <xf numFmtId="164" fontId="11" fillId="0" borderId="0" xfId="0" applyNumberFormat="1" applyFont="1"/>
    <xf numFmtId="0" fontId="11" fillId="0" borderId="0" xfId="0" applyNumberFormat="1" applyFont="1"/>
    <xf numFmtId="0" fontId="11" fillId="0" borderId="0" xfId="0" applyNumberFormat="1" applyFont="1" applyFill="1" applyBorder="1" applyAlignment="1" applyProtection="1">
      <alignment horizontal="right" indent="1"/>
      <protection locked="0"/>
    </xf>
    <xf numFmtId="0" fontId="13" fillId="5" borderId="0" xfId="0" applyFont="1" applyFill="1" applyBorder="1"/>
    <xf numFmtId="164" fontId="13" fillId="5" borderId="0" xfId="0" applyNumberFormat="1" applyFont="1" applyFill="1" applyBorder="1" applyAlignment="1">
      <alignment horizontal="right" indent="1"/>
    </xf>
    <xf numFmtId="0" fontId="13" fillId="5" borderId="0" xfId="0" applyNumberFormat="1" applyFont="1" applyFill="1" applyBorder="1" applyAlignment="1" applyProtection="1">
      <alignment horizontal="right" indent="1"/>
      <protection locked="0"/>
    </xf>
    <xf numFmtId="0" fontId="13" fillId="5" borderId="0" xfId="0" applyFont="1" applyFill="1"/>
    <xf numFmtId="0" fontId="14" fillId="0" borderId="0" xfId="0" applyFont="1" applyAlignment="1">
      <alignment horizontal="left"/>
    </xf>
    <xf numFmtId="166" fontId="3" fillId="0" borderId="81" xfId="0" applyNumberFormat="1" applyFont="1" applyBorder="1" applyAlignment="1">
      <alignment horizontal="right" indent="1"/>
    </xf>
    <xf numFmtId="0" fontId="3" fillId="0" borderId="82" xfId="0" applyFont="1" applyBorder="1" applyAlignment="1">
      <alignment horizontal="center"/>
    </xf>
    <xf numFmtId="166" fontId="3" fillId="4" borderId="83" xfId="0" applyNumberFormat="1" applyFont="1" applyFill="1" applyBorder="1" applyAlignment="1">
      <alignment horizontal="right" indent="1"/>
    </xf>
    <xf numFmtId="166" fontId="2" fillId="6" borderId="41" xfId="0" applyNumberFormat="1" applyFont="1" applyFill="1" applyBorder="1" applyAlignment="1">
      <alignment horizontal="center" vertical="center"/>
    </xf>
    <xf numFmtId="166" fontId="2" fillId="6" borderId="42" xfId="0" applyNumberFormat="1" applyFont="1" applyFill="1" applyBorder="1" applyAlignment="1">
      <alignment horizontal="center" vertical="center"/>
    </xf>
    <xf numFmtId="166" fontId="2" fillId="6" borderId="20" xfId="0" applyNumberFormat="1" applyFont="1" applyFill="1" applyBorder="1" applyAlignment="1">
      <alignment horizontal="center" vertical="center"/>
    </xf>
    <xf numFmtId="166" fontId="3" fillId="0" borderId="84" xfId="0" applyNumberFormat="1" applyFont="1" applyBorder="1" applyAlignment="1">
      <alignment horizontal="right" indent="1"/>
    </xf>
    <xf numFmtId="166" fontId="3" fillId="0" borderId="0" xfId="0" applyNumberFormat="1" applyFont="1"/>
    <xf numFmtId="0" fontId="2" fillId="6" borderId="8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65" fontId="2" fillId="2" borderId="86" xfId="0" applyNumberFormat="1" applyFont="1" applyFill="1" applyBorder="1" applyAlignment="1">
      <alignment horizontal="right" indent="1"/>
    </xf>
    <xf numFmtId="165" fontId="3" fillId="5" borderId="87" xfId="0" applyNumberFormat="1" applyFont="1" applyFill="1" applyBorder="1" applyAlignment="1">
      <alignment horizontal="right" indent="1"/>
    </xf>
    <xf numFmtId="165" fontId="3" fillId="5" borderId="59" xfId="0" applyNumberFormat="1" applyFont="1" applyFill="1" applyBorder="1" applyAlignment="1">
      <alignment horizontal="right" indent="1"/>
    </xf>
    <xf numFmtId="165" fontId="3" fillId="5" borderId="88" xfId="0" applyNumberFormat="1" applyFont="1" applyFill="1" applyBorder="1" applyAlignment="1">
      <alignment horizontal="right" indent="1"/>
    </xf>
    <xf numFmtId="164" fontId="2" fillId="2" borderId="19" xfId="0" applyNumberFormat="1" applyFont="1" applyFill="1" applyBorder="1" applyAlignment="1">
      <alignment horizontal="right" indent="1"/>
    </xf>
    <xf numFmtId="164" fontId="3" fillId="5" borderId="15" xfId="0" applyNumberFormat="1" applyFont="1" applyFill="1" applyBorder="1" applyAlignment="1">
      <alignment horizontal="right" indent="1"/>
    </xf>
    <xf numFmtId="164" fontId="3" fillId="5" borderId="0" xfId="0" applyNumberFormat="1" applyFont="1" applyFill="1" applyBorder="1" applyAlignment="1">
      <alignment horizontal="right" indent="1"/>
    </xf>
    <xf numFmtId="164" fontId="3" fillId="5" borderId="38" xfId="0" applyNumberFormat="1" applyFont="1" applyFill="1" applyBorder="1" applyAlignment="1">
      <alignment horizontal="right" indent="1"/>
    </xf>
    <xf numFmtId="0" fontId="2" fillId="6" borderId="89" xfId="0" applyFont="1" applyFill="1" applyBorder="1" applyAlignment="1">
      <alignment horizontal="center" vertical="center" wrapText="1"/>
    </xf>
    <xf numFmtId="164" fontId="2" fillId="2" borderId="90" xfId="0" applyNumberFormat="1" applyFont="1" applyFill="1" applyBorder="1" applyAlignment="1">
      <alignment horizontal="right" indent="1"/>
    </xf>
    <xf numFmtId="164" fontId="3" fillId="5" borderId="91" xfId="0" applyNumberFormat="1" applyFont="1" applyFill="1" applyBorder="1" applyAlignment="1">
      <alignment horizontal="right" indent="1"/>
    </xf>
    <xf numFmtId="164" fontId="3" fillId="5" borderId="65" xfId="0" applyNumberFormat="1" applyFont="1" applyFill="1" applyBorder="1" applyAlignment="1">
      <alignment horizontal="right" indent="1"/>
    </xf>
    <xf numFmtId="164" fontId="3" fillId="5" borderId="92" xfId="0" applyNumberFormat="1" applyFont="1" applyFill="1" applyBorder="1" applyAlignment="1">
      <alignment horizontal="right" indent="1"/>
    </xf>
    <xf numFmtId="164" fontId="3" fillId="5" borderId="93" xfId="0" applyNumberFormat="1" applyFont="1" applyFill="1" applyBorder="1" applyAlignment="1">
      <alignment horizontal="right" indent="1"/>
    </xf>
    <xf numFmtId="3" fontId="3" fillId="5" borderId="91" xfId="0" applyNumberFormat="1" applyFont="1" applyFill="1" applyBorder="1" applyAlignment="1">
      <alignment horizontal="right" indent="1"/>
    </xf>
    <xf numFmtId="3" fontId="3" fillId="5" borderId="65" xfId="0" applyNumberFormat="1" applyFont="1" applyFill="1" applyBorder="1" applyAlignment="1">
      <alignment horizontal="right" indent="1"/>
    </xf>
    <xf numFmtId="3" fontId="3" fillId="5" borderId="92" xfId="0" applyNumberFormat="1" applyFont="1" applyFill="1" applyBorder="1" applyAlignment="1">
      <alignment horizontal="right" indent="1"/>
    </xf>
    <xf numFmtId="3" fontId="3" fillId="5" borderId="93" xfId="0" applyNumberFormat="1" applyFont="1" applyFill="1" applyBorder="1" applyAlignment="1">
      <alignment horizontal="right" indent="1"/>
    </xf>
    <xf numFmtId="0" fontId="7" fillId="0" borderId="0" xfId="0" applyFont="1"/>
    <xf numFmtId="0" fontId="8" fillId="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6" borderId="18" xfId="20" applyNumberFormat="1" applyFont="1" applyFill="1" applyBorder="1" applyAlignment="1">
      <alignment horizontal="center"/>
    </xf>
    <xf numFmtId="2" fontId="8" fillId="6" borderId="7" xfId="20" applyNumberFormat="1" applyFont="1" applyFill="1" applyBorder="1" applyAlignment="1">
      <alignment horizontal="center"/>
    </xf>
    <xf numFmtId="2" fontId="8" fillId="6" borderId="9" xfId="20" applyNumberFormat="1" applyFont="1" applyFill="1" applyBorder="1" applyAlignment="1">
      <alignment horizontal="center"/>
    </xf>
    <xf numFmtId="0" fontId="8" fillId="6" borderId="18" xfId="20" applyFont="1" applyFill="1" applyBorder="1" applyAlignment="1">
      <alignment horizontal="center"/>
    </xf>
    <xf numFmtId="0" fontId="8" fillId="6" borderId="7" xfId="20" applyFont="1" applyFill="1" applyBorder="1" applyAlignment="1">
      <alignment horizontal="center"/>
    </xf>
    <xf numFmtId="0" fontId="2" fillId="6" borderId="94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5" xfId="0" applyFont="1" applyFill="1" applyBorder="1" applyAlignment="1">
      <alignment horizontal="center" vertical="center" wrapText="1"/>
    </xf>
    <xf numFmtId="0" fontId="2" fillId="6" borderId="95" xfId="0" applyFont="1" applyFill="1" applyBorder="1" applyAlignment="1">
      <alignment horizontal="center" vertical="center" wrapText="1"/>
    </xf>
    <xf numFmtId="0" fontId="2" fillId="6" borderId="84" xfId="0" applyFont="1" applyFill="1" applyBorder="1" applyAlignment="1">
      <alignment horizontal="center" vertical="center" wrapText="1"/>
    </xf>
    <xf numFmtId="166" fontId="2" fillId="6" borderId="96" xfId="0" applyNumberFormat="1" applyFont="1" applyFill="1" applyBorder="1" applyAlignment="1">
      <alignment horizontal="center" vertical="center"/>
    </xf>
    <xf numFmtId="0" fontId="2" fillId="6" borderId="97" xfId="0" applyFont="1" applyFill="1" applyBorder="1" applyAlignment="1">
      <alignment horizontal="center" vertical="center"/>
    </xf>
    <xf numFmtId="0" fontId="8" fillId="6" borderId="97" xfId="0" applyFont="1" applyFill="1" applyBorder="1" applyAlignment="1">
      <alignment horizontal="center"/>
    </xf>
    <xf numFmtId="0" fontId="8" fillId="6" borderId="96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6" borderId="33" xfId="0" applyFont="1" applyFill="1" applyBorder="1" applyAlignment="1">
      <alignment horizontal="left" vertical="center" indent="1"/>
    </xf>
    <xf numFmtId="0" fontId="2" fillId="6" borderId="34" xfId="0" applyFont="1" applyFill="1" applyBorder="1" applyAlignment="1">
      <alignment horizontal="left" vertical="center" indent="1"/>
    </xf>
    <xf numFmtId="0" fontId="2" fillId="6" borderId="41" xfId="0" applyFont="1" applyFill="1" applyBorder="1" applyAlignment="1">
      <alignment horizontal="left" vertical="center" indent="1"/>
    </xf>
    <xf numFmtId="0" fontId="2" fillId="6" borderId="35" xfId="0" applyFont="1" applyFill="1" applyBorder="1" applyAlignment="1">
      <alignment horizontal="left" vertical="center" indent="1"/>
    </xf>
    <xf numFmtId="0" fontId="8" fillId="6" borderId="98" xfId="0" applyFont="1" applyFill="1" applyBorder="1" applyAlignment="1">
      <alignment horizont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Hyperlink" xfId="22"/>
    <cellStyle name="Normal 2" xfId="23"/>
    <cellStyle name="Normal 3" xfId="24"/>
    <cellStyle name="Normal 4" xfId="25"/>
    <cellStyle name="NumberCellStyle" xfId="26"/>
    <cellStyle name="Normal 3 2" xfId="27"/>
    <cellStyle name="Normal 4 2" xfId="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1'!$G$27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1'!$C$28:$C$35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1'!$C$28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strRef>
                  <c:f>'Figure 1'!$C$29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strRef>
                  <c:f>'Figure 1'!$C$30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strRef>
                  <c:f>'Figure 1'!$C$31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strRef>
                  <c:f>'Figure 1'!$C$32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strRef>
                  <c:f>'Figure 1'!$C$33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strRef>
                  <c:f>'Figure 1'!$C$34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strRef>
                  <c:f>'Figure 1'!$C$35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'Figure 1'!$B$28:$B$35</c:f>
              <c:numCache/>
            </c:numRef>
          </c:cat>
          <c:val>
            <c:numRef>
              <c:f>'Figure 1'!$G$28:$G$35</c:f>
              <c:numCache/>
            </c:numRef>
          </c:val>
        </c:ser>
        <c:ser>
          <c:idx val="1"/>
          <c:order val="1"/>
          <c:tx>
            <c:strRef>
              <c:f>'Figure 1'!$H$27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1'!$D$28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1'!$D$29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1'!$D$30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1'!$D$31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1'!$D$32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1'!$D$33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1'!$D$34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1'!$D$35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'Figure 1'!$B$28:$B$35</c:f>
              <c:numCache/>
            </c:numRef>
          </c:cat>
          <c:val>
            <c:numRef>
              <c:f>'Figure 1'!$H$28:$H$35</c:f>
              <c:numCache/>
            </c:numRef>
          </c:val>
        </c:ser>
        <c:ser>
          <c:idx val="2"/>
          <c:order val="2"/>
          <c:tx>
            <c:strRef>
              <c:f>'Figure 1'!$I$27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1'!$E$28:$E$35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1'!$E$28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strRef>
                  <c:f>'Figure 1'!$E$29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strRef>
                  <c:f>'Figure 1'!$E$30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strRef>
                  <c:f>'Figure 1'!$E$31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strRef>
                  <c:f>'Figure 1'!$E$32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strRef>
                  <c:f>'Figure 1'!$E$33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strRef>
                  <c:f>'Figure 1'!$E$34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strRef>
                  <c:f>'Figure 1'!$E$35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'Figure 1'!$B$28:$B$35</c:f>
              <c:numCache/>
            </c:numRef>
          </c:cat>
          <c:val>
            <c:numRef>
              <c:f>'Figure 1'!$I$28:$I$35</c:f>
              <c:numCache/>
            </c:numRef>
          </c:val>
        </c:ser>
        <c:ser>
          <c:idx val="3"/>
          <c:order val="3"/>
          <c:tx>
            <c:strRef>
              <c:f>'Figure 1'!$J$27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1'!$F$28:$F$35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1'!$F$28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strRef>
                  <c:f>'Figure 1'!$F$29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strRef>
                  <c:f>'Figure 1'!$F$30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strRef>
                  <c:f>'Figure 1'!$F$31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strRef>
                  <c:f>'Figure 1'!$F$32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strRef>
                  <c:f>'Figure 1'!$F$33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strRef>
                  <c:f>'Figure 1'!$F$34</c:f>
                  <c:strCache>
                    <c:ptCount val="1"/>
                    <c:pt idx="0">
                      <c:v>26%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strRef>
                  <c:f>'Figure 1'!$F$35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'Figure 1'!$B$28:$B$35</c:f>
              <c:numCache/>
            </c:numRef>
          </c:cat>
          <c:val>
            <c:numRef>
              <c:f>'Figure 1'!$J$28:$J$35</c:f>
              <c:numCache/>
            </c:numRef>
          </c:val>
        </c:ser>
        <c:overlap val="100"/>
        <c:gapWidth val="75"/>
        <c:axId val="36475815"/>
        <c:axId val="59846880"/>
      </c:bar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3647581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2'!$B$51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2'!$C$43:$F$43</c:f>
              <c:strCache/>
            </c:strRef>
          </c:cat>
          <c:val>
            <c:numRef>
              <c:f>'Figure 2'!$C$51:$F$51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2'!$B$52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2'!$D$52:$G$52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2'!$B$53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2'!$D$53:$G$53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2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3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Pt>
            <c:idx val="34"/>
            <c:invertIfNegative val="0"/>
            <c:spPr>
              <a:solidFill>
                <a:srgbClr val="F06423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3'!$I$59:$I$93</c:f>
              <c:strCache/>
            </c:strRef>
          </c:cat>
          <c:val>
            <c:numRef>
              <c:f>'Figure 3'!$K$59:$K$93</c:f>
              <c:numCache/>
            </c:numRef>
          </c:val>
        </c:ser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9525">
            <a:noFill/>
          </a:ln>
        </c:spPr>
        <c:crossAx val="17510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4'!$C$36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4'!$B$37:$B$46</c:f>
              <c:strCache/>
            </c:strRef>
          </c:cat>
          <c:val>
            <c:numRef>
              <c:f>'Figure 4'!$C$37:$C$46</c:f>
              <c:numCache/>
            </c:numRef>
          </c:val>
        </c:ser>
        <c:ser>
          <c:idx val="1"/>
          <c:order val="1"/>
          <c:tx>
            <c:strRef>
              <c:f>'Figure 4'!$D$36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4'!$B$37:$B$46</c:f>
              <c:strCache/>
            </c:strRef>
          </c:cat>
          <c:val>
            <c:numRef>
              <c:f>'Figure 4'!$D$37:$D$46</c:f>
              <c:numCache/>
            </c:numRef>
          </c:val>
        </c:ser>
        <c:ser>
          <c:idx val="2"/>
          <c:order val="2"/>
          <c:tx>
            <c:strRef>
              <c:f>'Figure 4'!$E$36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4'!$B$37:$B$46</c:f>
              <c:strCache/>
            </c:strRef>
          </c:cat>
          <c:val>
            <c:numRef>
              <c:f>'Figure 4'!$E$37:$E$46</c:f>
              <c:numCache/>
            </c:numRef>
          </c:val>
        </c:ser>
        <c:ser>
          <c:idx val="3"/>
          <c:order val="3"/>
          <c:tx>
            <c:strRef>
              <c:f>'Figure 4'!$F$36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4'!$B$37:$B$46</c:f>
              <c:strCache/>
            </c:strRef>
          </c:cat>
          <c:val>
            <c:numRef>
              <c:f>'Figure 4'!$F$37:$F$46</c:f>
              <c:numCache/>
            </c:numRef>
          </c:val>
        </c:ser>
        <c:axId val="7614011"/>
        <c:axId val="1417236"/>
      </c:bar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ln w="9525">
            <a:noFill/>
          </a:ln>
        </c:spPr>
        <c:crossAx val="7614011"/>
        <c:crosses val="autoZero"/>
        <c:crossBetween val="between"/>
        <c:dispUnits/>
        <c:majorUnit val="50000"/>
      </c:valAx>
    </c:plotArea>
    <c:legend>
      <c:legendPos val="r"/>
      <c:layout>
        <c:manualLayout>
          <c:xMode val="edge"/>
          <c:yMode val="edge"/>
          <c:x val="0.3655"/>
          <c:y val="0.92"/>
          <c:w val="0.2665"/>
          <c:h val="0.060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2'!$D$43:$G$43</c:f>
              <c:strCache/>
            </c:strRef>
          </c:cat>
          <c:val>
            <c:numRef>
              <c:f>'Figure 2'!$D$67:$G$67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"/>
          <c:y val="0.9295"/>
          <c:w val="0.33975"/>
          <c:h val="0.049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2'!$B$44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2'!$D$44:$G$44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905"/>
          <c:y val="0.035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'Figure 2'!$B$45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2'!$D$45:$G$45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2'!$B$46</c:f>
              <c:strCache>
                <c:ptCount val="1"/>
                <c:pt idx="0">
                  <c:v>China (¹)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2'!$D$46:$G$46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2'!$B$47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2'!$D$47:$G$47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2'!$B$49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2'!$D$49:$G$49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2'!$B$48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2'!$D$48:$G$48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'Figure 2'!$B$50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28"/>
                  <c:y val="0.098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2'!$D$43:$G$43</c:f>
              <c:strCache/>
            </c:strRef>
          </c:cat>
          <c:val>
            <c:numRef>
              <c:f>'Figure 2'!$D$50:$G$50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247650</xdr:rowOff>
    </xdr:from>
    <xdr:to>
      <xdr:col>9</xdr:col>
      <xdr:colOff>457200</xdr:colOff>
      <xdr:row>9</xdr:row>
      <xdr:rowOff>238125</xdr:rowOff>
    </xdr:to>
    <xdr:graphicFrame macro="">
      <xdr:nvGraphicFramePr>
        <xdr:cNvPr id="2" name="Chart 1"/>
        <xdr:cNvGraphicFramePr/>
      </xdr:nvGraphicFramePr>
      <xdr:xfrm>
        <a:off x="685800" y="857250"/>
        <a:ext cx="7620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38100</xdr:rowOff>
    </xdr:from>
    <xdr:to>
      <xdr:col>15</xdr:col>
      <xdr:colOff>114300</xdr:colOff>
      <xdr:row>34</xdr:row>
      <xdr:rowOff>133350</xdr:rowOff>
    </xdr:to>
    <xdr:graphicFrame macro="">
      <xdr:nvGraphicFramePr>
        <xdr:cNvPr id="8259" name="Chart 1"/>
        <xdr:cNvGraphicFramePr/>
      </xdr:nvGraphicFramePr>
      <xdr:xfrm>
        <a:off x="190500" y="381000"/>
        <a:ext cx="118491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4</xdr:row>
      <xdr:rowOff>19050</xdr:rowOff>
    </xdr:from>
    <xdr:to>
      <xdr:col>3</xdr:col>
      <xdr:colOff>609600</xdr:colOff>
      <xdr:row>17</xdr:row>
      <xdr:rowOff>95250</xdr:rowOff>
    </xdr:to>
    <xdr:graphicFrame macro="">
      <xdr:nvGraphicFramePr>
        <xdr:cNvPr id="8260" name="Chart 2"/>
        <xdr:cNvGraphicFramePr/>
      </xdr:nvGraphicFramePr>
      <xdr:xfrm>
        <a:off x="581025" y="666750"/>
        <a:ext cx="23526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609600</xdr:colOff>
      <xdr:row>3</xdr:row>
      <xdr:rowOff>85725</xdr:rowOff>
    </xdr:from>
    <xdr:to>
      <xdr:col>6</xdr:col>
      <xdr:colOff>47625</xdr:colOff>
      <xdr:row>17</xdr:row>
      <xdr:rowOff>133350</xdr:rowOff>
    </xdr:to>
    <xdr:graphicFrame macro="">
      <xdr:nvGraphicFramePr>
        <xdr:cNvPr id="8261" name="Chart 3"/>
        <xdr:cNvGraphicFramePr/>
      </xdr:nvGraphicFramePr>
      <xdr:xfrm>
        <a:off x="2933700" y="581025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3</xdr:row>
      <xdr:rowOff>104775</xdr:rowOff>
    </xdr:from>
    <xdr:to>
      <xdr:col>8</xdr:col>
      <xdr:colOff>285750</xdr:colOff>
      <xdr:row>17</xdr:row>
      <xdr:rowOff>95250</xdr:rowOff>
    </xdr:to>
    <xdr:graphicFrame macro="">
      <xdr:nvGraphicFramePr>
        <xdr:cNvPr id="8262" name="Chart 4"/>
        <xdr:cNvGraphicFramePr/>
      </xdr:nvGraphicFramePr>
      <xdr:xfrm>
        <a:off x="5267325" y="6000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504825</xdr:colOff>
      <xdr:row>3</xdr:row>
      <xdr:rowOff>104775</xdr:rowOff>
    </xdr:from>
    <xdr:to>
      <xdr:col>11</xdr:col>
      <xdr:colOff>219075</xdr:colOff>
      <xdr:row>17</xdr:row>
      <xdr:rowOff>95250</xdr:rowOff>
    </xdr:to>
    <xdr:graphicFrame macro="">
      <xdr:nvGraphicFramePr>
        <xdr:cNvPr id="8263" name="Chart 5"/>
        <xdr:cNvGraphicFramePr/>
      </xdr:nvGraphicFramePr>
      <xdr:xfrm>
        <a:off x="7581900" y="6000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419100</xdr:colOff>
      <xdr:row>3</xdr:row>
      <xdr:rowOff>85725</xdr:rowOff>
    </xdr:from>
    <xdr:to>
      <xdr:col>14</xdr:col>
      <xdr:colOff>1085850</xdr:colOff>
      <xdr:row>17</xdr:row>
      <xdr:rowOff>76200</xdr:rowOff>
    </xdr:to>
    <xdr:graphicFrame macro="">
      <xdr:nvGraphicFramePr>
        <xdr:cNvPr id="8264" name="Chart 6"/>
        <xdr:cNvGraphicFramePr/>
      </xdr:nvGraphicFramePr>
      <xdr:xfrm>
        <a:off x="9877425" y="581025"/>
        <a:ext cx="20478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17</xdr:row>
      <xdr:rowOff>66675</xdr:rowOff>
    </xdr:from>
    <xdr:to>
      <xdr:col>3</xdr:col>
      <xdr:colOff>514350</xdr:colOff>
      <xdr:row>31</xdr:row>
      <xdr:rowOff>47625</xdr:rowOff>
    </xdr:to>
    <xdr:graphicFrame macro="">
      <xdr:nvGraphicFramePr>
        <xdr:cNvPr id="8265" name="Chart 7"/>
        <xdr:cNvGraphicFramePr/>
      </xdr:nvGraphicFramePr>
      <xdr:xfrm>
        <a:off x="504825" y="2695575"/>
        <a:ext cx="233362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447675</xdr:colOff>
      <xdr:row>17</xdr:row>
      <xdr:rowOff>76200</xdr:rowOff>
    </xdr:from>
    <xdr:to>
      <xdr:col>6</xdr:col>
      <xdr:colOff>238125</xdr:colOff>
      <xdr:row>31</xdr:row>
      <xdr:rowOff>76200</xdr:rowOff>
    </xdr:to>
    <xdr:graphicFrame macro="">
      <xdr:nvGraphicFramePr>
        <xdr:cNvPr id="8266" name="Chart 8"/>
        <xdr:cNvGraphicFramePr/>
      </xdr:nvGraphicFramePr>
      <xdr:xfrm>
        <a:off x="2771775" y="2705100"/>
        <a:ext cx="244792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295275</xdr:colOff>
      <xdr:row>17</xdr:row>
      <xdr:rowOff>76200</xdr:rowOff>
    </xdr:from>
    <xdr:to>
      <xdr:col>8</xdr:col>
      <xdr:colOff>295275</xdr:colOff>
      <xdr:row>31</xdr:row>
      <xdr:rowOff>57150</xdr:rowOff>
    </xdr:to>
    <xdr:graphicFrame macro="">
      <xdr:nvGraphicFramePr>
        <xdr:cNvPr id="8267" name="Chart 9"/>
        <xdr:cNvGraphicFramePr/>
      </xdr:nvGraphicFramePr>
      <xdr:xfrm>
        <a:off x="5276850" y="2705100"/>
        <a:ext cx="20955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476250</xdr:colOff>
      <xdr:row>17</xdr:row>
      <xdr:rowOff>57150</xdr:rowOff>
    </xdr:from>
    <xdr:to>
      <xdr:col>11</xdr:col>
      <xdr:colOff>333375</xdr:colOff>
      <xdr:row>31</xdr:row>
      <xdr:rowOff>47625</xdr:rowOff>
    </xdr:to>
    <xdr:graphicFrame macro="">
      <xdr:nvGraphicFramePr>
        <xdr:cNvPr id="8268" name="Chart 10"/>
        <xdr:cNvGraphicFramePr/>
      </xdr:nvGraphicFramePr>
      <xdr:xfrm>
        <a:off x="7553325" y="2686050"/>
        <a:ext cx="2238375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447675</xdr:colOff>
      <xdr:row>17</xdr:row>
      <xdr:rowOff>28575</xdr:rowOff>
    </xdr:from>
    <xdr:to>
      <xdr:col>14</xdr:col>
      <xdr:colOff>1085850</xdr:colOff>
      <xdr:row>31</xdr:row>
      <xdr:rowOff>28575</xdr:rowOff>
    </xdr:to>
    <xdr:graphicFrame macro="">
      <xdr:nvGraphicFramePr>
        <xdr:cNvPr id="8269" name="Chart 11"/>
        <xdr:cNvGraphicFramePr/>
      </xdr:nvGraphicFramePr>
      <xdr:xfrm>
        <a:off x="9906000" y="2657475"/>
        <a:ext cx="2019300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12</xdr:col>
      <xdr:colOff>438150</xdr:colOff>
      <xdr:row>17</xdr:row>
      <xdr:rowOff>142875</xdr:rowOff>
    </xdr:to>
    <xdr:graphicFrame macro="">
      <xdr:nvGraphicFramePr>
        <xdr:cNvPr id="9226" name="Chart 1"/>
        <xdr:cNvGraphicFramePr/>
      </xdr:nvGraphicFramePr>
      <xdr:xfrm>
        <a:off x="647700" y="714375"/>
        <a:ext cx="7639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123825</xdr:rowOff>
    </xdr:from>
    <xdr:to>
      <xdr:col>9</xdr:col>
      <xdr:colOff>1409700</xdr:colOff>
      <xdr:row>24</xdr:row>
      <xdr:rowOff>85725</xdr:rowOff>
    </xdr:to>
    <xdr:graphicFrame macro="">
      <xdr:nvGraphicFramePr>
        <xdr:cNvPr id="10247" name="Chart 12"/>
        <xdr:cNvGraphicFramePr/>
      </xdr:nvGraphicFramePr>
      <xdr:xfrm>
        <a:off x="828675" y="457200"/>
        <a:ext cx="74009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125"/>
  <sheetViews>
    <sheetView showGridLines="0" tabSelected="1" workbookViewId="0" topLeftCell="A1">
      <selection activeCell="K7" sqref="K7"/>
    </sheetView>
  </sheetViews>
  <sheetFormatPr defaultColWidth="9.140625" defaultRowHeight="15"/>
  <cols>
    <col min="1" max="1" width="9.28125" style="1" customWidth="1"/>
    <col min="2" max="2" width="16.00390625" style="1" customWidth="1"/>
    <col min="3" max="6" width="14.8515625" style="1" customWidth="1"/>
    <col min="7" max="13" width="11.00390625" style="1" customWidth="1"/>
    <col min="14" max="14" width="13.00390625" style="1" customWidth="1"/>
    <col min="15" max="15" width="14.00390625" style="1" customWidth="1"/>
    <col min="16" max="16" width="22.00390625" style="1" customWidth="1"/>
    <col min="17" max="17" width="18.00390625" style="1" customWidth="1"/>
    <col min="18" max="18" width="19.421875" style="1" customWidth="1"/>
    <col min="19" max="19" width="19.421875" style="90" customWidth="1"/>
    <col min="20" max="20" width="11.00390625" style="1" customWidth="1"/>
    <col min="21" max="21" width="29.7109375" style="1" customWidth="1"/>
    <col min="22" max="26" width="11.00390625" style="1" customWidth="1"/>
    <col min="27" max="27" width="8.140625" style="1" customWidth="1"/>
    <col min="28" max="28" width="7.57421875" style="1" customWidth="1"/>
    <col min="29" max="32" width="10.140625" style="1" customWidth="1"/>
    <col min="33" max="33" width="7.00390625" style="1" customWidth="1"/>
    <col min="34" max="34" width="10.28125" style="1" customWidth="1"/>
    <col min="35" max="35" width="7.00390625" style="1" customWidth="1"/>
    <col min="36" max="36" width="10.28125" style="1" customWidth="1"/>
    <col min="37" max="37" width="7.00390625" style="1" customWidth="1"/>
    <col min="38" max="38" width="10.28125" style="1" customWidth="1"/>
    <col min="39" max="39" width="7.00390625" style="1" customWidth="1"/>
    <col min="40" max="40" width="10.28125" style="1" customWidth="1"/>
    <col min="41" max="41" width="7.00390625" style="1" customWidth="1"/>
    <col min="42" max="42" width="10.28125" style="1" customWidth="1"/>
    <col min="43" max="43" width="10.7109375" style="1" customWidth="1"/>
    <col min="44" max="44" width="10.28125" style="1" customWidth="1"/>
    <col min="45" max="45" width="7.00390625" style="1" customWidth="1"/>
    <col min="46" max="46" width="10.28125" style="1" customWidth="1"/>
    <col min="47" max="50" width="8.8515625" style="1" customWidth="1"/>
    <col min="51" max="51" width="7.00390625" style="1" customWidth="1"/>
    <col min="52" max="57" width="8.7109375" style="1" customWidth="1"/>
    <col min="58" max="58" width="9.140625" style="1" customWidth="1"/>
    <col min="59" max="59" width="21.421875" style="1" customWidth="1"/>
    <col min="60" max="16384" width="9.140625" style="1" customWidth="1"/>
  </cols>
  <sheetData>
    <row r="2" spans="1:27" ht="36" customHeight="1">
      <c r="A2" s="16"/>
      <c r="B2" s="200" t="s">
        <v>160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S2" s="1"/>
      <c r="W2" s="16"/>
      <c r="X2" s="16"/>
      <c r="Y2" s="16"/>
      <c r="Z2" s="16"/>
      <c r="AA2" s="16"/>
    </row>
    <row r="3" spans="1:27" ht="36" customHeight="1">
      <c r="A3" s="16"/>
      <c r="B3" s="13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S3" s="1"/>
      <c r="W3" s="16"/>
      <c r="X3" s="16"/>
      <c r="Y3" s="16"/>
      <c r="Z3" s="16"/>
      <c r="AA3" s="16"/>
    </row>
    <row r="4" spans="1:27" ht="36" customHeight="1">
      <c r="A4" s="16"/>
      <c r="B4" s="13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S4" s="1"/>
      <c r="W4" s="16"/>
      <c r="X4" s="16"/>
      <c r="Y4" s="16"/>
      <c r="Z4" s="16"/>
      <c r="AA4" s="16"/>
    </row>
    <row r="5" spans="1:27" ht="36" customHeight="1">
      <c r="A5" s="16"/>
      <c r="B5" s="13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S5" s="1"/>
      <c r="W5" s="16"/>
      <c r="X5" s="16"/>
      <c r="Y5" s="16"/>
      <c r="Z5" s="16"/>
      <c r="AA5" s="16"/>
    </row>
    <row r="6" spans="1:27" ht="36" customHeight="1">
      <c r="A6" s="16"/>
      <c r="B6" s="139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S6" s="1"/>
      <c r="W6" s="16"/>
      <c r="X6" s="16"/>
      <c r="Y6" s="16"/>
      <c r="Z6" s="16"/>
      <c r="AA6" s="16"/>
    </row>
    <row r="7" spans="1:27" ht="36" customHeight="1">
      <c r="A7" s="16"/>
      <c r="B7" s="13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S7" s="1"/>
      <c r="W7" s="16"/>
      <c r="X7" s="16"/>
      <c r="Y7" s="16"/>
      <c r="Z7" s="16"/>
      <c r="AA7" s="16"/>
    </row>
    <row r="8" spans="1:27" ht="36" customHeight="1">
      <c r="A8" s="16"/>
      <c r="B8" s="13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S8" s="1"/>
      <c r="W8" s="16"/>
      <c r="X8" s="16"/>
      <c r="Y8" s="16"/>
      <c r="Z8" s="16"/>
      <c r="AA8" s="16"/>
    </row>
    <row r="9" spans="1:27" ht="36" customHeight="1">
      <c r="A9" s="16"/>
      <c r="B9" s="13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S9" s="1"/>
      <c r="W9" s="16"/>
      <c r="X9" s="16"/>
      <c r="Y9" s="16"/>
      <c r="Z9" s="16"/>
      <c r="AA9" s="16"/>
    </row>
    <row r="10" spans="1:27" ht="18.75" customHeight="1">
      <c r="A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S10" s="1"/>
      <c r="W10" s="16"/>
      <c r="X10" s="16"/>
      <c r="Y10" s="16"/>
      <c r="Z10" s="16"/>
      <c r="AA10" s="16"/>
    </row>
    <row r="11" spans="1:27" ht="18.75" customHeight="1">
      <c r="A11" s="16"/>
      <c r="B11" t="s">
        <v>161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S11" s="1"/>
      <c r="W11" s="16"/>
      <c r="X11" s="16"/>
      <c r="Y11" s="16"/>
      <c r="Z11" s="16"/>
      <c r="AA11" s="16"/>
    </row>
    <row r="12" spans="1:27" ht="18.75" customHeight="1">
      <c r="A12" s="16"/>
      <c r="B12" s="13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S12" s="1"/>
      <c r="W12" s="16"/>
      <c r="X12" s="16"/>
      <c r="Y12" s="16"/>
      <c r="Z12" s="16"/>
      <c r="AA12" s="16"/>
    </row>
    <row r="13" spans="1:27" ht="18.75" customHeight="1">
      <c r="A13" s="16"/>
      <c r="B13" s="13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S13" s="1"/>
      <c r="W13" s="16"/>
      <c r="X13" s="16"/>
      <c r="Y13" s="16"/>
      <c r="Z13" s="16"/>
      <c r="AA13" s="16"/>
    </row>
    <row r="14" spans="1:27" ht="18.75" customHeight="1">
      <c r="A14" s="16"/>
      <c r="B14" s="13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S14" s="1"/>
      <c r="W14" s="16"/>
      <c r="X14" s="16"/>
      <c r="Y14" s="16"/>
      <c r="Z14" s="16"/>
      <c r="AA14" s="16"/>
    </row>
    <row r="15" spans="1:27" ht="18.75" customHeight="1">
      <c r="A15" s="16"/>
      <c r="B15" s="13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S15" s="1"/>
      <c r="W15" s="16"/>
      <c r="X15" s="16"/>
      <c r="Y15" s="16"/>
      <c r="Z15" s="16"/>
      <c r="AA15" s="16"/>
    </row>
    <row r="16" spans="1:27" ht="18.75" customHeight="1">
      <c r="A16" s="16"/>
      <c r="B16" s="13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S16" s="1"/>
      <c r="W16" s="16"/>
      <c r="X16" s="16"/>
      <c r="Y16" s="16"/>
      <c r="Z16" s="16"/>
      <c r="AA16" s="16"/>
    </row>
    <row r="17" spans="1:27" ht="18.75" customHeight="1">
      <c r="A17" s="16"/>
      <c r="B17" s="13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S17" s="1"/>
      <c r="W17" s="16"/>
      <c r="X17" s="16"/>
      <c r="Y17" s="16"/>
      <c r="Z17" s="16"/>
      <c r="AA17" s="16"/>
    </row>
    <row r="18" spans="1:27" ht="18.75" customHeight="1">
      <c r="A18" s="16"/>
      <c r="B18" s="13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S18" s="1"/>
      <c r="W18" s="16"/>
      <c r="X18" s="16"/>
      <c r="Y18" s="16"/>
      <c r="Z18" s="16"/>
      <c r="AA18" s="16"/>
    </row>
    <row r="19" spans="1:27" ht="18.75" customHeight="1">
      <c r="A19" s="16"/>
      <c r="B19" s="13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"/>
      <c r="W19" s="16"/>
      <c r="X19" s="16"/>
      <c r="Y19" s="16"/>
      <c r="Z19" s="16"/>
      <c r="AA19" s="16"/>
    </row>
    <row r="20" spans="1:27" ht="18.75" customHeight="1">
      <c r="A20" s="16"/>
      <c r="B20" s="13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"/>
      <c r="W20" s="16"/>
      <c r="X20" s="16"/>
      <c r="Y20" s="16"/>
      <c r="Z20" s="16"/>
      <c r="AA20" s="16"/>
    </row>
    <row r="21" spans="1:27" ht="18.75" customHeight="1">
      <c r="A21" s="16"/>
      <c r="B21" s="13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"/>
      <c r="W21" s="16"/>
      <c r="X21" s="16"/>
      <c r="Y21" s="16"/>
      <c r="Z21" s="16"/>
      <c r="AA21" s="16"/>
    </row>
    <row r="22" spans="1:27" ht="18.75" customHeight="1">
      <c r="A22" s="16"/>
      <c r="B22" s="13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"/>
      <c r="W22" s="16"/>
      <c r="X22" s="16"/>
      <c r="Y22" s="16"/>
      <c r="Z22" s="16"/>
      <c r="AA22" s="16"/>
    </row>
    <row r="23" spans="1:27" ht="18.75" customHeight="1">
      <c r="A23" s="16"/>
      <c r="B23" s="13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"/>
      <c r="W23" s="16"/>
      <c r="X23" s="16"/>
      <c r="Y23" s="16"/>
      <c r="Z23" s="16"/>
      <c r="AA23" s="16"/>
    </row>
    <row r="24" spans="1:27" ht="18.75" customHeight="1">
      <c r="A24" s="16"/>
      <c r="B24" s="13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"/>
      <c r="W24" s="16"/>
      <c r="X24" s="16"/>
      <c r="Y24" s="16"/>
      <c r="Z24" s="16"/>
      <c r="AA24" s="16"/>
    </row>
    <row r="25" spans="1:57" ht="27.7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S25" s="1"/>
      <c r="W25" s="17"/>
      <c r="X25" s="17"/>
      <c r="Y25" s="17"/>
      <c r="Z25" s="17"/>
      <c r="AA25" s="16"/>
      <c r="AB25" s="17"/>
      <c r="AC25" s="17"/>
      <c r="AD25" s="17"/>
      <c r="AE25" s="17"/>
      <c r="AF25" s="230"/>
      <c r="AG25" s="231"/>
      <c r="AH25" s="231"/>
      <c r="AI25" s="231"/>
      <c r="AJ25" s="231"/>
      <c r="AK25" s="231"/>
      <c r="AL25" s="17"/>
      <c r="AM25" s="17"/>
      <c r="AN25" s="17"/>
      <c r="AO25" s="17"/>
      <c r="AP25" s="17"/>
      <c r="AQ25" s="17"/>
      <c r="AR25" s="17"/>
      <c r="AS25" s="230"/>
      <c r="AT25" s="231"/>
      <c r="AU25" s="231"/>
      <c r="AV25" s="231"/>
      <c r="AW25" s="231"/>
      <c r="AX25" s="231"/>
      <c r="AY25" s="34"/>
      <c r="AZ25" s="34"/>
      <c r="BA25" s="34"/>
      <c r="BB25" s="34"/>
      <c r="BC25" s="34"/>
      <c r="BD25" s="34"/>
      <c r="BE25" s="34"/>
    </row>
    <row r="26" spans="1:57" ht="15">
      <c r="A26" s="17"/>
      <c r="B26" s="18" t="s">
        <v>85</v>
      </c>
      <c r="C26" s="232" t="s">
        <v>87</v>
      </c>
      <c r="D26" s="233"/>
      <c r="E26" s="233"/>
      <c r="F26" s="234"/>
      <c r="G26" s="235" t="s">
        <v>86</v>
      </c>
      <c r="H26" s="236"/>
      <c r="I26" s="236"/>
      <c r="J26" s="236"/>
      <c r="K26" s="17"/>
      <c r="L26" s="17"/>
      <c r="M26" s="17"/>
      <c r="S26" s="1"/>
      <c r="W26" s="17"/>
      <c r="X26" s="17"/>
      <c r="Y26" s="17"/>
      <c r="Z26" s="17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7.25" customHeight="1">
      <c r="A27" s="17"/>
      <c r="B27" s="19"/>
      <c r="C27" s="54" t="s">
        <v>84</v>
      </c>
      <c r="D27" s="55" t="s">
        <v>19</v>
      </c>
      <c r="E27" s="55" t="s">
        <v>20</v>
      </c>
      <c r="F27" s="55" t="s">
        <v>21</v>
      </c>
      <c r="G27" s="54" t="s">
        <v>84</v>
      </c>
      <c r="H27" s="55" t="s">
        <v>19</v>
      </c>
      <c r="I27" s="55" t="s">
        <v>20</v>
      </c>
      <c r="J27" s="55" t="s">
        <v>21</v>
      </c>
      <c r="M27" s="17"/>
      <c r="S27" s="1"/>
      <c r="Y27" s="56"/>
      <c r="Z27" s="56"/>
      <c r="AA27" s="56"/>
      <c r="AB27" s="56"/>
      <c r="AC27" s="56"/>
      <c r="AD27" s="56"/>
      <c r="AE27" s="56"/>
      <c r="AF27" s="56"/>
      <c r="AG27" s="56"/>
      <c r="AH27" s="17"/>
      <c r="AJ27" s="17"/>
      <c r="AK27" s="17"/>
      <c r="AL27" s="17"/>
      <c r="AM27" s="16"/>
      <c r="AO27" s="17"/>
      <c r="AP27" s="17"/>
      <c r="AQ27" s="17"/>
      <c r="AR27" s="17"/>
      <c r="AS27" s="16"/>
      <c r="AU27" s="17"/>
      <c r="AV27" s="17"/>
      <c r="AW27" s="17"/>
      <c r="AX27" s="17"/>
      <c r="AY27" s="17"/>
      <c r="BA27" s="17"/>
      <c r="BB27" s="17"/>
      <c r="BC27" s="17"/>
      <c r="BD27" s="17"/>
      <c r="BE27" s="17"/>
    </row>
    <row r="28" spans="1:57" ht="17.25" customHeight="1">
      <c r="A28" s="17"/>
      <c r="B28" s="27">
        <v>2008</v>
      </c>
      <c r="C28" s="46">
        <f aca="true" t="shared" si="0" ref="C28:C35">G28/SUM(G28:J28)</f>
        <v>0.2702220524872853</v>
      </c>
      <c r="D28" s="47">
        <f aca="true" t="shared" si="1" ref="D28:D35">H28/SUM(G28:J28)</f>
        <v>0.17978743592363663</v>
      </c>
      <c r="E28" s="47">
        <f aca="true" t="shared" si="2" ref="E28:E35">I28/SUM(G28:J28)</f>
        <v>0.3104513366823544</v>
      </c>
      <c r="F28" s="48">
        <f aca="true" t="shared" si="3" ref="F28:F35">J28/SUM(G28:J28)</f>
        <v>0.2395391749067236</v>
      </c>
      <c r="G28" s="45">
        <v>684924</v>
      </c>
      <c r="H28" s="51">
        <v>455702</v>
      </c>
      <c r="I28" s="51">
        <v>786892</v>
      </c>
      <c r="J28" s="51">
        <v>607153</v>
      </c>
      <c r="K28" s="59"/>
      <c r="L28" s="59"/>
      <c r="M28" s="17"/>
      <c r="S28" s="1"/>
      <c r="Y28" s="56"/>
      <c r="Z28" s="56"/>
      <c r="AA28" s="56"/>
      <c r="AB28" s="56"/>
      <c r="AC28" s="56"/>
      <c r="AD28" s="56"/>
      <c r="AE28" s="56"/>
      <c r="AF28" s="56"/>
      <c r="AG28" s="56"/>
      <c r="AH28" s="17"/>
      <c r="AI28" s="16"/>
      <c r="AJ28" s="56"/>
      <c r="AK28" s="56"/>
      <c r="AL28" s="56"/>
      <c r="AM28" s="16"/>
      <c r="AO28" s="56"/>
      <c r="AP28" s="56"/>
      <c r="AQ28" s="56"/>
      <c r="AR28" s="56"/>
      <c r="AS28" s="16"/>
      <c r="AT28" s="16"/>
      <c r="AU28" s="56"/>
      <c r="AV28" s="56"/>
      <c r="AW28" s="56"/>
      <c r="AX28" s="56"/>
      <c r="AY28" s="17"/>
      <c r="AZ28" s="16"/>
      <c r="BA28" s="56"/>
      <c r="BB28" s="56"/>
      <c r="BC28" s="56"/>
      <c r="BD28" s="56"/>
      <c r="BE28" s="17"/>
    </row>
    <row r="29" spans="1:57" ht="17.25" customHeight="1">
      <c r="A29" s="41"/>
      <c r="B29" s="28">
        <v>2009</v>
      </c>
      <c r="C29" s="43">
        <f t="shared" si="0"/>
        <v>0.2821593114645452</v>
      </c>
      <c r="D29" s="49">
        <f t="shared" si="1"/>
        <v>0.21510719663869415</v>
      </c>
      <c r="E29" s="49">
        <f t="shared" si="2"/>
        <v>0.27660660618397365</v>
      </c>
      <c r="F29" s="50">
        <f t="shared" si="3"/>
        <v>0.22612688571278697</v>
      </c>
      <c r="G29" s="44">
        <v>661608</v>
      </c>
      <c r="H29" s="52">
        <v>504384</v>
      </c>
      <c r="I29" s="52">
        <v>648588</v>
      </c>
      <c r="J29" s="52">
        <v>530223</v>
      </c>
      <c r="K29" s="59"/>
      <c r="L29" s="59"/>
      <c r="M29" s="17"/>
      <c r="S29" s="1"/>
      <c r="Y29" s="56"/>
      <c r="Z29" s="56"/>
      <c r="AA29" s="56"/>
      <c r="AB29" s="56"/>
      <c r="AC29" s="56"/>
      <c r="AD29" s="56"/>
      <c r="AE29" s="56"/>
      <c r="AF29" s="56"/>
      <c r="AG29" s="56"/>
      <c r="AH29" s="17"/>
      <c r="AJ29" s="56"/>
      <c r="AK29" s="56"/>
      <c r="AL29" s="56"/>
      <c r="AM29" s="16"/>
      <c r="AN29" s="16"/>
      <c r="AO29" s="56"/>
      <c r="AP29" s="56"/>
      <c r="AQ29" s="56"/>
      <c r="AR29" s="56"/>
      <c r="AS29" s="16"/>
      <c r="AT29" s="16"/>
      <c r="AU29" s="56"/>
      <c r="AV29" s="56"/>
      <c r="AW29" s="56"/>
      <c r="AX29" s="56"/>
      <c r="AY29" s="17"/>
      <c r="AZ29" s="16"/>
      <c r="BA29" s="56"/>
      <c r="BB29" s="56"/>
      <c r="BC29" s="56"/>
      <c r="BD29" s="56"/>
      <c r="BE29" s="17"/>
    </row>
    <row r="30" spans="1:64" ht="17.25" customHeight="1">
      <c r="A30" s="41"/>
      <c r="B30" s="28">
        <v>2010</v>
      </c>
      <c r="C30" s="43">
        <f t="shared" si="0"/>
        <v>0.3131877729963955</v>
      </c>
      <c r="D30" s="49">
        <f t="shared" si="1"/>
        <v>0.20642753105719408</v>
      </c>
      <c r="E30" s="49">
        <f t="shared" si="2"/>
        <v>0.32003851164852015</v>
      </c>
      <c r="F30" s="50">
        <f t="shared" si="3"/>
        <v>0.16034618429789027</v>
      </c>
      <c r="G30" s="44">
        <v>774519</v>
      </c>
      <c r="H30" s="52">
        <v>510499</v>
      </c>
      <c r="I30" s="52">
        <v>791461</v>
      </c>
      <c r="J30" s="52">
        <v>396539</v>
      </c>
      <c r="K30" s="59"/>
      <c r="L30" s="59"/>
      <c r="M30" s="17"/>
      <c r="S30" s="1"/>
      <c r="Y30" s="56"/>
      <c r="Z30" s="56"/>
      <c r="AA30" s="56"/>
      <c r="AB30" s="56"/>
      <c r="AC30" s="56"/>
      <c r="AD30" s="56"/>
      <c r="AE30" s="56"/>
      <c r="AF30" s="56"/>
      <c r="AG30" s="56"/>
      <c r="AH30" s="17"/>
      <c r="AI30" s="16"/>
      <c r="AJ30" s="56"/>
      <c r="AK30" s="56"/>
      <c r="AL30" s="56"/>
      <c r="AM30" s="16"/>
      <c r="AN30" s="16"/>
      <c r="AO30" s="56"/>
      <c r="AP30" s="56"/>
      <c r="AQ30" s="56"/>
      <c r="AR30" s="56"/>
      <c r="AS30" s="16"/>
      <c r="AT30" s="16"/>
      <c r="AU30" s="56"/>
      <c r="AV30" s="56"/>
      <c r="AW30" s="56"/>
      <c r="AX30" s="56"/>
      <c r="AY30" s="17"/>
      <c r="AZ30" s="16"/>
      <c r="BA30" s="56"/>
      <c r="BB30" s="56"/>
      <c r="BC30" s="56"/>
      <c r="BD30" s="56"/>
      <c r="BE30" s="17"/>
      <c r="BF30" s="57"/>
      <c r="BI30" s="57"/>
      <c r="BL30" s="57"/>
    </row>
    <row r="31" spans="1:64" ht="17.25" customHeight="1">
      <c r="A31" s="41"/>
      <c r="B31" s="28">
        <v>2011</v>
      </c>
      <c r="C31" s="43">
        <f t="shared" si="0"/>
        <v>0.33046235743121694</v>
      </c>
      <c r="D31" s="49">
        <f t="shared" si="1"/>
        <v>0.22644617620739016</v>
      </c>
      <c r="E31" s="49">
        <f t="shared" si="2"/>
        <v>0.24065206326222732</v>
      </c>
      <c r="F31" s="50">
        <f t="shared" si="3"/>
        <v>0.20243940309916558</v>
      </c>
      <c r="G31" s="44">
        <v>719365</v>
      </c>
      <c r="H31" s="52">
        <v>492938</v>
      </c>
      <c r="I31" s="52">
        <v>523862</v>
      </c>
      <c r="J31" s="52">
        <v>440679</v>
      </c>
      <c r="K31" s="59"/>
      <c r="L31" s="59"/>
      <c r="M31" s="17"/>
      <c r="S31" s="1"/>
      <c r="Y31" s="56"/>
      <c r="Z31" s="56"/>
      <c r="AA31" s="56"/>
      <c r="AB31" s="56"/>
      <c r="AC31" s="56"/>
      <c r="AD31" s="56"/>
      <c r="AE31" s="56"/>
      <c r="AF31" s="56"/>
      <c r="AG31" s="56"/>
      <c r="AH31" s="17"/>
      <c r="AI31" s="16"/>
      <c r="AJ31" s="56"/>
      <c r="AK31" s="56"/>
      <c r="AL31" s="56"/>
      <c r="AM31" s="16"/>
      <c r="AN31" s="16"/>
      <c r="AO31" s="56"/>
      <c r="AP31" s="56"/>
      <c r="AQ31" s="56"/>
      <c r="AR31" s="56"/>
      <c r="AS31" s="16"/>
      <c r="AT31" s="16"/>
      <c r="AU31" s="56"/>
      <c r="AV31" s="56"/>
      <c r="AW31" s="56"/>
      <c r="AX31" s="56"/>
      <c r="AY31" s="17"/>
      <c r="AZ31" s="16"/>
      <c r="BA31" s="56"/>
      <c r="BB31" s="56"/>
      <c r="BC31" s="56"/>
      <c r="BD31" s="56"/>
      <c r="BE31" s="17"/>
      <c r="BF31" s="57"/>
      <c r="BI31" s="57"/>
      <c r="BL31" s="57"/>
    </row>
    <row r="32" spans="1:64" ht="17.25" customHeight="1">
      <c r="A32" s="41"/>
      <c r="B32" s="29">
        <v>2012</v>
      </c>
      <c r="C32" s="43">
        <f t="shared" si="0"/>
        <v>0.3200677476851841</v>
      </c>
      <c r="D32" s="49">
        <f t="shared" si="1"/>
        <v>0.2166738290463192</v>
      </c>
      <c r="E32" s="49">
        <f t="shared" si="2"/>
        <v>0.22939869875221966</v>
      </c>
      <c r="F32" s="50">
        <f t="shared" si="3"/>
        <v>0.23385972451627704</v>
      </c>
      <c r="G32" s="44">
        <v>671055</v>
      </c>
      <c r="H32" s="52">
        <v>454279</v>
      </c>
      <c r="I32" s="52">
        <v>480958</v>
      </c>
      <c r="J32" s="52">
        <v>490311</v>
      </c>
      <c r="K32" s="59"/>
      <c r="L32" s="59"/>
      <c r="M32" s="17"/>
      <c r="S32" s="1"/>
      <c r="Y32" s="56"/>
      <c r="Z32" s="56"/>
      <c r="AA32" s="56"/>
      <c r="AB32" s="56"/>
      <c r="AC32" s="56"/>
      <c r="AD32" s="56"/>
      <c r="AE32" s="56"/>
      <c r="AF32" s="56"/>
      <c r="AG32" s="56"/>
      <c r="AH32" s="17"/>
      <c r="AI32" s="16"/>
      <c r="AJ32" s="56"/>
      <c r="AK32" s="56"/>
      <c r="AL32" s="56"/>
      <c r="AM32" s="16"/>
      <c r="AN32" s="16"/>
      <c r="AO32" s="56"/>
      <c r="AP32" s="56"/>
      <c r="AQ32" s="56"/>
      <c r="AR32" s="56"/>
      <c r="AS32" s="16"/>
      <c r="AT32" s="16"/>
      <c r="AU32" s="56"/>
      <c r="AV32" s="56"/>
      <c r="AW32" s="56"/>
      <c r="AX32" s="56"/>
      <c r="AY32" s="17"/>
      <c r="AZ32" s="16"/>
      <c r="BA32" s="56"/>
      <c r="BB32" s="56"/>
      <c r="BC32" s="56"/>
      <c r="BD32" s="56"/>
      <c r="BE32" s="17"/>
      <c r="BF32" s="57"/>
      <c r="BI32" s="57"/>
      <c r="BL32" s="57"/>
    </row>
    <row r="33" spans="1:64" ht="17.25" customHeight="1">
      <c r="A33" s="41"/>
      <c r="B33" s="29">
        <v>2013</v>
      </c>
      <c r="C33" s="43">
        <f t="shared" si="0"/>
        <v>0.2849929830919463</v>
      </c>
      <c r="D33" s="49">
        <f t="shared" si="1"/>
        <v>0.19688209090704623</v>
      </c>
      <c r="E33" s="49">
        <f t="shared" si="2"/>
        <v>0.22670278312598055</v>
      </c>
      <c r="F33" s="50">
        <f t="shared" si="3"/>
        <v>0.2914221428750269</v>
      </c>
      <c r="G33" s="44">
        <v>671572</v>
      </c>
      <c r="H33" s="52">
        <v>463943</v>
      </c>
      <c r="I33" s="52">
        <v>534214</v>
      </c>
      <c r="J33" s="52">
        <v>686722</v>
      </c>
      <c r="K33" s="59"/>
      <c r="L33" s="59"/>
      <c r="M33" s="17"/>
      <c r="S33" s="1"/>
      <c r="Y33" s="56"/>
      <c r="Z33" s="56"/>
      <c r="AA33" s="56"/>
      <c r="AB33" s="56"/>
      <c r="AC33" s="56"/>
      <c r="AD33" s="56"/>
      <c r="AE33" s="56"/>
      <c r="AF33" s="56"/>
      <c r="AG33" s="56"/>
      <c r="AH33" s="17"/>
      <c r="AI33" s="16"/>
      <c r="AJ33" s="56"/>
      <c r="AK33" s="56"/>
      <c r="AL33" s="56"/>
      <c r="AM33" s="16"/>
      <c r="AN33" s="16"/>
      <c r="AO33" s="56"/>
      <c r="AP33" s="56"/>
      <c r="AQ33" s="56"/>
      <c r="AR33" s="56"/>
      <c r="AS33" s="16"/>
      <c r="AT33" s="16"/>
      <c r="AU33" s="56"/>
      <c r="AV33" s="56"/>
      <c r="AW33" s="56"/>
      <c r="AX33" s="56"/>
      <c r="AY33" s="17"/>
      <c r="AZ33" s="16"/>
      <c r="BA33" s="56"/>
      <c r="BB33" s="56"/>
      <c r="BC33" s="56"/>
      <c r="BD33" s="56"/>
      <c r="BE33" s="17"/>
      <c r="BF33" s="57"/>
      <c r="BI33" s="57"/>
      <c r="BL33" s="57"/>
    </row>
    <row r="34" spans="1:64" ht="17.25" customHeight="1">
      <c r="A34" s="41"/>
      <c r="B34" s="29">
        <v>2014</v>
      </c>
      <c r="C34" s="43">
        <f t="shared" si="0"/>
        <v>0.29255217802138345</v>
      </c>
      <c r="D34" s="49">
        <f t="shared" si="1"/>
        <v>0.2049896153619527</v>
      </c>
      <c r="E34" s="49">
        <f t="shared" si="2"/>
        <v>0.24636989267845386</v>
      </c>
      <c r="F34" s="50">
        <f t="shared" si="3"/>
        <v>0.25608831393821</v>
      </c>
      <c r="G34" s="44">
        <v>680204</v>
      </c>
      <c r="H34" s="52">
        <v>476615</v>
      </c>
      <c r="I34" s="52">
        <v>572827</v>
      </c>
      <c r="J34" s="52">
        <v>595423</v>
      </c>
      <c r="K34" s="59"/>
      <c r="L34" s="59"/>
      <c r="M34" s="17"/>
      <c r="S34" s="1"/>
      <c r="Y34" s="56"/>
      <c r="Z34" s="56"/>
      <c r="AA34" s="56"/>
      <c r="AB34" s="56"/>
      <c r="AC34" s="56"/>
      <c r="AD34" s="56"/>
      <c r="AE34" s="56"/>
      <c r="AF34" s="56"/>
      <c r="AG34" s="56"/>
      <c r="AH34" s="17"/>
      <c r="AI34" s="16"/>
      <c r="AJ34" s="56"/>
      <c r="AK34" s="56"/>
      <c r="AL34" s="56"/>
      <c r="AM34" s="16"/>
      <c r="AN34" s="16"/>
      <c r="AO34" s="56"/>
      <c r="AP34" s="56"/>
      <c r="AQ34" s="56"/>
      <c r="AR34" s="56"/>
      <c r="AS34" s="16"/>
      <c r="AT34" s="17"/>
      <c r="AU34" s="56"/>
      <c r="AV34" s="56"/>
      <c r="AW34" s="56"/>
      <c r="AX34" s="56"/>
      <c r="AY34" s="17"/>
      <c r="AZ34" s="16"/>
      <c r="BA34" s="56"/>
      <c r="BB34" s="56"/>
      <c r="BC34" s="56"/>
      <c r="BD34" s="56"/>
      <c r="BE34" s="17"/>
      <c r="BF34" s="57"/>
      <c r="BI34" s="57"/>
      <c r="BL34" s="57"/>
    </row>
    <row r="35" spans="1:64" ht="17.25" customHeight="1">
      <c r="A35" s="41"/>
      <c r="B35" s="42">
        <v>2015</v>
      </c>
      <c r="C35" s="136">
        <f t="shared" si="0"/>
        <v>0.28913440862072076</v>
      </c>
      <c r="D35" s="137">
        <f t="shared" si="1"/>
        <v>0.20173056102768275</v>
      </c>
      <c r="E35" s="137">
        <f t="shared" si="2"/>
        <v>0.2715651383984443</v>
      </c>
      <c r="F35" s="138">
        <f t="shared" si="3"/>
        <v>0.2375698919531522</v>
      </c>
      <c r="G35" s="94">
        <v>753377</v>
      </c>
      <c r="H35" s="97">
        <v>525635</v>
      </c>
      <c r="I35" s="97">
        <v>707598</v>
      </c>
      <c r="J35" s="97">
        <v>619019</v>
      </c>
      <c r="K35" s="59"/>
      <c r="S35" s="1"/>
      <c r="Y35" s="56"/>
      <c r="Z35" s="56"/>
      <c r="AA35" s="56"/>
      <c r="AB35" s="56"/>
      <c r="AC35" s="56"/>
      <c r="AD35" s="56"/>
      <c r="AE35" s="56"/>
      <c r="AF35" s="56"/>
      <c r="AG35" s="56"/>
      <c r="AH35" s="17"/>
      <c r="AI35" s="16"/>
      <c r="AJ35" s="56"/>
      <c r="AK35" s="56"/>
      <c r="AL35" s="56"/>
      <c r="AM35" s="16"/>
      <c r="AN35" s="16"/>
      <c r="AO35" s="56"/>
      <c r="AP35" s="56"/>
      <c r="AQ35" s="56"/>
      <c r="AR35" s="56"/>
      <c r="AS35" s="16"/>
      <c r="AT35" s="16"/>
      <c r="AU35" s="56"/>
      <c r="AV35" s="56"/>
      <c r="AW35" s="56"/>
      <c r="AX35" s="56"/>
      <c r="AY35" s="17"/>
      <c r="AZ35" s="16"/>
      <c r="BA35" s="56"/>
      <c r="BB35" s="56"/>
      <c r="BC35" s="56"/>
      <c r="BD35" s="56"/>
      <c r="BE35" s="17"/>
      <c r="BF35" s="57"/>
      <c r="BI35" s="57"/>
      <c r="BL35" s="57"/>
    </row>
    <row r="36" spans="1:64" ht="17.25" customHeight="1">
      <c r="A36" s="41"/>
      <c r="G36" s="16"/>
      <c r="H36" s="16"/>
      <c r="I36" s="93"/>
      <c r="J36" s="33"/>
      <c r="K36" s="120"/>
      <c r="S36" s="1"/>
      <c r="Y36" s="56"/>
      <c r="Z36" s="56"/>
      <c r="AA36" s="56"/>
      <c r="AB36" s="56"/>
      <c r="AC36" s="56"/>
      <c r="AD36" s="56"/>
      <c r="AE36" s="56"/>
      <c r="AF36" s="56"/>
      <c r="AG36" s="56"/>
      <c r="AH36" s="17"/>
      <c r="AI36" s="16"/>
      <c r="AJ36" s="56"/>
      <c r="AK36" s="56"/>
      <c r="AL36" s="56"/>
      <c r="AM36" s="16"/>
      <c r="AN36" s="16"/>
      <c r="AO36" s="56"/>
      <c r="AP36" s="56"/>
      <c r="AQ36" s="56"/>
      <c r="AR36" s="56"/>
      <c r="AS36" s="16"/>
      <c r="AT36" s="16"/>
      <c r="AU36" s="56"/>
      <c r="AV36" s="56"/>
      <c r="AW36" s="56"/>
      <c r="AX36" s="56"/>
      <c r="AY36" s="17"/>
      <c r="AZ36" s="16"/>
      <c r="BA36" s="56"/>
      <c r="BB36" s="56"/>
      <c r="BC36" s="56"/>
      <c r="BD36" s="56"/>
      <c r="BE36" s="17"/>
      <c r="BF36" s="57"/>
      <c r="BI36" s="57"/>
      <c r="BL36" s="57"/>
    </row>
    <row r="37" spans="1:64" ht="17.25" customHeight="1">
      <c r="A37" s="41"/>
      <c r="B37" s="1" t="s">
        <v>123</v>
      </c>
      <c r="C37" s="17"/>
      <c r="D37" s="17"/>
      <c r="E37" s="17"/>
      <c r="G37" s="59"/>
      <c r="H37" s="59"/>
      <c r="I37" s="59"/>
      <c r="J37" s="59"/>
      <c r="K37" s="59"/>
      <c r="S37" s="1"/>
      <c r="Y37" s="56"/>
      <c r="Z37" s="56"/>
      <c r="AA37" s="56"/>
      <c r="AB37" s="56"/>
      <c r="AC37" s="56"/>
      <c r="AD37" s="56"/>
      <c r="AE37" s="56"/>
      <c r="AF37" s="56"/>
      <c r="AG37" s="56"/>
      <c r="AH37" s="17"/>
      <c r="AI37" s="16"/>
      <c r="AJ37" s="56"/>
      <c r="AK37" s="56"/>
      <c r="AL37" s="56"/>
      <c r="AM37" s="16"/>
      <c r="AN37" s="16"/>
      <c r="AO37" s="56"/>
      <c r="AP37" s="56"/>
      <c r="AQ37" s="56"/>
      <c r="AR37" s="56"/>
      <c r="AS37" s="16"/>
      <c r="AT37" s="16"/>
      <c r="AU37" s="56"/>
      <c r="AV37" s="56"/>
      <c r="AW37" s="56"/>
      <c r="AX37" s="56"/>
      <c r="AY37" s="17"/>
      <c r="AZ37" s="16"/>
      <c r="BA37" s="56"/>
      <c r="BB37" s="56"/>
      <c r="BC37" s="56"/>
      <c r="BD37" s="56"/>
      <c r="BE37" s="17"/>
      <c r="BF37" s="57"/>
      <c r="BI37" s="57"/>
      <c r="BL37" s="57"/>
    </row>
    <row r="38" spans="1:64" ht="17.25" customHeight="1">
      <c r="A38" s="41"/>
      <c r="C38" s="144"/>
      <c r="D38" s="144"/>
      <c r="E38" s="144"/>
      <c r="F38" s="143"/>
      <c r="G38" s="143"/>
      <c r="H38" s="143"/>
      <c r="I38" s="145"/>
      <c r="J38" s="59"/>
      <c r="S38" s="1"/>
      <c r="Y38" s="56"/>
      <c r="Z38" s="56"/>
      <c r="AA38" s="56"/>
      <c r="AB38" s="56"/>
      <c r="AC38" s="56"/>
      <c r="AD38" s="56"/>
      <c r="AE38" s="56"/>
      <c r="AF38" s="56"/>
      <c r="AG38" s="56"/>
      <c r="AH38" s="17"/>
      <c r="AI38" s="16"/>
      <c r="AJ38" s="56"/>
      <c r="AK38" s="56"/>
      <c r="AL38" s="56"/>
      <c r="AM38" s="16"/>
      <c r="AN38" s="16"/>
      <c r="AO38" s="56"/>
      <c r="AP38" s="56"/>
      <c r="AQ38" s="56"/>
      <c r="AR38" s="56"/>
      <c r="AS38" s="16"/>
      <c r="AT38" s="16"/>
      <c r="AU38" s="56"/>
      <c r="AV38" s="56"/>
      <c r="AW38" s="56"/>
      <c r="AX38" s="56"/>
      <c r="AY38" s="17"/>
      <c r="AZ38" s="16"/>
      <c r="BA38" s="56"/>
      <c r="BB38" s="56"/>
      <c r="BC38" s="56"/>
      <c r="BD38" s="56"/>
      <c r="BE38" s="17"/>
      <c r="BF38" s="57"/>
      <c r="BI38" s="57"/>
      <c r="BL38" s="57"/>
    </row>
    <row r="39" spans="1:64" ht="17.25" customHeight="1">
      <c r="A39" s="41"/>
      <c r="B39" s="17"/>
      <c r="C39" s="17"/>
      <c r="D39" s="17"/>
      <c r="E39" s="17"/>
      <c r="S39" s="1"/>
      <c r="Y39" s="56"/>
      <c r="Z39" s="56"/>
      <c r="AA39" s="56"/>
      <c r="AB39" s="56"/>
      <c r="AC39" s="56"/>
      <c r="AD39" s="56"/>
      <c r="AE39" s="56"/>
      <c r="AF39" s="56"/>
      <c r="AG39" s="56"/>
      <c r="AH39" s="17"/>
      <c r="AI39" s="16"/>
      <c r="AJ39" s="56"/>
      <c r="AK39" s="56"/>
      <c r="AL39" s="56"/>
      <c r="AM39" s="16"/>
      <c r="AN39" s="16"/>
      <c r="AO39" s="56"/>
      <c r="AP39" s="56"/>
      <c r="AQ39" s="56"/>
      <c r="AR39" s="56"/>
      <c r="AS39" s="16"/>
      <c r="AT39" s="16"/>
      <c r="AU39" s="56"/>
      <c r="AV39" s="56"/>
      <c r="AW39" s="56"/>
      <c r="AX39" s="56"/>
      <c r="AY39" s="17"/>
      <c r="AZ39" s="16"/>
      <c r="BA39" s="56"/>
      <c r="BB39" s="56"/>
      <c r="BC39" s="56"/>
      <c r="BD39" s="56"/>
      <c r="BE39" s="17"/>
      <c r="BF39" s="57"/>
      <c r="BI39" s="57"/>
      <c r="BL39" s="57"/>
    </row>
    <row r="40" spans="1:64" ht="17.25" customHeight="1">
      <c r="A40" s="41"/>
      <c r="B40" s="17"/>
      <c r="C40" s="17"/>
      <c r="D40" s="17"/>
      <c r="E40" s="17"/>
      <c r="S40" s="1"/>
      <c r="Y40" s="56"/>
      <c r="Z40" s="56"/>
      <c r="AA40" s="56"/>
      <c r="AB40" s="56"/>
      <c r="AC40" s="56"/>
      <c r="AD40" s="56"/>
      <c r="AE40" s="56"/>
      <c r="AF40" s="56"/>
      <c r="AG40" s="56"/>
      <c r="AH40" s="17"/>
      <c r="AI40" s="16"/>
      <c r="AJ40" s="56"/>
      <c r="AK40" s="56"/>
      <c r="AL40" s="56"/>
      <c r="AM40" s="16"/>
      <c r="AN40" s="16"/>
      <c r="AO40" s="56"/>
      <c r="AP40" s="56"/>
      <c r="AQ40" s="56"/>
      <c r="AR40" s="56"/>
      <c r="AS40" s="16"/>
      <c r="AT40" s="16"/>
      <c r="AU40" s="56"/>
      <c r="AV40" s="56"/>
      <c r="AW40" s="56"/>
      <c r="AX40" s="56"/>
      <c r="AY40" s="17"/>
      <c r="AZ40" s="16"/>
      <c r="BA40" s="56"/>
      <c r="BB40" s="56"/>
      <c r="BC40" s="56"/>
      <c r="BD40" s="56"/>
      <c r="BE40" s="17"/>
      <c r="BF40" s="57"/>
      <c r="BI40" s="57"/>
      <c r="BL40" s="57"/>
    </row>
    <row r="41" spans="1:64" ht="17.25" customHeight="1">
      <c r="A41" s="41"/>
      <c r="B41" s="17"/>
      <c r="C41" s="17"/>
      <c r="D41" s="17"/>
      <c r="E41" s="17"/>
      <c r="S41" s="1"/>
      <c r="Y41" s="56"/>
      <c r="Z41" s="56"/>
      <c r="AA41" s="56"/>
      <c r="AB41" s="56"/>
      <c r="AC41" s="56"/>
      <c r="AD41" s="56"/>
      <c r="AE41" s="56"/>
      <c r="AF41" s="56"/>
      <c r="AG41" s="56"/>
      <c r="AH41" s="17"/>
      <c r="AI41" s="16"/>
      <c r="AJ41" s="56"/>
      <c r="AK41" s="56"/>
      <c r="AL41" s="56"/>
      <c r="AM41" s="16"/>
      <c r="AN41" s="16"/>
      <c r="AO41" s="56"/>
      <c r="AP41" s="56"/>
      <c r="AQ41" s="56"/>
      <c r="AR41" s="56"/>
      <c r="AS41" s="16"/>
      <c r="AT41" s="16"/>
      <c r="AU41" s="56"/>
      <c r="AV41" s="56"/>
      <c r="AW41" s="56"/>
      <c r="AX41" s="56"/>
      <c r="AY41" s="17"/>
      <c r="AZ41" s="16"/>
      <c r="BA41" s="56"/>
      <c r="BB41" s="56"/>
      <c r="BC41" s="56"/>
      <c r="BD41" s="56"/>
      <c r="BE41" s="17"/>
      <c r="BF41" s="57"/>
      <c r="BI41" s="57"/>
      <c r="BL41" s="57"/>
    </row>
    <row r="42" spans="1:64" ht="17.25" customHeight="1">
      <c r="A42" s="41"/>
      <c r="B42" s="17"/>
      <c r="C42" s="17"/>
      <c r="D42" s="17"/>
      <c r="E42" s="17"/>
      <c r="S42" s="1"/>
      <c r="Y42" s="56"/>
      <c r="Z42" s="56"/>
      <c r="AA42" s="56"/>
      <c r="AB42" s="56"/>
      <c r="AC42" s="56"/>
      <c r="AD42" s="56"/>
      <c r="AE42" s="56"/>
      <c r="AF42" s="56"/>
      <c r="AG42" s="56"/>
      <c r="AH42" s="17"/>
      <c r="AI42" s="16"/>
      <c r="AJ42" s="56"/>
      <c r="AK42" s="56"/>
      <c r="AL42" s="56"/>
      <c r="AM42" s="16"/>
      <c r="AN42" s="16"/>
      <c r="AO42" s="56"/>
      <c r="AP42" s="56"/>
      <c r="AQ42" s="56"/>
      <c r="AR42" s="56"/>
      <c r="AS42" s="16"/>
      <c r="AT42" s="16"/>
      <c r="AU42" s="56"/>
      <c r="AV42" s="56"/>
      <c r="AW42" s="56"/>
      <c r="AX42" s="56"/>
      <c r="AY42" s="17"/>
      <c r="AZ42" s="16"/>
      <c r="BA42" s="56"/>
      <c r="BB42" s="56"/>
      <c r="BC42" s="56"/>
      <c r="BD42" s="56"/>
      <c r="BE42" s="17"/>
      <c r="BF42" s="57"/>
      <c r="BI42" s="57"/>
      <c r="BL42" s="57"/>
    </row>
    <row r="43" spans="1:64" ht="17.25" customHeight="1">
      <c r="A43" s="41"/>
      <c r="B43" s="17"/>
      <c r="C43" s="17"/>
      <c r="D43" s="17"/>
      <c r="E43" s="17"/>
      <c r="S43" s="1"/>
      <c r="Y43" s="56"/>
      <c r="Z43" s="56"/>
      <c r="AA43" s="56"/>
      <c r="AB43" s="56"/>
      <c r="AC43" s="56"/>
      <c r="AD43" s="56"/>
      <c r="AE43" s="56"/>
      <c r="AF43" s="56"/>
      <c r="AG43" s="56"/>
      <c r="AH43" s="17"/>
      <c r="AI43" s="16"/>
      <c r="AJ43" s="56"/>
      <c r="AK43" s="56"/>
      <c r="AL43" s="56"/>
      <c r="AM43" s="16"/>
      <c r="AN43" s="16"/>
      <c r="AO43" s="56"/>
      <c r="AP43" s="56"/>
      <c r="AQ43" s="56"/>
      <c r="AR43" s="56"/>
      <c r="AS43" s="16"/>
      <c r="AT43" s="16"/>
      <c r="AU43" s="56"/>
      <c r="AV43" s="56"/>
      <c r="AW43" s="56"/>
      <c r="AX43" s="56"/>
      <c r="AY43" s="17"/>
      <c r="AZ43" s="16"/>
      <c r="BA43" s="56"/>
      <c r="BB43" s="56"/>
      <c r="BC43" s="56"/>
      <c r="BD43" s="56"/>
      <c r="BE43" s="17"/>
      <c r="BF43" s="57"/>
      <c r="BI43" s="57"/>
      <c r="BL43" s="57"/>
    </row>
    <row r="44" spans="1:64" ht="17.25" customHeight="1">
      <c r="A44" s="41"/>
      <c r="B44" s="17"/>
      <c r="C44" s="17"/>
      <c r="D44" s="17"/>
      <c r="E44" s="17"/>
      <c r="S44" s="1"/>
      <c r="Y44" s="56"/>
      <c r="Z44" s="56"/>
      <c r="AA44" s="56"/>
      <c r="AB44" s="56"/>
      <c r="AC44" s="56"/>
      <c r="AD44" s="56"/>
      <c r="AE44" s="56"/>
      <c r="AF44" s="56"/>
      <c r="AG44" s="56"/>
      <c r="AH44" s="17"/>
      <c r="AI44" s="16"/>
      <c r="AJ44" s="56"/>
      <c r="AK44" s="56"/>
      <c r="AL44" s="56"/>
      <c r="AM44" s="16"/>
      <c r="AN44" s="16"/>
      <c r="AO44" s="56"/>
      <c r="AP44" s="56"/>
      <c r="AQ44" s="56"/>
      <c r="AR44" s="56"/>
      <c r="AS44" s="16"/>
      <c r="AT44" s="16"/>
      <c r="AU44" s="56"/>
      <c r="AV44" s="56"/>
      <c r="AW44" s="56"/>
      <c r="AX44" s="56"/>
      <c r="AY44" s="17"/>
      <c r="AZ44" s="16"/>
      <c r="BA44" s="56"/>
      <c r="BB44" s="56"/>
      <c r="BC44" s="56"/>
      <c r="BD44" s="56"/>
      <c r="BE44" s="17"/>
      <c r="BF44" s="57"/>
      <c r="BI44" s="57"/>
      <c r="BL44" s="57"/>
    </row>
    <row r="45" spans="1:64" ht="17.25" customHeight="1">
      <c r="A45" s="41"/>
      <c r="B45" s="17"/>
      <c r="C45" s="17"/>
      <c r="D45" s="17"/>
      <c r="E45" s="17"/>
      <c r="S45" s="1"/>
      <c r="Y45" s="56"/>
      <c r="Z45" s="56"/>
      <c r="AA45" s="56"/>
      <c r="AB45" s="56"/>
      <c r="AC45" s="56"/>
      <c r="AD45" s="56"/>
      <c r="AE45" s="56"/>
      <c r="AF45" s="56"/>
      <c r="AG45" s="56"/>
      <c r="AH45" s="17"/>
      <c r="AI45" s="16"/>
      <c r="AJ45" s="56"/>
      <c r="AK45" s="56"/>
      <c r="AL45" s="56"/>
      <c r="AM45" s="16"/>
      <c r="AN45" s="16"/>
      <c r="AO45" s="56"/>
      <c r="AP45" s="56"/>
      <c r="AQ45" s="56"/>
      <c r="AR45" s="56"/>
      <c r="AS45" s="16"/>
      <c r="AT45" s="16"/>
      <c r="AU45" s="56"/>
      <c r="AV45" s="56"/>
      <c r="AW45" s="56"/>
      <c r="AX45" s="56"/>
      <c r="AY45" s="17"/>
      <c r="AZ45" s="16"/>
      <c r="BA45" s="56"/>
      <c r="BB45" s="56"/>
      <c r="BC45" s="56"/>
      <c r="BD45" s="56"/>
      <c r="BE45" s="17"/>
      <c r="BF45" s="57"/>
      <c r="BI45" s="57"/>
      <c r="BL45" s="57"/>
    </row>
    <row r="46" spans="1:64" ht="17.25" customHeight="1">
      <c r="A46" s="41"/>
      <c r="B46" s="17"/>
      <c r="C46" s="17"/>
      <c r="D46" s="17"/>
      <c r="E46" s="17"/>
      <c r="S46" s="1"/>
      <c r="Y46" s="56"/>
      <c r="Z46" s="56"/>
      <c r="AA46" s="56"/>
      <c r="AB46" s="56"/>
      <c r="AC46" s="56"/>
      <c r="AD46" s="56"/>
      <c r="AE46" s="56"/>
      <c r="AF46" s="56"/>
      <c r="AG46" s="56"/>
      <c r="AH46" s="17"/>
      <c r="AI46" s="16"/>
      <c r="AJ46" s="56"/>
      <c r="AK46" s="56"/>
      <c r="AL46" s="56"/>
      <c r="AM46" s="16"/>
      <c r="AN46" s="16"/>
      <c r="AO46" s="56"/>
      <c r="AP46" s="56"/>
      <c r="AQ46" s="56"/>
      <c r="AR46" s="56"/>
      <c r="AS46" s="16"/>
      <c r="AT46" s="16"/>
      <c r="AU46" s="56"/>
      <c r="AV46" s="56"/>
      <c r="AW46" s="56"/>
      <c r="AX46" s="56"/>
      <c r="AY46" s="17"/>
      <c r="AZ46" s="16"/>
      <c r="BA46" s="56"/>
      <c r="BB46" s="56"/>
      <c r="BC46" s="56"/>
      <c r="BD46" s="56"/>
      <c r="BE46" s="17"/>
      <c r="BF46" s="57"/>
      <c r="BI46" s="57"/>
      <c r="BL46" s="57"/>
    </row>
    <row r="47" spans="1:64" ht="17.25" customHeight="1">
      <c r="A47" s="41"/>
      <c r="B47" s="17"/>
      <c r="C47" s="17"/>
      <c r="D47" s="17"/>
      <c r="E47" s="17"/>
      <c r="S47" s="1"/>
      <c r="Y47" s="56"/>
      <c r="Z47" s="56"/>
      <c r="AA47" s="56"/>
      <c r="AB47" s="56"/>
      <c r="AC47" s="56"/>
      <c r="AD47" s="56"/>
      <c r="AE47" s="56"/>
      <c r="AF47" s="56"/>
      <c r="AG47" s="56"/>
      <c r="AH47" s="17"/>
      <c r="AI47" s="16"/>
      <c r="AJ47" s="56"/>
      <c r="AK47" s="56"/>
      <c r="AL47" s="56"/>
      <c r="AM47" s="16"/>
      <c r="AN47" s="16"/>
      <c r="AO47" s="56"/>
      <c r="AP47" s="56"/>
      <c r="AQ47" s="56"/>
      <c r="AR47" s="56"/>
      <c r="AS47" s="16"/>
      <c r="AT47" s="16"/>
      <c r="AU47" s="56"/>
      <c r="AV47" s="56"/>
      <c r="AW47" s="56"/>
      <c r="AX47" s="56"/>
      <c r="AY47" s="17"/>
      <c r="AZ47" s="16"/>
      <c r="BA47" s="56"/>
      <c r="BB47" s="56"/>
      <c r="BC47" s="56"/>
      <c r="BD47" s="56"/>
      <c r="BE47" s="17"/>
      <c r="BF47" s="57"/>
      <c r="BI47" s="57"/>
      <c r="BL47" s="57"/>
    </row>
    <row r="48" spans="1:64" ht="17.25" customHeight="1">
      <c r="A48" s="41"/>
      <c r="B48" s="17"/>
      <c r="C48" s="17"/>
      <c r="D48" s="17"/>
      <c r="E48" s="17"/>
      <c r="S48" s="1"/>
      <c r="Y48" s="56"/>
      <c r="Z48" s="56"/>
      <c r="AA48" s="56"/>
      <c r="AB48" s="56"/>
      <c r="AC48" s="56"/>
      <c r="AD48" s="56"/>
      <c r="AE48" s="56"/>
      <c r="AF48" s="56"/>
      <c r="AG48" s="56"/>
      <c r="AH48" s="17"/>
      <c r="AI48" s="16"/>
      <c r="AJ48" s="56"/>
      <c r="AK48" s="56"/>
      <c r="AL48" s="56"/>
      <c r="AM48" s="16"/>
      <c r="AN48" s="16"/>
      <c r="AO48" s="56"/>
      <c r="AP48" s="56"/>
      <c r="AQ48" s="56"/>
      <c r="AR48" s="56"/>
      <c r="AS48" s="16"/>
      <c r="AT48" s="16"/>
      <c r="AU48" s="56"/>
      <c r="AV48" s="56"/>
      <c r="AW48" s="56"/>
      <c r="AX48" s="56"/>
      <c r="AY48" s="17"/>
      <c r="AZ48" s="16"/>
      <c r="BA48" s="56"/>
      <c r="BB48" s="56"/>
      <c r="BC48" s="56"/>
      <c r="BD48" s="56"/>
      <c r="BE48" s="17"/>
      <c r="BF48" s="57"/>
      <c r="BI48" s="57"/>
      <c r="BL48" s="57"/>
    </row>
    <row r="49" spans="1:64" ht="17.25" customHeight="1">
      <c r="A49" s="41"/>
      <c r="B49" s="17"/>
      <c r="C49" s="17"/>
      <c r="D49" s="17"/>
      <c r="E49" s="17"/>
      <c r="S49" s="1"/>
      <c r="Y49" s="56"/>
      <c r="Z49" s="56"/>
      <c r="AA49" s="56"/>
      <c r="AB49" s="56"/>
      <c r="AC49" s="56"/>
      <c r="AD49" s="56"/>
      <c r="AE49" s="56"/>
      <c r="AF49" s="56"/>
      <c r="AG49" s="56"/>
      <c r="AH49" s="17"/>
      <c r="AI49" s="16"/>
      <c r="AJ49" s="56"/>
      <c r="AK49" s="56"/>
      <c r="AL49" s="56"/>
      <c r="AM49" s="16"/>
      <c r="AN49" s="16"/>
      <c r="AO49" s="56"/>
      <c r="AP49" s="56"/>
      <c r="AQ49" s="56"/>
      <c r="AR49" s="56"/>
      <c r="AS49" s="16"/>
      <c r="AT49" s="16"/>
      <c r="AU49" s="56"/>
      <c r="AV49" s="56"/>
      <c r="AW49" s="56"/>
      <c r="AX49" s="56"/>
      <c r="AY49" s="17"/>
      <c r="AZ49" s="16"/>
      <c r="BA49" s="56"/>
      <c r="BB49" s="56"/>
      <c r="BC49" s="56"/>
      <c r="BD49" s="56"/>
      <c r="BE49" s="17"/>
      <c r="BF49" s="57"/>
      <c r="BI49" s="57"/>
      <c r="BL49" s="57"/>
    </row>
    <row r="50" spans="1:64" ht="17.25" customHeight="1">
      <c r="A50" s="41"/>
      <c r="B50" s="17"/>
      <c r="C50" s="17"/>
      <c r="D50" s="17"/>
      <c r="E50" s="17"/>
      <c r="S50" s="1"/>
      <c r="Y50" s="56"/>
      <c r="Z50" s="56"/>
      <c r="AA50" s="56"/>
      <c r="AB50" s="56"/>
      <c r="AC50" s="56"/>
      <c r="AD50" s="56"/>
      <c r="AE50" s="56"/>
      <c r="AF50" s="56"/>
      <c r="AG50" s="56"/>
      <c r="AH50" s="17"/>
      <c r="AI50" s="16"/>
      <c r="AJ50" s="56"/>
      <c r="AK50" s="56"/>
      <c r="AL50" s="56"/>
      <c r="AM50" s="16"/>
      <c r="AN50" s="16"/>
      <c r="AO50" s="56"/>
      <c r="AP50" s="56"/>
      <c r="AQ50" s="56"/>
      <c r="AR50" s="56"/>
      <c r="AS50" s="16"/>
      <c r="AT50" s="16"/>
      <c r="AU50" s="56"/>
      <c r="AV50" s="56"/>
      <c r="AW50" s="56"/>
      <c r="AX50" s="56"/>
      <c r="AY50" s="17"/>
      <c r="AZ50" s="16"/>
      <c r="BA50" s="56"/>
      <c r="BB50" s="56"/>
      <c r="BC50" s="56"/>
      <c r="BD50" s="56"/>
      <c r="BE50" s="17"/>
      <c r="BF50" s="57"/>
      <c r="BI50" s="57"/>
      <c r="BL50" s="57"/>
    </row>
    <row r="51" spans="1:64" ht="17.25" customHeight="1">
      <c r="A51" s="41"/>
      <c r="B51" s="17"/>
      <c r="C51" s="17"/>
      <c r="D51" s="17"/>
      <c r="E51" s="17"/>
      <c r="S51" s="1"/>
      <c r="Y51" s="56"/>
      <c r="Z51" s="56"/>
      <c r="AA51" s="56"/>
      <c r="AB51" s="56"/>
      <c r="AC51" s="56"/>
      <c r="AD51" s="56"/>
      <c r="AE51" s="56"/>
      <c r="AF51" s="56"/>
      <c r="AG51" s="56"/>
      <c r="AH51" s="17"/>
      <c r="AI51" s="16"/>
      <c r="AJ51" s="56"/>
      <c r="AK51" s="56"/>
      <c r="AL51" s="56"/>
      <c r="AM51" s="16"/>
      <c r="AN51" s="16"/>
      <c r="AO51" s="56"/>
      <c r="AP51" s="56"/>
      <c r="AQ51" s="56"/>
      <c r="AR51" s="56"/>
      <c r="AS51" s="16"/>
      <c r="AT51" s="16"/>
      <c r="AU51" s="56"/>
      <c r="AV51" s="56"/>
      <c r="AW51" s="56"/>
      <c r="AX51" s="56"/>
      <c r="AY51" s="17"/>
      <c r="AZ51" s="16"/>
      <c r="BA51" s="56"/>
      <c r="BB51" s="56"/>
      <c r="BC51" s="56"/>
      <c r="BD51" s="56"/>
      <c r="BE51" s="17"/>
      <c r="BF51" s="57"/>
      <c r="BI51" s="57"/>
      <c r="BL51" s="57"/>
    </row>
    <row r="52" spans="1:64" ht="17.25" customHeight="1">
      <c r="A52" s="41"/>
      <c r="B52" s="17"/>
      <c r="C52" s="17"/>
      <c r="D52" s="17"/>
      <c r="E52" s="17"/>
      <c r="S52" s="1"/>
      <c r="Y52" s="56"/>
      <c r="Z52" s="56"/>
      <c r="AA52" s="56"/>
      <c r="AB52" s="56"/>
      <c r="AC52" s="56"/>
      <c r="AD52" s="56"/>
      <c r="AE52" s="56"/>
      <c r="AF52" s="56"/>
      <c r="AG52" s="56"/>
      <c r="AH52" s="17"/>
      <c r="AI52" s="16"/>
      <c r="AJ52" s="56"/>
      <c r="AK52" s="56"/>
      <c r="AL52" s="56"/>
      <c r="AM52" s="16"/>
      <c r="AN52" s="16"/>
      <c r="AO52" s="56"/>
      <c r="AP52" s="56"/>
      <c r="AQ52" s="56"/>
      <c r="AR52" s="56"/>
      <c r="AS52" s="16"/>
      <c r="AT52" s="16"/>
      <c r="AU52" s="56"/>
      <c r="AV52" s="56"/>
      <c r="AW52" s="56"/>
      <c r="AX52" s="56"/>
      <c r="AY52" s="17"/>
      <c r="AZ52" s="16"/>
      <c r="BA52" s="56"/>
      <c r="BB52" s="56"/>
      <c r="BC52" s="56"/>
      <c r="BD52" s="56"/>
      <c r="BE52" s="17"/>
      <c r="BF52" s="57"/>
      <c r="BI52" s="57"/>
      <c r="BL52" s="57"/>
    </row>
    <row r="53" spans="1:64" ht="17.25" customHeight="1">
      <c r="A53" s="41"/>
      <c r="B53" s="17"/>
      <c r="C53" s="17"/>
      <c r="D53" s="17"/>
      <c r="E53" s="17"/>
      <c r="Y53" s="56"/>
      <c r="Z53" s="56"/>
      <c r="AA53" s="56"/>
      <c r="AB53" s="56"/>
      <c r="AC53" s="56"/>
      <c r="AD53" s="56"/>
      <c r="AE53" s="56"/>
      <c r="AF53" s="56"/>
      <c r="AG53" s="56"/>
      <c r="AH53" s="17"/>
      <c r="AI53" s="16"/>
      <c r="AJ53" s="56"/>
      <c r="AK53" s="56"/>
      <c r="AL53" s="56"/>
      <c r="AM53" s="16"/>
      <c r="AN53" s="16"/>
      <c r="AO53" s="56"/>
      <c r="AP53" s="56"/>
      <c r="AQ53" s="56"/>
      <c r="AR53" s="56"/>
      <c r="AS53" s="16"/>
      <c r="AT53" s="16"/>
      <c r="AU53" s="56"/>
      <c r="AV53" s="56"/>
      <c r="AW53" s="56"/>
      <c r="AX53" s="56"/>
      <c r="AY53" s="17"/>
      <c r="AZ53" s="16"/>
      <c r="BA53" s="56"/>
      <c r="BB53" s="56"/>
      <c r="BC53" s="56"/>
      <c r="BD53" s="56"/>
      <c r="BE53" s="17"/>
      <c r="BF53" s="57"/>
      <c r="BI53" s="57"/>
      <c r="BL53" s="57"/>
    </row>
    <row r="54" spans="1:64" ht="17.25" customHeight="1">
      <c r="A54" s="41"/>
      <c r="B54" s="17"/>
      <c r="C54" s="17"/>
      <c r="D54" s="17"/>
      <c r="E54" s="17"/>
      <c r="Y54" s="56"/>
      <c r="Z54" s="56"/>
      <c r="AA54" s="56"/>
      <c r="AB54" s="56"/>
      <c r="AC54" s="56"/>
      <c r="AD54" s="56"/>
      <c r="AE54" s="56"/>
      <c r="AF54" s="56"/>
      <c r="AG54" s="56"/>
      <c r="AH54" s="17"/>
      <c r="AI54" s="16"/>
      <c r="AJ54" s="56"/>
      <c r="AK54" s="56"/>
      <c r="AL54" s="56"/>
      <c r="AM54" s="16"/>
      <c r="AN54" s="16"/>
      <c r="AO54" s="56"/>
      <c r="AP54" s="56"/>
      <c r="AQ54" s="56"/>
      <c r="AR54" s="56"/>
      <c r="AS54" s="16"/>
      <c r="AT54" s="16"/>
      <c r="AU54" s="56"/>
      <c r="AV54" s="56"/>
      <c r="AW54" s="56"/>
      <c r="AX54" s="56"/>
      <c r="AY54" s="17"/>
      <c r="AZ54" s="16"/>
      <c r="BA54" s="56"/>
      <c r="BB54" s="56"/>
      <c r="BC54" s="56"/>
      <c r="BD54" s="56"/>
      <c r="BE54" s="17"/>
      <c r="BF54" s="57"/>
      <c r="BI54" s="57"/>
      <c r="BL54" s="57"/>
    </row>
    <row r="55" spans="1:64" ht="17.25" customHeight="1">
      <c r="A55" s="41"/>
      <c r="D55" s="17"/>
      <c r="E55" s="17"/>
      <c r="Y55" s="56"/>
      <c r="Z55" s="56"/>
      <c r="AA55" s="56"/>
      <c r="AB55" s="56"/>
      <c r="AC55" s="56"/>
      <c r="AD55" s="56"/>
      <c r="AE55" s="56"/>
      <c r="AF55" s="56"/>
      <c r="AG55" s="56"/>
      <c r="AH55" s="17"/>
      <c r="AI55" s="16"/>
      <c r="AJ55" s="56"/>
      <c r="AK55" s="56"/>
      <c r="AL55" s="56"/>
      <c r="AM55" s="16"/>
      <c r="AN55" s="16"/>
      <c r="AO55" s="56"/>
      <c r="AP55" s="56"/>
      <c r="AQ55" s="56"/>
      <c r="AR55" s="56"/>
      <c r="AS55" s="16"/>
      <c r="AT55" s="16"/>
      <c r="AU55" s="56"/>
      <c r="AV55" s="56"/>
      <c r="AW55" s="56"/>
      <c r="AX55" s="56"/>
      <c r="AY55" s="17"/>
      <c r="AZ55" s="16"/>
      <c r="BA55" s="56"/>
      <c r="BB55" s="56"/>
      <c r="BC55" s="56"/>
      <c r="BD55" s="56"/>
      <c r="BE55" s="17"/>
      <c r="BF55" s="57"/>
      <c r="BI55" s="57"/>
      <c r="BL55" s="57"/>
    </row>
    <row r="56" spans="1:64" ht="17.25" customHeight="1">
      <c r="A56" s="41"/>
      <c r="B56" s="17"/>
      <c r="C56" s="26"/>
      <c r="D56" s="26"/>
      <c r="E56" s="26"/>
      <c r="Y56" s="56"/>
      <c r="Z56" s="56"/>
      <c r="AA56" s="56"/>
      <c r="AB56" s="56"/>
      <c r="AC56" s="56"/>
      <c r="AD56" s="56"/>
      <c r="AE56" s="56"/>
      <c r="AF56" s="56"/>
      <c r="AG56" s="56"/>
      <c r="AH56" s="17"/>
      <c r="AI56" s="16"/>
      <c r="AJ56" s="56"/>
      <c r="AK56" s="56"/>
      <c r="AL56" s="56"/>
      <c r="AM56" s="16"/>
      <c r="AN56" s="16"/>
      <c r="AO56" s="56"/>
      <c r="AP56" s="56"/>
      <c r="AQ56" s="56"/>
      <c r="AR56" s="56"/>
      <c r="AS56" s="16"/>
      <c r="AT56" s="16"/>
      <c r="AU56" s="56"/>
      <c r="AV56" s="56"/>
      <c r="AW56" s="56"/>
      <c r="AX56" s="56"/>
      <c r="AY56" s="17"/>
      <c r="AZ56" s="16"/>
      <c r="BA56" s="56"/>
      <c r="BB56" s="56"/>
      <c r="BC56" s="56"/>
      <c r="BD56" s="56"/>
      <c r="BE56" s="17"/>
      <c r="BF56" s="57"/>
      <c r="BI56" s="57"/>
      <c r="BL56" s="57"/>
    </row>
    <row r="57" spans="1:64" ht="17.25" customHeight="1">
      <c r="A57" s="41"/>
      <c r="C57" s="17"/>
      <c r="D57" s="17"/>
      <c r="E57" s="17"/>
      <c r="Y57" s="56"/>
      <c r="Z57" s="56"/>
      <c r="AA57" s="56"/>
      <c r="AB57" s="56"/>
      <c r="AC57" s="56"/>
      <c r="AD57" s="56"/>
      <c r="AE57" s="56"/>
      <c r="AF57" s="56"/>
      <c r="AG57" s="56"/>
      <c r="AH57" s="17"/>
      <c r="AI57" s="16"/>
      <c r="AJ57" s="56"/>
      <c r="AK57" s="56"/>
      <c r="AL57" s="56"/>
      <c r="AM57" s="16"/>
      <c r="AN57" s="16"/>
      <c r="AO57" s="56"/>
      <c r="AP57" s="56"/>
      <c r="AQ57" s="56"/>
      <c r="AR57" s="56"/>
      <c r="AS57" s="16"/>
      <c r="AT57" s="17"/>
      <c r="AU57" s="56"/>
      <c r="AV57" s="56"/>
      <c r="AW57" s="56"/>
      <c r="AX57" s="56"/>
      <c r="AY57" s="17"/>
      <c r="AZ57" s="16"/>
      <c r="BA57" s="56"/>
      <c r="BB57" s="56"/>
      <c r="BC57" s="56"/>
      <c r="BD57" s="56"/>
      <c r="BE57" s="17"/>
      <c r="BF57" s="57"/>
      <c r="BI57" s="57"/>
      <c r="BL57" s="57"/>
    </row>
    <row r="58" spans="1:64" ht="17.25" customHeight="1">
      <c r="A58" s="41"/>
      <c r="B58" s="17"/>
      <c r="C58" s="17"/>
      <c r="D58" s="17"/>
      <c r="E58" s="17"/>
      <c r="Y58" s="56"/>
      <c r="Z58" s="56"/>
      <c r="AA58" s="56"/>
      <c r="AB58" s="56"/>
      <c r="AC58" s="56"/>
      <c r="AD58" s="56"/>
      <c r="AE58" s="56"/>
      <c r="AF58" s="56"/>
      <c r="AG58" s="56"/>
      <c r="AH58" s="17"/>
      <c r="AI58" s="16"/>
      <c r="AJ58" s="56"/>
      <c r="AK58" s="56"/>
      <c r="AL58" s="56"/>
      <c r="AM58" s="16"/>
      <c r="AN58" s="16"/>
      <c r="AO58" s="56"/>
      <c r="AP58" s="56"/>
      <c r="AQ58" s="56"/>
      <c r="AR58" s="56"/>
      <c r="AS58" s="16"/>
      <c r="AT58" s="16"/>
      <c r="AU58" s="56"/>
      <c r="AV58" s="56"/>
      <c r="AW58" s="56"/>
      <c r="AX58" s="56"/>
      <c r="AY58" s="17"/>
      <c r="AZ58" s="16"/>
      <c r="BA58" s="56"/>
      <c r="BB58" s="56"/>
      <c r="BC58" s="56"/>
      <c r="BD58" s="56"/>
      <c r="BE58" s="17"/>
      <c r="BF58" s="57"/>
      <c r="BI58" s="57"/>
      <c r="BL58" s="57"/>
    </row>
    <row r="59" spans="1:64" ht="17.25" customHeight="1">
      <c r="A59" s="41"/>
      <c r="C59" s="17"/>
      <c r="D59" s="17"/>
      <c r="E59" s="17"/>
      <c r="Y59" s="56"/>
      <c r="Z59" s="56"/>
      <c r="AA59" s="56"/>
      <c r="AB59" s="56"/>
      <c r="AC59" s="56"/>
      <c r="AD59" s="56"/>
      <c r="AE59" s="56"/>
      <c r="AF59" s="56"/>
      <c r="AG59" s="56"/>
      <c r="AH59" s="17"/>
      <c r="AI59" s="16"/>
      <c r="AJ59" s="56"/>
      <c r="AK59" s="56"/>
      <c r="AL59" s="56"/>
      <c r="AM59" s="16"/>
      <c r="AN59" s="16"/>
      <c r="AO59" s="56"/>
      <c r="AP59" s="56"/>
      <c r="AQ59" s="56"/>
      <c r="AR59" s="56"/>
      <c r="AS59" s="16"/>
      <c r="AT59" s="16"/>
      <c r="AU59" s="56"/>
      <c r="AV59" s="56"/>
      <c r="AW59" s="56"/>
      <c r="AX59" s="56"/>
      <c r="AY59" s="17"/>
      <c r="AZ59" s="16"/>
      <c r="BA59" s="56"/>
      <c r="BB59" s="56"/>
      <c r="BC59" s="56"/>
      <c r="BD59" s="56"/>
      <c r="BE59" s="17"/>
      <c r="BF59" s="57"/>
      <c r="BI59" s="57"/>
      <c r="BL59" s="57"/>
    </row>
    <row r="60" spans="1:64" ht="17.25" customHeight="1">
      <c r="A60" s="41"/>
      <c r="C60" s="17"/>
      <c r="D60" s="17"/>
      <c r="E60" s="17"/>
      <c r="Y60" s="56"/>
      <c r="Z60" s="56"/>
      <c r="AA60" s="56"/>
      <c r="AB60" s="56"/>
      <c r="AC60" s="56"/>
      <c r="AD60" s="56"/>
      <c r="AE60" s="56"/>
      <c r="AF60" s="56"/>
      <c r="AG60" s="56"/>
      <c r="AH60" s="17"/>
      <c r="AI60" s="16"/>
      <c r="AJ60" s="56"/>
      <c r="AK60" s="56"/>
      <c r="AL60" s="56"/>
      <c r="AM60" s="16"/>
      <c r="AN60" s="16"/>
      <c r="AO60" s="56"/>
      <c r="AP60" s="56"/>
      <c r="AQ60" s="56"/>
      <c r="AR60" s="56"/>
      <c r="AS60" s="16"/>
      <c r="AT60" s="16"/>
      <c r="AU60" s="56"/>
      <c r="AV60" s="56"/>
      <c r="AW60" s="56"/>
      <c r="AX60" s="56"/>
      <c r="AY60" s="17"/>
      <c r="AZ60" s="16"/>
      <c r="BA60" s="56"/>
      <c r="BB60" s="56"/>
      <c r="BC60" s="56"/>
      <c r="BD60" s="56"/>
      <c r="BE60" s="17"/>
      <c r="BF60" s="57"/>
      <c r="BI60" s="57"/>
      <c r="BL60" s="57"/>
    </row>
    <row r="61" spans="1:64" ht="17.25" customHeight="1">
      <c r="A61" s="41"/>
      <c r="D61" s="17"/>
      <c r="E61" s="17"/>
      <c r="Y61" s="56"/>
      <c r="Z61" s="56"/>
      <c r="AA61" s="56"/>
      <c r="AB61" s="56"/>
      <c r="AC61" s="56"/>
      <c r="AD61" s="56"/>
      <c r="AE61" s="56"/>
      <c r="AF61" s="56"/>
      <c r="AG61" s="56"/>
      <c r="AH61" s="17"/>
      <c r="AI61" s="16"/>
      <c r="AJ61" s="56"/>
      <c r="AK61" s="56"/>
      <c r="AL61" s="56"/>
      <c r="AM61" s="16"/>
      <c r="AN61" s="16"/>
      <c r="AO61" s="56"/>
      <c r="AP61" s="56"/>
      <c r="AQ61" s="56"/>
      <c r="AR61" s="56"/>
      <c r="AS61" s="16"/>
      <c r="AT61" s="16"/>
      <c r="AU61" s="56"/>
      <c r="AV61" s="56"/>
      <c r="AW61" s="56"/>
      <c r="AX61" s="56"/>
      <c r="AY61" s="17"/>
      <c r="BA61" s="56"/>
      <c r="BB61" s="56"/>
      <c r="BC61" s="56"/>
      <c r="BD61" s="56"/>
      <c r="BE61" s="17"/>
      <c r="BF61" s="57"/>
      <c r="BI61" s="57"/>
      <c r="BL61" s="57"/>
    </row>
    <row r="62" spans="1:64" ht="15">
      <c r="A62" s="17"/>
      <c r="D62" s="17"/>
      <c r="E62" s="17"/>
      <c r="Y62" s="56"/>
      <c r="Z62" s="56"/>
      <c r="AA62" s="56"/>
      <c r="AB62" s="56"/>
      <c r="AC62" s="56"/>
      <c r="AD62" s="56"/>
      <c r="AE62" s="56"/>
      <c r="AF62" s="56"/>
      <c r="AG62" s="56"/>
      <c r="AH62" s="17"/>
      <c r="AI62" s="16"/>
      <c r="AJ62" s="56"/>
      <c r="AK62" s="56"/>
      <c r="AL62" s="56"/>
      <c r="AM62" s="16"/>
      <c r="AN62" s="16"/>
      <c r="AO62" s="56"/>
      <c r="AP62" s="56"/>
      <c r="AQ62" s="56"/>
      <c r="AR62" s="56"/>
      <c r="AS62" s="16"/>
      <c r="AT62" s="16"/>
      <c r="AU62" s="56"/>
      <c r="AV62" s="56"/>
      <c r="AW62" s="56"/>
      <c r="AX62" s="56"/>
      <c r="AY62" s="17"/>
      <c r="AZ62" s="16"/>
      <c r="BA62" s="56"/>
      <c r="BB62" s="56"/>
      <c r="BC62" s="56"/>
      <c r="BD62" s="56"/>
      <c r="BE62" s="17"/>
      <c r="BF62" s="57"/>
      <c r="BI62" s="57"/>
      <c r="BL62" s="57"/>
    </row>
    <row r="63" spans="1:57" ht="15">
      <c r="A63" s="17"/>
      <c r="B63" s="146"/>
      <c r="C63" s="147"/>
      <c r="D63" s="147"/>
      <c r="E63" s="147"/>
      <c r="F63" s="147"/>
      <c r="G63" s="147"/>
      <c r="I63" s="148"/>
      <c r="Y63" s="56"/>
      <c r="Z63" s="56"/>
      <c r="AA63" s="56"/>
      <c r="AB63" s="56"/>
      <c r="AC63" s="56"/>
      <c r="AD63" s="56"/>
      <c r="AE63" s="56"/>
      <c r="AF63" s="56"/>
      <c r="AG63" s="56"/>
      <c r="AH63" s="17"/>
      <c r="AI63" s="16"/>
      <c r="AJ63" s="56"/>
      <c r="AK63" s="56"/>
      <c r="AL63" s="56"/>
      <c r="AM63" s="16"/>
      <c r="AN63" s="16"/>
      <c r="AO63" s="56"/>
      <c r="AP63" s="56"/>
      <c r="AQ63" s="56"/>
      <c r="AR63" s="56"/>
      <c r="AS63" s="16"/>
      <c r="AT63" s="16"/>
      <c r="AU63" s="56"/>
      <c r="AV63" s="56"/>
      <c r="AW63" s="56"/>
      <c r="AX63" s="56"/>
      <c r="AY63" s="17"/>
      <c r="AZ63" s="16"/>
      <c r="BA63" s="56"/>
      <c r="BB63" s="56"/>
      <c r="BC63" s="56"/>
      <c r="BD63" s="56"/>
      <c r="BE63" s="17"/>
    </row>
    <row r="64" spans="1:57" ht="15">
      <c r="A64" s="17"/>
      <c r="D64" s="17"/>
      <c r="E64" s="17"/>
      <c r="F64" s="17"/>
      <c r="G64" s="17"/>
      <c r="H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6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63" customHeight="1">
      <c r="A65" s="17"/>
      <c r="B65" s="146"/>
      <c r="C65" s="149"/>
      <c r="D65" s="147"/>
      <c r="E65" s="147"/>
      <c r="F65" s="147"/>
      <c r="G65" s="147"/>
      <c r="H65" s="17"/>
      <c r="I65" s="148"/>
      <c r="J65" s="150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6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5">
      <c r="A66" s="17"/>
      <c r="B66" s="146"/>
      <c r="C66" s="149"/>
      <c r="D66" s="147"/>
      <c r="E66" s="147"/>
      <c r="F66" s="147"/>
      <c r="G66" s="147"/>
      <c r="H66" s="17"/>
      <c r="I66" s="148"/>
      <c r="J66" s="150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6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17" ht="15">
      <c r="A67" s="16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</row>
    <row r="68" spans="2:17" ht="15"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</row>
    <row r="69" spans="2:17" ht="15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</row>
    <row r="70" spans="2:17" ht="15"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</row>
    <row r="71" spans="2:17" ht="15"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</row>
    <row r="72" spans="2:17" ht="15"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</row>
    <row r="73" spans="2:17" ht="15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</row>
    <row r="74" spans="2:17" ht="15"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</row>
    <row r="75" spans="2:17" ht="15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</row>
    <row r="76" spans="2:19" s="16" customFormat="1" ht="15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S76" s="17"/>
    </row>
    <row r="77" spans="2:17" ht="15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</row>
    <row r="78" spans="2:17" ht="15"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</row>
    <row r="79" spans="2:17" ht="15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</row>
    <row r="80" spans="2:17" ht="15"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</row>
    <row r="81" spans="2:17" ht="15"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</row>
    <row r="82" spans="2:17" ht="15"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</row>
    <row r="83" spans="2:17" ht="15"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</row>
    <row r="84" spans="2:17" ht="15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</row>
    <row r="85" spans="2:17" ht="15"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</row>
    <row r="86" spans="2:17" ht="15"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</row>
    <row r="87" spans="2:17" ht="15"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</row>
    <row r="88" spans="2:17" ht="15"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2:17" ht="15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2:17" ht="15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</row>
    <row r="91" spans="2:17" ht="15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</row>
    <row r="92" spans="2:17" ht="15"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</row>
    <row r="93" spans="2:17" ht="15"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</row>
    <row r="94" spans="2:17" ht="15"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</row>
    <row r="95" spans="2:17" ht="15"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</row>
    <row r="96" spans="2:17" ht="15"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</row>
    <row r="97" spans="2:17" ht="15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</row>
    <row r="98" spans="2:17" ht="15"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</row>
    <row r="99" spans="2:17" ht="15"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2:17" ht="15"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2:17" ht="15"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</row>
    <row r="102" spans="2:17" ht="15"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</row>
    <row r="103" spans="2:17" ht="15"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</row>
    <row r="104" spans="2:17" ht="15"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</row>
    <row r="105" spans="2:17" ht="15"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</row>
    <row r="106" spans="2:17" ht="15"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</row>
    <row r="107" spans="2:17" ht="15"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</row>
    <row r="108" spans="2:17" ht="15"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</row>
    <row r="109" spans="2:17" ht="15"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</row>
    <row r="110" spans="2:17" ht="15"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</row>
    <row r="111" spans="2:17" ht="15"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</row>
    <row r="112" spans="2:17" ht="15"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</row>
    <row r="113" spans="2:17" ht="15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</row>
    <row r="114" spans="2:17" ht="15"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</row>
    <row r="115" spans="2:17" ht="15"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</row>
    <row r="116" spans="2:17" ht="15"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</row>
    <row r="117" spans="2:17" ht="15"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</row>
    <row r="118" spans="2:17" ht="15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</row>
    <row r="119" spans="2:17" ht="15"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</row>
    <row r="125" spans="1:6" ht="15">
      <c r="A125" s="16"/>
      <c r="C125" s="16"/>
      <c r="D125" s="16"/>
      <c r="E125" s="16"/>
      <c r="F125" s="16"/>
    </row>
  </sheetData>
  <mergeCells count="4">
    <mergeCell ref="AF25:AK25"/>
    <mergeCell ref="AS25:AX25"/>
    <mergeCell ref="C26:F26"/>
    <mergeCell ref="G26:J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2"/>
  <sheetViews>
    <sheetView showGridLines="0" workbookViewId="0" topLeftCell="A1">
      <selection activeCell="C44" sqref="C44"/>
    </sheetView>
  </sheetViews>
  <sheetFormatPr defaultColWidth="8.8515625" defaultRowHeight="15"/>
  <cols>
    <col min="1" max="1" width="8.8515625" style="1" customWidth="1"/>
    <col min="2" max="2" width="20.8515625" style="1" bestFit="1" customWidth="1"/>
    <col min="3" max="4" width="14.421875" style="1" customWidth="1"/>
    <col min="5" max="5" width="7.57421875" style="1" customWidth="1"/>
    <col min="6" max="6" width="14.421875" style="1" customWidth="1"/>
    <col min="7" max="7" width="7.57421875" style="1" customWidth="1"/>
    <col min="8" max="8" width="14.421875" style="1" customWidth="1"/>
    <col min="9" max="9" width="7.57421875" style="1" customWidth="1"/>
    <col min="10" max="10" width="14.421875" style="1" customWidth="1"/>
    <col min="11" max="11" width="10.00390625" style="1" customWidth="1"/>
    <col min="12" max="15" width="8.8515625" style="1" customWidth="1"/>
    <col min="16" max="16" width="15.421875" style="1" customWidth="1"/>
    <col min="17" max="17" width="9.28125" style="1" bestFit="1" customWidth="1"/>
    <col min="18" max="18" width="14.28125" style="1" bestFit="1" customWidth="1"/>
    <col min="19" max="19" width="17.421875" style="1" bestFit="1" customWidth="1"/>
    <col min="20" max="20" width="28.7109375" style="1" bestFit="1" customWidth="1"/>
    <col min="21" max="21" width="13.421875" style="1" bestFit="1" customWidth="1"/>
    <col min="22" max="16384" width="8.8515625" style="1" customWidth="1"/>
  </cols>
  <sheetData>
    <row r="2" spans="2:11" ht="15"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2:11" ht="15">
      <c r="B3" s="32" t="s">
        <v>126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15">
      <c r="B4" s="108"/>
      <c r="C4" s="209" t="s">
        <v>17</v>
      </c>
      <c r="D4" s="237" t="s">
        <v>18</v>
      </c>
      <c r="E4" s="238"/>
      <c r="F4" s="239" t="s">
        <v>19</v>
      </c>
      <c r="G4" s="238"/>
      <c r="H4" s="240" t="s">
        <v>20</v>
      </c>
      <c r="I4" s="238"/>
      <c r="J4" s="240" t="s">
        <v>21</v>
      </c>
      <c r="K4" s="239"/>
    </row>
    <row r="5" spans="2:11" ht="15">
      <c r="B5" s="109"/>
      <c r="C5" s="110" t="s">
        <v>94</v>
      </c>
      <c r="D5" s="219" t="s">
        <v>94</v>
      </c>
      <c r="E5" s="111" t="s">
        <v>22</v>
      </c>
      <c r="F5" s="113" t="s">
        <v>94</v>
      </c>
      <c r="G5" s="112" t="s">
        <v>22</v>
      </c>
      <c r="H5" s="110" t="s">
        <v>94</v>
      </c>
      <c r="I5" s="112" t="s">
        <v>22</v>
      </c>
      <c r="J5" s="110" t="s">
        <v>94</v>
      </c>
      <c r="K5" s="113" t="s">
        <v>22</v>
      </c>
    </row>
    <row r="6" spans="2:11" ht="15">
      <c r="B6" s="114" t="s">
        <v>93</v>
      </c>
      <c r="C6" s="115">
        <v>2605629</v>
      </c>
      <c r="D6" s="220">
        <v>753377</v>
      </c>
      <c r="E6" s="211">
        <v>28.9</v>
      </c>
      <c r="F6" s="215">
        <v>525635</v>
      </c>
      <c r="G6" s="116">
        <v>20.2</v>
      </c>
      <c r="H6" s="115">
        <v>707598</v>
      </c>
      <c r="I6" s="116">
        <v>27.2</v>
      </c>
      <c r="J6" s="115">
        <v>619019</v>
      </c>
      <c r="K6" s="116">
        <v>23.8</v>
      </c>
    </row>
    <row r="7" spans="2:12" ht="15">
      <c r="B7" s="104" t="s">
        <v>23</v>
      </c>
      <c r="C7" s="73">
        <v>50085</v>
      </c>
      <c r="D7" s="225">
        <v>26206</v>
      </c>
      <c r="E7" s="212">
        <v>52.32305081361686</v>
      </c>
      <c r="F7" s="216">
        <v>6345</v>
      </c>
      <c r="G7" s="74">
        <v>12.668463611859837</v>
      </c>
      <c r="H7" s="73">
        <v>4948</v>
      </c>
      <c r="I7" s="74">
        <v>9.879205350903463</v>
      </c>
      <c r="J7" s="73">
        <v>12586</v>
      </c>
      <c r="K7" s="74">
        <v>25.129280223619848</v>
      </c>
      <c r="L7" s="75"/>
    </row>
    <row r="8" spans="2:12" ht="15">
      <c r="B8" s="101" t="s">
        <v>24</v>
      </c>
      <c r="C8" s="67">
        <v>9595</v>
      </c>
      <c r="D8" s="226">
        <v>2906</v>
      </c>
      <c r="E8" s="212">
        <v>30.286607608129234</v>
      </c>
      <c r="F8" s="216">
        <v>874</v>
      </c>
      <c r="G8" s="74">
        <v>9.108910891089108</v>
      </c>
      <c r="H8" s="73">
        <v>2261</v>
      </c>
      <c r="I8" s="74">
        <v>23.564356435643564</v>
      </c>
      <c r="J8" s="73">
        <v>3554</v>
      </c>
      <c r="K8" s="74">
        <v>37.04012506513809</v>
      </c>
      <c r="L8" s="75"/>
    </row>
    <row r="9" spans="2:12" ht="15">
      <c r="B9" s="101" t="s">
        <v>25</v>
      </c>
      <c r="C9" s="67">
        <v>68804</v>
      </c>
      <c r="D9" s="226">
        <v>21265</v>
      </c>
      <c r="E9" s="212">
        <v>30.906633335271206</v>
      </c>
      <c r="F9" s="216">
        <v>13658</v>
      </c>
      <c r="G9" s="74">
        <v>19.850590081971976</v>
      </c>
      <c r="H9" s="73">
        <v>19931</v>
      </c>
      <c r="I9" s="74">
        <v>28.967792570199407</v>
      </c>
      <c r="J9" s="73">
        <v>13950</v>
      </c>
      <c r="K9" s="74">
        <v>20.27498401255741</v>
      </c>
      <c r="L9" s="75"/>
    </row>
    <row r="10" spans="2:12" ht="15">
      <c r="B10" s="101" t="s">
        <v>26</v>
      </c>
      <c r="C10" s="67">
        <v>46153</v>
      </c>
      <c r="D10" s="226">
        <v>15961</v>
      </c>
      <c r="E10" s="212">
        <v>34.58280068467922</v>
      </c>
      <c r="F10" s="216">
        <v>9248</v>
      </c>
      <c r="G10" s="74">
        <v>20.03770069117934</v>
      </c>
      <c r="H10" s="73">
        <v>9706</v>
      </c>
      <c r="I10" s="74">
        <v>21.03005221762399</v>
      </c>
      <c r="J10" s="73">
        <v>11238</v>
      </c>
      <c r="K10" s="74">
        <v>24.34944640651745</v>
      </c>
      <c r="L10" s="75"/>
    </row>
    <row r="11" spans="1:12" ht="15">
      <c r="A11" s="92"/>
      <c r="B11" s="101" t="s">
        <v>27</v>
      </c>
      <c r="C11" s="67">
        <v>194813</v>
      </c>
      <c r="D11" s="226">
        <v>133893</v>
      </c>
      <c r="E11" s="212">
        <v>68.72898625861724</v>
      </c>
      <c r="F11" s="216">
        <v>16683</v>
      </c>
      <c r="G11" s="74">
        <v>8.563596885218132</v>
      </c>
      <c r="H11" s="73">
        <v>13451</v>
      </c>
      <c r="I11" s="74">
        <v>6.904570023561056</v>
      </c>
      <c r="J11" s="73">
        <v>30786</v>
      </c>
      <c r="K11" s="74">
        <v>15.802846832603572</v>
      </c>
      <c r="L11" s="75"/>
    </row>
    <row r="12" spans="1:12" ht="15">
      <c r="A12" s="92"/>
      <c r="B12" s="101" t="s">
        <v>28</v>
      </c>
      <c r="C12" s="67">
        <v>3984</v>
      </c>
      <c r="D12" s="226">
        <v>1351</v>
      </c>
      <c r="E12" s="212">
        <v>33.91064257028113</v>
      </c>
      <c r="F12" s="216">
        <v>986</v>
      </c>
      <c r="G12" s="74">
        <v>24.748995983935743</v>
      </c>
      <c r="H12" s="73">
        <v>1279</v>
      </c>
      <c r="I12" s="74">
        <v>32.10341365461847</v>
      </c>
      <c r="J12" s="73">
        <v>368</v>
      </c>
      <c r="K12" s="74">
        <v>9.236947791164658</v>
      </c>
      <c r="L12" s="75"/>
    </row>
    <row r="13" spans="1:12" ht="15">
      <c r="A13" s="92"/>
      <c r="B13" s="101" t="s">
        <v>29</v>
      </c>
      <c r="C13" s="67">
        <v>38433</v>
      </c>
      <c r="D13" s="226">
        <v>3444</v>
      </c>
      <c r="E13" s="212">
        <v>8.961049098431035</v>
      </c>
      <c r="F13" s="216">
        <v>22075</v>
      </c>
      <c r="G13" s="74">
        <v>57.437618713085115</v>
      </c>
      <c r="H13" s="73">
        <v>6073</v>
      </c>
      <c r="I13" s="74">
        <v>15.801524731350664</v>
      </c>
      <c r="J13" s="73">
        <v>6841</v>
      </c>
      <c r="K13" s="74">
        <v>17.799807457133195</v>
      </c>
      <c r="L13" s="75"/>
    </row>
    <row r="14" spans="1:12" ht="15">
      <c r="A14" s="92"/>
      <c r="B14" s="101" t="s">
        <v>30</v>
      </c>
      <c r="C14" s="67">
        <v>37464</v>
      </c>
      <c r="D14" s="226">
        <v>19175</v>
      </c>
      <c r="E14" s="212">
        <v>51.1824685030963</v>
      </c>
      <c r="F14" s="216">
        <v>871</v>
      </c>
      <c r="G14" s="74">
        <v>2.3248985692931883</v>
      </c>
      <c r="H14" s="73">
        <v>1111</v>
      </c>
      <c r="I14" s="74">
        <v>2.9655135596839632</v>
      </c>
      <c r="J14" s="73">
        <v>16307</v>
      </c>
      <c r="K14" s="74">
        <v>43.527119367926545</v>
      </c>
      <c r="L14" s="75"/>
    </row>
    <row r="15" spans="1:12" ht="15">
      <c r="A15" s="92"/>
      <c r="B15" s="101" t="s">
        <v>31</v>
      </c>
      <c r="C15" s="67">
        <v>192931</v>
      </c>
      <c r="D15" s="226">
        <v>102454</v>
      </c>
      <c r="E15" s="212">
        <v>53.10395944664155</v>
      </c>
      <c r="F15" s="216">
        <v>33096</v>
      </c>
      <c r="G15" s="74">
        <v>17.154319419896233</v>
      </c>
      <c r="H15" s="73">
        <v>41566</v>
      </c>
      <c r="I15" s="74">
        <v>21.54448999901519</v>
      </c>
      <c r="J15" s="73">
        <v>15815</v>
      </c>
      <c r="K15" s="74">
        <v>8.19723113444703</v>
      </c>
      <c r="L15" s="75"/>
    </row>
    <row r="16" spans="1:12" ht="15">
      <c r="A16" s="92"/>
      <c r="B16" s="101" t="s">
        <v>32</v>
      </c>
      <c r="C16" s="67">
        <v>226630</v>
      </c>
      <c r="D16" s="226">
        <v>92458</v>
      </c>
      <c r="E16" s="212">
        <v>40.796893615143624</v>
      </c>
      <c r="F16" s="216">
        <v>70027</v>
      </c>
      <c r="G16" s="74">
        <v>30.899263116092307</v>
      </c>
      <c r="H16" s="73">
        <v>20969</v>
      </c>
      <c r="I16" s="74">
        <v>9.252526143935048</v>
      </c>
      <c r="J16" s="73">
        <v>43176</v>
      </c>
      <c r="K16" s="74">
        <v>19.05131712482902</v>
      </c>
      <c r="L16" s="75"/>
    </row>
    <row r="17" spans="1:12" ht="15">
      <c r="A17" s="92"/>
      <c r="B17" s="101" t="s">
        <v>81</v>
      </c>
      <c r="C17" s="67">
        <v>3433</v>
      </c>
      <c r="D17" s="226">
        <v>1852</v>
      </c>
      <c r="E17" s="212">
        <v>53.94698514418875</v>
      </c>
      <c r="F17" s="216">
        <v>387</v>
      </c>
      <c r="G17" s="74">
        <v>11.272939120302942</v>
      </c>
      <c r="H17" s="73">
        <v>790</v>
      </c>
      <c r="I17" s="74">
        <v>23.011942907078357</v>
      </c>
      <c r="J17" s="73">
        <v>404</v>
      </c>
      <c r="K17" s="74">
        <v>11.768132828429945</v>
      </c>
      <c r="L17" s="75"/>
    </row>
    <row r="18" spans="1:12" ht="15">
      <c r="A18" s="92"/>
      <c r="B18" s="101" t="s">
        <v>33</v>
      </c>
      <c r="C18" s="67">
        <v>178884</v>
      </c>
      <c r="D18" s="226">
        <v>109328</v>
      </c>
      <c r="E18" s="212">
        <v>61.11670132599897</v>
      </c>
      <c r="F18" s="216">
        <v>22870</v>
      </c>
      <c r="G18" s="74">
        <v>12.784821448536482</v>
      </c>
      <c r="H18" s="73">
        <v>17370</v>
      </c>
      <c r="I18" s="74">
        <v>9.710203260213323</v>
      </c>
      <c r="J18" s="73">
        <v>29316</v>
      </c>
      <c r="K18" s="74">
        <v>16.388273965251223</v>
      </c>
      <c r="L18" s="75"/>
    </row>
    <row r="19" spans="1:12" ht="15">
      <c r="A19" s="92"/>
      <c r="B19" s="101" t="s">
        <v>34</v>
      </c>
      <c r="C19" s="67">
        <v>15569</v>
      </c>
      <c r="D19" s="226">
        <v>2580</v>
      </c>
      <c r="E19" s="212">
        <v>16.571391868456548</v>
      </c>
      <c r="F19" s="216">
        <v>2226</v>
      </c>
      <c r="G19" s="74">
        <v>14.297642751621812</v>
      </c>
      <c r="H19" s="73">
        <v>7337</v>
      </c>
      <c r="I19" s="74">
        <v>47.12569850343631</v>
      </c>
      <c r="J19" s="73">
        <v>3426</v>
      </c>
      <c r="K19" s="74">
        <v>22.005266876485326</v>
      </c>
      <c r="L19" s="75"/>
    </row>
    <row r="20" spans="1:12" ht="15">
      <c r="A20" s="92"/>
      <c r="B20" s="101" t="s">
        <v>35</v>
      </c>
      <c r="C20" s="67">
        <v>6357</v>
      </c>
      <c r="D20" s="226">
        <v>2553</v>
      </c>
      <c r="E20" s="212">
        <v>40.16045304388863</v>
      </c>
      <c r="F20" s="216">
        <v>1117</v>
      </c>
      <c r="G20" s="74">
        <v>17.57118137486236</v>
      </c>
      <c r="H20" s="73">
        <v>1639</v>
      </c>
      <c r="I20" s="74">
        <v>25.782601856221486</v>
      </c>
      <c r="J20" s="73">
        <v>1048</v>
      </c>
      <c r="K20" s="74">
        <v>16.485763725027528</v>
      </c>
      <c r="L20" s="75"/>
    </row>
    <row r="21" spans="1:12" ht="15">
      <c r="A21" s="92"/>
      <c r="B21" s="101" t="s">
        <v>36</v>
      </c>
      <c r="C21" s="67">
        <v>5178</v>
      </c>
      <c r="D21" s="226">
        <v>1273</v>
      </c>
      <c r="E21" s="212">
        <v>24.58478176902279</v>
      </c>
      <c r="F21" s="216">
        <v>743</v>
      </c>
      <c r="G21" s="74">
        <v>14.349169563538045</v>
      </c>
      <c r="H21" s="73">
        <v>2789</v>
      </c>
      <c r="I21" s="74">
        <v>53.86249517188103</v>
      </c>
      <c r="J21" s="73">
        <v>373</v>
      </c>
      <c r="K21" s="74">
        <v>7.203553495558131</v>
      </c>
      <c r="L21" s="75"/>
    </row>
    <row r="22" spans="1:12" ht="15">
      <c r="A22" s="92"/>
      <c r="B22" s="101" t="s">
        <v>37</v>
      </c>
      <c r="C22" s="67">
        <v>4918</v>
      </c>
      <c r="D22" s="226">
        <v>2806</v>
      </c>
      <c r="E22" s="212">
        <v>57.05571370475803</v>
      </c>
      <c r="F22" s="216">
        <v>442</v>
      </c>
      <c r="G22" s="74">
        <v>8.987393249288328</v>
      </c>
      <c r="H22" s="73">
        <v>1257</v>
      </c>
      <c r="I22" s="74">
        <v>25.559170394469295</v>
      </c>
      <c r="J22" s="73">
        <v>413</v>
      </c>
      <c r="K22" s="74">
        <v>8.397722651484344</v>
      </c>
      <c r="L22" s="75"/>
    </row>
    <row r="23" spans="1:12" ht="15">
      <c r="A23" s="92"/>
      <c r="B23" s="101" t="s">
        <v>38</v>
      </c>
      <c r="C23" s="67">
        <v>20751</v>
      </c>
      <c r="D23" s="226">
        <v>5715</v>
      </c>
      <c r="E23" s="212">
        <v>27.540841405233486</v>
      </c>
      <c r="F23" s="216">
        <v>5876</v>
      </c>
      <c r="G23" s="74">
        <v>28.31670762854802</v>
      </c>
      <c r="H23" s="73">
        <v>4209</v>
      </c>
      <c r="I23" s="74">
        <v>20.28335983808009</v>
      </c>
      <c r="J23" s="73">
        <v>4951</v>
      </c>
      <c r="K23" s="74">
        <v>23.859091128138402</v>
      </c>
      <c r="L23" s="75"/>
    </row>
    <row r="24" spans="1:12" ht="15">
      <c r="A24" s="92"/>
      <c r="B24" s="101" t="s">
        <v>39</v>
      </c>
      <c r="C24" s="67">
        <v>9984</v>
      </c>
      <c r="D24" s="226">
        <v>2143</v>
      </c>
      <c r="E24" s="212">
        <v>21.46434294871795</v>
      </c>
      <c r="F24" s="216">
        <v>2346</v>
      </c>
      <c r="G24" s="74">
        <v>23.497596153846153</v>
      </c>
      <c r="H24" s="73">
        <v>2782</v>
      </c>
      <c r="I24" s="74">
        <v>27.864583333333332</v>
      </c>
      <c r="J24" s="73">
        <v>2713</v>
      </c>
      <c r="K24" s="74">
        <v>27.173477564102566</v>
      </c>
      <c r="L24" s="75"/>
    </row>
    <row r="25" spans="1:12" ht="15">
      <c r="A25" s="92"/>
      <c r="B25" s="101" t="s">
        <v>40</v>
      </c>
      <c r="C25" s="67">
        <v>72355</v>
      </c>
      <c r="D25" s="226">
        <v>21683</v>
      </c>
      <c r="E25" s="212">
        <v>29.96752124939534</v>
      </c>
      <c r="F25" s="216">
        <v>15263</v>
      </c>
      <c r="G25" s="74">
        <v>21.094602999101653</v>
      </c>
      <c r="H25" s="73">
        <v>13308</v>
      </c>
      <c r="I25" s="74">
        <v>18.392647363692905</v>
      </c>
      <c r="J25" s="73">
        <v>22101</v>
      </c>
      <c r="K25" s="74">
        <v>30.545228387810102</v>
      </c>
      <c r="L25" s="75"/>
    </row>
    <row r="26" spans="1:12" ht="15">
      <c r="A26" s="92"/>
      <c r="B26" s="101" t="s">
        <v>41</v>
      </c>
      <c r="C26" s="67">
        <v>51282</v>
      </c>
      <c r="D26" s="226">
        <v>15529</v>
      </c>
      <c r="E26" s="212">
        <v>30.281580281580283</v>
      </c>
      <c r="F26" s="216">
        <v>7063</v>
      </c>
      <c r="G26" s="74">
        <v>13.772863772863772</v>
      </c>
      <c r="H26" s="73">
        <v>3598</v>
      </c>
      <c r="I26" s="74">
        <v>7.016107016107016</v>
      </c>
      <c r="J26" s="73">
        <v>25092</v>
      </c>
      <c r="K26" s="74">
        <v>48.92944892944893</v>
      </c>
      <c r="L26" s="75"/>
    </row>
    <row r="27" spans="1:12" ht="15">
      <c r="A27" s="92"/>
      <c r="B27" s="101" t="s">
        <v>42</v>
      </c>
      <c r="C27" s="67">
        <v>541583</v>
      </c>
      <c r="D27" s="226">
        <v>1010</v>
      </c>
      <c r="E27" s="212">
        <v>0.18649034404698817</v>
      </c>
      <c r="F27" s="216">
        <v>39308</v>
      </c>
      <c r="G27" s="74">
        <v>7.257982617622784</v>
      </c>
      <c r="H27" s="73">
        <v>375342</v>
      </c>
      <c r="I27" s="74">
        <v>69.30461258939073</v>
      </c>
      <c r="J27" s="73">
        <v>125923</v>
      </c>
      <c r="K27" s="74">
        <v>23.250914448939497</v>
      </c>
      <c r="L27" s="75"/>
    </row>
    <row r="28" spans="1:12" ht="15">
      <c r="A28" s="92"/>
      <c r="B28" s="101" t="s">
        <v>43</v>
      </c>
      <c r="C28" s="67">
        <v>29021</v>
      </c>
      <c r="D28" s="226">
        <v>12916</v>
      </c>
      <c r="E28" s="212">
        <v>44.50570276696186</v>
      </c>
      <c r="F28" s="216">
        <v>3139</v>
      </c>
      <c r="G28" s="74">
        <v>10.816305433996073</v>
      </c>
      <c r="H28" s="73">
        <v>6805</v>
      </c>
      <c r="I28" s="74">
        <v>23.44853726611764</v>
      </c>
      <c r="J28" s="73">
        <v>6161</v>
      </c>
      <c r="K28" s="74">
        <v>21.229454532924432</v>
      </c>
      <c r="L28" s="75"/>
    </row>
    <row r="29" spans="1:12" ht="15">
      <c r="A29" s="92"/>
      <c r="B29" s="101" t="s">
        <v>44</v>
      </c>
      <c r="C29" s="67">
        <v>11289</v>
      </c>
      <c r="D29" s="226">
        <v>3770</v>
      </c>
      <c r="E29" s="212">
        <v>33.39534059704137</v>
      </c>
      <c r="F29" s="216">
        <v>4374</v>
      </c>
      <c r="G29" s="74">
        <v>38.74568163699176</v>
      </c>
      <c r="H29" s="73">
        <v>1680</v>
      </c>
      <c r="I29" s="74">
        <v>14.881743289928249</v>
      </c>
      <c r="J29" s="73">
        <v>1465</v>
      </c>
      <c r="K29" s="74">
        <v>12.977234476038621</v>
      </c>
      <c r="L29" s="75"/>
    </row>
    <row r="30" spans="1:12" ht="15">
      <c r="A30" s="92"/>
      <c r="B30" s="101" t="s">
        <v>45</v>
      </c>
      <c r="C30" s="67">
        <v>11417</v>
      </c>
      <c r="D30" s="226">
        <v>4593</v>
      </c>
      <c r="E30" s="212">
        <v>40.22948235088027</v>
      </c>
      <c r="F30" s="216">
        <v>1315</v>
      </c>
      <c r="G30" s="74">
        <v>11.517911885784358</v>
      </c>
      <c r="H30" s="73">
        <v>5423</v>
      </c>
      <c r="I30" s="74">
        <v>47.49934308487344</v>
      </c>
      <c r="J30" s="73">
        <v>86</v>
      </c>
      <c r="K30" s="74">
        <v>0.7532626784619427</v>
      </c>
      <c r="L30" s="75"/>
    </row>
    <row r="31" spans="1:12" ht="15">
      <c r="A31" s="92"/>
      <c r="B31" s="101" t="s">
        <v>46</v>
      </c>
      <c r="C31" s="67">
        <v>9279</v>
      </c>
      <c r="D31" s="226">
        <v>2541</v>
      </c>
      <c r="E31" s="212">
        <v>27.384416424183637</v>
      </c>
      <c r="F31" s="216">
        <v>1475</v>
      </c>
      <c r="G31" s="74">
        <v>15.896109494557603</v>
      </c>
      <c r="H31" s="73">
        <v>3142</v>
      </c>
      <c r="I31" s="74">
        <v>33.86140747925423</v>
      </c>
      <c r="J31" s="73">
        <v>2121</v>
      </c>
      <c r="K31" s="74">
        <v>22.858066602004527</v>
      </c>
      <c r="L31" s="75"/>
    </row>
    <row r="32" spans="1:12" ht="15">
      <c r="A32" s="92"/>
      <c r="B32" s="101" t="s">
        <v>47</v>
      </c>
      <c r="C32" s="67">
        <v>21797</v>
      </c>
      <c r="D32" s="226">
        <v>7682</v>
      </c>
      <c r="E32" s="212">
        <v>35.243382116805066</v>
      </c>
      <c r="F32" s="216">
        <v>5756</v>
      </c>
      <c r="G32" s="74">
        <v>26.40730375739781</v>
      </c>
      <c r="H32" s="73">
        <v>5026</v>
      </c>
      <c r="I32" s="74">
        <v>23.058219020966188</v>
      </c>
      <c r="J32" s="73">
        <v>3333</v>
      </c>
      <c r="K32" s="74">
        <v>15.29109510483094</v>
      </c>
      <c r="L32" s="75"/>
    </row>
    <row r="33" spans="1:12" ht="15">
      <c r="A33" s="92"/>
      <c r="B33" s="102" t="s">
        <v>48</v>
      </c>
      <c r="C33" s="71">
        <v>110623</v>
      </c>
      <c r="D33" s="227">
        <v>46354</v>
      </c>
      <c r="E33" s="213">
        <v>41.90267846650335</v>
      </c>
      <c r="F33" s="217">
        <v>8975</v>
      </c>
      <c r="G33" s="33">
        <v>8.113141028538369</v>
      </c>
      <c r="H33" s="190">
        <v>15726</v>
      </c>
      <c r="I33" s="33">
        <v>14.215850230060656</v>
      </c>
      <c r="J33" s="190">
        <v>39568</v>
      </c>
      <c r="K33" s="33">
        <v>35.76833027489762</v>
      </c>
      <c r="L33" s="75"/>
    </row>
    <row r="34" spans="1:12" ht="15">
      <c r="A34" s="92"/>
      <c r="B34" s="103" t="s">
        <v>127</v>
      </c>
      <c r="C34" s="69">
        <v>633017</v>
      </c>
      <c r="D34" s="228">
        <v>89936</v>
      </c>
      <c r="E34" s="214">
        <v>14.207517333657707</v>
      </c>
      <c r="F34" s="218">
        <v>229097</v>
      </c>
      <c r="G34" s="70">
        <v>36.191287121830854</v>
      </c>
      <c r="H34" s="69">
        <v>118080</v>
      </c>
      <c r="I34" s="70">
        <v>18.653527472405955</v>
      </c>
      <c r="J34" s="69">
        <v>195904</v>
      </c>
      <c r="K34" s="70">
        <v>30.94766807210549</v>
      </c>
      <c r="L34" s="189"/>
    </row>
    <row r="35" spans="2:12" ht="15">
      <c r="B35" s="104" t="s">
        <v>50</v>
      </c>
      <c r="C35" s="73">
        <v>1144</v>
      </c>
      <c r="D35" s="221">
        <v>373</v>
      </c>
      <c r="E35" s="212">
        <v>32.60489510489511</v>
      </c>
      <c r="F35" s="216">
        <v>384</v>
      </c>
      <c r="G35" s="74">
        <v>33.56643356643357</v>
      </c>
      <c r="H35" s="73">
        <v>219</v>
      </c>
      <c r="I35" s="74">
        <v>19.143356643356643</v>
      </c>
      <c r="J35" s="73">
        <v>168</v>
      </c>
      <c r="K35" s="74">
        <v>14.685314685314685</v>
      </c>
      <c r="L35" s="75"/>
    </row>
    <row r="36" spans="2:12" ht="15">
      <c r="B36" s="101" t="s">
        <v>51</v>
      </c>
      <c r="C36" s="67">
        <v>808</v>
      </c>
      <c r="D36" s="222">
        <v>533</v>
      </c>
      <c r="E36" s="212">
        <v>65.96534653465346</v>
      </c>
      <c r="F36" s="216">
        <v>43</v>
      </c>
      <c r="G36" s="74">
        <v>5.321782178217822</v>
      </c>
      <c r="H36" s="73">
        <v>104</v>
      </c>
      <c r="I36" s="74">
        <v>12.871287128712872</v>
      </c>
      <c r="J36" s="73">
        <v>128</v>
      </c>
      <c r="K36" s="74">
        <v>15.841584158415841</v>
      </c>
      <c r="L36" s="75"/>
    </row>
    <row r="37" spans="2:12" ht="15">
      <c r="B37" s="102" t="s">
        <v>52</v>
      </c>
      <c r="C37" s="71">
        <v>30683</v>
      </c>
      <c r="D37" s="223">
        <v>12353</v>
      </c>
      <c r="E37" s="213">
        <v>40.26007887103608</v>
      </c>
      <c r="F37" s="217">
        <v>4126</v>
      </c>
      <c r="G37" s="33">
        <v>13.447185738030832</v>
      </c>
      <c r="H37" s="190">
        <v>7714</v>
      </c>
      <c r="I37" s="33">
        <v>25.1409575334876</v>
      </c>
      <c r="J37" s="190">
        <v>6490</v>
      </c>
      <c r="K37" s="33">
        <v>21.15177785744549</v>
      </c>
      <c r="L37" s="75"/>
    </row>
    <row r="38" spans="2:12" ht="15">
      <c r="B38" s="105" t="s">
        <v>162</v>
      </c>
      <c r="C38" s="69">
        <v>41105</v>
      </c>
      <c r="D38" s="224">
        <v>18563</v>
      </c>
      <c r="E38" s="214">
        <v>45.15995620970685</v>
      </c>
      <c r="F38" s="218">
        <v>10080</v>
      </c>
      <c r="G38" s="70">
        <v>24.522564164943436</v>
      </c>
      <c r="H38" s="69">
        <v>10169</v>
      </c>
      <c r="I38" s="70">
        <v>24.73908283663788</v>
      </c>
      <c r="J38" s="69">
        <v>2293</v>
      </c>
      <c r="K38" s="70">
        <v>5.578396788711835</v>
      </c>
      <c r="L38" s="75"/>
    </row>
    <row r="39" ht="15">
      <c r="C39" s="17"/>
    </row>
    <row r="40" spans="2:3" ht="15">
      <c r="B40" s="1" t="s">
        <v>151</v>
      </c>
      <c r="C40" s="17"/>
    </row>
    <row r="41" spans="2:3" ht="15">
      <c r="B41" s="1" t="s">
        <v>164</v>
      </c>
      <c r="C41" s="17"/>
    </row>
    <row r="42" ht="15">
      <c r="B42" s="106" t="s">
        <v>102</v>
      </c>
    </row>
    <row r="44" ht="15">
      <c r="C44" s="59"/>
    </row>
    <row r="47" ht="15">
      <c r="B47" s="1" t="s">
        <v>125</v>
      </c>
    </row>
    <row r="51" spans="3:9" ht="15">
      <c r="C51" s="184"/>
      <c r="D51" s="184"/>
      <c r="E51" s="184"/>
      <c r="F51" s="184"/>
      <c r="G51" s="117"/>
      <c r="H51" s="184"/>
      <c r="I51" s="184"/>
    </row>
    <row r="54" ht="15">
      <c r="C54" s="92"/>
    </row>
    <row r="102" spans="3:11" ht="15">
      <c r="C102" s="58"/>
      <c r="E102" s="16"/>
      <c r="F102" s="16"/>
      <c r="H102" s="16"/>
      <c r="I102" s="16"/>
      <c r="K102" s="16"/>
    </row>
  </sheetData>
  <mergeCells count="4">
    <mergeCell ref="D4:E4"/>
    <mergeCell ref="F4:G4"/>
    <mergeCell ref="H4:I4"/>
    <mergeCell ref="J4:K4"/>
  </mergeCells>
  <hyperlinks>
    <hyperlink ref="B42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7"/>
  <sheetViews>
    <sheetView showGridLines="0" zoomScale="85" zoomScaleNormal="85" workbookViewId="0" topLeftCell="A1">
      <selection activeCell="S1" sqref="S1:T1048576"/>
    </sheetView>
  </sheetViews>
  <sheetFormatPr defaultColWidth="8.8515625" defaultRowHeight="15"/>
  <cols>
    <col min="1" max="1" width="8.8515625" style="1" customWidth="1"/>
    <col min="2" max="2" width="15.140625" style="1" customWidth="1"/>
    <col min="3" max="3" width="9.421875" style="1" customWidth="1"/>
    <col min="4" max="4" width="7.7109375" style="1" customWidth="1"/>
    <col min="5" max="5" width="8.8515625" style="1" customWidth="1"/>
    <col min="6" max="6" width="7.140625" style="1" customWidth="1"/>
    <col min="7" max="7" width="7.7109375" style="1" customWidth="1"/>
    <col min="8" max="8" width="8.8515625" style="1" customWidth="1"/>
    <col min="9" max="9" width="7.57421875" style="1" customWidth="1"/>
    <col min="10" max="10" width="7.7109375" style="1" customWidth="1"/>
    <col min="11" max="11" width="8.8515625" style="1" customWidth="1"/>
    <col min="12" max="12" width="11.28125" style="1" customWidth="1"/>
    <col min="13" max="13" width="7.7109375" style="1" customWidth="1"/>
    <col min="14" max="14" width="8.8515625" style="1" customWidth="1"/>
    <col min="15" max="15" width="9.57421875" style="1" customWidth="1"/>
    <col min="16" max="16" width="8.8515625" style="1" customWidth="1"/>
    <col min="17" max="17" width="5.8515625" style="1" customWidth="1"/>
    <col min="18" max="18" width="8.8515625" style="1" customWidth="1"/>
    <col min="19" max="20" width="8.8515625" style="1" hidden="1" customWidth="1"/>
    <col min="21" max="16384" width="8.8515625" style="1" customWidth="1"/>
  </cols>
  <sheetData>
    <row r="2" spans="2:17" ht="36" customHeight="1">
      <c r="B2" s="247" t="s">
        <v>129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  <c r="N2" s="249"/>
      <c r="O2" s="249"/>
      <c r="P2" s="249"/>
      <c r="Q2" s="249"/>
    </row>
    <row r="4" spans="2:22" ht="15" customHeight="1">
      <c r="B4" s="241" t="s">
        <v>54</v>
      </c>
      <c r="C4" s="241" t="s">
        <v>55</v>
      </c>
      <c r="D4" s="243" t="s">
        <v>104</v>
      </c>
      <c r="E4" s="244"/>
      <c r="F4" s="244"/>
      <c r="G4" s="244"/>
      <c r="H4" s="244"/>
      <c r="I4" s="244"/>
      <c r="J4" s="244"/>
      <c r="K4" s="244"/>
      <c r="L4" s="244"/>
      <c r="M4" s="245"/>
      <c r="N4" s="245"/>
      <c r="O4" s="245"/>
      <c r="P4" s="246" t="s">
        <v>105</v>
      </c>
      <c r="Q4" s="245"/>
      <c r="R4" s="192"/>
      <c r="S4" s="192"/>
      <c r="T4" s="192"/>
      <c r="U4" s="192"/>
      <c r="V4" s="192"/>
    </row>
    <row r="5" spans="2:22" ht="15">
      <c r="B5" s="242"/>
      <c r="C5" s="242"/>
      <c r="D5" s="159" t="s">
        <v>56</v>
      </c>
      <c r="E5" s="204" t="s">
        <v>94</v>
      </c>
      <c r="F5" s="205" t="s">
        <v>22</v>
      </c>
      <c r="G5" s="206" t="s">
        <v>57</v>
      </c>
      <c r="H5" s="204" t="s">
        <v>94</v>
      </c>
      <c r="I5" s="205" t="s">
        <v>22</v>
      </c>
      <c r="J5" s="206" t="s">
        <v>58</v>
      </c>
      <c r="K5" s="204" t="s">
        <v>94</v>
      </c>
      <c r="L5" s="205" t="s">
        <v>22</v>
      </c>
      <c r="M5" s="206" t="s">
        <v>59</v>
      </c>
      <c r="N5" s="204" t="s">
        <v>94</v>
      </c>
      <c r="O5" s="204" t="s">
        <v>22</v>
      </c>
      <c r="P5" s="206" t="s">
        <v>94</v>
      </c>
      <c r="Q5" s="204" t="s">
        <v>22</v>
      </c>
      <c r="R5" s="192"/>
      <c r="S5" s="192"/>
      <c r="T5" s="192"/>
      <c r="U5" s="192"/>
      <c r="V5" s="192"/>
    </row>
    <row r="6" spans="1:24" ht="15">
      <c r="A6" s="120"/>
      <c r="B6" s="154" t="s">
        <v>61</v>
      </c>
      <c r="C6" s="155">
        <v>499992</v>
      </c>
      <c r="D6" s="156" t="s">
        <v>12</v>
      </c>
      <c r="E6" s="51">
        <v>430081</v>
      </c>
      <c r="F6" s="201">
        <v>86.0175762812205</v>
      </c>
      <c r="G6" s="202" t="s">
        <v>1</v>
      </c>
      <c r="H6" s="51">
        <v>23207</v>
      </c>
      <c r="I6" s="201">
        <v>4.641474263588218</v>
      </c>
      <c r="J6" s="202" t="s">
        <v>8</v>
      </c>
      <c r="K6" s="51">
        <v>7850</v>
      </c>
      <c r="L6" s="201">
        <v>1.5700251204019264</v>
      </c>
      <c r="M6" s="202" t="s">
        <v>3</v>
      </c>
      <c r="N6" s="51">
        <v>5667</v>
      </c>
      <c r="O6" s="201">
        <v>1.133418134690155</v>
      </c>
      <c r="P6" s="45">
        <v>33187</v>
      </c>
      <c r="Q6" s="203">
        <v>6.637506200099201</v>
      </c>
      <c r="R6" s="192"/>
      <c r="S6" s="158">
        <f>+P6+N6+K6+H6+E6-C6</f>
        <v>0</v>
      </c>
      <c r="T6" s="193">
        <f>+F6+I6+L6+O6+Q6</f>
        <v>100</v>
      </c>
      <c r="U6" s="194"/>
      <c r="V6" s="194"/>
      <c r="W6" s="194"/>
      <c r="X6" s="194"/>
    </row>
    <row r="7" spans="1:24" ht="15">
      <c r="A7" s="120"/>
      <c r="B7" s="2" t="s">
        <v>106</v>
      </c>
      <c r="C7" s="3">
        <v>261760</v>
      </c>
      <c r="D7" s="7" t="s">
        <v>16</v>
      </c>
      <c r="E7" s="52">
        <v>201040</v>
      </c>
      <c r="F7" s="157">
        <v>76.80317848410758</v>
      </c>
      <c r="G7" s="7" t="s">
        <v>8</v>
      </c>
      <c r="H7" s="52">
        <v>8714</v>
      </c>
      <c r="I7" s="157">
        <v>3.329003667481663</v>
      </c>
      <c r="J7" s="7" t="s">
        <v>6</v>
      </c>
      <c r="K7" s="52">
        <v>7383</v>
      </c>
      <c r="L7" s="157">
        <v>2.8205226161369192</v>
      </c>
      <c r="M7" s="7" t="s">
        <v>3</v>
      </c>
      <c r="N7" s="52">
        <v>7333</v>
      </c>
      <c r="O7" s="157">
        <v>2.801421149144254</v>
      </c>
      <c r="P7" s="44">
        <v>37290</v>
      </c>
      <c r="Q7" s="9">
        <v>14.245874083129584</v>
      </c>
      <c r="R7" s="192"/>
      <c r="S7" s="158">
        <f aca="true" t="shared" si="0" ref="S7:S15">+P7+N7+K7+H7+E7-C7</f>
        <v>0</v>
      </c>
      <c r="T7" s="193">
        <f aca="true" t="shared" si="1" ref="T7:T15">+F7+I7+L7+O7+Q7</f>
        <v>99.99999999999999</v>
      </c>
      <c r="U7" s="194"/>
      <c r="V7" s="194"/>
      <c r="W7" s="194"/>
      <c r="X7" s="194"/>
    </row>
    <row r="8" spans="1:24" ht="15">
      <c r="A8" s="120"/>
      <c r="B8" s="2" t="s">
        <v>133</v>
      </c>
      <c r="C8" s="3">
        <v>167118</v>
      </c>
      <c r="D8" s="7" t="s">
        <v>16</v>
      </c>
      <c r="E8" s="52">
        <v>80724</v>
      </c>
      <c r="F8" s="157">
        <v>48.303593867805986</v>
      </c>
      <c r="G8" s="7" t="s">
        <v>7</v>
      </c>
      <c r="H8" s="52">
        <v>15005</v>
      </c>
      <c r="I8" s="157">
        <v>8.978685719072752</v>
      </c>
      <c r="J8" s="7" t="s">
        <v>8</v>
      </c>
      <c r="K8" s="52">
        <v>14722</v>
      </c>
      <c r="L8" s="157">
        <v>8.809344295647387</v>
      </c>
      <c r="M8" s="7" t="s">
        <v>6</v>
      </c>
      <c r="N8" s="52">
        <v>12581</v>
      </c>
      <c r="O8" s="157">
        <v>7.52821359757776</v>
      </c>
      <c r="P8" s="44">
        <v>44086</v>
      </c>
      <c r="Q8" s="9">
        <v>26.38016251989612</v>
      </c>
      <c r="R8" s="192"/>
      <c r="S8" s="158">
        <f t="shared" si="0"/>
        <v>0</v>
      </c>
      <c r="T8" s="193">
        <f t="shared" si="1"/>
        <v>100</v>
      </c>
      <c r="U8" s="194"/>
      <c r="V8" s="194"/>
      <c r="W8" s="194"/>
      <c r="X8" s="194"/>
    </row>
    <row r="9" spans="1:24" ht="15">
      <c r="A9" s="120"/>
      <c r="B9" s="2" t="s">
        <v>60</v>
      </c>
      <c r="C9" s="3">
        <v>135514</v>
      </c>
      <c r="D9" s="7" t="s">
        <v>16</v>
      </c>
      <c r="E9" s="52">
        <v>71651</v>
      </c>
      <c r="F9" s="157">
        <v>52.87350384462122</v>
      </c>
      <c r="G9" s="7" t="s">
        <v>8</v>
      </c>
      <c r="H9" s="52">
        <v>11585</v>
      </c>
      <c r="I9" s="157">
        <v>8.548932213645823</v>
      </c>
      <c r="J9" s="7" t="s">
        <v>3</v>
      </c>
      <c r="K9" s="52">
        <v>9597</v>
      </c>
      <c r="L9" s="157">
        <v>7.081925114748292</v>
      </c>
      <c r="M9" s="7" t="s">
        <v>10</v>
      </c>
      <c r="N9" s="52">
        <v>6942</v>
      </c>
      <c r="O9" s="157">
        <v>5.122717947961096</v>
      </c>
      <c r="P9" s="44">
        <v>35739</v>
      </c>
      <c r="Q9" s="9">
        <v>26.37292087902357</v>
      </c>
      <c r="R9" s="192"/>
      <c r="S9" s="158">
        <f t="shared" si="0"/>
        <v>0</v>
      </c>
      <c r="T9" s="193">
        <f t="shared" si="1"/>
        <v>99.99999999999999</v>
      </c>
      <c r="U9" s="194"/>
      <c r="V9" s="194"/>
      <c r="W9" s="194"/>
      <c r="X9" s="194"/>
    </row>
    <row r="10" spans="1:24" ht="15">
      <c r="A10" s="120"/>
      <c r="B10" s="2" t="s">
        <v>116</v>
      </c>
      <c r="C10" s="3">
        <v>104134</v>
      </c>
      <c r="D10" s="7" t="s">
        <v>15</v>
      </c>
      <c r="E10" s="52">
        <v>29316</v>
      </c>
      <c r="F10" s="157">
        <v>28.152188526321854</v>
      </c>
      <c r="G10" s="7" t="s">
        <v>3</v>
      </c>
      <c r="H10" s="52">
        <v>26383</v>
      </c>
      <c r="I10" s="157">
        <v>25.33562525207905</v>
      </c>
      <c r="J10" s="7" t="s">
        <v>2</v>
      </c>
      <c r="K10" s="52">
        <v>12711</v>
      </c>
      <c r="L10" s="157">
        <v>12.206387923252732</v>
      </c>
      <c r="M10" s="7" t="s">
        <v>10</v>
      </c>
      <c r="N10" s="52">
        <v>8766</v>
      </c>
      <c r="O10" s="157">
        <v>8.417999884763862</v>
      </c>
      <c r="P10" s="44">
        <v>26958</v>
      </c>
      <c r="Q10" s="9">
        <v>25.887798413582498</v>
      </c>
      <c r="R10" s="192"/>
      <c r="S10" s="158">
        <f t="shared" si="0"/>
        <v>0</v>
      </c>
      <c r="T10" s="193">
        <f t="shared" si="1"/>
        <v>100</v>
      </c>
      <c r="U10" s="194"/>
      <c r="V10" s="194"/>
      <c r="W10" s="194"/>
      <c r="X10" s="194"/>
    </row>
    <row r="11" spans="1:24" ht="15">
      <c r="A11" s="120"/>
      <c r="B11" s="2" t="s">
        <v>62</v>
      </c>
      <c r="C11" s="3">
        <v>96099</v>
      </c>
      <c r="D11" s="7" t="s">
        <v>6</v>
      </c>
      <c r="E11" s="52">
        <v>37184</v>
      </c>
      <c r="F11" s="157">
        <v>38.693430732890036</v>
      </c>
      <c r="G11" s="7" t="s">
        <v>7</v>
      </c>
      <c r="H11" s="52">
        <v>26544</v>
      </c>
      <c r="I11" s="157">
        <v>27.621515312334154</v>
      </c>
      <c r="J11" s="7" t="s">
        <v>8</v>
      </c>
      <c r="K11" s="52">
        <v>16948</v>
      </c>
      <c r="L11" s="157">
        <v>17.635979562742587</v>
      </c>
      <c r="M11" s="7" t="s">
        <v>0</v>
      </c>
      <c r="N11" s="52">
        <v>5723</v>
      </c>
      <c r="O11" s="157">
        <v>5.955316912767042</v>
      </c>
      <c r="P11" s="44">
        <v>9700</v>
      </c>
      <c r="Q11" s="9">
        <v>10.093757479266174</v>
      </c>
      <c r="R11" s="192"/>
      <c r="S11" s="158">
        <f t="shared" si="0"/>
        <v>0</v>
      </c>
      <c r="T11" s="193">
        <f t="shared" si="1"/>
        <v>100</v>
      </c>
      <c r="U11" s="194"/>
      <c r="V11" s="194"/>
      <c r="W11" s="194"/>
      <c r="X11" s="194"/>
    </row>
    <row r="12" spans="1:24" ht="15">
      <c r="A12" s="120"/>
      <c r="B12" s="2" t="s">
        <v>79</v>
      </c>
      <c r="C12" s="3">
        <v>82024</v>
      </c>
      <c r="D12" s="7" t="s">
        <v>12</v>
      </c>
      <c r="E12" s="52">
        <v>75394</v>
      </c>
      <c r="F12" s="157">
        <v>91.91699990246757</v>
      </c>
      <c r="G12" s="7" t="s">
        <v>1</v>
      </c>
      <c r="H12" s="52">
        <v>1148</v>
      </c>
      <c r="I12" s="157">
        <v>1.3995903637959621</v>
      </c>
      <c r="J12" s="7" t="s">
        <v>3</v>
      </c>
      <c r="K12" s="52">
        <v>1050</v>
      </c>
      <c r="L12" s="157">
        <v>1.280113137618258</v>
      </c>
      <c r="M12" s="7" t="s">
        <v>9</v>
      </c>
      <c r="N12" s="52">
        <v>768</v>
      </c>
      <c r="O12" s="157">
        <v>0.9363113235150688</v>
      </c>
      <c r="P12" s="44">
        <v>3664</v>
      </c>
      <c r="Q12" s="9">
        <v>4.46698527260314</v>
      </c>
      <c r="R12" s="192"/>
      <c r="S12" s="158">
        <f t="shared" si="0"/>
        <v>0</v>
      </c>
      <c r="T12" s="193">
        <f t="shared" si="1"/>
        <v>100</v>
      </c>
      <c r="U12" s="194"/>
      <c r="V12" s="194"/>
      <c r="W12" s="194"/>
      <c r="X12" s="194"/>
    </row>
    <row r="13" spans="1:24" ht="15">
      <c r="A13" s="120"/>
      <c r="B13" s="2" t="s">
        <v>103</v>
      </c>
      <c r="C13" s="3">
        <v>73528</v>
      </c>
      <c r="D13" s="7" t="s">
        <v>1</v>
      </c>
      <c r="E13" s="52">
        <v>11289</v>
      </c>
      <c r="F13" s="157">
        <v>15.353334784027853</v>
      </c>
      <c r="G13" s="7" t="s">
        <v>3</v>
      </c>
      <c r="H13" s="52">
        <v>9054</v>
      </c>
      <c r="I13" s="157">
        <v>12.313676422587314</v>
      </c>
      <c r="J13" s="7" t="s">
        <v>16</v>
      </c>
      <c r="K13" s="52">
        <v>9002</v>
      </c>
      <c r="L13" s="157">
        <v>12.242955064737243</v>
      </c>
      <c r="M13" s="7" t="s">
        <v>6</v>
      </c>
      <c r="N13" s="52">
        <v>5813</v>
      </c>
      <c r="O13" s="157">
        <v>7.905831791970405</v>
      </c>
      <c r="P13" s="44">
        <v>38370</v>
      </c>
      <c r="Q13" s="9">
        <v>52.18420193667719</v>
      </c>
      <c r="R13" s="192"/>
      <c r="S13" s="158">
        <f t="shared" si="0"/>
        <v>0</v>
      </c>
      <c r="T13" s="193">
        <f t="shared" si="1"/>
        <v>100</v>
      </c>
      <c r="U13" s="194"/>
      <c r="V13" s="194"/>
      <c r="W13" s="194"/>
      <c r="X13" s="194"/>
    </row>
    <row r="14" spans="1:24" ht="15">
      <c r="A14" s="120"/>
      <c r="B14" s="2" t="s">
        <v>72</v>
      </c>
      <c r="C14" s="3">
        <v>58131</v>
      </c>
      <c r="D14" s="7" t="s">
        <v>3</v>
      </c>
      <c r="E14" s="52">
        <v>18599</v>
      </c>
      <c r="F14" s="157">
        <v>31.99497686260343</v>
      </c>
      <c r="G14" s="7" t="s">
        <v>16</v>
      </c>
      <c r="H14" s="52">
        <v>6069</v>
      </c>
      <c r="I14" s="157">
        <v>10.440212623213089</v>
      </c>
      <c r="J14" s="7" t="s">
        <v>7</v>
      </c>
      <c r="K14" s="52">
        <v>5916</v>
      </c>
      <c r="L14" s="157">
        <v>10.177013985653094</v>
      </c>
      <c r="M14" s="7" t="s">
        <v>12</v>
      </c>
      <c r="N14" s="52">
        <v>4226</v>
      </c>
      <c r="O14" s="157">
        <v>7.269787204761659</v>
      </c>
      <c r="P14" s="44">
        <v>23321</v>
      </c>
      <c r="Q14" s="9">
        <v>40.118009323768725</v>
      </c>
      <c r="R14" s="192"/>
      <c r="S14" s="158">
        <f t="shared" si="0"/>
        <v>0</v>
      </c>
      <c r="T14" s="193">
        <f t="shared" si="1"/>
        <v>100</v>
      </c>
      <c r="U14" s="194"/>
      <c r="V14" s="194"/>
      <c r="W14" s="194"/>
      <c r="X14" s="194"/>
    </row>
    <row r="15" spans="1:24" ht="15">
      <c r="A15" s="120"/>
      <c r="B15" s="11" t="s">
        <v>66</v>
      </c>
      <c r="C15" s="12">
        <v>57027</v>
      </c>
      <c r="D15" s="13" t="s">
        <v>4</v>
      </c>
      <c r="E15" s="160">
        <v>10955</v>
      </c>
      <c r="F15" s="207">
        <v>19.210198677819278</v>
      </c>
      <c r="G15" s="161" t="s">
        <v>16</v>
      </c>
      <c r="H15" s="160">
        <v>10519</v>
      </c>
      <c r="I15" s="207">
        <v>18.445648552440073</v>
      </c>
      <c r="J15" s="161" t="s">
        <v>13</v>
      </c>
      <c r="K15" s="160">
        <v>8232</v>
      </c>
      <c r="L15" s="207">
        <v>14.435267504866117</v>
      </c>
      <c r="M15" s="161" t="s">
        <v>6</v>
      </c>
      <c r="N15" s="160">
        <v>6887</v>
      </c>
      <c r="O15" s="207">
        <v>12.07673558139127</v>
      </c>
      <c r="P15" s="163">
        <v>20434</v>
      </c>
      <c r="Q15" s="162">
        <v>35.83214968348326</v>
      </c>
      <c r="R15" s="192"/>
      <c r="S15" s="158">
        <f t="shared" si="0"/>
        <v>0</v>
      </c>
      <c r="T15" s="193">
        <f t="shared" si="1"/>
        <v>100</v>
      </c>
      <c r="U15" s="194"/>
      <c r="V15" s="194"/>
      <c r="W15" s="194"/>
      <c r="X15" s="194"/>
    </row>
    <row r="16" spans="18:24" ht="4.5" customHeight="1">
      <c r="R16" s="192"/>
      <c r="S16" s="192"/>
      <c r="T16" s="192"/>
      <c r="U16" s="192"/>
      <c r="V16" s="192"/>
      <c r="W16" s="117"/>
      <c r="X16" s="117"/>
    </row>
    <row r="17" spans="18:24" ht="15">
      <c r="R17" s="192"/>
      <c r="S17" s="192"/>
      <c r="T17" s="192"/>
      <c r="U17" s="192"/>
      <c r="V17" s="192"/>
      <c r="W17" s="117"/>
      <c r="X17" s="117"/>
    </row>
    <row r="18" spans="2:22" ht="15">
      <c r="B18" s="1" t="s">
        <v>134</v>
      </c>
      <c r="R18" s="192"/>
      <c r="S18" s="192"/>
      <c r="T18" s="192"/>
      <c r="U18" s="192"/>
      <c r="V18" s="192"/>
    </row>
    <row r="19" spans="18:22" ht="15">
      <c r="R19" s="192"/>
      <c r="S19" s="192"/>
      <c r="T19" s="192"/>
      <c r="U19" s="192"/>
      <c r="V19" s="192"/>
    </row>
    <row r="20" spans="2:22" ht="15">
      <c r="B20" s="106" t="s">
        <v>102</v>
      </c>
      <c r="R20" s="192"/>
      <c r="S20" s="192"/>
      <c r="T20" s="192"/>
      <c r="U20" s="192"/>
      <c r="V20" s="192"/>
    </row>
    <row r="24" ht="15">
      <c r="C24" s="59"/>
    </row>
    <row r="31" ht="15">
      <c r="D31" s="59"/>
    </row>
    <row r="47" ht="15">
      <c r="A47" s="1" t="s">
        <v>128</v>
      </c>
    </row>
    <row r="49" spans="1:2" ht="15">
      <c r="A49" s="140"/>
      <c r="B49" s="141"/>
    </row>
    <row r="51" spans="1:2" ht="15">
      <c r="A51" s="140"/>
      <c r="B51" s="142"/>
    </row>
    <row r="52" spans="1:2" ht="15">
      <c r="A52" s="140"/>
      <c r="B52" s="142"/>
    </row>
    <row r="53" spans="1:2" ht="15">
      <c r="A53" s="140"/>
      <c r="B53" s="140"/>
    </row>
    <row r="54" spans="1:12" ht="15">
      <c r="A54" s="140"/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5">
      <c r="A55" s="140"/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5">
      <c r="A56" s="140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5">
      <c r="A57" s="140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</sheetData>
  <mergeCells count="5">
    <mergeCell ref="B4:B5"/>
    <mergeCell ref="C4:C5"/>
    <mergeCell ref="D4:O4"/>
    <mergeCell ref="P4:Q4"/>
    <mergeCell ref="B2:Q2"/>
  </mergeCells>
  <hyperlinks>
    <hyperlink ref="B20" r:id="rId1" display="http://ec.europa.eu/eurostat/product?code=migr_resfirst&amp;language=en&amp;mode=vie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showGridLines="0" zoomScale="40" zoomScaleNormal="40" workbookViewId="0" topLeftCell="A1"/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16.28125" style="1" customWidth="1"/>
    <col min="16" max="16" width="9.28125" style="1" bestFit="1" customWidth="1"/>
    <col min="17" max="18" width="9.140625" style="1" customWidth="1"/>
    <col min="19" max="23" width="9.28125" style="1" bestFit="1" customWidth="1"/>
    <col min="24" max="16384" width="9.140625" style="1" customWidth="1"/>
  </cols>
  <sheetData>
    <row r="2" ht="15">
      <c r="B2" s="107" t="s">
        <v>131</v>
      </c>
    </row>
    <row r="3" ht="12" customHeight="1"/>
    <row r="4" ht="12"/>
    <row r="5" ht="12"/>
    <row r="6" ht="12"/>
    <row r="7" ht="12"/>
    <row r="8" ht="12"/>
    <row r="9" ht="12"/>
    <row r="10" ht="12"/>
    <row r="11" ht="12" customHeight="1"/>
    <row r="12" ht="12"/>
    <row r="13" ht="12"/>
    <row r="14" ht="12"/>
    <row r="15" ht="12"/>
    <row r="16" ht="12"/>
    <row r="17" ht="12"/>
    <row r="18" ht="12"/>
    <row r="19" ht="12" customHeight="1"/>
    <row r="20" ht="12"/>
    <row r="21" ht="12"/>
    <row r="22" ht="12"/>
    <row r="23" ht="12"/>
    <row r="24" ht="12"/>
    <row r="25" ht="12"/>
    <row r="26" ht="12"/>
    <row r="27" ht="12" customHeight="1"/>
    <row r="28" ht="12"/>
    <row r="29" ht="12"/>
    <row r="30" ht="12.75" customHeight="1"/>
    <row r="31" ht="12"/>
    <row r="32" ht="12"/>
    <row r="33" ht="12.75" customHeight="1"/>
    <row r="36" ht="12.75" customHeight="1">
      <c r="B36" s="1" t="s">
        <v>135</v>
      </c>
    </row>
    <row r="37" ht="12.75" customHeight="1"/>
    <row r="38" ht="12.75" customHeight="1"/>
    <row r="39" ht="15">
      <c r="B39" s="106" t="s">
        <v>109</v>
      </c>
    </row>
    <row r="43" spans="2:7" ht="15">
      <c r="B43" s="31"/>
      <c r="C43" s="20" t="s">
        <v>17</v>
      </c>
      <c r="D43" s="22" t="s">
        <v>18</v>
      </c>
      <c r="E43" s="22" t="s">
        <v>19</v>
      </c>
      <c r="F43" s="22" t="s">
        <v>20</v>
      </c>
      <c r="G43" s="30" t="s">
        <v>83</v>
      </c>
    </row>
    <row r="44" spans="2:8" ht="15">
      <c r="B44" s="21" t="s">
        <v>61</v>
      </c>
      <c r="C44" s="23">
        <v>499992</v>
      </c>
      <c r="D44" s="23">
        <v>29276</v>
      </c>
      <c r="E44" s="23">
        <v>30356</v>
      </c>
      <c r="F44" s="23">
        <v>376037</v>
      </c>
      <c r="G44" s="23">
        <v>64323</v>
      </c>
      <c r="H44" s="1">
        <f>+F44/C44</f>
        <v>0.752086033376534</v>
      </c>
    </row>
    <row r="45" spans="2:7" ht="15">
      <c r="B45" s="4" t="s">
        <v>106</v>
      </c>
      <c r="C45" s="24">
        <v>261760</v>
      </c>
      <c r="D45" s="24">
        <v>22292</v>
      </c>
      <c r="E45" s="24">
        <v>80643</v>
      </c>
      <c r="F45" s="24">
        <v>37861</v>
      </c>
      <c r="G45" s="24">
        <v>120964</v>
      </c>
    </row>
    <row r="46" spans="2:7" ht="15">
      <c r="B46" s="4" t="s">
        <v>133</v>
      </c>
      <c r="C46" s="24">
        <v>167118</v>
      </c>
      <c r="D46" s="24">
        <v>34938</v>
      </c>
      <c r="E46" s="24">
        <v>102223</v>
      </c>
      <c r="F46" s="24">
        <v>18396</v>
      </c>
      <c r="G46" s="24">
        <v>11561</v>
      </c>
    </row>
    <row r="47" spans="2:7" ht="15">
      <c r="B47" s="4" t="s">
        <v>60</v>
      </c>
      <c r="C47" s="24">
        <v>135514</v>
      </c>
      <c r="D47" s="24">
        <v>52001</v>
      </c>
      <c r="E47" s="24">
        <v>20931</v>
      </c>
      <c r="F47" s="24">
        <v>52188</v>
      </c>
      <c r="G47" s="24">
        <v>10394</v>
      </c>
    </row>
    <row r="48" spans="2:7" ht="15">
      <c r="B48" s="4" t="s">
        <v>62</v>
      </c>
      <c r="C48" s="24">
        <v>96099</v>
      </c>
      <c r="D48" s="24">
        <v>67739</v>
      </c>
      <c r="E48" s="24">
        <v>10572</v>
      </c>
      <c r="F48" s="24">
        <v>10929</v>
      </c>
      <c r="G48" s="24">
        <v>6859</v>
      </c>
    </row>
    <row r="49" spans="2:7" ht="15">
      <c r="B49" s="4" t="s">
        <v>116</v>
      </c>
      <c r="C49" s="24">
        <v>104134</v>
      </c>
      <c r="D49" s="24">
        <v>35373</v>
      </c>
      <c r="E49" s="24">
        <v>1524</v>
      </c>
      <c r="F49" s="24">
        <v>1090</v>
      </c>
      <c r="G49" s="24">
        <v>66147</v>
      </c>
    </row>
    <row r="50" spans="2:7" ht="15">
      <c r="B50" s="4" t="s">
        <v>79</v>
      </c>
      <c r="C50" s="24">
        <v>82024</v>
      </c>
      <c r="D50" s="24">
        <v>2995</v>
      </c>
      <c r="E50" s="24">
        <v>3892</v>
      </c>
      <c r="F50" s="24">
        <v>5903</v>
      </c>
      <c r="G50" s="24">
        <v>69234</v>
      </c>
    </row>
    <row r="51" spans="2:7" ht="15">
      <c r="B51" s="4" t="s">
        <v>103</v>
      </c>
      <c r="C51" s="24">
        <v>73528</v>
      </c>
      <c r="D51" s="24">
        <v>27316</v>
      </c>
      <c r="E51" s="24">
        <v>14709</v>
      </c>
      <c r="F51" s="24">
        <v>13511</v>
      </c>
      <c r="G51" s="24">
        <v>17992</v>
      </c>
    </row>
    <row r="52" spans="2:7" ht="15">
      <c r="B52" s="4" t="s">
        <v>72</v>
      </c>
      <c r="C52" s="24">
        <v>58131</v>
      </c>
      <c r="D52" s="24">
        <v>29305</v>
      </c>
      <c r="E52" s="24">
        <v>13755</v>
      </c>
      <c r="F52" s="24">
        <v>4901</v>
      </c>
      <c r="G52" s="24">
        <v>10170</v>
      </c>
    </row>
    <row r="53" spans="2:7" ht="15">
      <c r="B53" s="10" t="s">
        <v>66</v>
      </c>
      <c r="C53" s="25">
        <v>57027</v>
      </c>
      <c r="D53" s="25">
        <v>17439</v>
      </c>
      <c r="E53" s="25">
        <v>24344</v>
      </c>
      <c r="F53" s="25">
        <v>7472</v>
      </c>
      <c r="G53" s="25">
        <v>7772</v>
      </c>
    </row>
    <row r="65" ht="12.75" customHeight="1"/>
    <row r="66" ht="15">
      <c r="B66" s="1" t="s">
        <v>130</v>
      </c>
    </row>
    <row r="67" spans="4:7" ht="15">
      <c r="D67" s="117"/>
      <c r="E67" s="117"/>
      <c r="F67" s="117"/>
      <c r="G67" s="117"/>
    </row>
    <row r="68" ht="12.75" customHeight="1"/>
  </sheetData>
  <hyperlinks>
    <hyperlink ref="B39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showGridLines="0" workbookViewId="0" topLeftCell="A1">
      <selection activeCell="E76" sqref="E76"/>
    </sheetView>
  </sheetViews>
  <sheetFormatPr defaultColWidth="9.140625" defaultRowHeight="15"/>
  <cols>
    <col min="1" max="1" width="9.140625" style="1" customWidth="1"/>
    <col min="2" max="2" width="24.8515625" style="1" customWidth="1"/>
    <col min="3" max="3" width="10.421875" style="1" bestFit="1" customWidth="1"/>
    <col min="4" max="4" width="7.28125" style="1" customWidth="1"/>
    <col min="5" max="5" width="24.8515625" style="1" customWidth="1"/>
    <col min="6" max="6" width="9.421875" style="1" bestFit="1" customWidth="1"/>
    <col min="7" max="7" width="7.28125" style="1" customWidth="1"/>
    <col min="8" max="8" width="22.00390625" style="1" customWidth="1"/>
    <col min="9" max="9" width="9.421875" style="1" bestFit="1" customWidth="1"/>
    <col min="10" max="10" width="7.28125" style="1" customWidth="1"/>
    <col min="11" max="11" width="25.00390625" style="1" customWidth="1"/>
    <col min="12" max="12" width="8.140625" style="1" customWidth="1"/>
    <col min="13" max="13" width="7.28125" style="1" customWidth="1"/>
    <col min="14" max="15" width="9.140625" style="1" hidden="1" customWidth="1"/>
    <col min="16" max="16" width="9.7109375" style="1" hidden="1" customWidth="1"/>
    <col min="17" max="18" width="9.140625" style="1" hidden="1" customWidth="1"/>
    <col min="19" max="19" width="9.140625" style="1" customWidth="1"/>
    <col min="20" max="16384" width="9.140625" style="1" customWidth="1"/>
  </cols>
  <sheetData>
    <row r="2" spans="2:18" ht="15">
      <c r="B2" s="58" t="s">
        <v>139</v>
      </c>
      <c r="N2" s="5"/>
      <c r="O2" s="5"/>
      <c r="P2" s="5"/>
      <c r="Q2" s="5"/>
      <c r="R2" s="5"/>
    </row>
    <row r="3" spans="2:20" ht="15">
      <c r="B3" s="81" t="s">
        <v>93</v>
      </c>
      <c r="C3" s="79"/>
      <c r="D3" s="80"/>
      <c r="E3" s="250" t="s">
        <v>23</v>
      </c>
      <c r="F3" s="251"/>
      <c r="G3" s="253"/>
      <c r="H3" s="250" t="s">
        <v>24</v>
      </c>
      <c r="I3" s="251"/>
      <c r="J3" s="253"/>
      <c r="K3" s="250" t="s">
        <v>25</v>
      </c>
      <c r="L3" s="251"/>
      <c r="M3" s="252"/>
      <c r="N3" s="196"/>
      <c r="O3" s="196"/>
      <c r="P3" s="196"/>
      <c r="Q3" s="196"/>
      <c r="R3" s="196"/>
      <c r="S3" s="196"/>
      <c r="T3" s="16"/>
    </row>
    <row r="4" spans="2:20" ht="15">
      <c r="B4" s="62" t="s">
        <v>71</v>
      </c>
      <c r="C4" s="185">
        <v>2605629</v>
      </c>
      <c r="D4" s="63" t="s">
        <v>22</v>
      </c>
      <c r="E4" s="60" t="s">
        <v>71</v>
      </c>
      <c r="F4" s="185">
        <v>50085</v>
      </c>
      <c r="G4" s="62" t="s">
        <v>22</v>
      </c>
      <c r="H4" s="35" t="s">
        <v>71</v>
      </c>
      <c r="I4" s="185">
        <v>9595</v>
      </c>
      <c r="J4" s="62" t="s">
        <v>22</v>
      </c>
      <c r="K4" s="35" t="s">
        <v>71</v>
      </c>
      <c r="L4" s="185">
        <v>68804</v>
      </c>
      <c r="M4" s="165" t="s">
        <v>22</v>
      </c>
      <c r="N4" s="197"/>
      <c r="O4" s="197">
        <f>+C4-'Table 1'!C6</f>
        <v>0</v>
      </c>
      <c r="P4" s="197"/>
      <c r="Q4" s="197"/>
      <c r="R4" s="197"/>
      <c r="S4" s="197"/>
      <c r="T4" s="16"/>
    </row>
    <row r="5" spans="2:20" ht="15">
      <c r="B5" s="36" t="s">
        <v>61</v>
      </c>
      <c r="C5" s="37">
        <v>499992</v>
      </c>
      <c r="D5" s="64">
        <f aca="true" t="shared" si="0" ref="D5:D10">+C5/$C$4*100</f>
        <v>19.188917532004748</v>
      </c>
      <c r="E5" s="38" t="s">
        <v>62</v>
      </c>
      <c r="F5" s="37">
        <v>5723</v>
      </c>
      <c r="G5" s="64">
        <f aca="true" t="shared" si="1" ref="G5:G10">+F5/$F$4*100</f>
        <v>11.426574822801237</v>
      </c>
      <c r="H5" s="38" t="s">
        <v>103</v>
      </c>
      <c r="I5" s="37">
        <v>2782</v>
      </c>
      <c r="J5" s="64">
        <f aca="true" t="shared" si="2" ref="J5:J10">+I5/$I$4*100</f>
        <v>28.994267847837413</v>
      </c>
      <c r="K5" s="173" t="s">
        <v>61</v>
      </c>
      <c r="L5" s="174">
        <v>23207</v>
      </c>
      <c r="M5" s="175">
        <f aca="true" t="shared" si="3" ref="M5:M10">+L5/$L$4*100</f>
        <v>33.7291436544387</v>
      </c>
      <c r="N5" s="198">
        <f>+C5-'Table 2'!C6</f>
        <v>0</v>
      </c>
      <c r="O5" s="198">
        <f>+C5-'Table 2'!C6</f>
        <v>0</v>
      </c>
      <c r="P5" s="198">
        <f>+F4-'Table 1'!C7</f>
        <v>0</v>
      </c>
      <c r="Q5" s="198">
        <f>+I4-'Table 1'!C8</f>
        <v>0</v>
      </c>
      <c r="R5" s="198">
        <f>+L4-'Table 1'!C9</f>
        <v>0</v>
      </c>
      <c r="S5" s="198"/>
      <c r="T5" s="195"/>
    </row>
    <row r="6" spans="2:20" ht="15">
      <c r="B6" s="4" t="s">
        <v>106</v>
      </c>
      <c r="C6" s="6">
        <v>261760</v>
      </c>
      <c r="D6" s="64">
        <f t="shared" si="0"/>
        <v>10.045942841440588</v>
      </c>
      <c r="E6" s="39" t="s">
        <v>116</v>
      </c>
      <c r="F6" s="6">
        <v>4001</v>
      </c>
      <c r="G6" s="64">
        <f t="shared" si="1"/>
        <v>7.988419686532894</v>
      </c>
      <c r="H6" s="39" t="s">
        <v>72</v>
      </c>
      <c r="I6" s="6">
        <v>2558</v>
      </c>
      <c r="J6" s="64">
        <f t="shared" si="2"/>
        <v>26.65971860343929</v>
      </c>
      <c r="K6" s="176" t="s">
        <v>103</v>
      </c>
      <c r="L6" s="177">
        <v>11289</v>
      </c>
      <c r="M6" s="178">
        <f t="shared" si="3"/>
        <v>16.407476309516888</v>
      </c>
      <c r="N6" s="198">
        <f>+C6-'Table 2'!C7</f>
        <v>0</v>
      </c>
      <c r="O6" s="197"/>
      <c r="P6" s="197"/>
      <c r="Q6" s="197"/>
      <c r="R6" s="197"/>
      <c r="S6" s="197"/>
      <c r="T6" s="16"/>
    </row>
    <row r="7" spans="2:20" ht="15">
      <c r="B7" s="4" t="s">
        <v>133</v>
      </c>
      <c r="C7" s="6">
        <v>167118</v>
      </c>
      <c r="D7" s="64">
        <f t="shared" si="0"/>
        <v>6.413729659901697</v>
      </c>
      <c r="E7" s="39" t="s">
        <v>60</v>
      </c>
      <c r="F7" s="6">
        <v>2805</v>
      </c>
      <c r="G7" s="64">
        <f t="shared" si="1"/>
        <v>5.600479185384845</v>
      </c>
      <c r="H7" s="39" t="s">
        <v>61</v>
      </c>
      <c r="I7" s="6">
        <v>1488</v>
      </c>
      <c r="J7" s="64">
        <f t="shared" si="2"/>
        <v>15.508077123501824</v>
      </c>
      <c r="K7" s="176" t="s">
        <v>119</v>
      </c>
      <c r="L7" s="177">
        <v>7543</v>
      </c>
      <c r="M7" s="178">
        <f t="shared" si="3"/>
        <v>10.96302540549968</v>
      </c>
      <c r="N7" s="198">
        <f>+C7-'Table 2'!C8</f>
        <v>0</v>
      </c>
      <c r="O7" s="197"/>
      <c r="P7" s="197"/>
      <c r="Q7" s="197"/>
      <c r="R7" s="197"/>
      <c r="S7" s="197"/>
      <c r="T7" s="16"/>
    </row>
    <row r="8" spans="2:20" ht="15">
      <c r="B8" s="4" t="s">
        <v>60</v>
      </c>
      <c r="C8" s="6">
        <v>135514</v>
      </c>
      <c r="D8" s="64">
        <f t="shared" si="0"/>
        <v>5.200817153938646</v>
      </c>
      <c r="E8" s="39" t="s">
        <v>97</v>
      </c>
      <c r="F8" s="6">
        <v>2437</v>
      </c>
      <c r="G8" s="64">
        <f t="shared" si="1"/>
        <v>4.865728261954677</v>
      </c>
      <c r="H8" s="39" t="s">
        <v>121</v>
      </c>
      <c r="I8" s="6">
        <v>300</v>
      </c>
      <c r="J8" s="64">
        <f t="shared" si="2"/>
        <v>3.1266284523189163</v>
      </c>
      <c r="K8" s="176" t="s">
        <v>106</v>
      </c>
      <c r="L8" s="177">
        <v>4195</v>
      </c>
      <c r="M8" s="178">
        <f t="shared" si="3"/>
        <v>6.097029242485902</v>
      </c>
      <c r="N8" s="198">
        <f>+C8-'Table 2'!C9</f>
        <v>0</v>
      </c>
      <c r="O8" s="197"/>
      <c r="P8" s="197"/>
      <c r="Q8" s="197"/>
      <c r="R8" s="197"/>
      <c r="S8" s="197"/>
      <c r="T8" s="16"/>
    </row>
    <row r="9" spans="2:20" ht="15">
      <c r="B9" s="4" t="s">
        <v>116</v>
      </c>
      <c r="C9" s="6">
        <v>104134</v>
      </c>
      <c r="D9" s="64">
        <f t="shared" si="0"/>
        <v>3.996501420578294</v>
      </c>
      <c r="E9" s="39" t="s">
        <v>106</v>
      </c>
      <c r="F9" s="6">
        <v>2417</v>
      </c>
      <c r="G9" s="64">
        <f t="shared" si="1"/>
        <v>4.825796146550863</v>
      </c>
      <c r="H9" s="39" t="s">
        <v>96</v>
      </c>
      <c r="I9" s="6">
        <v>234</v>
      </c>
      <c r="J9" s="64">
        <f t="shared" si="2"/>
        <v>2.4387701928087546</v>
      </c>
      <c r="K9" s="176" t="s">
        <v>96</v>
      </c>
      <c r="L9" s="177">
        <v>2164</v>
      </c>
      <c r="M9" s="178">
        <f t="shared" si="3"/>
        <v>3.1451659787221677</v>
      </c>
      <c r="N9" s="198">
        <f>+C9-'Table 2'!C10</f>
        <v>0</v>
      </c>
      <c r="O9" s="197"/>
      <c r="P9" s="197"/>
      <c r="Q9" s="197"/>
      <c r="R9" s="197"/>
      <c r="S9" s="197"/>
      <c r="T9" s="16"/>
    </row>
    <row r="10" spans="2:20" ht="15">
      <c r="B10" s="10" t="s">
        <v>21</v>
      </c>
      <c r="C10" s="40">
        <f>+C4-C5-C6-C7-C8-C9</f>
        <v>1437111</v>
      </c>
      <c r="D10" s="64">
        <f t="shared" si="0"/>
        <v>55.15409139213603</v>
      </c>
      <c r="E10" s="10" t="s">
        <v>21</v>
      </c>
      <c r="F10" s="40">
        <f>+F4-F5-F6-F7-F8-F9</f>
        <v>32702</v>
      </c>
      <c r="G10" s="64">
        <f t="shared" si="1"/>
        <v>65.29300189677548</v>
      </c>
      <c r="H10" s="10" t="s">
        <v>21</v>
      </c>
      <c r="I10" s="40">
        <f>+I4-I5-I6-I7-I8-I9</f>
        <v>2233</v>
      </c>
      <c r="J10" s="64">
        <f t="shared" si="2"/>
        <v>23.2725377800938</v>
      </c>
      <c r="K10" s="179" t="s">
        <v>21</v>
      </c>
      <c r="L10" s="40">
        <f>+L4-L5-L6-L7-L8-L9</f>
        <v>20406</v>
      </c>
      <c r="M10" s="180">
        <f t="shared" si="3"/>
        <v>29.658159409336665</v>
      </c>
      <c r="N10" s="198"/>
      <c r="O10" s="197"/>
      <c r="P10" s="197"/>
      <c r="Q10" s="197"/>
      <c r="R10" s="197"/>
      <c r="S10" s="197"/>
      <c r="T10" s="16"/>
    </row>
    <row r="11" spans="2:20" ht="15">
      <c r="B11" s="81" t="s">
        <v>26</v>
      </c>
      <c r="C11" s="79"/>
      <c r="D11" s="80"/>
      <c r="E11" s="78" t="s">
        <v>73</v>
      </c>
      <c r="F11" s="79"/>
      <c r="G11" s="79"/>
      <c r="H11" s="78" t="s">
        <v>28</v>
      </c>
      <c r="I11" s="79"/>
      <c r="J11" s="79"/>
      <c r="K11" s="250" t="s">
        <v>29</v>
      </c>
      <c r="L11" s="251"/>
      <c r="M11" s="252"/>
      <c r="N11" s="197"/>
      <c r="O11" s="197"/>
      <c r="P11" s="197"/>
      <c r="Q11" s="197"/>
      <c r="R11" s="197"/>
      <c r="S11" s="197"/>
      <c r="T11" s="16"/>
    </row>
    <row r="12" spans="2:20" ht="15">
      <c r="B12" s="62" t="s">
        <v>71</v>
      </c>
      <c r="C12" s="185">
        <v>46153</v>
      </c>
      <c r="D12" s="63" t="s">
        <v>22</v>
      </c>
      <c r="E12" s="62" t="s">
        <v>71</v>
      </c>
      <c r="F12" s="185">
        <v>194813</v>
      </c>
      <c r="G12" s="63" t="s">
        <v>22</v>
      </c>
      <c r="H12" s="62" t="s">
        <v>71</v>
      </c>
      <c r="I12" s="185">
        <v>3984</v>
      </c>
      <c r="J12" s="63" t="s">
        <v>22</v>
      </c>
      <c r="K12" s="35" t="s">
        <v>71</v>
      </c>
      <c r="L12" s="185">
        <v>38433</v>
      </c>
      <c r="M12" s="165" t="s">
        <v>22</v>
      </c>
      <c r="N12" s="197"/>
      <c r="O12" s="198">
        <f>+C12-'Table 1'!C10</f>
        <v>0</v>
      </c>
      <c r="P12" s="198">
        <f>+F12-'Table 1'!C11</f>
        <v>0</v>
      </c>
      <c r="Q12" s="198">
        <f>+I12-'Table 1'!C12</f>
        <v>0</v>
      </c>
      <c r="R12" s="198">
        <f>+L12-'Table 1'!C13</f>
        <v>0</v>
      </c>
      <c r="S12" s="197"/>
      <c r="T12" s="16"/>
    </row>
    <row r="13" spans="2:20" ht="15">
      <c r="B13" s="36" t="s">
        <v>116</v>
      </c>
      <c r="C13" s="37">
        <v>12711</v>
      </c>
      <c r="D13" s="64">
        <f aca="true" t="shared" si="4" ref="D13:D18">+C13/C$12*100</f>
        <v>27.541004918423507</v>
      </c>
      <c r="E13" s="36" t="s">
        <v>116</v>
      </c>
      <c r="F13" s="37">
        <v>26383</v>
      </c>
      <c r="G13" s="64">
        <f aca="true" t="shared" si="5" ref="G13:G18">+F13/F$12*100</f>
        <v>13.542730721255769</v>
      </c>
      <c r="H13" s="36" t="s">
        <v>61</v>
      </c>
      <c r="I13" s="37">
        <v>1447</v>
      </c>
      <c r="J13" s="64">
        <f aca="true" t="shared" si="6" ref="J13:J18">+I13/I$12*100</f>
        <v>36.320281124497996</v>
      </c>
      <c r="K13" s="173" t="s">
        <v>66</v>
      </c>
      <c r="L13" s="174">
        <v>10955</v>
      </c>
      <c r="M13" s="175">
        <f aca="true" t="shared" si="7" ref="M13:M18">+L13/L$12*100</f>
        <v>28.504150079358887</v>
      </c>
      <c r="N13" s="197"/>
      <c r="O13" s="197"/>
      <c r="P13" s="197"/>
      <c r="Q13" s="197"/>
      <c r="R13" s="197"/>
      <c r="S13" s="197"/>
      <c r="T13" s="16"/>
    </row>
    <row r="14" spans="2:20" ht="15">
      <c r="B14" s="4" t="s">
        <v>106</v>
      </c>
      <c r="C14" s="6">
        <v>4157</v>
      </c>
      <c r="D14" s="64">
        <f t="shared" si="4"/>
        <v>9.006998461638464</v>
      </c>
      <c r="E14" s="4" t="s">
        <v>72</v>
      </c>
      <c r="F14" s="6">
        <v>18599</v>
      </c>
      <c r="G14" s="64">
        <f t="shared" si="5"/>
        <v>9.547104146027216</v>
      </c>
      <c r="H14" s="4" t="s">
        <v>103</v>
      </c>
      <c r="I14" s="6">
        <v>970</v>
      </c>
      <c r="J14" s="64">
        <f t="shared" si="6"/>
        <v>24.347389558232933</v>
      </c>
      <c r="K14" s="176" t="s">
        <v>60</v>
      </c>
      <c r="L14" s="177">
        <v>2883</v>
      </c>
      <c r="M14" s="178">
        <f t="shared" si="7"/>
        <v>7.5013660135820786</v>
      </c>
      <c r="N14" s="196"/>
      <c r="O14" s="196"/>
      <c r="P14" s="196"/>
      <c r="Q14" s="196"/>
      <c r="R14" s="196"/>
      <c r="S14" s="196"/>
      <c r="T14" s="16"/>
    </row>
    <row r="15" spans="2:20" ht="15">
      <c r="B15" s="4" t="s">
        <v>60</v>
      </c>
      <c r="C15" s="6">
        <v>3785</v>
      </c>
      <c r="D15" s="64">
        <f t="shared" si="4"/>
        <v>8.200983684700887</v>
      </c>
      <c r="E15" s="4" t="s">
        <v>60</v>
      </c>
      <c r="F15" s="6">
        <v>9597</v>
      </c>
      <c r="G15" s="64">
        <f t="shared" si="5"/>
        <v>4.926262621077649</v>
      </c>
      <c r="H15" s="4" t="s">
        <v>106</v>
      </c>
      <c r="I15" s="6">
        <v>161</v>
      </c>
      <c r="J15" s="64">
        <f t="shared" si="6"/>
        <v>4.041164658634538</v>
      </c>
      <c r="K15" s="176" t="s">
        <v>106</v>
      </c>
      <c r="L15" s="177">
        <v>2690</v>
      </c>
      <c r="M15" s="178">
        <f t="shared" si="7"/>
        <v>6.9991934015039154</v>
      </c>
      <c r="N15" s="196"/>
      <c r="O15" s="196"/>
      <c r="P15" s="196"/>
      <c r="Q15" s="196"/>
      <c r="R15" s="196"/>
      <c r="S15" s="196"/>
      <c r="T15" s="16"/>
    </row>
    <row r="16" spans="2:20" ht="15">
      <c r="B16" s="4" t="s">
        <v>89</v>
      </c>
      <c r="C16" s="6">
        <v>2977</v>
      </c>
      <c r="D16" s="64">
        <f t="shared" si="4"/>
        <v>6.450284921890234</v>
      </c>
      <c r="E16" s="4" t="s">
        <v>103</v>
      </c>
      <c r="F16" s="6">
        <v>9054</v>
      </c>
      <c r="G16" s="64">
        <f t="shared" si="5"/>
        <v>4.647533788812861</v>
      </c>
      <c r="H16" s="4" t="s">
        <v>146</v>
      </c>
      <c r="I16" s="6">
        <v>131</v>
      </c>
      <c r="J16" s="64">
        <f t="shared" si="6"/>
        <v>3.288152610441767</v>
      </c>
      <c r="K16" s="4" t="s">
        <v>133</v>
      </c>
      <c r="L16" s="177">
        <v>2291</v>
      </c>
      <c r="M16" s="178">
        <f t="shared" si="7"/>
        <v>5.96102307912471</v>
      </c>
      <c r="N16" s="196"/>
      <c r="O16" s="196"/>
      <c r="P16" s="196"/>
      <c r="Q16" s="196"/>
      <c r="R16" s="196"/>
      <c r="S16" s="196"/>
      <c r="T16" s="16"/>
    </row>
    <row r="17" spans="2:20" ht="15">
      <c r="B17" s="4" t="s">
        <v>133</v>
      </c>
      <c r="C17" s="6">
        <v>2727</v>
      </c>
      <c r="D17" s="64">
        <f t="shared" si="4"/>
        <v>5.908608324485949</v>
      </c>
      <c r="E17" s="4" t="s">
        <v>152</v>
      </c>
      <c r="F17" s="6">
        <v>8260</v>
      </c>
      <c r="G17" s="64">
        <f t="shared" si="5"/>
        <v>4.239963452131018</v>
      </c>
      <c r="H17" s="4" t="s">
        <v>60</v>
      </c>
      <c r="I17" s="6">
        <v>107</v>
      </c>
      <c r="J17" s="64">
        <f t="shared" si="6"/>
        <v>2.6857429718875503</v>
      </c>
      <c r="K17" s="176" t="s">
        <v>63</v>
      </c>
      <c r="L17" s="177">
        <v>1891</v>
      </c>
      <c r="M17" s="178">
        <f t="shared" si="7"/>
        <v>4.920250826112976</v>
      </c>
      <c r="N17" s="196"/>
      <c r="O17" s="196"/>
      <c r="P17" s="196"/>
      <c r="Q17" s="196"/>
      <c r="R17" s="196"/>
      <c r="S17" s="196"/>
      <c r="T17" s="16"/>
    </row>
    <row r="18" spans="2:20" ht="15">
      <c r="B18" s="10" t="s">
        <v>21</v>
      </c>
      <c r="C18" s="40">
        <f>+C12-C13-C14-C15-C16-C17</f>
        <v>19796</v>
      </c>
      <c r="D18" s="64">
        <f t="shared" si="4"/>
        <v>42.892119688860966</v>
      </c>
      <c r="E18" s="10" t="s">
        <v>21</v>
      </c>
      <c r="F18" s="40">
        <f>+F12-F13-F14-F15-F16-F17</f>
        <v>122920</v>
      </c>
      <c r="G18" s="64">
        <f t="shared" si="5"/>
        <v>63.096405270695485</v>
      </c>
      <c r="H18" s="10" t="s">
        <v>21</v>
      </c>
      <c r="I18" s="40">
        <f>+I12-I13-I14-I15-I16-I17</f>
        <v>1168</v>
      </c>
      <c r="J18" s="64">
        <f t="shared" si="6"/>
        <v>29.31726907630522</v>
      </c>
      <c r="K18" s="179" t="s">
        <v>21</v>
      </c>
      <c r="L18" s="40">
        <f>+L12-L13-L14-L15-L16-L17</f>
        <v>17723</v>
      </c>
      <c r="M18" s="180">
        <f t="shared" si="7"/>
        <v>46.114016600317434</v>
      </c>
      <c r="N18" s="196"/>
      <c r="O18" s="196"/>
      <c r="P18" s="196"/>
      <c r="Q18" s="196"/>
      <c r="R18" s="196"/>
      <c r="S18" s="196"/>
      <c r="T18" s="16"/>
    </row>
    <row r="19" spans="2:20" ht="15">
      <c r="B19" s="81" t="s">
        <v>30</v>
      </c>
      <c r="C19" s="79"/>
      <c r="D19" s="80"/>
      <c r="E19" s="78" t="s">
        <v>31</v>
      </c>
      <c r="F19" s="79"/>
      <c r="G19" s="79"/>
      <c r="H19" s="78" t="s">
        <v>32</v>
      </c>
      <c r="I19" s="79"/>
      <c r="J19" s="80"/>
      <c r="K19" s="250" t="s">
        <v>81</v>
      </c>
      <c r="L19" s="251"/>
      <c r="M19" s="252"/>
      <c r="N19" s="196"/>
      <c r="O19" s="196"/>
      <c r="P19" s="196"/>
      <c r="Q19" s="196"/>
      <c r="R19" s="196"/>
      <c r="S19" s="196"/>
      <c r="T19" s="16"/>
    </row>
    <row r="20" spans="2:19" ht="15">
      <c r="B20" s="62" t="s">
        <v>71</v>
      </c>
      <c r="C20" s="185">
        <v>37464</v>
      </c>
      <c r="D20" s="63" t="s">
        <v>22</v>
      </c>
      <c r="E20" s="62" t="s">
        <v>71</v>
      </c>
      <c r="F20" s="185">
        <v>192931</v>
      </c>
      <c r="G20" s="63" t="s">
        <v>22</v>
      </c>
      <c r="H20" s="62" t="s">
        <v>71</v>
      </c>
      <c r="I20" s="185">
        <v>226630</v>
      </c>
      <c r="J20" s="63" t="s">
        <v>22</v>
      </c>
      <c r="K20" s="35" t="s">
        <v>71</v>
      </c>
      <c r="L20" s="185">
        <v>3433</v>
      </c>
      <c r="M20" s="165" t="s">
        <v>22</v>
      </c>
      <c r="N20" s="199"/>
      <c r="O20" s="198">
        <f>+C20-'Table 1'!C14</f>
        <v>0</v>
      </c>
      <c r="P20" s="198">
        <f>+F20-'Table 1'!C15</f>
        <v>0</v>
      </c>
      <c r="Q20" s="198">
        <f>+I20-'Table 1'!C16</f>
        <v>0</v>
      </c>
      <c r="R20" s="198">
        <f>+L20-'Table 1'!C17</f>
        <v>0</v>
      </c>
      <c r="S20" s="199"/>
    </row>
    <row r="21" spans="2:19" ht="15">
      <c r="B21" s="36" t="s">
        <v>64</v>
      </c>
      <c r="C21" s="37">
        <v>26342</v>
      </c>
      <c r="D21" s="64">
        <f aca="true" t="shared" si="8" ref="D21:D26">+C21/C$20*100</f>
        <v>70.31283365364082</v>
      </c>
      <c r="E21" s="36" t="s">
        <v>62</v>
      </c>
      <c r="F21" s="37">
        <v>37184</v>
      </c>
      <c r="G21" s="64">
        <f aca="true" t="shared" si="9" ref="G21:G26">+F21/F$20*100</f>
        <v>19.273211666347038</v>
      </c>
      <c r="H21" s="36" t="s">
        <v>75</v>
      </c>
      <c r="I21" s="37">
        <v>27491</v>
      </c>
      <c r="J21" s="64">
        <f aca="true" t="shared" si="10" ref="J21:J26">+I21/I$20*100</f>
        <v>12.130344614570005</v>
      </c>
      <c r="K21" s="173" t="s">
        <v>117</v>
      </c>
      <c r="L21" s="174">
        <v>866</v>
      </c>
      <c r="M21" s="175">
        <f aca="true" t="shared" si="11" ref="M21:M26">+L21/L$20*100</f>
        <v>25.225750072822606</v>
      </c>
      <c r="N21" s="199"/>
      <c r="O21" s="199"/>
      <c r="P21" s="199"/>
      <c r="Q21" s="199"/>
      <c r="R21" s="199"/>
      <c r="S21" s="199"/>
    </row>
    <row r="22" spans="2:19" ht="15">
      <c r="B22" s="4" t="s">
        <v>103</v>
      </c>
      <c r="C22" s="6">
        <v>1175</v>
      </c>
      <c r="D22" s="64">
        <f t="shared" si="8"/>
        <v>3.13634422378817</v>
      </c>
      <c r="E22" s="4" t="s">
        <v>133</v>
      </c>
      <c r="F22" s="6">
        <v>12581</v>
      </c>
      <c r="G22" s="64">
        <f t="shared" si="9"/>
        <v>6.520984186056154</v>
      </c>
      <c r="H22" s="4" t="s">
        <v>62</v>
      </c>
      <c r="I22" s="6">
        <v>26544</v>
      </c>
      <c r="J22" s="64">
        <f t="shared" si="10"/>
        <v>11.712482901645854</v>
      </c>
      <c r="K22" s="176" t="s">
        <v>80</v>
      </c>
      <c r="L22" s="177">
        <v>446</v>
      </c>
      <c r="M22" s="178">
        <f t="shared" si="11"/>
        <v>12.991552577920187</v>
      </c>
      <c r="N22" s="199"/>
      <c r="O22" s="199"/>
      <c r="P22" s="199"/>
      <c r="Q22" s="199"/>
      <c r="R22" s="199"/>
      <c r="S22" s="199"/>
    </row>
    <row r="23" spans="2:19" ht="15">
      <c r="B23" s="4" t="s">
        <v>74</v>
      </c>
      <c r="C23" s="6">
        <v>1147</v>
      </c>
      <c r="D23" s="64">
        <f t="shared" si="8"/>
        <v>3.0616058082425797</v>
      </c>
      <c r="E23" s="4" t="s">
        <v>77</v>
      </c>
      <c r="F23" s="6">
        <v>9582</v>
      </c>
      <c r="G23" s="64">
        <f t="shared" si="9"/>
        <v>4.966542442634932</v>
      </c>
      <c r="H23" s="4" t="s">
        <v>133</v>
      </c>
      <c r="I23" s="6">
        <v>15005</v>
      </c>
      <c r="J23" s="64">
        <f t="shared" si="10"/>
        <v>6.620923972995632</v>
      </c>
      <c r="K23" s="176" t="s">
        <v>106</v>
      </c>
      <c r="L23" s="177">
        <v>251</v>
      </c>
      <c r="M23" s="178">
        <f t="shared" si="11"/>
        <v>7.311389455286921</v>
      </c>
      <c r="N23" s="199"/>
      <c r="O23" s="199"/>
      <c r="P23" s="199"/>
      <c r="Q23" s="199"/>
      <c r="R23" s="199"/>
      <c r="S23" s="199"/>
    </row>
    <row r="24" spans="2:19" ht="15">
      <c r="B24" s="4" t="s">
        <v>133</v>
      </c>
      <c r="C24" s="6">
        <v>925</v>
      </c>
      <c r="D24" s="64">
        <f t="shared" si="8"/>
        <v>2.4690369421311127</v>
      </c>
      <c r="E24" s="4" t="s">
        <v>106</v>
      </c>
      <c r="F24" s="6">
        <v>7383</v>
      </c>
      <c r="G24" s="64">
        <f t="shared" si="9"/>
        <v>3.826756716131674</v>
      </c>
      <c r="H24" s="4" t="s">
        <v>78</v>
      </c>
      <c r="I24" s="6">
        <v>14011</v>
      </c>
      <c r="J24" s="64">
        <f t="shared" si="10"/>
        <v>6.182323611172396</v>
      </c>
      <c r="K24" s="39" t="s">
        <v>121</v>
      </c>
      <c r="L24" s="177">
        <v>234</v>
      </c>
      <c r="M24" s="178">
        <f t="shared" si="11"/>
        <v>6.816195747159918</v>
      </c>
      <c r="N24" s="199"/>
      <c r="O24" s="199"/>
      <c r="P24" s="199"/>
      <c r="Q24" s="199"/>
      <c r="R24" s="199"/>
      <c r="S24" s="199"/>
    </row>
    <row r="25" spans="2:19" ht="15">
      <c r="B25" s="4" t="s">
        <v>61</v>
      </c>
      <c r="C25" s="6">
        <v>850</v>
      </c>
      <c r="D25" s="64">
        <f t="shared" si="8"/>
        <v>2.268844757633995</v>
      </c>
      <c r="E25" s="4" t="s">
        <v>76</v>
      </c>
      <c r="F25" s="6">
        <v>7249</v>
      </c>
      <c r="G25" s="64">
        <f t="shared" si="9"/>
        <v>3.757301833297915</v>
      </c>
      <c r="H25" s="4" t="s">
        <v>147</v>
      </c>
      <c r="I25" s="6">
        <v>7668</v>
      </c>
      <c r="J25" s="64">
        <f t="shared" si="10"/>
        <v>3.3834885054935357</v>
      </c>
      <c r="K25" s="176" t="s">
        <v>103</v>
      </c>
      <c r="L25" s="177">
        <v>219</v>
      </c>
      <c r="M25" s="178">
        <f t="shared" si="11"/>
        <v>6.379260122341974</v>
      </c>
      <c r="N25" s="199"/>
      <c r="O25" s="199"/>
      <c r="P25" s="199"/>
      <c r="Q25" s="199"/>
      <c r="R25" s="199"/>
      <c r="S25" s="199"/>
    </row>
    <row r="26" spans="2:19" ht="15">
      <c r="B26" s="10" t="s">
        <v>21</v>
      </c>
      <c r="C26" s="40">
        <f>+C20-C21-C22-C23-C24-C25</f>
        <v>7025</v>
      </c>
      <c r="D26" s="64">
        <f t="shared" si="8"/>
        <v>18.751334614563316</v>
      </c>
      <c r="E26" s="10" t="s">
        <v>21</v>
      </c>
      <c r="F26" s="40">
        <f>+F20-F21-F22-F23-F24-F25</f>
        <v>118952</v>
      </c>
      <c r="G26" s="64">
        <f t="shared" si="9"/>
        <v>61.65520315553229</v>
      </c>
      <c r="H26" s="10" t="s">
        <v>21</v>
      </c>
      <c r="I26" s="40">
        <f>+I20-I21-I22-I23-I24-I25</f>
        <v>135911</v>
      </c>
      <c r="J26" s="64">
        <f t="shared" si="10"/>
        <v>59.970436394122586</v>
      </c>
      <c r="K26" s="179" t="s">
        <v>21</v>
      </c>
      <c r="L26" s="40">
        <f>+L20-L21-L22-L23-L24-L25</f>
        <v>1417</v>
      </c>
      <c r="M26" s="180">
        <f t="shared" si="11"/>
        <v>41.27585202446839</v>
      </c>
      <c r="N26" s="199"/>
      <c r="O26" s="199"/>
      <c r="P26" s="199"/>
      <c r="Q26" s="199"/>
      <c r="R26" s="199"/>
      <c r="S26" s="199"/>
    </row>
    <row r="27" spans="2:19" ht="15">
      <c r="B27" s="81" t="s">
        <v>33</v>
      </c>
      <c r="C27" s="79"/>
      <c r="D27" s="80"/>
      <c r="E27" s="78" t="s">
        <v>34</v>
      </c>
      <c r="F27" s="79"/>
      <c r="G27" s="79"/>
      <c r="H27" s="78" t="s">
        <v>35</v>
      </c>
      <c r="I27" s="79"/>
      <c r="J27" s="80"/>
      <c r="K27" s="250" t="s">
        <v>36</v>
      </c>
      <c r="L27" s="251"/>
      <c r="M27" s="252"/>
      <c r="N27" s="199"/>
      <c r="O27" s="199"/>
      <c r="P27" s="199"/>
      <c r="Q27" s="199"/>
      <c r="R27" s="199"/>
      <c r="S27" s="199"/>
    </row>
    <row r="28" spans="2:19" ht="15">
      <c r="B28" s="62" t="s">
        <v>71</v>
      </c>
      <c r="C28" s="185">
        <v>178884</v>
      </c>
      <c r="D28" s="63" t="s">
        <v>22</v>
      </c>
      <c r="E28" s="62" t="s">
        <v>71</v>
      </c>
      <c r="F28" s="185">
        <v>15569</v>
      </c>
      <c r="G28" s="63" t="s">
        <v>22</v>
      </c>
      <c r="H28" s="62" t="s">
        <v>71</v>
      </c>
      <c r="I28" s="61">
        <v>6357</v>
      </c>
      <c r="J28" s="63" t="s">
        <v>22</v>
      </c>
      <c r="K28" s="35" t="s">
        <v>71</v>
      </c>
      <c r="L28" s="185">
        <v>5178</v>
      </c>
      <c r="M28" s="165" t="s">
        <v>22</v>
      </c>
      <c r="N28" s="199"/>
      <c r="O28" s="198">
        <f>+C28-'Table 1'!C18</f>
        <v>0</v>
      </c>
      <c r="P28" s="198">
        <f>+F28-'Table 1'!C19</f>
        <v>0</v>
      </c>
      <c r="Q28" s="198">
        <f>+I28-'Table 1'!C20</f>
        <v>0</v>
      </c>
      <c r="R28" s="198">
        <f>+L28-'Table 1'!C21</f>
        <v>0</v>
      </c>
      <c r="S28" s="199"/>
    </row>
    <row r="29" spans="2:19" ht="15">
      <c r="B29" s="36" t="s">
        <v>62</v>
      </c>
      <c r="C29" s="37">
        <v>16948</v>
      </c>
      <c r="D29" s="64">
        <f aca="true" t="shared" si="12" ref="D29:D34">+C29/C$28*100</f>
        <v>9.474296191945617</v>
      </c>
      <c r="E29" s="36" t="s">
        <v>103</v>
      </c>
      <c r="F29" s="37">
        <v>2069</v>
      </c>
      <c r="G29" s="64">
        <f aca="true" t="shared" si="13" ref="G29:G34">+F29/F$28*100</f>
        <v>13.289228595285504</v>
      </c>
      <c r="H29" s="36" t="s">
        <v>103</v>
      </c>
      <c r="I29" s="37">
        <v>2084</v>
      </c>
      <c r="J29" s="64">
        <f aca="true" t="shared" si="14" ref="J29:J34">+I29/I$28*100</f>
        <v>32.78275916312726</v>
      </c>
      <c r="K29" s="173" t="s">
        <v>61</v>
      </c>
      <c r="L29" s="174">
        <v>1908</v>
      </c>
      <c r="M29" s="175">
        <f aca="true" t="shared" si="15" ref="M29:M34">+L29/L$28*100</f>
        <v>36.848203939745076</v>
      </c>
      <c r="N29" s="199"/>
      <c r="O29" s="199"/>
      <c r="P29" s="199"/>
      <c r="Q29" s="199"/>
      <c r="R29" s="199"/>
      <c r="S29" s="199"/>
    </row>
    <row r="30" spans="2:19" ht="15">
      <c r="B30" s="4" t="s">
        <v>64</v>
      </c>
      <c r="C30" s="6">
        <v>16477</v>
      </c>
      <c r="D30" s="64">
        <f t="shared" si="12"/>
        <v>9.210997070727398</v>
      </c>
      <c r="E30" s="4" t="s">
        <v>116</v>
      </c>
      <c r="F30" s="6">
        <v>1911</v>
      </c>
      <c r="G30" s="64">
        <f t="shared" si="13"/>
        <v>12.274391418845141</v>
      </c>
      <c r="H30" s="4" t="s">
        <v>61</v>
      </c>
      <c r="I30" s="6">
        <v>1591</v>
      </c>
      <c r="J30" s="64">
        <f t="shared" si="14"/>
        <v>25.027528708510303</v>
      </c>
      <c r="K30" s="176" t="s">
        <v>103</v>
      </c>
      <c r="L30" s="177">
        <v>1108</v>
      </c>
      <c r="M30" s="178">
        <f t="shared" si="15"/>
        <v>21.398223252220934</v>
      </c>
      <c r="N30" s="199"/>
      <c r="O30" s="199"/>
      <c r="P30" s="199"/>
      <c r="Q30" s="199"/>
      <c r="R30" s="199"/>
      <c r="S30" s="199"/>
    </row>
    <row r="31" spans="2:19" ht="15">
      <c r="B31" s="4" t="s">
        <v>133</v>
      </c>
      <c r="C31" s="6">
        <v>14722</v>
      </c>
      <c r="D31" s="64">
        <f t="shared" si="12"/>
        <v>8.229914357907917</v>
      </c>
      <c r="E31" s="4" t="s">
        <v>65</v>
      </c>
      <c r="F31" s="6">
        <v>1565</v>
      </c>
      <c r="G31" s="64">
        <f t="shared" si="13"/>
        <v>10.052026462842829</v>
      </c>
      <c r="H31" s="4" t="s">
        <v>79</v>
      </c>
      <c r="I31" s="6">
        <v>451</v>
      </c>
      <c r="J31" s="64">
        <f t="shared" si="14"/>
        <v>7.094541450369671</v>
      </c>
      <c r="K31" s="176" t="s">
        <v>79</v>
      </c>
      <c r="L31" s="177">
        <v>768</v>
      </c>
      <c r="M31" s="178">
        <f t="shared" si="15"/>
        <v>14.831981460023174</v>
      </c>
      <c r="N31" s="199"/>
      <c r="O31" s="199"/>
      <c r="P31" s="199"/>
      <c r="Q31" s="199"/>
      <c r="R31" s="199"/>
      <c r="S31" s="199"/>
    </row>
    <row r="32" spans="2:19" ht="15">
      <c r="B32" s="4" t="s">
        <v>60</v>
      </c>
      <c r="C32" s="6">
        <v>11585</v>
      </c>
      <c r="D32" s="64">
        <f t="shared" si="12"/>
        <v>6.476263947586146</v>
      </c>
      <c r="E32" s="4" t="s">
        <v>88</v>
      </c>
      <c r="F32" s="6">
        <v>1294</v>
      </c>
      <c r="G32" s="64">
        <f t="shared" si="13"/>
        <v>8.311388014644486</v>
      </c>
      <c r="H32" s="4" t="s">
        <v>110</v>
      </c>
      <c r="I32" s="6">
        <v>444</v>
      </c>
      <c r="J32" s="64">
        <f t="shared" si="14"/>
        <v>6.984426616328457</v>
      </c>
      <c r="K32" s="176" t="s">
        <v>60</v>
      </c>
      <c r="L32" s="177">
        <v>210</v>
      </c>
      <c r="M32" s="178">
        <f t="shared" si="15"/>
        <v>4.055619930475087</v>
      </c>
      <c r="N32" s="199"/>
      <c r="O32" s="199"/>
      <c r="P32" s="199"/>
      <c r="Q32" s="199"/>
      <c r="R32" s="199"/>
      <c r="S32" s="199"/>
    </row>
    <row r="33" spans="2:19" ht="15">
      <c r="B33" s="4" t="s">
        <v>106</v>
      </c>
      <c r="C33" s="6">
        <v>8714</v>
      </c>
      <c r="D33" s="64">
        <f t="shared" si="12"/>
        <v>4.871313253281456</v>
      </c>
      <c r="E33" s="4" t="s">
        <v>60</v>
      </c>
      <c r="F33" s="6">
        <v>1289</v>
      </c>
      <c r="G33" s="64">
        <f t="shared" si="13"/>
        <v>8.27927291412422</v>
      </c>
      <c r="H33" s="4" t="s">
        <v>60</v>
      </c>
      <c r="I33" s="6">
        <v>353</v>
      </c>
      <c r="J33" s="64">
        <f t="shared" si="14"/>
        <v>5.552933773792669</v>
      </c>
      <c r="K33" s="176" t="s">
        <v>74</v>
      </c>
      <c r="L33" s="177">
        <v>142</v>
      </c>
      <c r="M33" s="178">
        <f t="shared" si="15"/>
        <v>2.742371572035535</v>
      </c>
      <c r="N33" s="199"/>
      <c r="O33" s="199"/>
      <c r="P33" s="199"/>
      <c r="Q33" s="199"/>
      <c r="R33" s="199"/>
      <c r="S33" s="199"/>
    </row>
    <row r="34" spans="2:19" ht="15">
      <c r="B34" s="10" t="s">
        <v>21</v>
      </c>
      <c r="C34" s="40">
        <f>+C28-C29-C30-C31-C32-C33</f>
        <v>110438</v>
      </c>
      <c r="D34" s="64">
        <f t="shared" si="12"/>
        <v>61.737215178551466</v>
      </c>
      <c r="E34" s="10" t="s">
        <v>21</v>
      </c>
      <c r="F34" s="40">
        <f>+F28-F29-F30-F31-F32-F33</f>
        <v>7441</v>
      </c>
      <c r="G34" s="64">
        <f t="shared" si="13"/>
        <v>47.79369259425782</v>
      </c>
      <c r="H34" s="10" t="s">
        <v>21</v>
      </c>
      <c r="I34" s="40">
        <f>+I28-I29-I30-I31-I32-I33</f>
        <v>1434</v>
      </c>
      <c r="J34" s="64">
        <f t="shared" si="14"/>
        <v>22.55781028787164</v>
      </c>
      <c r="K34" s="179" t="s">
        <v>21</v>
      </c>
      <c r="L34" s="40">
        <f>+L28-L29-L30-L31-L32-L33</f>
        <v>1042</v>
      </c>
      <c r="M34" s="180">
        <f t="shared" si="15"/>
        <v>20.12359984550019</v>
      </c>
      <c r="N34" s="199"/>
      <c r="O34" s="199"/>
      <c r="P34" s="199"/>
      <c r="Q34" s="199"/>
      <c r="R34" s="199"/>
      <c r="S34" s="199"/>
    </row>
    <row r="35" spans="2:19" ht="15">
      <c r="B35" s="81" t="s">
        <v>37</v>
      </c>
      <c r="C35" s="79"/>
      <c r="D35" s="80"/>
      <c r="E35" s="78" t="s">
        <v>38</v>
      </c>
      <c r="F35" s="79"/>
      <c r="G35" s="79"/>
      <c r="H35" s="78" t="s">
        <v>39</v>
      </c>
      <c r="I35" s="79"/>
      <c r="J35" s="79"/>
      <c r="K35" s="250" t="s">
        <v>40</v>
      </c>
      <c r="L35" s="251"/>
      <c r="M35" s="252"/>
      <c r="N35" s="199"/>
      <c r="O35" s="199"/>
      <c r="P35" s="199"/>
      <c r="Q35" s="199"/>
      <c r="R35" s="199"/>
      <c r="S35" s="199"/>
    </row>
    <row r="36" spans="2:19" ht="15">
      <c r="B36" s="62" t="s">
        <v>71</v>
      </c>
      <c r="C36" s="185">
        <v>4918</v>
      </c>
      <c r="D36" s="63" t="s">
        <v>22</v>
      </c>
      <c r="E36" s="62" t="s">
        <v>71</v>
      </c>
      <c r="F36" s="185">
        <v>20751</v>
      </c>
      <c r="G36" s="63" t="s">
        <v>22</v>
      </c>
      <c r="H36" s="62" t="s">
        <v>71</v>
      </c>
      <c r="I36" s="185">
        <v>9984</v>
      </c>
      <c r="J36" s="63" t="s">
        <v>22</v>
      </c>
      <c r="K36" s="35" t="s">
        <v>71</v>
      </c>
      <c r="L36" s="185">
        <v>72355</v>
      </c>
      <c r="M36" s="165" t="s">
        <v>22</v>
      </c>
      <c r="N36" s="199"/>
      <c r="O36" s="198">
        <f>+C36-'Table 1'!C22</f>
        <v>0</v>
      </c>
      <c r="P36" s="198">
        <f>+F36-'Table 1'!C23</f>
        <v>0</v>
      </c>
      <c r="Q36" s="198">
        <f>+I36-'Table 1'!C24</f>
        <v>0</v>
      </c>
      <c r="R36" s="198">
        <f>+L36-'Table 1'!C25</f>
        <v>0</v>
      </c>
      <c r="S36" s="199"/>
    </row>
    <row r="37" spans="2:19" ht="15">
      <c r="B37" s="36" t="s">
        <v>106</v>
      </c>
      <c r="C37" s="37">
        <v>598</v>
      </c>
      <c r="D37" s="64">
        <f aca="true" t="shared" si="16" ref="D37:D42">+C37/C$36*100</f>
        <v>12.159414396095974</v>
      </c>
      <c r="E37" s="4" t="s">
        <v>133</v>
      </c>
      <c r="F37" s="37">
        <v>4286</v>
      </c>
      <c r="G37" s="64">
        <f aca="true" t="shared" si="17" ref="G37:G42">+F37/F$36*100</f>
        <v>20.654426292708784</v>
      </c>
      <c r="H37" s="36" t="s">
        <v>122</v>
      </c>
      <c r="I37" s="37">
        <v>2147</v>
      </c>
      <c r="J37" s="64">
        <f aca="true" t="shared" si="18" ref="J37:J41">+I37/I$36*100</f>
        <v>21.50440705128205</v>
      </c>
      <c r="K37" s="173" t="s">
        <v>116</v>
      </c>
      <c r="L37" s="186">
        <v>8766</v>
      </c>
      <c r="M37" s="175">
        <f aca="true" t="shared" si="19" ref="M37:M42">+L37/L$36*100</f>
        <v>12.115265012784189</v>
      </c>
      <c r="N37" s="199"/>
      <c r="O37" s="199"/>
      <c r="P37" s="199"/>
      <c r="Q37" s="199"/>
      <c r="R37" s="199"/>
      <c r="S37" s="199"/>
    </row>
    <row r="38" spans="2:19" ht="15">
      <c r="B38" s="4" t="s">
        <v>133</v>
      </c>
      <c r="C38" s="6">
        <v>525</v>
      </c>
      <c r="D38" s="64">
        <f t="shared" si="16"/>
        <v>10.675071167141114</v>
      </c>
      <c r="E38" s="4" t="s">
        <v>61</v>
      </c>
      <c r="F38" s="6">
        <v>1686</v>
      </c>
      <c r="G38" s="64">
        <f t="shared" si="17"/>
        <v>8.124909642908776</v>
      </c>
      <c r="H38" s="4" t="s">
        <v>80</v>
      </c>
      <c r="I38" s="6">
        <v>920</v>
      </c>
      <c r="J38" s="64">
        <f t="shared" si="18"/>
        <v>9.214743589743591</v>
      </c>
      <c r="K38" s="176" t="s">
        <v>60</v>
      </c>
      <c r="L38" s="187">
        <v>6942</v>
      </c>
      <c r="M38" s="178">
        <f t="shared" si="19"/>
        <v>9.594361136065235</v>
      </c>
      <c r="N38" s="199"/>
      <c r="O38" s="199"/>
      <c r="P38" s="199"/>
      <c r="Q38" s="199"/>
      <c r="R38" s="199"/>
      <c r="S38" s="199"/>
    </row>
    <row r="39" spans="2:19" ht="15">
      <c r="B39" s="4" t="s">
        <v>60</v>
      </c>
      <c r="C39" s="6">
        <v>355</v>
      </c>
      <c r="D39" s="64">
        <f t="shared" si="16"/>
        <v>7.218381455876373</v>
      </c>
      <c r="E39" s="4" t="s">
        <v>106</v>
      </c>
      <c r="F39" s="6">
        <v>1679</v>
      </c>
      <c r="G39" s="64">
        <f t="shared" si="17"/>
        <v>8.091176328851622</v>
      </c>
      <c r="H39" s="4" t="s">
        <v>103</v>
      </c>
      <c r="I39" s="6">
        <v>902</v>
      </c>
      <c r="J39" s="64">
        <f t="shared" si="18"/>
        <v>9.034455128205128</v>
      </c>
      <c r="K39" s="4" t="s">
        <v>133</v>
      </c>
      <c r="L39" s="187">
        <v>6193</v>
      </c>
      <c r="M39" s="178">
        <f t="shared" si="19"/>
        <v>8.559187340197637</v>
      </c>
      <c r="N39" s="199"/>
      <c r="O39" s="199"/>
      <c r="P39" s="199"/>
      <c r="Q39" s="199"/>
      <c r="R39" s="199"/>
      <c r="S39" s="199"/>
    </row>
    <row r="40" spans="2:19" ht="15">
      <c r="B40" s="4" t="s">
        <v>103</v>
      </c>
      <c r="C40" s="6">
        <v>276</v>
      </c>
      <c r="D40" s="64">
        <f t="shared" si="16"/>
        <v>5.612037413582757</v>
      </c>
      <c r="E40" s="4" t="s">
        <v>103</v>
      </c>
      <c r="F40" s="6">
        <v>1321</v>
      </c>
      <c r="G40" s="64">
        <f t="shared" si="17"/>
        <v>6.365958267071467</v>
      </c>
      <c r="H40" s="4" t="s">
        <v>65</v>
      </c>
      <c r="I40" s="6">
        <v>729</v>
      </c>
      <c r="J40" s="64">
        <f t="shared" si="18"/>
        <v>7.3016826923076925</v>
      </c>
      <c r="K40" s="176" t="s">
        <v>106</v>
      </c>
      <c r="L40" s="187">
        <v>5747</v>
      </c>
      <c r="M40" s="178">
        <f t="shared" si="19"/>
        <v>7.94278211595605</v>
      </c>
      <c r="N40" s="199"/>
      <c r="O40" s="199"/>
      <c r="P40" s="199"/>
      <c r="Q40" s="199"/>
      <c r="R40" s="199"/>
      <c r="S40" s="199"/>
    </row>
    <row r="41" spans="2:19" ht="15">
      <c r="B41" s="4" t="s">
        <v>141</v>
      </c>
      <c r="C41" s="6">
        <v>250</v>
      </c>
      <c r="D41" s="64">
        <f t="shared" si="16"/>
        <v>5.08336722244815</v>
      </c>
      <c r="E41" s="4" t="s">
        <v>72</v>
      </c>
      <c r="F41" s="6">
        <v>988</v>
      </c>
      <c r="G41" s="64">
        <f t="shared" si="17"/>
        <v>4.7612163269240035</v>
      </c>
      <c r="H41" s="4" t="s">
        <v>77</v>
      </c>
      <c r="I41" s="6">
        <v>393</v>
      </c>
      <c r="J41" s="64">
        <f t="shared" si="18"/>
        <v>3.9362980769230766</v>
      </c>
      <c r="K41" s="176" t="s">
        <v>89</v>
      </c>
      <c r="L41" s="187">
        <v>5200</v>
      </c>
      <c r="M41" s="178">
        <f t="shared" si="19"/>
        <v>7.186787367839126</v>
      </c>
      <c r="N41" s="199"/>
      <c r="O41" s="199"/>
      <c r="P41" s="199"/>
      <c r="Q41" s="199"/>
      <c r="R41" s="199"/>
      <c r="S41" s="199"/>
    </row>
    <row r="42" spans="2:19" ht="15">
      <c r="B42" s="10" t="s">
        <v>21</v>
      </c>
      <c r="C42" s="40">
        <f>+C36-C37-C38-C39-C40-C41</f>
        <v>2914</v>
      </c>
      <c r="D42" s="64">
        <f t="shared" si="16"/>
        <v>59.251728344855636</v>
      </c>
      <c r="E42" s="10" t="s">
        <v>21</v>
      </c>
      <c r="F42" s="40">
        <f>+F36-F37-F38-F39-F40-F41</f>
        <v>10791</v>
      </c>
      <c r="G42" s="64">
        <f t="shared" si="17"/>
        <v>52.00231314153535</v>
      </c>
      <c r="H42" s="10" t="s">
        <v>21</v>
      </c>
      <c r="I42" s="40">
        <f>+I36-I37-I38-I39-I40-I41</f>
        <v>4893</v>
      </c>
      <c r="J42" s="64">
        <f>+I42/I$36*100</f>
        <v>49.00841346153847</v>
      </c>
      <c r="K42" s="179" t="s">
        <v>21</v>
      </c>
      <c r="L42" s="188">
        <f>+L36-L37-L38-L39-L40-L41</f>
        <v>39507</v>
      </c>
      <c r="M42" s="180">
        <f t="shared" si="19"/>
        <v>54.601617027157765</v>
      </c>
      <c r="N42" s="199"/>
      <c r="O42" s="199"/>
      <c r="P42" s="199"/>
      <c r="Q42" s="199"/>
      <c r="R42" s="199"/>
      <c r="S42" s="199"/>
    </row>
    <row r="43" spans="2:19" ht="15">
      <c r="B43" s="81" t="s">
        <v>41</v>
      </c>
      <c r="C43" s="79"/>
      <c r="D43" s="80"/>
      <c r="E43" s="78" t="s">
        <v>42</v>
      </c>
      <c r="F43" s="79"/>
      <c r="G43" s="79"/>
      <c r="H43" s="78" t="s">
        <v>43</v>
      </c>
      <c r="I43" s="79"/>
      <c r="J43" s="79"/>
      <c r="K43" s="250" t="s">
        <v>44</v>
      </c>
      <c r="L43" s="251"/>
      <c r="M43" s="252"/>
      <c r="N43" s="199"/>
      <c r="O43" s="199"/>
      <c r="P43" s="199"/>
      <c r="Q43" s="199"/>
      <c r="R43" s="199"/>
      <c r="S43" s="199"/>
    </row>
    <row r="44" spans="2:19" ht="15">
      <c r="B44" s="62" t="s">
        <v>71</v>
      </c>
      <c r="C44" s="185">
        <v>51282</v>
      </c>
      <c r="D44" s="63" t="s">
        <v>22</v>
      </c>
      <c r="E44" s="62" t="s">
        <v>71</v>
      </c>
      <c r="F44" s="185">
        <v>541583</v>
      </c>
      <c r="G44" s="63" t="s">
        <v>22</v>
      </c>
      <c r="H44" s="62" t="s">
        <v>71</v>
      </c>
      <c r="I44" s="185">
        <v>29021</v>
      </c>
      <c r="J44" s="63" t="s">
        <v>22</v>
      </c>
      <c r="K44" s="35" t="s">
        <v>71</v>
      </c>
      <c r="L44" s="185">
        <v>11289</v>
      </c>
      <c r="M44" s="165" t="s">
        <v>22</v>
      </c>
      <c r="N44" s="199"/>
      <c r="O44" s="198">
        <f>+C44-'Table 1'!C26</f>
        <v>0</v>
      </c>
      <c r="P44" s="198">
        <f>+F44-'Table 1'!C27</f>
        <v>0</v>
      </c>
      <c r="Q44" s="198">
        <f>+I44-'Table 1'!C28</f>
        <v>0</v>
      </c>
      <c r="R44" s="198">
        <f>+L44-'Table 1'!C29</f>
        <v>0</v>
      </c>
      <c r="S44" s="199"/>
    </row>
    <row r="45" spans="2:19" ht="15">
      <c r="B45" s="36" t="s">
        <v>116</v>
      </c>
      <c r="C45" s="37">
        <v>8424</v>
      </c>
      <c r="D45" s="64">
        <f aca="true" t="shared" si="20" ref="D45:D50">+C45/C$44*100</f>
        <v>16.426816426816426</v>
      </c>
      <c r="E45" s="36" t="s">
        <v>61</v>
      </c>
      <c r="F45" s="37">
        <v>430081</v>
      </c>
      <c r="G45" s="64">
        <f aca="true" t="shared" si="21" ref="G45:G50">+F45/F$44*100</f>
        <v>79.41183530502249</v>
      </c>
      <c r="H45" s="36" t="s">
        <v>66</v>
      </c>
      <c r="I45" s="37">
        <v>8232</v>
      </c>
      <c r="J45" s="64">
        <f aca="true" t="shared" si="22" ref="J45:J50">+I45/I$44*100</f>
        <v>28.365666241687055</v>
      </c>
      <c r="K45" s="173" t="s">
        <v>138</v>
      </c>
      <c r="L45" s="174">
        <v>1847</v>
      </c>
      <c r="M45" s="175">
        <f aca="true" t="shared" si="23" ref="M45:M50">+L45/L$44*100</f>
        <v>16.361059438391354</v>
      </c>
      <c r="N45" s="199"/>
      <c r="O45" s="199"/>
      <c r="P45" s="199"/>
      <c r="Q45" s="199"/>
      <c r="R45" s="199"/>
      <c r="S45" s="199"/>
    </row>
    <row r="46" spans="2:19" ht="15">
      <c r="B46" s="4" t="s">
        <v>80</v>
      </c>
      <c r="C46" s="6">
        <v>5288</v>
      </c>
      <c r="D46" s="64">
        <f t="shared" si="20"/>
        <v>10.31161031161031</v>
      </c>
      <c r="E46" s="4" t="s">
        <v>79</v>
      </c>
      <c r="F46" s="6">
        <v>75394</v>
      </c>
      <c r="G46" s="64">
        <f t="shared" si="21"/>
        <v>13.921042573345174</v>
      </c>
      <c r="H46" s="4" t="s">
        <v>133</v>
      </c>
      <c r="I46" s="6">
        <v>3459</v>
      </c>
      <c r="J46" s="64">
        <f t="shared" si="22"/>
        <v>11.918955239309465</v>
      </c>
      <c r="K46" s="176" t="s">
        <v>72</v>
      </c>
      <c r="L46" s="177">
        <v>1173</v>
      </c>
      <c r="M46" s="178">
        <f t="shared" si="23"/>
        <v>10.390645761360616</v>
      </c>
      <c r="N46" s="199"/>
      <c r="O46" s="199"/>
      <c r="P46" s="199"/>
      <c r="Q46" s="199"/>
      <c r="R46" s="199"/>
      <c r="S46" s="199"/>
    </row>
    <row r="47" spans="2:19" ht="15">
      <c r="B47" s="4" t="s">
        <v>117</v>
      </c>
      <c r="C47" s="6">
        <v>4520</v>
      </c>
      <c r="D47" s="64">
        <f t="shared" si="20"/>
        <v>8.814008814008814</v>
      </c>
      <c r="E47" s="4" t="s">
        <v>138</v>
      </c>
      <c r="F47" s="6">
        <v>7987</v>
      </c>
      <c r="G47" s="64">
        <f t="shared" si="21"/>
        <v>1.4747508692111828</v>
      </c>
      <c r="H47" s="4" t="s">
        <v>90</v>
      </c>
      <c r="I47" s="6">
        <v>2394</v>
      </c>
      <c r="J47" s="64">
        <f t="shared" si="22"/>
        <v>8.249198856000826</v>
      </c>
      <c r="K47" s="4" t="s">
        <v>133</v>
      </c>
      <c r="L47" s="177">
        <v>851</v>
      </c>
      <c r="M47" s="178">
        <f t="shared" si="23"/>
        <v>7.538311630791035</v>
      </c>
      <c r="N47" s="199"/>
      <c r="O47" s="199"/>
      <c r="P47" s="199"/>
      <c r="Q47" s="199"/>
      <c r="R47" s="199"/>
      <c r="S47" s="199"/>
    </row>
    <row r="48" spans="2:19" ht="15">
      <c r="B48" s="4" t="s">
        <v>72</v>
      </c>
      <c r="C48" s="6">
        <v>3961</v>
      </c>
      <c r="D48" s="64">
        <f t="shared" si="20"/>
        <v>7.7239577239577235</v>
      </c>
      <c r="E48" s="4" t="s">
        <v>72</v>
      </c>
      <c r="F48" s="6">
        <v>4226</v>
      </c>
      <c r="G48" s="64">
        <f t="shared" si="21"/>
        <v>0.780305142517398</v>
      </c>
      <c r="H48" s="4" t="s">
        <v>95</v>
      </c>
      <c r="I48" s="6">
        <v>1518</v>
      </c>
      <c r="J48" s="64">
        <f t="shared" si="22"/>
        <v>5.230695013955412</v>
      </c>
      <c r="K48" s="176" t="s">
        <v>116</v>
      </c>
      <c r="L48" s="177">
        <v>662</v>
      </c>
      <c r="M48" s="178">
        <f t="shared" si="23"/>
        <v>5.864115510674107</v>
      </c>
      <c r="N48" s="199"/>
      <c r="O48" s="199"/>
      <c r="P48" s="199"/>
      <c r="Q48" s="199"/>
      <c r="R48" s="199"/>
      <c r="S48" s="199"/>
    </row>
    <row r="49" spans="2:19" ht="15">
      <c r="B49" s="4" t="s">
        <v>137</v>
      </c>
      <c r="C49" s="6">
        <v>3606</v>
      </c>
      <c r="D49" s="64">
        <f t="shared" si="20"/>
        <v>7.0317070317070325</v>
      </c>
      <c r="E49" s="4" t="s">
        <v>103</v>
      </c>
      <c r="F49" s="6">
        <v>3932</v>
      </c>
      <c r="G49" s="64">
        <f t="shared" si="21"/>
        <v>0.7260198344482748</v>
      </c>
      <c r="H49" s="4" t="s">
        <v>91</v>
      </c>
      <c r="I49" s="6">
        <v>1448</v>
      </c>
      <c r="J49" s="64">
        <f t="shared" si="22"/>
        <v>4.989490369043106</v>
      </c>
      <c r="K49" s="176" t="s">
        <v>149</v>
      </c>
      <c r="L49" s="177">
        <v>641</v>
      </c>
      <c r="M49" s="178">
        <f t="shared" si="23"/>
        <v>5.678093719550004</v>
      </c>
      <c r="N49" s="199"/>
      <c r="O49" s="199"/>
      <c r="P49" s="199"/>
      <c r="Q49" s="199"/>
      <c r="R49" s="199"/>
      <c r="S49" s="199"/>
    </row>
    <row r="50" spans="2:19" ht="15">
      <c r="B50" s="10" t="s">
        <v>21</v>
      </c>
      <c r="C50" s="40">
        <f>+C44-C45-C46-C47-C48-C49</f>
        <v>25483</v>
      </c>
      <c r="D50" s="64">
        <f t="shared" si="20"/>
        <v>49.69189969189969</v>
      </c>
      <c r="E50" s="10" t="s">
        <v>21</v>
      </c>
      <c r="F50" s="40">
        <f>+F44-F45-F46-F47-F48-F49</f>
        <v>19963</v>
      </c>
      <c r="G50" s="64">
        <f t="shared" si="21"/>
        <v>3.68604627545547</v>
      </c>
      <c r="H50" s="10" t="s">
        <v>21</v>
      </c>
      <c r="I50" s="40">
        <f>+I44-I45-I46-I47-I48-I49</f>
        <v>11970</v>
      </c>
      <c r="J50" s="64">
        <f t="shared" si="22"/>
        <v>41.24599428000413</v>
      </c>
      <c r="K50" s="179" t="s">
        <v>21</v>
      </c>
      <c r="L50" s="40">
        <f>+L44-L45-L46-L47-L48-L49</f>
        <v>6115</v>
      </c>
      <c r="M50" s="180">
        <f t="shared" si="23"/>
        <v>54.16777393923288</v>
      </c>
      <c r="N50" s="199"/>
      <c r="O50" s="199"/>
      <c r="P50" s="199"/>
      <c r="Q50" s="199"/>
      <c r="R50" s="199"/>
      <c r="S50" s="199"/>
    </row>
    <row r="51" spans="2:19" ht="15">
      <c r="B51" s="81" t="s">
        <v>45</v>
      </c>
      <c r="C51" s="79"/>
      <c r="D51" s="80"/>
      <c r="E51" s="78" t="s">
        <v>92</v>
      </c>
      <c r="F51" s="79"/>
      <c r="G51" s="79"/>
      <c r="H51" s="78" t="s">
        <v>47</v>
      </c>
      <c r="I51" s="79"/>
      <c r="J51" s="79"/>
      <c r="K51" s="250" t="s">
        <v>48</v>
      </c>
      <c r="L51" s="251"/>
      <c r="M51" s="252"/>
      <c r="N51" s="199"/>
      <c r="O51" s="199"/>
      <c r="P51" s="199"/>
      <c r="Q51" s="199"/>
      <c r="R51" s="199"/>
      <c r="S51" s="199"/>
    </row>
    <row r="52" spans="2:19" ht="15">
      <c r="B52" s="62" t="s">
        <v>71</v>
      </c>
      <c r="C52" s="185">
        <v>11417</v>
      </c>
      <c r="D52" s="63" t="s">
        <v>22</v>
      </c>
      <c r="E52" s="62" t="s">
        <v>71</v>
      </c>
      <c r="F52" s="185">
        <v>9279</v>
      </c>
      <c r="G52" s="63" t="s">
        <v>22</v>
      </c>
      <c r="H52" s="62" t="s">
        <v>71</v>
      </c>
      <c r="I52" s="185">
        <v>21797</v>
      </c>
      <c r="J52" s="63" t="s">
        <v>22</v>
      </c>
      <c r="K52" s="35" t="s">
        <v>71</v>
      </c>
      <c r="L52" s="185">
        <v>110623</v>
      </c>
      <c r="M52" s="165" t="s">
        <v>22</v>
      </c>
      <c r="N52" s="199"/>
      <c r="O52" s="198">
        <f>+C52-'Table 1'!C30</f>
        <v>0</v>
      </c>
      <c r="P52" s="198">
        <f>+F52-'Table 1'!C31</f>
        <v>0</v>
      </c>
      <c r="Q52" s="198">
        <f>+I52-'Table 1'!C32</f>
        <v>0</v>
      </c>
      <c r="R52" s="198">
        <f>+L52-'Table 1'!C33</f>
        <v>0</v>
      </c>
      <c r="S52" s="199"/>
    </row>
    <row r="53" spans="2:19" ht="15">
      <c r="B53" s="36" t="s">
        <v>117</v>
      </c>
      <c r="C53" s="37">
        <v>4861</v>
      </c>
      <c r="D53" s="64">
        <f aca="true" t="shared" si="24" ref="D53:D58">+C53/C$52*100</f>
        <v>42.57685906980818</v>
      </c>
      <c r="E53" s="36" t="s">
        <v>61</v>
      </c>
      <c r="F53" s="37">
        <v>3340</v>
      </c>
      <c r="G53" s="64">
        <f aca="true" t="shared" si="25" ref="G53:G58">+F53/F$52*100</f>
        <v>35.9952581097101</v>
      </c>
      <c r="H53" s="36" t="s">
        <v>103</v>
      </c>
      <c r="I53" s="37">
        <v>3126</v>
      </c>
      <c r="J53" s="64">
        <f aca="true" t="shared" si="26" ref="J53:J58">+I53/I$52*100</f>
        <v>14.341423131623618</v>
      </c>
      <c r="K53" s="173" t="s">
        <v>116</v>
      </c>
      <c r="L53" s="174">
        <v>29316</v>
      </c>
      <c r="M53" s="175">
        <f aca="true" t="shared" si="27" ref="M53:M58">+L53/L$52*100</f>
        <v>26.50081809388644</v>
      </c>
      <c r="N53" s="199"/>
      <c r="O53" s="199"/>
      <c r="P53" s="199"/>
      <c r="Q53" s="199"/>
      <c r="R53" s="199"/>
      <c r="S53" s="199"/>
    </row>
    <row r="54" spans="2:19" ht="15">
      <c r="B54" s="4" t="s">
        <v>80</v>
      </c>
      <c r="C54" s="6">
        <v>1874</v>
      </c>
      <c r="D54" s="64">
        <f t="shared" si="24"/>
        <v>16.414119295786982</v>
      </c>
      <c r="E54" s="4" t="s">
        <v>80</v>
      </c>
      <c r="F54" s="6">
        <v>1394</v>
      </c>
      <c r="G54" s="64">
        <f t="shared" si="25"/>
        <v>15.023170600280203</v>
      </c>
      <c r="H54" s="4" t="s">
        <v>133</v>
      </c>
      <c r="I54" s="6">
        <v>1737</v>
      </c>
      <c r="J54" s="64">
        <f t="shared" si="26"/>
        <v>7.968986557783181</v>
      </c>
      <c r="K54" s="176" t="s">
        <v>89</v>
      </c>
      <c r="L54" s="177">
        <v>8299</v>
      </c>
      <c r="M54" s="178">
        <f t="shared" si="27"/>
        <v>7.5020565343554235</v>
      </c>
      <c r="N54" s="199"/>
      <c r="O54" s="199"/>
      <c r="P54" s="199"/>
      <c r="Q54" s="199"/>
      <c r="R54" s="199"/>
      <c r="S54" s="199"/>
    </row>
    <row r="55" spans="2:19" ht="15">
      <c r="B55" s="4" t="s">
        <v>152</v>
      </c>
      <c r="C55" s="6">
        <v>1612</v>
      </c>
      <c r="D55" s="64">
        <f t="shared" si="24"/>
        <v>14.11929578698432</v>
      </c>
      <c r="E55" s="4" t="s">
        <v>116</v>
      </c>
      <c r="F55" s="6">
        <v>899</v>
      </c>
      <c r="G55" s="64">
        <f t="shared" si="25"/>
        <v>9.688544024140533</v>
      </c>
      <c r="H55" s="4" t="s">
        <v>60</v>
      </c>
      <c r="I55" s="6">
        <v>1586</v>
      </c>
      <c r="J55" s="64">
        <f t="shared" si="26"/>
        <v>7.276230673945956</v>
      </c>
      <c r="K55" s="176" t="s">
        <v>82</v>
      </c>
      <c r="L55" s="177">
        <v>6594</v>
      </c>
      <c r="M55" s="178">
        <f t="shared" si="27"/>
        <v>5.960785731719444</v>
      </c>
      <c r="N55" s="199"/>
      <c r="O55" s="199"/>
      <c r="P55" s="199"/>
      <c r="Q55" s="199"/>
      <c r="R55" s="199"/>
      <c r="S55" s="199"/>
    </row>
    <row r="56" spans="2:19" ht="15">
      <c r="B56" s="4" t="s">
        <v>121</v>
      </c>
      <c r="C56" s="6">
        <v>818</v>
      </c>
      <c r="D56" s="64">
        <f t="shared" si="24"/>
        <v>7.164754313742665</v>
      </c>
      <c r="E56" s="4" t="s">
        <v>103</v>
      </c>
      <c r="F56" s="6">
        <v>739</v>
      </c>
      <c r="G56" s="64">
        <f t="shared" si="25"/>
        <v>7.964220282358013</v>
      </c>
      <c r="H56" s="4" t="s">
        <v>61</v>
      </c>
      <c r="I56" s="6">
        <v>1248</v>
      </c>
      <c r="J56" s="64">
        <f t="shared" si="26"/>
        <v>5.7255585631050145</v>
      </c>
      <c r="K56" s="176" t="s">
        <v>60</v>
      </c>
      <c r="L56" s="177">
        <v>6508</v>
      </c>
      <c r="M56" s="178">
        <f t="shared" si="27"/>
        <v>5.883044213228714</v>
      </c>
      <c r="N56" s="199"/>
      <c r="O56" s="199"/>
      <c r="P56" s="199"/>
      <c r="Q56" s="199"/>
      <c r="R56" s="199"/>
      <c r="S56" s="199"/>
    </row>
    <row r="57" spans="2:19" ht="15">
      <c r="B57" s="4" t="s">
        <v>103</v>
      </c>
      <c r="C57" s="6">
        <v>531</v>
      </c>
      <c r="D57" s="64">
        <f t="shared" si="24"/>
        <v>4.650959096084786</v>
      </c>
      <c r="E57" s="4" t="s">
        <v>136</v>
      </c>
      <c r="F57" s="6">
        <v>359</v>
      </c>
      <c r="G57" s="64">
        <f t="shared" si="25"/>
        <v>3.8689513956245287</v>
      </c>
      <c r="H57" s="4" t="s">
        <v>119</v>
      </c>
      <c r="I57" s="6">
        <v>1020</v>
      </c>
      <c r="J57" s="64">
        <f t="shared" si="26"/>
        <v>4.679543056383906</v>
      </c>
      <c r="K57" s="4" t="s">
        <v>133</v>
      </c>
      <c r="L57" s="177">
        <v>4580</v>
      </c>
      <c r="M57" s="178">
        <f t="shared" si="27"/>
        <v>4.1401878452039815</v>
      </c>
      <c r="N57" s="199"/>
      <c r="O57" s="199"/>
      <c r="P57" s="199"/>
      <c r="Q57" s="199"/>
      <c r="R57" s="199"/>
      <c r="S57" s="199"/>
    </row>
    <row r="58" spans="2:19" ht="15">
      <c r="B58" s="10" t="s">
        <v>21</v>
      </c>
      <c r="C58" s="40">
        <f>+C52-C53-C54-C55-C56-C57</f>
        <v>1721</v>
      </c>
      <c r="D58" s="64">
        <f t="shared" si="24"/>
        <v>15.074012437593062</v>
      </c>
      <c r="E58" s="10" t="s">
        <v>21</v>
      </c>
      <c r="F58" s="40">
        <f>+F52-F53-F54-F55-F56-F57</f>
        <v>2548</v>
      </c>
      <c r="G58" s="64">
        <f t="shared" si="25"/>
        <v>27.45985558788663</v>
      </c>
      <c r="H58" s="10" t="s">
        <v>21</v>
      </c>
      <c r="I58" s="40">
        <f>+I52-I53-I54-I55-I56-I57</f>
        <v>13080</v>
      </c>
      <c r="J58" s="64">
        <f t="shared" si="26"/>
        <v>60.008258017158326</v>
      </c>
      <c r="K58" s="179" t="s">
        <v>21</v>
      </c>
      <c r="L58" s="40">
        <f>+L52-L53-L54-L55-L56-L57</f>
        <v>55326</v>
      </c>
      <c r="M58" s="180">
        <f t="shared" si="27"/>
        <v>50.013107581606</v>
      </c>
      <c r="N58" s="199"/>
      <c r="O58" s="199"/>
      <c r="P58" s="199"/>
      <c r="Q58" s="199"/>
      <c r="R58" s="199"/>
      <c r="S58" s="199"/>
    </row>
    <row r="59" spans="2:19" ht="15">
      <c r="B59" s="81" t="s">
        <v>49</v>
      </c>
      <c r="C59" s="79"/>
      <c r="D59" s="80"/>
      <c r="E59" s="78" t="s">
        <v>50</v>
      </c>
      <c r="F59" s="79"/>
      <c r="G59" s="79"/>
      <c r="H59" s="78" t="s">
        <v>51</v>
      </c>
      <c r="I59" s="79"/>
      <c r="J59" s="79"/>
      <c r="K59" s="250" t="s">
        <v>98</v>
      </c>
      <c r="L59" s="251"/>
      <c r="M59" s="252"/>
      <c r="N59" s="199"/>
      <c r="O59" s="199"/>
      <c r="P59" s="199"/>
      <c r="Q59" s="199"/>
      <c r="R59" s="199"/>
      <c r="S59" s="199"/>
    </row>
    <row r="60" spans="2:19" ht="15">
      <c r="B60" s="62" t="s">
        <v>71</v>
      </c>
      <c r="C60" s="185">
        <v>633017</v>
      </c>
      <c r="D60" s="63" t="s">
        <v>22</v>
      </c>
      <c r="E60" s="62" t="s">
        <v>71</v>
      </c>
      <c r="F60" s="185">
        <v>1144</v>
      </c>
      <c r="G60" s="63" t="s">
        <v>22</v>
      </c>
      <c r="H60" s="62" t="s">
        <v>71</v>
      </c>
      <c r="I60" s="185">
        <v>808</v>
      </c>
      <c r="J60" s="63" t="s">
        <v>22</v>
      </c>
      <c r="K60" s="35" t="s">
        <v>71</v>
      </c>
      <c r="L60" s="185">
        <v>30683</v>
      </c>
      <c r="M60" s="165" t="s">
        <v>22</v>
      </c>
      <c r="N60" s="199"/>
      <c r="O60" s="198">
        <f>+C60-'Table 1'!C34</f>
        <v>0</v>
      </c>
      <c r="P60" s="198">
        <f>+F60-'Table 1'!C35</f>
        <v>0</v>
      </c>
      <c r="Q60" s="198">
        <f>+I60-'Table 1'!C36</f>
        <v>0</v>
      </c>
      <c r="R60" s="198">
        <f>+L60-'Table 1'!C37</f>
        <v>0</v>
      </c>
      <c r="S60" s="199"/>
    </row>
    <row r="61" spans="2:19" ht="15">
      <c r="B61" s="36" t="s">
        <v>106</v>
      </c>
      <c r="C61" s="37">
        <v>201040</v>
      </c>
      <c r="D61" s="64">
        <f aca="true" t="shared" si="28" ref="D61:D66">+C61/C$60*100</f>
        <v>31.7590206898077</v>
      </c>
      <c r="E61" s="36" t="s">
        <v>106</v>
      </c>
      <c r="F61" s="37">
        <v>235</v>
      </c>
      <c r="G61" s="64">
        <f aca="true" t="shared" si="29" ref="G61:G66">+F61/F$60*100</f>
        <v>20.54195804195804</v>
      </c>
      <c r="H61" s="36" t="s">
        <v>53</v>
      </c>
      <c r="I61" s="37">
        <v>448</v>
      </c>
      <c r="J61" s="64">
        <f aca="true" t="shared" si="30" ref="J61:J66">+I61/I$60*100</f>
        <v>55.44554455445545</v>
      </c>
      <c r="K61" s="173" t="s">
        <v>89</v>
      </c>
      <c r="L61" s="174">
        <v>3496</v>
      </c>
      <c r="M61" s="175">
        <f aca="true" t="shared" si="31" ref="M61:M66">+L61/L$60*100</f>
        <v>11.393931493009159</v>
      </c>
      <c r="N61" s="199"/>
      <c r="O61" s="199"/>
      <c r="P61" s="199"/>
      <c r="Q61" s="199"/>
      <c r="R61" s="199"/>
      <c r="S61" s="199"/>
    </row>
    <row r="62" spans="2:19" ht="15">
      <c r="B62" s="4" t="s">
        <v>133</v>
      </c>
      <c r="C62" s="6">
        <v>80724</v>
      </c>
      <c r="D62" s="64">
        <f t="shared" si="28"/>
        <v>12.752264157202728</v>
      </c>
      <c r="E62" s="4" t="s">
        <v>65</v>
      </c>
      <c r="F62" s="6">
        <v>96</v>
      </c>
      <c r="G62" s="64">
        <f t="shared" si="29"/>
        <v>8.391608391608392</v>
      </c>
      <c r="H62" s="4" t="s">
        <v>72</v>
      </c>
      <c r="I62" s="6">
        <v>34</v>
      </c>
      <c r="J62" s="64">
        <f t="shared" si="30"/>
        <v>4.207920792079208</v>
      </c>
      <c r="K62" s="176" t="s">
        <v>65</v>
      </c>
      <c r="L62" s="177">
        <v>2488</v>
      </c>
      <c r="M62" s="178">
        <f t="shared" si="31"/>
        <v>8.10872470097448</v>
      </c>
      <c r="N62" s="199"/>
      <c r="O62" s="199"/>
      <c r="P62" s="199"/>
      <c r="Q62" s="199"/>
      <c r="R62" s="199"/>
      <c r="S62" s="199"/>
    </row>
    <row r="63" spans="2:19" ht="15">
      <c r="B63" s="4" t="s">
        <v>60</v>
      </c>
      <c r="C63" s="6">
        <v>71651</v>
      </c>
      <c r="D63" s="64">
        <f t="shared" si="28"/>
        <v>11.318969316779802</v>
      </c>
      <c r="E63" s="4" t="s">
        <v>119</v>
      </c>
      <c r="F63" s="6">
        <v>75</v>
      </c>
      <c r="G63" s="64">
        <f t="shared" si="29"/>
        <v>6.555944055944056</v>
      </c>
      <c r="H63" s="4" t="s">
        <v>66</v>
      </c>
      <c r="I63" s="6">
        <v>28</v>
      </c>
      <c r="J63" s="64">
        <f t="shared" si="30"/>
        <v>3.4653465346534658</v>
      </c>
      <c r="K63" s="176" t="s">
        <v>60</v>
      </c>
      <c r="L63" s="177">
        <v>2266</v>
      </c>
      <c r="M63" s="178">
        <f t="shared" si="31"/>
        <v>7.38519701463351</v>
      </c>
      <c r="N63" s="199"/>
      <c r="O63" s="199"/>
      <c r="P63" s="199"/>
      <c r="Q63" s="199"/>
      <c r="R63" s="199"/>
      <c r="S63" s="199"/>
    </row>
    <row r="64" spans="2:19" ht="15">
      <c r="B64" s="4" t="s">
        <v>118</v>
      </c>
      <c r="C64" s="6">
        <v>21630</v>
      </c>
      <c r="D64" s="64">
        <f t="shared" si="28"/>
        <v>3.4169698444117618</v>
      </c>
      <c r="E64" s="4" t="s">
        <v>133</v>
      </c>
      <c r="F64" s="6">
        <v>59</v>
      </c>
      <c r="G64" s="64">
        <f t="shared" si="29"/>
        <v>5.1573426573426575</v>
      </c>
      <c r="H64" s="4" t="s">
        <v>152</v>
      </c>
      <c r="I64" s="6">
        <v>23</v>
      </c>
      <c r="J64" s="64">
        <f t="shared" si="30"/>
        <v>2.846534653465347</v>
      </c>
      <c r="K64" s="176" t="s">
        <v>116</v>
      </c>
      <c r="L64" s="177">
        <v>2165</v>
      </c>
      <c r="M64" s="178">
        <f t="shared" si="31"/>
        <v>7.056024508685592</v>
      </c>
      <c r="N64" s="199"/>
      <c r="O64" s="199"/>
      <c r="P64" s="199"/>
      <c r="Q64" s="199"/>
      <c r="R64" s="199"/>
      <c r="S64" s="199"/>
    </row>
    <row r="65" spans="2:19" ht="15">
      <c r="B65" s="4" t="s">
        <v>63</v>
      </c>
      <c r="C65" s="6">
        <v>15878</v>
      </c>
      <c r="D65" s="64">
        <f t="shared" si="28"/>
        <v>2.508305464150252</v>
      </c>
      <c r="E65" s="4" t="s">
        <v>148</v>
      </c>
      <c r="F65" s="6">
        <v>59</v>
      </c>
      <c r="G65" s="64">
        <f t="shared" si="29"/>
        <v>5.1573426573426575</v>
      </c>
      <c r="H65" s="4" t="s">
        <v>116</v>
      </c>
      <c r="I65" s="6">
        <v>19</v>
      </c>
      <c r="J65" s="64">
        <f t="shared" si="30"/>
        <v>2.3514851485148514</v>
      </c>
      <c r="K65" s="176" t="s">
        <v>70</v>
      </c>
      <c r="L65" s="177">
        <v>1756</v>
      </c>
      <c r="M65" s="178">
        <f t="shared" si="31"/>
        <v>5.7230388162826324</v>
      </c>
      <c r="N65" s="199"/>
      <c r="O65" s="199"/>
      <c r="P65" s="199"/>
      <c r="Q65" s="199"/>
      <c r="R65" s="199"/>
      <c r="S65" s="199"/>
    </row>
    <row r="66" spans="2:19" ht="15">
      <c r="B66" s="10" t="s">
        <v>21</v>
      </c>
      <c r="C66" s="181">
        <f>+C60-C61-C62-C63-C64-C65</f>
        <v>242094</v>
      </c>
      <c r="D66" s="164">
        <f t="shared" si="28"/>
        <v>38.244470527647756</v>
      </c>
      <c r="E66" s="182" t="s">
        <v>21</v>
      </c>
      <c r="F66" s="181">
        <f>+F60-F61-F62-F63-F64-F65</f>
        <v>620</v>
      </c>
      <c r="G66" s="164">
        <f t="shared" si="29"/>
        <v>54.1958041958042</v>
      </c>
      <c r="H66" s="182" t="s">
        <v>21</v>
      </c>
      <c r="I66" s="181">
        <f>+I60-I61-I62-I63-I64-I65</f>
        <v>256</v>
      </c>
      <c r="J66" s="164">
        <f t="shared" si="30"/>
        <v>31.683168316831683</v>
      </c>
      <c r="K66" s="183" t="s">
        <v>21</v>
      </c>
      <c r="L66" s="181">
        <f>+L60-L61-L62-L63-L64-L65</f>
        <v>18512</v>
      </c>
      <c r="M66" s="180">
        <f t="shared" si="31"/>
        <v>60.33308346641463</v>
      </c>
      <c r="N66" s="199"/>
      <c r="O66" s="199"/>
      <c r="P66" s="199"/>
      <c r="Q66" s="199"/>
      <c r="R66" s="199"/>
      <c r="S66" s="199"/>
    </row>
    <row r="67" spans="2:19" ht="15">
      <c r="B67" s="81" t="s">
        <v>162</v>
      </c>
      <c r="C67" s="79"/>
      <c r="D67" s="80"/>
      <c r="N67" s="199"/>
      <c r="O67" s="199"/>
      <c r="P67" s="199"/>
      <c r="Q67" s="199"/>
      <c r="R67" s="199"/>
      <c r="S67" s="199"/>
    </row>
    <row r="68" spans="2:19" ht="15">
      <c r="B68" s="62" t="s">
        <v>71</v>
      </c>
      <c r="C68" s="185">
        <v>41105</v>
      </c>
      <c r="D68" s="63" t="s">
        <v>22</v>
      </c>
      <c r="E68" s="229"/>
      <c r="F68" s="229"/>
      <c r="G68" s="229"/>
      <c r="H68" s="229"/>
      <c r="N68" s="199"/>
      <c r="O68" s="198">
        <f>+C68-'Table 1'!C38</f>
        <v>0</v>
      </c>
      <c r="P68" s="199"/>
      <c r="Q68" s="199"/>
      <c r="R68" s="199"/>
      <c r="S68" s="199"/>
    </row>
    <row r="69" spans="2:19" ht="15">
      <c r="B69" s="36" t="s">
        <v>106</v>
      </c>
      <c r="C69" s="37">
        <v>4758</v>
      </c>
      <c r="D69" s="64">
        <v>11.5752341564287</v>
      </c>
      <c r="E69" s="120"/>
      <c r="F69" s="229"/>
      <c r="G69" s="229"/>
      <c r="H69" s="229"/>
      <c r="N69" s="199"/>
      <c r="O69" s="199"/>
      <c r="P69" s="199"/>
      <c r="Q69" s="199"/>
      <c r="R69" s="199"/>
      <c r="S69" s="199"/>
    </row>
    <row r="70" spans="2:19" ht="15">
      <c r="B70" s="4" t="s">
        <v>60</v>
      </c>
      <c r="C70" s="6">
        <v>4015</v>
      </c>
      <c r="D70" s="64">
        <v>9.76766816688967</v>
      </c>
      <c r="E70" s="120"/>
      <c r="F70" s="229"/>
      <c r="G70" s="229"/>
      <c r="H70" s="229"/>
      <c r="N70" s="199"/>
      <c r="O70" s="199"/>
      <c r="P70" s="199"/>
      <c r="Q70" s="199"/>
      <c r="R70" s="199"/>
      <c r="S70" s="199"/>
    </row>
    <row r="71" spans="2:19" ht="15">
      <c r="B71" s="4" t="s">
        <v>133</v>
      </c>
      <c r="C71" s="6">
        <v>3072</v>
      </c>
      <c r="D71" s="64">
        <v>7.47354336455419</v>
      </c>
      <c r="E71" s="120"/>
      <c r="F71" s="229"/>
      <c r="G71" s="229"/>
      <c r="H71" s="229"/>
      <c r="N71" s="199"/>
      <c r="O71" s="199"/>
      <c r="P71" s="199"/>
      <c r="Q71" s="199"/>
      <c r="R71" s="199"/>
      <c r="S71" s="199"/>
    </row>
    <row r="72" spans="2:19" ht="15">
      <c r="B72" s="4" t="s">
        <v>166</v>
      </c>
      <c r="C72" s="6">
        <v>2282</v>
      </c>
      <c r="D72" s="64">
        <v>5.551636054008028</v>
      </c>
      <c r="E72" s="120"/>
      <c r="F72" s="229"/>
      <c r="G72" s="229"/>
      <c r="H72" s="229"/>
      <c r="N72" s="199"/>
      <c r="O72" s="199"/>
      <c r="P72" s="199"/>
      <c r="Q72" s="199"/>
      <c r="R72" s="199"/>
      <c r="S72" s="199"/>
    </row>
    <row r="73" spans="2:19" ht="15">
      <c r="B73" s="4" t="s">
        <v>103</v>
      </c>
      <c r="C73" s="6">
        <v>1946</v>
      </c>
      <c r="D73" s="64">
        <v>4.734217248509913</v>
      </c>
      <c r="E73" s="120"/>
      <c r="F73" s="229"/>
      <c r="G73" s="229"/>
      <c r="H73" s="229"/>
      <c r="N73" s="199"/>
      <c r="O73" s="199"/>
      <c r="P73" s="199"/>
      <c r="Q73" s="199"/>
      <c r="R73" s="199"/>
      <c r="S73" s="199"/>
    </row>
    <row r="74" spans="2:19" ht="15">
      <c r="B74" s="10" t="s">
        <v>21</v>
      </c>
      <c r="C74" s="181">
        <v>25032</v>
      </c>
      <c r="D74" s="164">
        <v>60.89770100960954</v>
      </c>
      <c r="E74" s="120"/>
      <c r="F74" s="229"/>
      <c r="G74" s="229"/>
      <c r="N74" s="199"/>
      <c r="O74" s="199"/>
      <c r="P74" s="199"/>
      <c r="Q74" s="199"/>
      <c r="R74" s="199"/>
      <c r="S74" s="199"/>
    </row>
    <row r="75" spans="5:19" ht="15">
      <c r="E75" s="229"/>
      <c r="F75" s="229"/>
      <c r="G75" s="229"/>
      <c r="H75" s="229"/>
      <c r="N75" s="199"/>
      <c r="O75" s="199"/>
      <c r="P75" s="199"/>
      <c r="Q75" s="199"/>
      <c r="R75" s="199"/>
      <c r="S75" s="199"/>
    </row>
    <row r="76" spans="2:19" ht="15">
      <c r="B76" s="1" t="s">
        <v>134</v>
      </c>
      <c r="E76" s="229"/>
      <c r="F76" s="229"/>
      <c r="G76" s="229"/>
      <c r="H76" s="229"/>
      <c r="N76" s="199"/>
      <c r="O76" s="199"/>
      <c r="P76" s="199"/>
      <c r="Q76" s="199"/>
      <c r="R76" s="199"/>
      <c r="S76" s="199"/>
    </row>
    <row r="77" spans="2:19" ht="15">
      <c r="B77" s="210" t="s">
        <v>167</v>
      </c>
      <c r="N77" s="199"/>
      <c r="O77" s="199"/>
      <c r="P77" s="199"/>
      <c r="Q77" s="199"/>
      <c r="R77" s="199"/>
      <c r="S77" s="199"/>
    </row>
    <row r="78" spans="2:19" ht="15">
      <c r="B78" s="106" t="s">
        <v>102</v>
      </c>
      <c r="N78" s="199"/>
      <c r="O78" s="199"/>
      <c r="P78" s="199"/>
      <c r="Q78" s="199"/>
      <c r="R78" s="199"/>
      <c r="S78" s="199"/>
    </row>
    <row r="79" spans="14:19" ht="15">
      <c r="N79" s="199"/>
      <c r="O79" s="199"/>
      <c r="P79" s="199"/>
      <c r="Q79" s="199"/>
      <c r="R79" s="199"/>
      <c r="S79" s="199"/>
    </row>
    <row r="80" spans="14:19" ht="15">
      <c r="N80" s="199"/>
      <c r="O80" s="199"/>
      <c r="P80" s="199"/>
      <c r="Q80" s="199"/>
      <c r="R80" s="199"/>
      <c r="S80" s="199"/>
    </row>
    <row r="81" spans="14:19" ht="15">
      <c r="N81" s="199"/>
      <c r="O81" s="199"/>
      <c r="P81" s="199"/>
      <c r="Q81" s="199"/>
      <c r="R81" s="199"/>
      <c r="S81" s="199"/>
    </row>
    <row r="82" spans="14:19" ht="15">
      <c r="N82" s="199"/>
      <c r="O82" s="199"/>
      <c r="P82" s="199"/>
      <c r="Q82" s="199"/>
      <c r="R82" s="199"/>
      <c r="S82" s="199"/>
    </row>
    <row r="83" spans="2:19" ht="15">
      <c r="B83" s="1" t="s">
        <v>132</v>
      </c>
      <c r="N83" s="199"/>
      <c r="O83" s="199"/>
      <c r="P83" s="199"/>
      <c r="Q83" s="199"/>
      <c r="R83" s="199"/>
      <c r="S83" s="199"/>
    </row>
    <row r="84" spans="2:19" ht="15">
      <c r="B84" s="1" t="s">
        <v>154</v>
      </c>
      <c r="N84" s="199"/>
      <c r="O84" s="199"/>
      <c r="P84" s="199"/>
      <c r="Q84" s="199"/>
      <c r="R84" s="199"/>
      <c r="S84" s="199"/>
    </row>
    <row r="85" spans="2:19" ht="15">
      <c r="B85" s="1" t="s">
        <v>153</v>
      </c>
      <c r="N85" s="199"/>
      <c r="O85" s="199"/>
      <c r="P85" s="199"/>
      <c r="Q85" s="199"/>
      <c r="R85" s="199"/>
      <c r="S85" s="199"/>
    </row>
    <row r="86" spans="14:19" ht="15">
      <c r="N86" s="199"/>
      <c r="O86" s="199"/>
      <c r="P86" s="199"/>
      <c r="Q86" s="199"/>
      <c r="R86" s="199"/>
      <c r="S86" s="199"/>
    </row>
    <row r="87" spans="14:19" ht="15">
      <c r="N87" s="199"/>
      <c r="O87" s="199"/>
      <c r="P87" s="199"/>
      <c r="Q87" s="199"/>
      <c r="R87" s="199"/>
      <c r="S87" s="199"/>
    </row>
  </sheetData>
  <mergeCells count="10">
    <mergeCell ref="K35:M35"/>
    <mergeCell ref="K43:M43"/>
    <mergeCell ref="K51:M51"/>
    <mergeCell ref="K59:M59"/>
    <mergeCell ref="E3:G3"/>
    <mergeCell ref="H3:J3"/>
    <mergeCell ref="K3:M3"/>
    <mergeCell ref="K11:M11"/>
    <mergeCell ref="K19:M19"/>
    <mergeCell ref="K27:M27"/>
  </mergeCells>
  <hyperlinks>
    <hyperlink ref="B78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  <ignoredErrors>
    <ignoredError sqref="N5 N6:N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showGridLines="0" workbookViewId="0" topLeftCell="A1">
      <selection activeCell="D35" sqref="D35"/>
    </sheetView>
  </sheetViews>
  <sheetFormatPr defaultColWidth="9.140625" defaultRowHeight="15"/>
  <cols>
    <col min="1" max="2" width="9.140625" style="1" customWidth="1"/>
    <col min="3" max="3" width="13.140625" style="1" customWidth="1"/>
    <col min="4" max="4" width="12.00390625" style="1" customWidth="1"/>
    <col min="5" max="5" width="9.140625" style="1" customWidth="1"/>
    <col min="6" max="6" width="10.28125" style="1" customWidth="1"/>
    <col min="7" max="15" width="9.140625" style="1" customWidth="1"/>
    <col min="16" max="16" width="13.8515625" style="1" bestFit="1" customWidth="1"/>
    <col min="17" max="17" width="12.140625" style="1" bestFit="1" customWidth="1"/>
    <col min="18" max="18" width="19.140625" style="1" customWidth="1"/>
    <col min="19" max="19" width="17.57421875" style="1" customWidth="1"/>
    <col min="20" max="20" width="17.421875" style="1" customWidth="1"/>
    <col min="21" max="22" width="9.140625" style="1" customWidth="1"/>
    <col min="23" max="23" width="19.421875" style="1" customWidth="1"/>
    <col min="24" max="25" width="9.140625" style="1" customWidth="1"/>
    <col min="26" max="26" width="9.421875" style="1" hidden="1" customWidth="1"/>
    <col min="27" max="16384" width="9.140625" style="1" customWidth="1"/>
  </cols>
  <sheetData>
    <row r="1" ht="15">
      <c r="U1" s="91"/>
    </row>
    <row r="2" spans="2:21" ht="15">
      <c r="B2" s="17"/>
      <c r="U2" s="33"/>
    </row>
    <row r="3" spans="1:26" ht="15">
      <c r="A3" s="17"/>
      <c r="B3" s="58" t="s">
        <v>142</v>
      </c>
      <c r="U3" s="33"/>
      <c r="Z3" s="195">
        <f>+F60-'Table 1'!C6</f>
        <v>0</v>
      </c>
    </row>
    <row r="4" spans="1:26" ht="15">
      <c r="A4" s="17"/>
      <c r="B4" s="17"/>
      <c r="U4" s="33"/>
      <c r="Z4" s="195">
        <f>+F61-'Table 1'!C7</f>
        <v>0</v>
      </c>
    </row>
    <row r="5" spans="1:26" ht="15">
      <c r="A5" s="17"/>
      <c r="B5" s="17"/>
      <c r="U5" s="33"/>
      <c r="Z5" s="195">
        <f>+F62-'Table 1'!C8</f>
        <v>0</v>
      </c>
    </row>
    <row r="6" spans="1:26" ht="15">
      <c r="A6" s="17"/>
      <c r="B6" s="17"/>
      <c r="U6" s="33"/>
      <c r="Z6" s="195">
        <f>+F63-'Table 1'!C9</f>
        <v>0</v>
      </c>
    </row>
    <row r="7" spans="1:26" ht="15">
      <c r="A7" s="17"/>
      <c r="B7" s="17"/>
      <c r="U7" s="33"/>
      <c r="Z7" s="195">
        <f>+F64-'Table 1'!C10</f>
        <v>0</v>
      </c>
    </row>
    <row r="8" spans="1:26" ht="15">
      <c r="A8" s="17"/>
      <c r="B8" s="17"/>
      <c r="U8" s="33"/>
      <c r="Z8" s="195">
        <f>+F65-'Table 1'!C11</f>
        <v>0</v>
      </c>
    </row>
    <row r="9" spans="1:26" ht="15">
      <c r="A9" s="16"/>
      <c r="B9" s="16"/>
      <c r="U9" s="33"/>
      <c r="Z9" s="195">
        <f>+F66-'Table 1'!C12</f>
        <v>0</v>
      </c>
    </row>
    <row r="10" spans="21:26" ht="15">
      <c r="U10" s="33"/>
      <c r="Z10" s="195">
        <f>+F67-'Table 1'!C13</f>
        <v>0</v>
      </c>
    </row>
    <row r="11" spans="21:26" ht="15">
      <c r="U11" s="33"/>
      <c r="Z11" s="195">
        <f>+F68-'Table 1'!C14</f>
        <v>0</v>
      </c>
    </row>
    <row r="12" spans="21:26" ht="15">
      <c r="U12" s="33"/>
      <c r="Z12" s="195">
        <f>+F69-'Table 1'!C15</f>
        <v>0</v>
      </c>
    </row>
    <row r="13" spans="21:26" ht="15">
      <c r="U13" s="33"/>
      <c r="Z13" s="195">
        <f>+F70-'Table 1'!C16</f>
        <v>0</v>
      </c>
    </row>
    <row r="14" spans="21:26" ht="15">
      <c r="U14" s="33"/>
      <c r="Z14" s="195">
        <f>+F71-'Table 1'!C17</f>
        <v>0</v>
      </c>
    </row>
    <row r="15" spans="21:26" ht="15">
      <c r="U15" s="33"/>
      <c r="Z15" s="195">
        <f>+F72-'Table 1'!C18</f>
        <v>0</v>
      </c>
    </row>
    <row r="16" spans="21:26" ht="15">
      <c r="U16" s="33"/>
      <c r="Z16" s="195">
        <f>+F73-'Table 1'!C19</f>
        <v>0</v>
      </c>
    </row>
    <row r="17" spans="21:26" ht="15">
      <c r="U17" s="33"/>
      <c r="Z17" s="195">
        <f>+F74-'Table 1'!C20</f>
        <v>0</v>
      </c>
    </row>
    <row r="18" spans="1:26" ht="15">
      <c r="A18" s="16"/>
      <c r="B18" s="16"/>
      <c r="U18" s="33"/>
      <c r="Z18" s="195">
        <f>+F75-'Table 1'!C21</f>
        <v>0</v>
      </c>
    </row>
    <row r="19" spans="2:26" ht="15">
      <c r="B19" s="1" t="s">
        <v>165</v>
      </c>
      <c r="U19" s="33"/>
      <c r="Z19" s="195">
        <f>+F76-'Table 1'!C22</f>
        <v>0</v>
      </c>
    </row>
    <row r="20" spans="2:26" ht="15">
      <c r="B20" s="106" t="s">
        <v>115</v>
      </c>
      <c r="U20" s="33"/>
      <c r="Z20" s="195">
        <f>+F77-'Table 1'!C23</f>
        <v>0</v>
      </c>
    </row>
    <row r="21" spans="21:26" ht="15">
      <c r="U21" s="33"/>
      <c r="Z21" s="195">
        <f>+F78-'Table 1'!C24</f>
        <v>0</v>
      </c>
    </row>
    <row r="22" spans="21:26" ht="15">
      <c r="U22" s="33"/>
      <c r="Z22" s="195">
        <f>+F79-'Table 1'!C25</f>
        <v>0</v>
      </c>
    </row>
    <row r="23" spans="21:26" ht="15">
      <c r="U23" s="33"/>
      <c r="Z23" s="195">
        <f>+F80-'Table 1'!C26</f>
        <v>0</v>
      </c>
    </row>
    <row r="24" spans="21:26" ht="15">
      <c r="U24" s="33"/>
      <c r="Z24" s="195"/>
    </row>
    <row r="25" spans="21:26" ht="15">
      <c r="U25" s="33"/>
      <c r="Z25" s="195"/>
    </row>
    <row r="26" spans="21:26" ht="15">
      <c r="U26" s="33"/>
      <c r="Z26" s="195"/>
    </row>
    <row r="27" spans="21:26" ht="15">
      <c r="U27" s="33"/>
      <c r="Z27" s="195"/>
    </row>
    <row r="28" spans="21:26" ht="15">
      <c r="U28" s="33"/>
      <c r="Z28" s="195"/>
    </row>
    <row r="29" spans="21:26" ht="15">
      <c r="U29" s="33"/>
      <c r="Z29" s="195"/>
    </row>
    <row r="30" spans="21:26" ht="15">
      <c r="U30" s="33"/>
      <c r="Z30" s="195"/>
    </row>
    <row r="31" spans="21:26" ht="15">
      <c r="U31" s="33"/>
      <c r="Z31" s="195"/>
    </row>
    <row r="32" spans="21:26" ht="15">
      <c r="U32" s="33"/>
      <c r="Z32" s="195"/>
    </row>
    <row r="33" spans="21:26" ht="15">
      <c r="U33" s="33"/>
      <c r="Z33" s="195"/>
    </row>
    <row r="34" spans="21:26" ht="15">
      <c r="U34" s="33"/>
      <c r="Z34" s="195"/>
    </row>
    <row r="35" spans="21:26" ht="15">
      <c r="U35" s="33"/>
      <c r="Z35" s="195"/>
    </row>
    <row r="36" spans="21:26" ht="15">
      <c r="U36" s="33"/>
      <c r="Z36" s="195"/>
    </row>
    <row r="37" spans="21:26" ht="15">
      <c r="U37" s="33"/>
      <c r="Z37" s="195"/>
    </row>
    <row r="38" spans="21:26" ht="15">
      <c r="U38" s="33"/>
      <c r="Z38" s="195"/>
    </row>
    <row r="39" spans="21:26" ht="15">
      <c r="U39" s="33"/>
      <c r="Z39" s="195"/>
    </row>
    <row r="40" spans="21:26" ht="15">
      <c r="U40" s="33"/>
      <c r="Z40" s="195"/>
    </row>
    <row r="41" spans="21:26" ht="15">
      <c r="U41" s="33"/>
      <c r="Z41" s="195"/>
    </row>
    <row r="42" spans="21:26" ht="15">
      <c r="U42" s="33"/>
      <c r="Z42" s="195"/>
    </row>
    <row r="43" spans="21:26" ht="15">
      <c r="U43" s="33"/>
      <c r="Z43" s="195"/>
    </row>
    <row r="44" spans="21:26" ht="15">
      <c r="U44" s="33"/>
      <c r="Z44" s="195"/>
    </row>
    <row r="45" spans="21:26" ht="15">
      <c r="U45" s="33"/>
      <c r="Z45" s="195"/>
    </row>
    <row r="46" spans="21:26" ht="15">
      <c r="U46" s="33"/>
      <c r="Z46" s="195"/>
    </row>
    <row r="47" spans="21:26" ht="15">
      <c r="U47" s="33"/>
      <c r="Z47" s="195"/>
    </row>
    <row r="48" spans="21:26" ht="15">
      <c r="U48" s="33"/>
      <c r="Z48" s="195"/>
    </row>
    <row r="49" spans="21:26" ht="15">
      <c r="U49" s="33"/>
      <c r="Z49" s="195"/>
    </row>
    <row r="50" spans="21:26" ht="15">
      <c r="U50" s="33"/>
      <c r="Z50" s="195"/>
    </row>
    <row r="51" spans="21:26" ht="15">
      <c r="U51" s="33"/>
      <c r="Z51" s="195"/>
    </row>
    <row r="52" spans="21:26" ht="15">
      <c r="U52" s="33"/>
      <c r="Z52" s="195"/>
    </row>
    <row r="53" spans="21:26" ht="15">
      <c r="U53" s="33"/>
      <c r="Z53" s="195"/>
    </row>
    <row r="54" spans="21:26" ht="15">
      <c r="U54" s="33"/>
      <c r="Z54" s="195"/>
    </row>
    <row r="55" spans="21:26" ht="15">
      <c r="U55" s="33"/>
      <c r="Z55" s="195"/>
    </row>
    <row r="56" spans="21:26" ht="15">
      <c r="U56" s="33"/>
      <c r="Z56" s="195"/>
    </row>
    <row r="57" spans="21:26" ht="15">
      <c r="U57" s="33"/>
      <c r="Z57" s="195">
        <f>+F81-'Table 1'!C27</f>
        <v>0</v>
      </c>
    </row>
    <row r="58" spans="21:26" ht="15">
      <c r="U58" s="33"/>
      <c r="Z58" s="195">
        <f>+F82-'Table 1'!C28</f>
        <v>0</v>
      </c>
    </row>
    <row r="59" spans="3:26" ht="60">
      <c r="C59" s="83"/>
      <c r="D59" s="82" t="s">
        <v>107</v>
      </c>
      <c r="E59" s="82" t="s">
        <v>108</v>
      </c>
      <c r="F59" s="82" t="s">
        <v>100</v>
      </c>
      <c r="G59" s="84" t="s">
        <v>101</v>
      </c>
      <c r="I59" s="121" t="s">
        <v>163</v>
      </c>
      <c r="J59" s="122" t="s">
        <v>93</v>
      </c>
      <c r="K59" s="123">
        <v>5.124642763901651</v>
      </c>
      <c r="U59" s="33"/>
      <c r="Z59" s="195">
        <f>+F83-'Table 1'!C29</f>
        <v>0</v>
      </c>
    </row>
    <row r="60" spans="2:26" ht="15">
      <c r="B60" s="1" t="s">
        <v>99</v>
      </c>
      <c r="C60" s="85" t="s">
        <v>93</v>
      </c>
      <c r="D60" s="98">
        <v>509174685</v>
      </c>
      <c r="E60" s="98">
        <f>D60/1000</f>
        <v>509174.685</v>
      </c>
      <c r="F60" s="98">
        <v>2605629</v>
      </c>
      <c r="G60" s="66">
        <f>F60/D60*1000</f>
        <v>5.117357709957635</v>
      </c>
      <c r="I60" s="124"/>
      <c r="J60" s="124"/>
      <c r="K60" s="124"/>
      <c r="U60" s="33"/>
      <c r="Z60" s="195">
        <f>+F84-'Table 1'!C30</f>
        <v>0</v>
      </c>
    </row>
    <row r="61" spans="2:26" ht="15">
      <c r="B61" s="1" t="s">
        <v>23</v>
      </c>
      <c r="C61" s="86" t="s">
        <v>23</v>
      </c>
      <c r="D61" s="96">
        <v>11249420</v>
      </c>
      <c r="E61" s="96">
        <f aca="true" t="shared" si="0" ref="E61:E92">D61/1000</f>
        <v>11249.42</v>
      </c>
      <c r="F61" s="96">
        <v>50085</v>
      </c>
      <c r="G61" s="68">
        <f aca="true" t="shared" si="1" ref="G61:G88">F61/D61*1000</f>
        <v>4.452229537167249</v>
      </c>
      <c r="I61" s="125" t="s">
        <v>39</v>
      </c>
      <c r="J61" s="126"/>
      <c r="K61" s="127">
        <v>23.117853818474835</v>
      </c>
      <c r="U61" s="33"/>
      <c r="Z61" s="195">
        <f>+F85-'Table 1'!C31</f>
        <v>0</v>
      </c>
    </row>
    <row r="62" spans="2:26" ht="15">
      <c r="B62" s="1" t="s">
        <v>24</v>
      </c>
      <c r="C62" s="86" t="s">
        <v>24</v>
      </c>
      <c r="D62" s="96">
        <v>7177991</v>
      </c>
      <c r="E62" s="96">
        <f t="shared" si="0"/>
        <v>7177.991</v>
      </c>
      <c r="F62" s="96">
        <v>9595</v>
      </c>
      <c r="G62" s="68">
        <f t="shared" si="1"/>
        <v>1.3367249972868454</v>
      </c>
      <c r="I62" s="125" t="s">
        <v>34</v>
      </c>
      <c r="J62" s="126"/>
      <c r="K62" s="127">
        <v>18.366947280998133</v>
      </c>
      <c r="U62" s="33"/>
      <c r="Z62" s="195">
        <f>+F86-'Table 1'!C32</f>
        <v>0</v>
      </c>
    </row>
    <row r="63" spans="2:26" ht="15">
      <c r="B63" s="1" t="s">
        <v>25</v>
      </c>
      <c r="C63" s="86" t="s">
        <v>25</v>
      </c>
      <c r="D63" s="96">
        <v>10546059</v>
      </c>
      <c r="E63" s="96">
        <f t="shared" si="0"/>
        <v>10546.059</v>
      </c>
      <c r="F63" s="96">
        <v>68804</v>
      </c>
      <c r="G63" s="68">
        <f t="shared" si="1"/>
        <v>6.524143284235372</v>
      </c>
      <c r="I63" s="125" t="s">
        <v>42</v>
      </c>
      <c r="J63" s="126"/>
      <c r="K63" s="127">
        <v>14.257282314528679</v>
      </c>
      <c r="U63" s="33"/>
      <c r="Z63" s="195">
        <f>+F87-'Table 1'!C33</f>
        <v>0</v>
      </c>
    </row>
    <row r="64" spans="2:26" ht="15">
      <c r="B64" s="1" t="s">
        <v>26</v>
      </c>
      <c r="C64" s="86" t="s">
        <v>26</v>
      </c>
      <c r="D64" s="96">
        <v>5683483</v>
      </c>
      <c r="E64" s="96">
        <f t="shared" si="0"/>
        <v>5683.483</v>
      </c>
      <c r="F64" s="96">
        <v>46153</v>
      </c>
      <c r="G64" s="68">
        <f t="shared" si="1"/>
        <v>8.120548614291623</v>
      </c>
      <c r="I64" s="125" t="s">
        <v>48</v>
      </c>
      <c r="J64" s="126"/>
      <c r="K64" s="127">
        <v>11.288998902561907</v>
      </c>
      <c r="U64" s="33"/>
      <c r="Z64" s="195">
        <f>+F88-'Table 1'!C34</f>
        <v>0</v>
      </c>
    </row>
    <row r="65" spans="2:26" ht="15">
      <c r="B65" s="1" t="s">
        <v>112</v>
      </c>
      <c r="C65" s="86" t="s">
        <v>73</v>
      </c>
      <c r="D65" s="96">
        <v>81679769</v>
      </c>
      <c r="E65" s="96">
        <f t="shared" si="0"/>
        <v>81679.769</v>
      </c>
      <c r="F65" s="96">
        <v>194813</v>
      </c>
      <c r="G65" s="68">
        <f t="shared" si="1"/>
        <v>2.3850826512499075</v>
      </c>
      <c r="I65" s="125" t="s">
        <v>49</v>
      </c>
      <c r="J65" s="126"/>
      <c r="K65" s="127">
        <v>9.730616874259626</v>
      </c>
      <c r="U65" s="33"/>
      <c r="Z65" s="195">
        <f>+F89-'Table 1'!C35</f>
        <v>0</v>
      </c>
    </row>
    <row r="66" spans="2:26" ht="15">
      <c r="B66" s="1" t="s">
        <v>28</v>
      </c>
      <c r="C66" s="86" t="s">
        <v>28</v>
      </c>
      <c r="D66" s="96">
        <v>1314608</v>
      </c>
      <c r="E66" s="96">
        <f t="shared" si="0"/>
        <v>1314.608</v>
      </c>
      <c r="F66" s="96">
        <v>3984</v>
      </c>
      <c r="G66" s="68">
        <f t="shared" si="1"/>
        <v>3.0305612015140633</v>
      </c>
      <c r="I66" s="125" t="s">
        <v>37</v>
      </c>
      <c r="J66" s="126"/>
      <c r="K66" s="127">
        <v>8.634068580979067</v>
      </c>
      <c r="U66" s="33"/>
      <c r="Z66" s="195">
        <f>+F90-'Table 1'!C36</f>
        <v>0</v>
      </c>
    </row>
    <row r="67" spans="2:26" ht="15">
      <c r="B67" s="1" t="s">
        <v>29</v>
      </c>
      <c r="C67" s="86" t="s">
        <v>29</v>
      </c>
      <c r="D67" s="96">
        <v>4643740</v>
      </c>
      <c r="E67" s="96">
        <f t="shared" si="0"/>
        <v>4643.74</v>
      </c>
      <c r="F67" s="96">
        <v>38433</v>
      </c>
      <c r="G67" s="68">
        <f t="shared" si="1"/>
        <v>8.276303152200596</v>
      </c>
      <c r="I67" s="125" t="s">
        <v>29</v>
      </c>
      <c r="J67" s="126"/>
      <c r="K67" s="127">
        <v>8.276303152200596</v>
      </c>
      <c r="U67" s="33"/>
      <c r="Z67" s="195">
        <f>+F91-'Table 1'!C37</f>
        <v>0</v>
      </c>
    </row>
    <row r="68" spans="2:26" ht="15">
      <c r="B68" s="1" t="s">
        <v>30</v>
      </c>
      <c r="C68" s="86" t="s">
        <v>30</v>
      </c>
      <c r="D68" s="96">
        <v>10825772</v>
      </c>
      <c r="E68" s="96">
        <f t="shared" si="0"/>
        <v>10825.772</v>
      </c>
      <c r="F68" s="96">
        <v>37464</v>
      </c>
      <c r="G68" s="68">
        <f t="shared" si="1"/>
        <v>3.460630798431742</v>
      </c>
      <c r="I68" s="125" t="s">
        <v>26</v>
      </c>
      <c r="J68" s="126"/>
      <c r="K68" s="127">
        <v>8.120548614291623</v>
      </c>
      <c r="U68" s="90"/>
      <c r="Z68" s="195">
        <f>+F92-'Table 1'!C38</f>
        <v>0</v>
      </c>
    </row>
    <row r="69" spans="2:26" ht="15">
      <c r="B69" s="1" t="s">
        <v>31</v>
      </c>
      <c r="C69" s="86" t="s">
        <v>31</v>
      </c>
      <c r="D69" s="96">
        <v>46443994</v>
      </c>
      <c r="E69" s="96">
        <f t="shared" si="0"/>
        <v>46443.994</v>
      </c>
      <c r="F69" s="96">
        <v>192931</v>
      </c>
      <c r="G69" s="68">
        <f t="shared" si="1"/>
        <v>4.154057034801959</v>
      </c>
      <c r="I69" s="125" t="s">
        <v>25</v>
      </c>
      <c r="J69" s="126"/>
      <c r="K69" s="127">
        <v>6.524143284235372</v>
      </c>
      <c r="Z69" s="195"/>
    </row>
    <row r="70" spans="2:26" ht="15">
      <c r="B70" s="1" t="s">
        <v>32</v>
      </c>
      <c r="C70" s="86" t="s">
        <v>32</v>
      </c>
      <c r="D70" s="96">
        <v>66538391</v>
      </c>
      <c r="E70" s="96">
        <f t="shared" si="0"/>
        <v>66538.391</v>
      </c>
      <c r="F70" s="96">
        <v>226630</v>
      </c>
      <c r="G70" s="68">
        <f t="shared" si="1"/>
        <v>3.406003610757585</v>
      </c>
      <c r="I70" s="125" t="s">
        <v>41</v>
      </c>
      <c r="J70" s="126"/>
      <c r="K70" s="127">
        <v>5.936539387194291</v>
      </c>
      <c r="Z70" s="195"/>
    </row>
    <row r="71" spans="2:11" ht="15">
      <c r="B71" s="1" t="s">
        <v>81</v>
      </c>
      <c r="C71" s="86" t="s">
        <v>81</v>
      </c>
      <c r="D71" s="96">
        <v>4207993</v>
      </c>
      <c r="E71" s="96">
        <f t="shared" si="0"/>
        <v>4207.993</v>
      </c>
      <c r="F71" s="96">
        <v>3433</v>
      </c>
      <c r="G71" s="68">
        <f t="shared" si="1"/>
        <v>0.8158283533266334</v>
      </c>
      <c r="I71" s="125" t="s">
        <v>45</v>
      </c>
      <c r="J71" s="126"/>
      <c r="K71" s="127">
        <v>5.532749447427735</v>
      </c>
    </row>
    <row r="72" spans="2:11" ht="15">
      <c r="B72" s="1" t="s">
        <v>33</v>
      </c>
      <c r="C72" s="86" t="s">
        <v>33</v>
      </c>
      <c r="D72" s="96">
        <v>60730582</v>
      </c>
      <c r="E72" s="96">
        <f t="shared" si="0"/>
        <v>60730.582</v>
      </c>
      <c r="F72" s="96">
        <v>178884</v>
      </c>
      <c r="G72" s="68">
        <f t="shared" si="1"/>
        <v>2.945534096808096</v>
      </c>
      <c r="I72" s="125" t="s">
        <v>23</v>
      </c>
      <c r="J72" s="126"/>
      <c r="K72" s="127">
        <v>4.452229537167249</v>
      </c>
    </row>
    <row r="73" spans="2:24" ht="15">
      <c r="B73" s="1" t="s">
        <v>34</v>
      </c>
      <c r="C73" s="86" t="s">
        <v>34</v>
      </c>
      <c r="D73" s="96">
        <v>847664</v>
      </c>
      <c r="E73" s="96">
        <f t="shared" si="0"/>
        <v>847.664</v>
      </c>
      <c r="F73" s="96">
        <v>15569</v>
      </c>
      <c r="G73" s="68">
        <f t="shared" si="1"/>
        <v>18.366947280998133</v>
      </c>
      <c r="I73" s="125" t="s">
        <v>40</v>
      </c>
      <c r="J73" s="126"/>
      <c r="K73" s="127">
        <v>4.271270890664615</v>
      </c>
      <c r="X73" s="118"/>
    </row>
    <row r="74" spans="2:24" ht="15">
      <c r="B74" s="1" t="s">
        <v>35</v>
      </c>
      <c r="C74" s="86" t="s">
        <v>35</v>
      </c>
      <c r="D74" s="96">
        <v>1977527</v>
      </c>
      <c r="E74" s="96">
        <f t="shared" si="0"/>
        <v>1977.527</v>
      </c>
      <c r="F74" s="96">
        <v>6357</v>
      </c>
      <c r="G74" s="68">
        <f t="shared" si="1"/>
        <v>3.2146210898763963</v>
      </c>
      <c r="I74" s="125" t="s">
        <v>31</v>
      </c>
      <c r="J74" s="126"/>
      <c r="K74" s="127">
        <v>4.154057034801959</v>
      </c>
      <c r="X74" s="118"/>
    </row>
    <row r="75" spans="2:11" ht="15">
      <c r="B75" s="1" t="s">
        <v>36</v>
      </c>
      <c r="C75" s="86" t="s">
        <v>36</v>
      </c>
      <c r="D75" s="96">
        <v>2904910</v>
      </c>
      <c r="E75" s="96">
        <f t="shared" si="0"/>
        <v>2904.91</v>
      </c>
      <c r="F75" s="96">
        <v>5178</v>
      </c>
      <c r="G75" s="68">
        <f t="shared" si="1"/>
        <v>1.7824992856921558</v>
      </c>
      <c r="I75" s="125" t="s">
        <v>47</v>
      </c>
      <c r="J75" s="126"/>
      <c r="K75" s="127">
        <v>3.9778951884750717</v>
      </c>
    </row>
    <row r="76" spans="2:11" ht="15">
      <c r="B76" s="1" t="s">
        <v>37</v>
      </c>
      <c r="C76" s="86" t="s">
        <v>37</v>
      </c>
      <c r="D76" s="96">
        <v>569604</v>
      </c>
      <c r="E76" s="96">
        <f t="shared" si="0"/>
        <v>569.604</v>
      </c>
      <c r="F76" s="96">
        <v>4918</v>
      </c>
      <c r="G76" s="68">
        <f t="shared" si="1"/>
        <v>8.634068580979067</v>
      </c>
      <c r="I76" s="125" t="s">
        <v>30</v>
      </c>
      <c r="J76" s="126"/>
      <c r="K76" s="127">
        <v>3.460630798431742</v>
      </c>
    </row>
    <row r="77" spans="2:11" ht="15">
      <c r="B77" s="1" t="s">
        <v>38</v>
      </c>
      <c r="C77" s="86" t="s">
        <v>38</v>
      </c>
      <c r="D77" s="96">
        <v>9843028</v>
      </c>
      <c r="E77" s="96">
        <f t="shared" si="0"/>
        <v>9843.028</v>
      </c>
      <c r="F77" s="96">
        <v>20751</v>
      </c>
      <c r="G77" s="68">
        <f t="shared" si="1"/>
        <v>2.108192722808469</v>
      </c>
      <c r="I77" s="125" t="s">
        <v>32</v>
      </c>
      <c r="J77" s="126"/>
      <c r="K77" s="127">
        <v>3.406003610757585</v>
      </c>
    </row>
    <row r="78" spans="2:11" ht="15">
      <c r="B78" s="1" t="s">
        <v>39</v>
      </c>
      <c r="C78" s="86" t="s">
        <v>39</v>
      </c>
      <c r="D78" s="96">
        <v>431874</v>
      </c>
      <c r="E78" s="96">
        <f t="shared" si="0"/>
        <v>431.874</v>
      </c>
      <c r="F78" s="96">
        <v>9984</v>
      </c>
      <c r="G78" s="68">
        <f t="shared" si="1"/>
        <v>23.117853818474835</v>
      </c>
      <c r="I78" s="125" t="s">
        <v>35</v>
      </c>
      <c r="J78" s="126"/>
      <c r="K78" s="127">
        <v>3.2146210898763963</v>
      </c>
    </row>
    <row r="79" spans="2:11" ht="15">
      <c r="B79" s="1" t="s">
        <v>40</v>
      </c>
      <c r="C79" s="86" t="s">
        <v>40</v>
      </c>
      <c r="D79" s="96">
        <v>16939923</v>
      </c>
      <c r="E79" s="96">
        <f t="shared" si="0"/>
        <v>16939.923</v>
      </c>
      <c r="F79" s="96">
        <v>72355</v>
      </c>
      <c r="G79" s="68">
        <f t="shared" si="1"/>
        <v>4.271270890664615</v>
      </c>
      <c r="I79" s="125" t="s">
        <v>28</v>
      </c>
      <c r="J79" s="126"/>
      <c r="K79" s="127">
        <v>3.0305612015140633</v>
      </c>
    </row>
    <row r="80" spans="2:11" ht="15">
      <c r="B80" s="1" t="s">
        <v>41</v>
      </c>
      <c r="C80" s="86" t="s">
        <v>41</v>
      </c>
      <c r="D80" s="96">
        <v>8638366</v>
      </c>
      <c r="E80" s="96">
        <f t="shared" si="0"/>
        <v>8638.366</v>
      </c>
      <c r="F80" s="96">
        <v>51282</v>
      </c>
      <c r="G80" s="68">
        <f t="shared" si="1"/>
        <v>5.936539387194291</v>
      </c>
      <c r="I80" s="125" t="s">
        <v>33</v>
      </c>
      <c r="J80" s="126"/>
      <c r="K80" s="127">
        <v>2.945534096808096</v>
      </c>
    </row>
    <row r="81" spans="2:11" ht="15">
      <c r="B81" s="1" t="s">
        <v>42</v>
      </c>
      <c r="C81" s="86" t="s">
        <v>42</v>
      </c>
      <c r="D81" s="96">
        <v>37986412</v>
      </c>
      <c r="E81" s="96">
        <f t="shared" si="0"/>
        <v>37986.412</v>
      </c>
      <c r="F81" s="96">
        <v>541583</v>
      </c>
      <c r="G81" s="68">
        <f t="shared" si="1"/>
        <v>14.257282314528679</v>
      </c>
      <c r="I81" s="125" t="s">
        <v>43</v>
      </c>
      <c r="J81" s="128"/>
      <c r="K81" s="127">
        <v>2.801775155926641</v>
      </c>
    </row>
    <row r="82" spans="2:11" ht="15">
      <c r="B82" s="1" t="s">
        <v>43</v>
      </c>
      <c r="C82" s="86" t="s">
        <v>43</v>
      </c>
      <c r="D82" s="96">
        <v>10358076</v>
      </c>
      <c r="E82" s="96">
        <f t="shared" si="0"/>
        <v>10358.076</v>
      </c>
      <c r="F82" s="96">
        <v>29021</v>
      </c>
      <c r="G82" s="68">
        <f t="shared" si="1"/>
        <v>2.801775155926641</v>
      </c>
      <c r="I82" s="125" t="s">
        <v>73</v>
      </c>
      <c r="J82" s="126"/>
      <c r="K82" s="127">
        <v>2.3850826512499075</v>
      </c>
    </row>
    <row r="83" spans="2:11" ht="15">
      <c r="B83" s="1" t="s">
        <v>44</v>
      </c>
      <c r="C83" s="86" t="s">
        <v>44</v>
      </c>
      <c r="D83" s="96">
        <v>19815308</v>
      </c>
      <c r="E83" s="96">
        <f t="shared" si="0"/>
        <v>19815.308</v>
      </c>
      <c r="F83" s="96">
        <v>11289</v>
      </c>
      <c r="G83" s="68">
        <f t="shared" si="1"/>
        <v>0.5697110536964654</v>
      </c>
      <c r="I83" s="125" t="s">
        <v>38</v>
      </c>
      <c r="J83" s="126"/>
      <c r="K83" s="127">
        <v>2.108192722808469</v>
      </c>
    </row>
    <row r="84" spans="2:11" ht="15">
      <c r="B84" s="1" t="s">
        <v>45</v>
      </c>
      <c r="C84" s="86" t="s">
        <v>45</v>
      </c>
      <c r="D84" s="96">
        <v>2063531</v>
      </c>
      <c r="E84" s="96">
        <f t="shared" si="0"/>
        <v>2063.531</v>
      </c>
      <c r="F84" s="96">
        <v>11417</v>
      </c>
      <c r="G84" s="68">
        <f t="shared" si="1"/>
        <v>5.532749447427735</v>
      </c>
      <c r="I84" s="125" t="s">
        <v>36</v>
      </c>
      <c r="J84" s="126"/>
      <c r="K84" s="127">
        <v>1.7824992856921558</v>
      </c>
    </row>
    <row r="85" spans="2:11" ht="15">
      <c r="B85" s="1" t="s">
        <v>46</v>
      </c>
      <c r="C85" s="86" t="s">
        <v>46</v>
      </c>
      <c r="D85" s="96">
        <v>5423801</v>
      </c>
      <c r="E85" s="96">
        <f t="shared" si="0"/>
        <v>5423.801</v>
      </c>
      <c r="F85" s="96">
        <v>9279</v>
      </c>
      <c r="G85" s="68">
        <f t="shared" si="1"/>
        <v>1.71079285541634</v>
      </c>
      <c r="I85" s="125" t="s">
        <v>46</v>
      </c>
      <c r="J85" s="126"/>
      <c r="K85" s="127">
        <v>1.71079285541634</v>
      </c>
    </row>
    <row r="86" spans="2:11" ht="15">
      <c r="B86" s="1" t="s">
        <v>47</v>
      </c>
      <c r="C86" s="86" t="s">
        <v>47</v>
      </c>
      <c r="D86" s="96">
        <v>5479531</v>
      </c>
      <c r="E86" s="96">
        <f t="shared" si="0"/>
        <v>5479.531</v>
      </c>
      <c r="F86" s="96">
        <v>21797</v>
      </c>
      <c r="G86" s="68">
        <f t="shared" si="1"/>
        <v>3.9778951884750717</v>
      </c>
      <c r="I86" s="125" t="s">
        <v>24</v>
      </c>
      <c r="J86" s="126"/>
      <c r="K86" s="127">
        <v>1.3367249972868454</v>
      </c>
    </row>
    <row r="87" spans="2:11" ht="15">
      <c r="B87" s="1" t="s">
        <v>48</v>
      </c>
      <c r="C87" s="87" t="s">
        <v>48</v>
      </c>
      <c r="D87" s="99">
        <v>9799186</v>
      </c>
      <c r="E87" s="99">
        <f t="shared" si="0"/>
        <v>9799.186</v>
      </c>
      <c r="F87" s="99">
        <v>110623</v>
      </c>
      <c r="G87" s="72">
        <f t="shared" si="1"/>
        <v>11.288998902561907</v>
      </c>
      <c r="I87" s="131" t="s">
        <v>81</v>
      </c>
      <c r="J87" s="129"/>
      <c r="K87" s="191">
        <v>0.8158283533266334</v>
      </c>
    </row>
    <row r="88" spans="2:11" ht="15">
      <c r="B88" s="1" t="s">
        <v>49</v>
      </c>
      <c r="C88" s="89" t="s">
        <v>49</v>
      </c>
      <c r="D88" s="100">
        <v>65054149</v>
      </c>
      <c r="E88" s="100">
        <f t="shared" si="0"/>
        <v>65054.149</v>
      </c>
      <c r="F88" s="100">
        <v>633017</v>
      </c>
      <c r="G88" s="70">
        <f t="shared" si="1"/>
        <v>9.730616874259626</v>
      </c>
      <c r="I88" s="134" t="s">
        <v>44</v>
      </c>
      <c r="J88" s="130"/>
      <c r="K88" s="135">
        <v>0.5697110536964654</v>
      </c>
    </row>
    <row r="89" spans="2:11" ht="15">
      <c r="B89" s="1" t="s">
        <v>50</v>
      </c>
      <c r="C89" s="88" t="s">
        <v>50</v>
      </c>
      <c r="D89" s="95">
        <v>330815</v>
      </c>
      <c r="E89" s="95">
        <f t="shared" si="0"/>
        <v>330.815</v>
      </c>
      <c r="F89" s="95">
        <f>'Table 1'!C35</f>
        <v>1144</v>
      </c>
      <c r="G89" s="68">
        <f>F89/D89*1000</f>
        <v>3.458126143010444</v>
      </c>
      <c r="I89" s="119"/>
      <c r="J89" s="133"/>
      <c r="K89" s="133"/>
    </row>
    <row r="90" spans="2:11" ht="15">
      <c r="B90" s="1" t="s">
        <v>51</v>
      </c>
      <c r="C90" s="86" t="s">
        <v>51</v>
      </c>
      <c r="D90" s="96">
        <v>37494</v>
      </c>
      <c r="E90" s="96">
        <f t="shared" si="0"/>
        <v>37.494</v>
      </c>
      <c r="F90" s="96">
        <f>'Table 1'!C36</f>
        <v>808</v>
      </c>
      <c r="G90" s="68">
        <f>F90/D90*1000</f>
        <v>21.55011468501627</v>
      </c>
      <c r="I90" s="76" t="s">
        <v>51</v>
      </c>
      <c r="J90" s="126"/>
      <c r="K90" s="127">
        <v>21.55011468501627</v>
      </c>
    </row>
    <row r="91" spans="2:11" ht="15">
      <c r="B91" s="1" t="s">
        <v>52</v>
      </c>
      <c r="C91" s="86" t="s">
        <v>52</v>
      </c>
      <c r="D91" s="96">
        <v>5190239</v>
      </c>
      <c r="E91" s="96">
        <f t="shared" si="0"/>
        <v>5190.239</v>
      </c>
      <c r="F91" s="96">
        <f>'Table 1'!C37</f>
        <v>30683</v>
      </c>
      <c r="G91" s="72">
        <f>F91/D91*1000</f>
        <v>5.911673816947544</v>
      </c>
      <c r="I91" s="76" t="s">
        <v>52</v>
      </c>
      <c r="J91" s="126"/>
      <c r="K91" s="127">
        <v>5.911673816947544</v>
      </c>
    </row>
    <row r="92" spans="2:11" ht="15">
      <c r="B92" s="1" t="s">
        <v>53</v>
      </c>
      <c r="C92" s="89" t="s">
        <v>53</v>
      </c>
      <c r="D92" s="100">
        <v>8281430</v>
      </c>
      <c r="E92" s="100">
        <f t="shared" si="0"/>
        <v>8281.43</v>
      </c>
      <c r="F92" s="166">
        <v>41105</v>
      </c>
      <c r="G92" s="167">
        <f>F92/D92*1000</f>
        <v>4.963514755301922</v>
      </c>
      <c r="I92" s="76" t="s">
        <v>53</v>
      </c>
      <c r="J92" s="126"/>
      <c r="K92" s="132">
        <v>4.963514755301922</v>
      </c>
    </row>
    <row r="93" spans="9:11" ht="15">
      <c r="I93" s="77" t="s">
        <v>50</v>
      </c>
      <c r="J93" s="130"/>
      <c r="K93" s="135">
        <v>3.458126143010444</v>
      </c>
    </row>
    <row r="96" ht="15">
      <c r="B96" s="1" t="s">
        <v>140</v>
      </c>
    </row>
    <row r="97" ht="15">
      <c r="B97" s="1" t="s">
        <v>159</v>
      </c>
    </row>
  </sheetData>
  <autoFilter ref="I60:K60">
    <sortState ref="I61:K97">
      <sortCondition descending="1" sortBy="value" ref="K61:K97"/>
    </sortState>
  </autoFilter>
  <hyperlinks>
    <hyperlink ref="B20" r:id="rId1" display="http://ec.europa.eu/eurostat/product?code=migr_resfirst,demo_r_gind3&amp;language=en&amp;mode=view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3"/>
  <sheetViews>
    <sheetView showGridLines="0" zoomScale="70" zoomScaleNormal="70" workbookViewId="0" topLeftCell="A1"/>
  </sheetViews>
  <sheetFormatPr defaultColWidth="9.140625" defaultRowHeight="15"/>
  <cols>
    <col min="1" max="2" width="13.28125" style="1" customWidth="1"/>
    <col min="3" max="3" width="18.140625" style="1" customWidth="1"/>
    <col min="4" max="4" width="9.421875" style="1" customWidth="1"/>
    <col min="5" max="5" width="8.140625" style="1" bestFit="1" customWidth="1"/>
    <col min="6" max="6" width="18.140625" style="1" customWidth="1"/>
    <col min="7" max="7" width="9.421875" style="1" customWidth="1"/>
    <col min="8" max="8" width="6.00390625" style="1" customWidth="1"/>
    <col min="9" max="9" width="6.421875" style="1" customWidth="1"/>
    <col min="10" max="10" width="25.28125" style="1" bestFit="1" customWidth="1"/>
    <col min="11" max="11" width="9.28125" style="1" bestFit="1" customWidth="1"/>
    <col min="12" max="12" width="24.8515625" style="1" customWidth="1"/>
    <col min="13" max="13" width="10.57421875" style="1" hidden="1" customWidth="1"/>
    <col min="14" max="14" width="8.8515625" style="1" customWidth="1"/>
    <col min="15" max="15" width="9.8515625" style="1" customWidth="1"/>
    <col min="16" max="16" width="5.8515625" style="1" customWidth="1"/>
    <col min="17" max="17" width="8.8515625" style="1" customWidth="1"/>
    <col min="18" max="18" width="9.8515625" style="1" customWidth="1"/>
    <col min="19" max="19" width="5.8515625" style="1" customWidth="1"/>
    <col min="20" max="20" width="8.8515625" style="1" customWidth="1"/>
    <col min="21" max="21" width="9.8515625" style="1" customWidth="1"/>
    <col min="22" max="22" width="5.8515625" style="1" customWidth="1"/>
    <col min="23" max="23" width="8.8515625" style="1" customWidth="1"/>
    <col min="24" max="24" width="9.8515625" style="1" customWidth="1"/>
    <col min="25" max="25" width="5.8515625" style="1" customWidth="1"/>
    <col min="26" max="26" width="9.8515625" style="1" customWidth="1"/>
    <col min="27" max="27" width="5.8515625" style="1" customWidth="1"/>
    <col min="28" max="29" width="9.140625" style="1" customWidth="1"/>
    <col min="30" max="34" width="9.28125" style="1" bestFit="1" customWidth="1"/>
    <col min="35" max="16384" width="9.140625" style="1" customWidth="1"/>
  </cols>
  <sheetData>
    <row r="2" ht="14.25" customHeight="1">
      <c r="B2" s="58" t="s">
        <v>143</v>
      </c>
    </row>
    <row r="3" ht="12.75" customHeight="1"/>
    <row r="4" ht="15">
      <c r="M4" s="184">
        <f>+F37-'Table 2'!C6</f>
        <v>0</v>
      </c>
    </row>
    <row r="5" ht="12.75" customHeight="1">
      <c r="M5" s="184">
        <f>+F38-'Table 2'!C7</f>
        <v>0</v>
      </c>
    </row>
    <row r="6" ht="12.75" customHeight="1">
      <c r="M6" s="184">
        <f>+F39-'Table 2'!C8</f>
        <v>0</v>
      </c>
    </row>
    <row r="7" ht="15">
      <c r="M7" s="184">
        <f>+F40-'Table 2'!C9</f>
        <v>0</v>
      </c>
    </row>
    <row r="8" ht="12.75" customHeight="1">
      <c r="M8" s="184">
        <f>+F41-'Table 2'!C10</f>
        <v>0</v>
      </c>
    </row>
    <row r="9" ht="12.75" customHeight="1">
      <c r="M9" s="184">
        <f>+F42-'Table 2'!C11</f>
        <v>0</v>
      </c>
    </row>
    <row r="10" ht="15">
      <c r="M10" s="184">
        <f>+F43-'Table 2'!C12</f>
        <v>0</v>
      </c>
    </row>
    <row r="11" ht="12.75" customHeight="1">
      <c r="M11" s="184">
        <f>+F44-'Table 2'!C13</f>
        <v>0</v>
      </c>
    </row>
    <row r="12" ht="12.75" customHeight="1">
      <c r="M12" s="184">
        <f>+F45-'Table 2'!C14</f>
        <v>0</v>
      </c>
    </row>
    <row r="13" ht="12.75" customHeight="1">
      <c r="M13" s="184">
        <f>+F46-'Table 2'!C15</f>
        <v>0</v>
      </c>
    </row>
    <row r="15" ht="12.75" customHeight="1"/>
    <row r="16" ht="12.75" customHeight="1"/>
    <row r="18" ht="12.75" customHeight="1"/>
    <row r="19" ht="12.75" customHeight="1"/>
    <row r="21" ht="12.75" customHeight="1"/>
    <row r="22" ht="12.75" customHeight="1"/>
    <row r="25" ht="12.75" customHeight="1"/>
    <row r="26" ht="15">
      <c r="B26" s="17"/>
    </row>
    <row r="27" ht="15">
      <c r="B27" s="1" t="s">
        <v>135</v>
      </c>
    </row>
    <row r="28" ht="12.75" customHeight="1">
      <c r="B28" s="106" t="s">
        <v>102</v>
      </c>
    </row>
    <row r="31" ht="12.75" customHeight="1"/>
    <row r="32" spans="7:11" ht="15">
      <c r="G32" s="5"/>
      <c r="H32" s="5"/>
      <c r="I32" s="5"/>
      <c r="J32" s="5"/>
      <c r="K32" s="5"/>
    </row>
    <row r="36" spans="2:6" ht="15">
      <c r="B36" s="31"/>
      <c r="C36" s="65" t="s">
        <v>113</v>
      </c>
      <c r="D36" s="65" t="s">
        <v>114</v>
      </c>
      <c r="E36" s="65" t="s">
        <v>111</v>
      </c>
      <c r="F36" s="65" t="s">
        <v>124</v>
      </c>
    </row>
    <row r="37" spans="2:6" ht="15">
      <c r="B37" s="119" t="s">
        <v>61</v>
      </c>
      <c r="C37" s="151">
        <v>160222</v>
      </c>
      <c r="D37" s="151">
        <v>236472</v>
      </c>
      <c r="E37" s="151">
        <v>305598</v>
      </c>
      <c r="F37" s="151">
        <v>499992</v>
      </c>
    </row>
    <row r="38" spans="2:6" ht="15">
      <c r="B38" s="76" t="s">
        <v>106</v>
      </c>
      <c r="C38" s="152">
        <v>199408</v>
      </c>
      <c r="D38" s="152">
        <v>171937</v>
      </c>
      <c r="E38" s="152">
        <v>199461</v>
      </c>
      <c r="F38" s="152">
        <v>261760</v>
      </c>
    </row>
    <row r="39" spans="2:6" ht="15">
      <c r="B39" s="76" t="s">
        <v>133</v>
      </c>
      <c r="C39" s="152">
        <v>159870</v>
      </c>
      <c r="D39" s="152">
        <v>165418</v>
      </c>
      <c r="E39" s="152">
        <v>170427</v>
      </c>
      <c r="F39" s="152">
        <v>167118</v>
      </c>
    </row>
    <row r="40" spans="2:6" ht="15">
      <c r="B40" s="76" t="s">
        <v>60</v>
      </c>
      <c r="C40" s="152">
        <v>157555</v>
      </c>
      <c r="D40" s="152">
        <v>200748</v>
      </c>
      <c r="E40" s="152">
        <v>136056</v>
      </c>
      <c r="F40" s="152">
        <v>135514</v>
      </c>
    </row>
    <row r="41" spans="2:6" ht="15">
      <c r="B41" s="76" t="s">
        <v>116</v>
      </c>
      <c r="C41" s="152">
        <v>24020</v>
      </c>
      <c r="D41" s="152">
        <v>41567</v>
      </c>
      <c r="E41" s="152">
        <v>85882</v>
      </c>
      <c r="F41" s="152">
        <v>104134</v>
      </c>
    </row>
    <row r="42" spans="2:6" ht="15">
      <c r="B42" s="76" t="s">
        <v>62</v>
      </c>
      <c r="C42" s="152">
        <v>102021</v>
      </c>
      <c r="D42" s="152">
        <v>102045</v>
      </c>
      <c r="E42" s="152">
        <v>96423</v>
      </c>
      <c r="F42" s="152">
        <v>96099</v>
      </c>
    </row>
    <row r="43" spans="2:6" ht="15">
      <c r="B43" s="76" t="s">
        <v>79</v>
      </c>
      <c r="C43" s="152">
        <v>29282</v>
      </c>
      <c r="D43" s="152">
        <v>76793</v>
      </c>
      <c r="E43" s="152">
        <v>80476</v>
      </c>
      <c r="F43" s="152">
        <v>82024</v>
      </c>
    </row>
    <row r="44" spans="2:6" ht="15">
      <c r="B44" s="76" t="s">
        <v>103</v>
      </c>
      <c r="C44" s="152">
        <v>65627</v>
      </c>
      <c r="D44" s="152">
        <v>72787</v>
      </c>
      <c r="E44" s="152">
        <v>75523</v>
      </c>
      <c r="F44" s="152">
        <v>73528</v>
      </c>
    </row>
    <row r="45" spans="2:6" ht="15">
      <c r="B45" s="76" t="s">
        <v>72</v>
      </c>
      <c r="C45" s="152">
        <v>59060</v>
      </c>
      <c r="D45" s="152">
        <v>59693</v>
      </c>
      <c r="E45" s="152">
        <v>57897</v>
      </c>
      <c r="F45" s="152">
        <v>58131</v>
      </c>
    </row>
    <row r="46" spans="2:6" ht="15">
      <c r="B46" s="77" t="s">
        <v>66</v>
      </c>
      <c r="C46" s="153">
        <v>57132</v>
      </c>
      <c r="D46" s="153">
        <v>55039</v>
      </c>
      <c r="E46" s="153">
        <v>57130</v>
      </c>
      <c r="F46" s="153">
        <v>57027</v>
      </c>
    </row>
    <row r="48" ht="15">
      <c r="B48" s="1" t="s">
        <v>120</v>
      </c>
    </row>
    <row r="56" spans="7:11" ht="15">
      <c r="G56" s="5"/>
      <c r="H56" s="5"/>
      <c r="I56" s="5"/>
      <c r="J56" s="5"/>
      <c r="K56" s="5"/>
    </row>
    <row r="69" ht="12.75" customHeight="1">
      <c r="B69" s="1" t="s">
        <v>144</v>
      </c>
    </row>
    <row r="72" ht="12.75" customHeight="1"/>
    <row r="75" ht="12.75" customHeight="1"/>
    <row r="78" ht="12.75" customHeight="1"/>
    <row r="81" ht="12.75" customHeight="1"/>
    <row r="84" ht="12.75" customHeight="1"/>
    <row r="87" ht="12.75" customHeight="1"/>
    <row r="90" ht="12.75" customHeight="1"/>
    <row r="93" ht="12.75" customHeight="1"/>
    <row r="96" ht="12.75" customHeight="1"/>
    <row r="99" ht="12.75" customHeight="1"/>
    <row r="203" ht="15">
      <c r="G203" s="75"/>
    </row>
  </sheetData>
  <hyperlinks>
    <hyperlink ref="B28" r:id="rId1" display="http://ec.europa.eu/eurostat/product?code=migr_resfirst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8"/>
  <sheetViews>
    <sheetView showGridLines="0" workbookViewId="0" topLeftCell="A22">
      <selection activeCell="O56" sqref="O56"/>
    </sheetView>
  </sheetViews>
  <sheetFormatPr defaultColWidth="8.8515625" defaultRowHeight="15"/>
  <cols>
    <col min="1" max="1" width="8.8515625" style="1" customWidth="1"/>
    <col min="2" max="2" width="15.140625" style="1" customWidth="1"/>
    <col min="3" max="3" width="9.421875" style="1" customWidth="1"/>
    <col min="4" max="4" width="7.7109375" style="1" customWidth="1"/>
    <col min="5" max="5" width="8.8515625" style="1" customWidth="1"/>
    <col min="6" max="6" width="6.28125" style="1" customWidth="1"/>
    <col min="7" max="7" width="7.7109375" style="1" customWidth="1"/>
    <col min="8" max="8" width="8.8515625" style="1" customWidth="1"/>
    <col min="9" max="9" width="5.8515625" style="1" customWidth="1"/>
    <col min="10" max="10" width="7.7109375" style="1" customWidth="1"/>
    <col min="11" max="11" width="8.8515625" style="1" customWidth="1"/>
    <col min="12" max="12" width="7.8515625" style="1" customWidth="1"/>
    <col min="13" max="13" width="7.7109375" style="1" customWidth="1"/>
    <col min="14" max="14" width="8.8515625" style="1" customWidth="1"/>
    <col min="15" max="15" width="7.00390625" style="1" customWidth="1"/>
    <col min="16" max="16" width="8.8515625" style="1" customWidth="1"/>
    <col min="17" max="17" width="5.8515625" style="1" customWidth="1"/>
    <col min="18" max="18" width="8.8515625" style="1" customWidth="1"/>
    <col min="19" max="19" width="8.8515625" style="1" hidden="1" customWidth="1"/>
    <col min="20" max="20" width="8.8515625" style="1" customWidth="1"/>
    <col min="21" max="16384" width="8.8515625" style="1" customWidth="1"/>
  </cols>
  <sheetData>
    <row r="2" spans="14:17" ht="15">
      <c r="N2" s="16"/>
      <c r="O2" s="16"/>
      <c r="P2" s="16"/>
      <c r="Q2" s="16"/>
    </row>
    <row r="3" spans="2:17" ht="15">
      <c r="B3" s="58" t="s">
        <v>150</v>
      </c>
      <c r="N3" s="16"/>
      <c r="O3" s="16"/>
      <c r="P3" s="16"/>
      <c r="Q3" s="16"/>
    </row>
    <row r="4" spans="3:17" ht="15">
      <c r="C4" s="58" t="s">
        <v>155</v>
      </c>
      <c r="E4" s="16"/>
      <c r="F4" s="16"/>
      <c r="H4" s="16"/>
      <c r="I4" s="16"/>
      <c r="K4" s="16"/>
      <c r="L4" s="16"/>
      <c r="N4" s="16"/>
      <c r="O4" s="16"/>
      <c r="P4" s="16"/>
      <c r="Q4" s="16"/>
    </row>
    <row r="5" spans="2:22" ht="15">
      <c r="B5" s="241" t="s">
        <v>54</v>
      </c>
      <c r="C5" s="241" t="s">
        <v>55</v>
      </c>
      <c r="D5" s="243" t="s">
        <v>104</v>
      </c>
      <c r="E5" s="244"/>
      <c r="F5" s="244"/>
      <c r="G5" s="244"/>
      <c r="H5" s="244"/>
      <c r="I5" s="244"/>
      <c r="J5" s="244"/>
      <c r="K5" s="244"/>
      <c r="L5" s="244"/>
      <c r="M5" s="245"/>
      <c r="N5" s="245"/>
      <c r="O5" s="254"/>
      <c r="P5" s="246" t="s">
        <v>105</v>
      </c>
      <c r="Q5" s="245"/>
      <c r="R5" s="5"/>
      <c r="S5" s="5"/>
      <c r="T5" s="5"/>
      <c r="U5" s="5"/>
      <c r="V5" s="5"/>
    </row>
    <row r="6" spans="2:22" ht="15">
      <c r="B6" s="242"/>
      <c r="C6" s="242"/>
      <c r="D6" s="170" t="s">
        <v>56</v>
      </c>
      <c r="E6" s="171" t="s">
        <v>94</v>
      </c>
      <c r="F6" s="172" t="s">
        <v>22</v>
      </c>
      <c r="G6" s="170" t="s">
        <v>57</v>
      </c>
      <c r="H6" s="171" t="s">
        <v>94</v>
      </c>
      <c r="I6" s="172" t="s">
        <v>22</v>
      </c>
      <c r="J6" s="170" t="s">
        <v>58</v>
      </c>
      <c r="K6" s="171" t="s">
        <v>94</v>
      </c>
      <c r="L6" s="172" t="s">
        <v>22</v>
      </c>
      <c r="M6" s="170" t="s">
        <v>59</v>
      </c>
      <c r="N6" s="171" t="s">
        <v>94</v>
      </c>
      <c r="O6" s="172" t="s">
        <v>22</v>
      </c>
      <c r="P6" s="170" t="s">
        <v>94</v>
      </c>
      <c r="Q6" s="171" t="s">
        <v>22</v>
      </c>
      <c r="R6" s="5"/>
      <c r="S6" s="5"/>
      <c r="T6" s="5"/>
      <c r="U6" s="5"/>
      <c r="V6" s="5"/>
    </row>
    <row r="7" spans="2:22" ht="15">
      <c r="B7" s="154" t="s">
        <v>62</v>
      </c>
      <c r="C7" s="155">
        <v>67739</v>
      </c>
      <c r="D7" s="156" t="s">
        <v>6</v>
      </c>
      <c r="E7" s="52">
        <v>28329</v>
      </c>
      <c r="F7" s="157">
        <f>E7/C7*100</f>
        <v>41.82081223519686</v>
      </c>
      <c r="G7" s="156" t="s">
        <v>8</v>
      </c>
      <c r="H7" s="52">
        <v>14506</v>
      </c>
      <c r="I7" s="157">
        <f>H7/C7*100</f>
        <v>21.41454701132287</v>
      </c>
      <c r="J7" s="156" t="s">
        <v>7</v>
      </c>
      <c r="K7" s="52">
        <v>14354</v>
      </c>
      <c r="L7" s="157">
        <f>K7/C7*100</f>
        <v>21.19015633534596</v>
      </c>
      <c r="M7" s="156" t="s">
        <v>0</v>
      </c>
      <c r="N7" s="52">
        <v>4280</v>
      </c>
      <c r="O7" s="157">
        <f>N7/C7*100</f>
        <v>6.318369034086715</v>
      </c>
      <c r="P7" s="52">
        <f>C7-E7-H7-K7-N7</f>
        <v>6270</v>
      </c>
      <c r="Q7" s="158">
        <f>+P7/C7*100</f>
        <v>9.256115384047595</v>
      </c>
      <c r="R7" s="5"/>
      <c r="S7" s="208">
        <f>+C7-'Figure 2'!D48</f>
        <v>0</v>
      </c>
      <c r="T7" s="5"/>
      <c r="U7" s="5"/>
      <c r="V7" s="5"/>
    </row>
    <row r="8" spans="2:22" ht="15">
      <c r="B8" s="2" t="s">
        <v>60</v>
      </c>
      <c r="C8" s="3">
        <v>52001</v>
      </c>
      <c r="D8" s="7" t="s">
        <v>16</v>
      </c>
      <c r="E8" s="52">
        <v>24655</v>
      </c>
      <c r="F8" s="8">
        <f>E8/C8*100</f>
        <v>47.41254975865849</v>
      </c>
      <c r="G8" s="7" t="s">
        <v>8</v>
      </c>
      <c r="H8" s="52">
        <v>7146</v>
      </c>
      <c r="I8" s="8">
        <f>H8/C8*100</f>
        <v>13.742043422241878</v>
      </c>
      <c r="J8" s="7" t="s">
        <v>3</v>
      </c>
      <c r="K8" s="52">
        <v>6517</v>
      </c>
      <c r="L8" s="8">
        <f>K8/C8*100</f>
        <v>12.53245129901348</v>
      </c>
      <c r="M8" s="7" t="s">
        <v>10</v>
      </c>
      <c r="N8" s="52">
        <v>2614</v>
      </c>
      <c r="O8" s="8">
        <f>N8/C8*100</f>
        <v>5.026826407184477</v>
      </c>
      <c r="P8" s="52">
        <f>C8-E8-H8-K8-N8</f>
        <v>11069</v>
      </c>
      <c r="Q8" s="9">
        <f>+P8/C8*100</f>
        <v>21.286129112901676</v>
      </c>
      <c r="R8" s="5"/>
      <c r="S8" s="208">
        <f>+C8-'Figure 2'!D47</f>
        <v>0</v>
      </c>
      <c r="T8" s="5"/>
      <c r="U8" s="5"/>
      <c r="V8" s="5"/>
    </row>
    <row r="9" spans="2:22" ht="15">
      <c r="B9" s="2" t="s">
        <v>116</v>
      </c>
      <c r="C9" s="3">
        <v>35373</v>
      </c>
      <c r="D9" s="7" t="s">
        <v>3</v>
      </c>
      <c r="E9" s="52">
        <v>13689</v>
      </c>
      <c r="F9" s="8">
        <f>E9/C9*100</f>
        <v>38.699007717750824</v>
      </c>
      <c r="G9" s="7" t="s">
        <v>15</v>
      </c>
      <c r="H9" s="52">
        <v>11070</v>
      </c>
      <c r="I9" s="8">
        <f>H9/C9*100</f>
        <v>31.295055550843863</v>
      </c>
      <c r="J9" s="7" t="s">
        <v>2</v>
      </c>
      <c r="K9" s="52">
        <v>6570</v>
      </c>
      <c r="L9" s="8">
        <f>K9/C9*100</f>
        <v>18.573488253752863</v>
      </c>
      <c r="M9" s="7" t="s">
        <v>0</v>
      </c>
      <c r="N9" s="52">
        <v>1084</v>
      </c>
      <c r="O9" s="8">
        <f>N9/C9*100</f>
        <v>3.064484211121477</v>
      </c>
      <c r="P9" s="52">
        <f>C9-E9-H9-K9-N9</f>
        <v>2960</v>
      </c>
      <c r="Q9" s="9">
        <f>+P9/C9*100</f>
        <v>8.367964266530969</v>
      </c>
      <c r="R9" s="5"/>
      <c r="S9" s="208">
        <f>+C9-'Figure 2'!D49</f>
        <v>0</v>
      </c>
      <c r="T9" s="5"/>
      <c r="U9" s="5"/>
      <c r="V9" s="5"/>
    </row>
    <row r="10" spans="2:22" ht="15">
      <c r="B10" s="2" t="s">
        <v>156</v>
      </c>
      <c r="C10" s="3">
        <v>34938</v>
      </c>
      <c r="D10" s="7" t="s">
        <v>8</v>
      </c>
      <c r="E10" s="52">
        <v>8111</v>
      </c>
      <c r="F10" s="8">
        <f>E10/C10*100</f>
        <v>23.21541015513195</v>
      </c>
      <c r="G10" s="7" t="s">
        <v>6</v>
      </c>
      <c r="H10" s="52">
        <v>6450</v>
      </c>
      <c r="I10" s="8">
        <f>H10/C10*100</f>
        <v>18.46127425725571</v>
      </c>
      <c r="J10" s="7" t="s">
        <v>3</v>
      </c>
      <c r="K10" s="52">
        <v>4125</v>
      </c>
      <c r="L10" s="8">
        <f>K10/C10*100</f>
        <v>11.806628885454233</v>
      </c>
      <c r="M10" s="7" t="s">
        <v>16</v>
      </c>
      <c r="N10" s="168">
        <v>3069</v>
      </c>
      <c r="O10" s="8">
        <f>N10/C10*100</f>
        <v>8.78413189077795</v>
      </c>
      <c r="P10" s="52">
        <f>C10-E10-H10-K10-N10</f>
        <v>13183</v>
      </c>
      <c r="Q10" s="9">
        <f>+P10/C10*100</f>
        <v>37.73255481138016</v>
      </c>
      <c r="R10" s="5"/>
      <c r="S10" s="208">
        <f>+C10-'Figure 2'!$D$46</f>
        <v>0</v>
      </c>
      <c r="T10" s="5"/>
      <c r="U10" s="5"/>
      <c r="V10" s="5"/>
    </row>
    <row r="11" spans="2:22" ht="15">
      <c r="B11" s="11" t="s">
        <v>64</v>
      </c>
      <c r="C11" s="12">
        <v>29356</v>
      </c>
      <c r="D11" s="13" t="s">
        <v>5</v>
      </c>
      <c r="E11" s="53">
        <v>13824</v>
      </c>
      <c r="F11" s="14">
        <f>E11/C11*100</f>
        <v>47.09088431666439</v>
      </c>
      <c r="G11" s="13" t="s">
        <v>8</v>
      </c>
      <c r="H11" s="53">
        <v>11640</v>
      </c>
      <c r="I11" s="14">
        <f>H11/C11*100</f>
        <v>39.65117863469138</v>
      </c>
      <c r="J11" s="13" t="s">
        <v>3</v>
      </c>
      <c r="K11" s="53">
        <v>1702</v>
      </c>
      <c r="L11" s="14">
        <f>K11/C11*100</f>
        <v>5.797792614797656</v>
      </c>
      <c r="M11" s="13" t="s">
        <v>16</v>
      </c>
      <c r="N11" s="169">
        <v>715</v>
      </c>
      <c r="O11" s="14">
        <f>N11/C11*100</f>
        <v>2.43561793159831</v>
      </c>
      <c r="P11" s="53">
        <f>C11-E11-H11-K11-N11</f>
        <v>1475</v>
      </c>
      <c r="Q11" s="15">
        <f>+P11/C11*100</f>
        <v>5.024526502248262</v>
      </c>
      <c r="R11" s="5"/>
      <c r="S11" s="208"/>
      <c r="T11" s="5"/>
      <c r="U11" s="5"/>
      <c r="V11" s="5"/>
    </row>
    <row r="12" spans="5:22" ht="15">
      <c r="E12" s="16"/>
      <c r="F12" s="16"/>
      <c r="H12" s="16"/>
      <c r="I12" s="16"/>
      <c r="K12" s="16"/>
      <c r="L12" s="16"/>
      <c r="N12" s="16"/>
      <c r="O12" s="16"/>
      <c r="P12" s="16"/>
      <c r="Q12" s="16"/>
      <c r="R12" s="5"/>
      <c r="S12" s="208"/>
      <c r="T12" s="5"/>
      <c r="U12" s="5"/>
      <c r="V12" s="5"/>
    </row>
    <row r="13" spans="3:22" ht="15">
      <c r="C13" s="58" t="s">
        <v>67</v>
      </c>
      <c r="E13" s="16"/>
      <c r="F13" s="16"/>
      <c r="H13" s="16"/>
      <c r="I13" s="16"/>
      <c r="K13" s="16"/>
      <c r="L13" s="16"/>
      <c r="N13" s="16"/>
      <c r="O13" s="16"/>
      <c r="P13" s="16"/>
      <c r="Q13" s="16"/>
      <c r="R13" s="5"/>
      <c r="S13" s="208"/>
      <c r="T13" s="5"/>
      <c r="U13" s="5"/>
      <c r="V13" s="5"/>
    </row>
    <row r="14" spans="2:22" ht="15">
      <c r="B14" s="241" t="s">
        <v>54</v>
      </c>
      <c r="C14" s="241" t="s">
        <v>55</v>
      </c>
      <c r="D14" s="243" t="s">
        <v>104</v>
      </c>
      <c r="E14" s="244"/>
      <c r="F14" s="244"/>
      <c r="G14" s="244"/>
      <c r="H14" s="244"/>
      <c r="I14" s="244"/>
      <c r="J14" s="244"/>
      <c r="K14" s="244"/>
      <c r="L14" s="244"/>
      <c r="M14" s="245"/>
      <c r="N14" s="245"/>
      <c r="O14" s="254"/>
      <c r="P14" s="246" t="s">
        <v>105</v>
      </c>
      <c r="Q14" s="245"/>
      <c r="R14" s="5"/>
      <c r="S14" s="208"/>
      <c r="T14" s="5"/>
      <c r="U14" s="5"/>
      <c r="V14" s="5"/>
    </row>
    <row r="15" spans="2:22" ht="15">
      <c r="B15" s="242"/>
      <c r="C15" s="242"/>
      <c r="D15" s="170" t="s">
        <v>56</v>
      </c>
      <c r="E15" s="171" t="s">
        <v>94</v>
      </c>
      <c r="F15" s="172" t="s">
        <v>22</v>
      </c>
      <c r="G15" s="170" t="s">
        <v>57</v>
      </c>
      <c r="H15" s="171" t="s">
        <v>94</v>
      </c>
      <c r="I15" s="172" t="s">
        <v>22</v>
      </c>
      <c r="J15" s="170" t="s">
        <v>58</v>
      </c>
      <c r="K15" s="171" t="s">
        <v>94</v>
      </c>
      <c r="L15" s="172" t="s">
        <v>22</v>
      </c>
      <c r="M15" s="170" t="s">
        <v>59</v>
      </c>
      <c r="N15" s="171" t="s">
        <v>94</v>
      </c>
      <c r="O15" s="172" t="s">
        <v>22</v>
      </c>
      <c r="P15" s="170" t="s">
        <v>94</v>
      </c>
      <c r="Q15" s="171" t="s">
        <v>22</v>
      </c>
      <c r="R15" s="5"/>
      <c r="S15" s="208"/>
      <c r="T15" s="5"/>
      <c r="U15" s="5"/>
      <c r="V15" s="5"/>
    </row>
    <row r="16" spans="2:22" ht="15">
      <c r="B16" s="2" t="s">
        <v>156</v>
      </c>
      <c r="C16" s="155">
        <v>102223</v>
      </c>
      <c r="D16" s="156" t="s">
        <v>16</v>
      </c>
      <c r="E16" s="52">
        <v>68608</v>
      </c>
      <c r="F16" s="157">
        <f>E16/C16*100</f>
        <v>67.11601107382879</v>
      </c>
      <c r="G16" s="156" t="s">
        <v>7</v>
      </c>
      <c r="H16" s="168">
        <v>10133</v>
      </c>
      <c r="I16" s="157">
        <f>H16/C16*100</f>
        <v>9.912641969028495</v>
      </c>
      <c r="J16" s="156" t="s">
        <v>8</v>
      </c>
      <c r="K16" s="52">
        <v>5141</v>
      </c>
      <c r="L16" s="157">
        <f>K16/C16*100</f>
        <v>5.029200864776029</v>
      </c>
      <c r="M16" s="156" t="s">
        <v>6</v>
      </c>
      <c r="N16" s="52">
        <v>3714</v>
      </c>
      <c r="O16" s="157">
        <f>N16/C16*100</f>
        <v>3.6332332253993718</v>
      </c>
      <c r="P16" s="52">
        <f>C16-E16-H16-K16-N16</f>
        <v>14627</v>
      </c>
      <c r="Q16" s="158">
        <f>+P16/C16*100</f>
        <v>14.308912866967315</v>
      </c>
      <c r="R16" s="5"/>
      <c r="S16" s="208">
        <f>+C16-'Figure 2'!$E$46</f>
        <v>0</v>
      </c>
      <c r="T16" s="5"/>
      <c r="U16" s="5"/>
      <c r="V16" s="5"/>
    </row>
    <row r="17" spans="2:22" ht="15">
      <c r="B17" s="2" t="s">
        <v>106</v>
      </c>
      <c r="C17" s="3">
        <v>80643</v>
      </c>
      <c r="D17" s="7" t="s">
        <v>16</v>
      </c>
      <c r="E17" s="52">
        <v>58934</v>
      </c>
      <c r="F17" s="8">
        <f>E17/C17*100</f>
        <v>73.08011854717707</v>
      </c>
      <c r="G17" s="7" t="s">
        <v>6</v>
      </c>
      <c r="H17" s="52">
        <v>4199</v>
      </c>
      <c r="I17" s="8">
        <f>H17/C17*100</f>
        <v>5.206899544907804</v>
      </c>
      <c r="J17" s="7" t="s">
        <v>2</v>
      </c>
      <c r="K17" s="52">
        <v>3021</v>
      </c>
      <c r="L17" s="8">
        <f>K17/C17*100</f>
        <v>3.7461403965626277</v>
      </c>
      <c r="M17" s="7" t="s">
        <v>8</v>
      </c>
      <c r="N17" s="52">
        <v>2921</v>
      </c>
      <c r="O17" s="8">
        <f>N17/C17*100</f>
        <v>3.622137073273564</v>
      </c>
      <c r="P17" s="52">
        <f>C17-E17-H17-K17-N17</f>
        <v>11568</v>
      </c>
      <c r="Q17" s="9">
        <f>+P17/C17*100</f>
        <v>14.34470443807894</v>
      </c>
      <c r="R17" s="5"/>
      <c r="S17" s="208">
        <f>+C17-'Figure 2'!$E$45</f>
        <v>0</v>
      </c>
      <c r="T17" s="5"/>
      <c r="U17" s="5"/>
      <c r="V17" s="5"/>
    </row>
    <row r="18" spans="2:22" ht="15">
      <c r="B18" s="2" t="s">
        <v>61</v>
      </c>
      <c r="C18" s="3">
        <v>30356</v>
      </c>
      <c r="D18" s="7" t="s">
        <v>12</v>
      </c>
      <c r="E18" s="52">
        <v>23723</v>
      </c>
      <c r="F18" s="8">
        <f>E18/C18*100</f>
        <v>78.14929503228358</v>
      </c>
      <c r="G18" s="7" t="s">
        <v>1</v>
      </c>
      <c r="H18" s="52">
        <v>1649</v>
      </c>
      <c r="I18" s="8">
        <f>H18/C18*100</f>
        <v>5.432204506522599</v>
      </c>
      <c r="J18" s="7" t="s">
        <v>16</v>
      </c>
      <c r="K18" s="52">
        <v>778</v>
      </c>
      <c r="L18" s="8">
        <f>K18/C18*100</f>
        <v>2.56292001581236</v>
      </c>
      <c r="M18" s="7" t="s">
        <v>14</v>
      </c>
      <c r="N18" s="52">
        <v>639</v>
      </c>
      <c r="O18" s="8">
        <f>N18/C18*100</f>
        <v>2.1050204242983264</v>
      </c>
      <c r="P18" s="52">
        <f>C18-E18-H18-K18-N18</f>
        <v>3567</v>
      </c>
      <c r="Q18" s="9">
        <f>+P18/C18*100</f>
        <v>11.750560021083146</v>
      </c>
      <c r="R18" s="5"/>
      <c r="S18" s="208">
        <f>+C18-'Figure 2'!$E$44</f>
        <v>0</v>
      </c>
      <c r="T18" s="5"/>
      <c r="U18" s="5"/>
      <c r="V18" s="5"/>
    </row>
    <row r="19" spans="2:22" ht="15">
      <c r="B19" s="2" t="s">
        <v>66</v>
      </c>
      <c r="C19" s="3">
        <v>24344</v>
      </c>
      <c r="D19" s="7" t="s">
        <v>4</v>
      </c>
      <c r="E19" s="52">
        <v>10420</v>
      </c>
      <c r="F19" s="8">
        <f>E19/C19*100</f>
        <v>42.80315478146566</v>
      </c>
      <c r="G19" s="7" t="s">
        <v>16</v>
      </c>
      <c r="H19" s="52">
        <v>3634</v>
      </c>
      <c r="I19" s="8">
        <f>H19/C19*100</f>
        <v>14.927702924745317</v>
      </c>
      <c r="J19" s="7" t="s">
        <v>7</v>
      </c>
      <c r="K19" s="52">
        <v>2815</v>
      </c>
      <c r="L19" s="8">
        <f>K19/C19*100</f>
        <v>11.563424252382518</v>
      </c>
      <c r="M19" s="7" t="s">
        <v>6</v>
      </c>
      <c r="N19" s="52">
        <v>1998</v>
      </c>
      <c r="O19" s="8">
        <f>N19/C19*100</f>
        <v>8.207361156753205</v>
      </c>
      <c r="P19" s="52">
        <f>C19-E19-H19-K19-N19</f>
        <v>5477</v>
      </c>
      <c r="Q19" s="9">
        <f>+P19/C19*100</f>
        <v>22.498356884653305</v>
      </c>
      <c r="R19" s="5"/>
      <c r="S19" s="208">
        <f>+C19-'Figure 2'!$E$53</f>
        <v>0</v>
      </c>
      <c r="T19" s="5"/>
      <c r="U19" s="5"/>
      <c r="V19" s="5"/>
    </row>
    <row r="20" spans="2:22" ht="15">
      <c r="B20" s="11" t="s">
        <v>60</v>
      </c>
      <c r="C20" s="12">
        <v>20931</v>
      </c>
      <c r="D20" s="13" t="s">
        <v>16</v>
      </c>
      <c r="E20" s="53">
        <v>10335</v>
      </c>
      <c r="F20" s="14">
        <f>E20/C20*100</f>
        <v>49.37652286082844</v>
      </c>
      <c r="G20" s="13" t="s">
        <v>7</v>
      </c>
      <c r="H20" s="53">
        <v>1901</v>
      </c>
      <c r="I20" s="14">
        <f>H20/C20*100</f>
        <v>9.082222540729063</v>
      </c>
      <c r="J20" s="13" t="s">
        <v>8</v>
      </c>
      <c r="K20" s="53">
        <v>1148</v>
      </c>
      <c r="L20" s="14">
        <f>K20/C20*100</f>
        <v>5.484687783670155</v>
      </c>
      <c r="M20" s="13" t="s">
        <v>4</v>
      </c>
      <c r="N20" s="53">
        <v>1099</v>
      </c>
      <c r="O20" s="14">
        <f>N20/C20*100</f>
        <v>5.25058525631838</v>
      </c>
      <c r="P20" s="53">
        <f>C20-E20-H20-K20-N20</f>
        <v>6448</v>
      </c>
      <c r="Q20" s="15">
        <f>+P20/C20*100</f>
        <v>30.805981558453965</v>
      </c>
      <c r="R20" s="5"/>
      <c r="S20" s="208">
        <f>+C20-'Figure 2'!$E$47</f>
        <v>0</v>
      </c>
      <c r="T20" s="5"/>
      <c r="U20" s="5"/>
      <c r="V20" s="5"/>
    </row>
    <row r="21" spans="18:22" ht="15">
      <c r="R21" s="5"/>
      <c r="S21" s="208"/>
      <c r="T21" s="5"/>
      <c r="U21" s="5"/>
      <c r="V21" s="5"/>
    </row>
    <row r="22" spans="18:22" ht="15">
      <c r="R22" s="5"/>
      <c r="S22" s="208"/>
      <c r="T22" s="5"/>
      <c r="U22" s="5"/>
      <c r="V22" s="5"/>
    </row>
    <row r="23" spans="3:22" ht="15">
      <c r="C23" s="58" t="s">
        <v>68</v>
      </c>
      <c r="E23" s="16"/>
      <c r="F23" s="16"/>
      <c r="H23" s="16"/>
      <c r="I23" s="16"/>
      <c r="K23" s="16"/>
      <c r="L23" s="16"/>
      <c r="N23" s="16"/>
      <c r="O23" s="16"/>
      <c r="P23" s="16"/>
      <c r="Q23" s="16"/>
      <c r="R23" s="5"/>
      <c r="S23" s="208"/>
      <c r="T23" s="5"/>
      <c r="U23" s="5"/>
      <c r="V23" s="5"/>
    </row>
    <row r="24" spans="2:22" ht="15">
      <c r="B24" s="241" t="s">
        <v>54</v>
      </c>
      <c r="C24" s="241" t="s">
        <v>55</v>
      </c>
      <c r="D24" s="243" t="s">
        <v>104</v>
      </c>
      <c r="E24" s="244"/>
      <c r="F24" s="244"/>
      <c r="G24" s="244"/>
      <c r="H24" s="244"/>
      <c r="I24" s="244"/>
      <c r="J24" s="244"/>
      <c r="K24" s="244"/>
      <c r="L24" s="244"/>
      <c r="M24" s="245"/>
      <c r="N24" s="245"/>
      <c r="O24" s="254"/>
      <c r="P24" s="246" t="s">
        <v>105</v>
      </c>
      <c r="Q24" s="245"/>
      <c r="R24" s="5"/>
      <c r="S24" s="208"/>
      <c r="T24" s="5"/>
      <c r="U24" s="5"/>
      <c r="V24" s="5"/>
    </row>
    <row r="25" spans="2:22" ht="15">
      <c r="B25" s="242"/>
      <c r="C25" s="242"/>
      <c r="D25" s="170" t="s">
        <v>56</v>
      </c>
      <c r="E25" s="171" t="s">
        <v>94</v>
      </c>
      <c r="F25" s="172" t="s">
        <v>22</v>
      </c>
      <c r="G25" s="170" t="s">
        <v>57</v>
      </c>
      <c r="H25" s="171" t="s">
        <v>94</v>
      </c>
      <c r="I25" s="172" t="s">
        <v>22</v>
      </c>
      <c r="J25" s="170" t="s">
        <v>58</v>
      </c>
      <c r="K25" s="171" t="s">
        <v>94</v>
      </c>
      <c r="L25" s="172" t="s">
        <v>22</v>
      </c>
      <c r="M25" s="170" t="s">
        <v>59</v>
      </c>
      <c r="N25" s="171" t="s">
        <v>94</v>
      </c>
      <c r="O25" s="172" t="s">
        <v>22</v>
      </c>
      <c r="P25" s="170" t="s">
        <v>94</v>
      </c>
      <c r="Q25" s="171" t="s">
        <v>22</v>
      </c>
      <c r="R25" s="5"/>
      <c r="S25" s="208"/>
      <c r="T25" s="5"/>
      <c r="U25" s="5"/>
      <c r="V25" s="5"/>
    </row>
    <row r="26" spans="2:22" ht="15">
      <c r="B26" s="154" t="s">
        <v>61</v>
      </c>
      <c r="C26" s="155">
        <v>376037</v>
      </c>
      <c r="D26" s="156" t="s">
        <v>12</v>
      </c>
      <c r="E26" s="52">
        <v>354144</v>
      </c>
      <c r="F26" s="157">
        <f>E26/C26*100</f>
        <v>94.17796652988935</v>
      </c>
      <c r="G26" s="156" t="s">
        <v>1</v>
      </c>
      <c r="H26" s="52">
        <v>8051</v>
      </c>
      <c r="I26" s="157">
        <f>H26/C26*100</f>
        <v>2.1410127194930286</v>
      </c>
      <c r="J26" s="156" t="s">
        <v>2</v>
      </c>
      <c r="K26" s="52">
        <v>1547</v>
      </c>
      <c r="L26" s="157">
        <f>K26/C26*100</f>
        <v>0.41139568712653274</v>
      </c>
      <c r="M26" s="156" t="s">
        <v>9</v>
      </c>
      <c r="N26" s="52">
        <v>1363</v>
      </c>
      <c r="O26" s="157">
        <f>N26/C26*100</f>
        <v>0.362464331967333</v>
      </c>
      <c r="P26" s="52">
        <f>C26-E26-H26-K26-N26</f>
        <v>10932</v>
      </c>
      <c r="Q26" s="158">
        <f>+P26/C26*100</f>
        <v>2.9071607315237595</v>
      </c>
      <c r="R26" s="5"/>
      <c r="S26" s="208">
        <f>+C26-'Figure 2'!F44</f>
        <v>0</v>
      </c>
      <c r="T26" s="5"/>
      <c r="U26" s="5"/>
      <c r="V26" s="5"/>
    </row>
    <row r="27" spans="2:22" ht="15">
      <c r="B27" s="2" t="s">
        <v>60</v>
      </c>
      <c r="C27" s="3">
        <v>52188</v>
      </c>
      <c r="D27" s="7" t="s">
        <v>16</v>
      </c>
      <c r="E27" s="52">
        <v>29670</v>
      </c>
      <c r="F27" s="8">
        <f>E27/C27*100</f>
        <v>56.852149919521736</v>
      </c>
      <c r="G27" s="7" t="s">
        <v>10</v>
      </c>
      <c r="H27" s="52">
        <v>3185</v>
      </c>
      <c r="I27" s="8">
        <f>H27/C27*100</f>
        <v>6.1029355407373345</v>
      </c>
      <c r="J27" s="7" t="s">
        <v>15</v>
      </c>
      <c r="K27" s="52">
        <v>3113</v>
      </c>
      <c r="L27" s="8">
        <f>K27/C27*100</f>
        <v>5.96497279067985</v>
      </c>
      <c r="M27" s="7" t="s">
        <v>8</v>
      </c>
      <c r="N27" s="52">
        <v>2645</v>
      </c>
      <c r="O27" s="8">
        <f>N27/C27*100</f>
        <v>5.0682149153062</v>
      </c>
      <c r="P27" s="52">
        <f>C27-E27-H27-K27-N27</f>
        <v>13575</v>
      </c>
      <c r="Q27" s="9">
        <f>+P27/C27*100</f>
        <v>26.011726833754885</v>
      </c>
      <c r="R27" s="5"/>
      <c r="S27" s="208">
        <f>+C27-'Figure 2'!$F$47</f>
        <v>0</v>
      </c>
      <c r="T27" s="5"/>
      <c r="U27" s="5"/>
      <c r="V27" s="5"/>
    </row>
    <row r="28" spans="2:22" ht="15">
      <c r="B28" s="2" t="s">
        <v>106</v>
      </c>
      <c r="C28" s="3">
        <v>37861</v>
      </c>
      <c r="D28" s="7" t="s">
        <v>16</v>
      </c>
      <c r="E28" s="52">
        <v>24541</v>
      </c>
      <c r="F28" s="8">
        <f>E28/C28*100</f>
        <v>64.8186788515887</v>
      </c>
      <c r="G28" s="7" t="s">
        <v>7</v>
      </c>
      <c r="H28" s="52">
        <v>2184</v>
      </c>
      <c r="I28" s="8">
        <f>H28/C28*100</f>
        <v>5.768468872982753</v>
      </c>
      <c r="J28" s="7" t="s">
        <v>10</v>
      </c>
      <c r="K28" s="52">
        <v>1802</v>
      </c>
      <c r="L28" s="8">
        <f>K28/C28*100</f>
        <v>4.7595150682760625</v>
      </c>
      <c r="M28" s="7" t="s">
        <v>3</v>
      </c>
      <c r="N28" s="52">
        <v>1607</v>
      </c>
      <c r="O28" s="8">
        <f>N28/C28*100</f>
        <v>4.244473204616888</v>
      </c>
      <c r="P28" s="52">
        <f>C28-E28-H28-K28-N28</f>
        <v>7727</v>
      </c>
      <c r="Q28" s="9">
        <f>+P28/C28*100</f>
        <v>20.40886400253559</v>
      </c>
      <c r="R28" s="5"/>
      <c r="S28" s="208">
        <f>+C28-'Figure 2'!$F$45</f>
        <v>0</v>
      </c>
      <c r="T28" s="5"/>
      <c r="U28" s="5"/>
      <c r="V28" s="5"/>
    </row>
    <row r="29" spans="2:22" ht="15">
      <c r="B29" s="2" t="s">
        <v>156</v>
      </c>
      <c r="C29" s="3">
        <v>18396</v>
      </c>
      <c r="D29" s="7" t="s">
        <v>16</v>
      </c>
      <c r="E29" s="52">
        <v>4744</v>
      </c>
      <c r="F29" s="8">
        <f>E29/C29*100</f>
        <v>25.788214829310718</v>
      </c>
      <c r="G29" s="7" t="s">
        <v>10</v>
      </c>
      <c r="H29" s="52">
        <v>1727</v>
      </c>
      <c r="I29" s="8">
        <f>H29/C29*100</f>
        <v>9.387910415307674</v>
      </c>
      <c r="J29" s="7" t="s">
        <v>6</v>
      </c>
      <c r="K29" s="52">
        <v>1523</v>
      </c>
      <c r="L29" s="8">
        <f>K29/C29*100</f>
        <v>8.278973689932593</v>
      </c>
      <c r="M29" s="7" t="s">
        <v>3</v>
      </c>
      <c r="N29" s="52">
        <v>1191</v>
      </c>
      <c r="O29" s="8">
        <f>N29/C29*100</f>
        <v>6.474233529028049</v>
      </c>
      <c r="P29" s="52">
        <f>C29-E29-H29-K29-N29</f>
        <v>9211</v>
      </c>
      <c r="Q29" s="9">
        <f>+P29/C29*100</f>
        <v>50.07066753642096</v>
      </c>
      <c r="R29" s="5"/>
      <c r="S29" s="208">
        <f>+C29-'Figure 2'!$F$46</f>
        <v>0</v>
      </c>
      <c r="T29" s="5"/>
      <c r="U29" s="5"/>
      <c r="V29" s="5"/>
    </row>
    <row r="30" spans="2:22" ht="15">
      <c r="B30" s="11" t="s">
        <v>118</v>
      </c>
      <c r="C30" s="12">
        <v>16157</v>
      </c>
      <c r="D30" s="13" t="s">
        <v>16</v>
      </c>
      <c r="E30" s="53">
        <v>14344</v>
      </c>
      <c r="F30" s="14">
        <f>E30/C30*100</f>
        <v>88.77885746116235</v>
      </c>
      <c r="G30" s="13" t="s">
        <v>15</v>
      </c>
      <c r="H30" s="53">
        <v>312</v>
      </c>
      <c r="I30" s="14">
        <f>H30/C30*100</f>
        <v>1.9310515566008541</v>
      </c>
      <c r="J30" s="13" t="s">
        <v>4</v>
      </c>
      <c r="K30" s="53">
        <v>281</v>
      </c>
      <c r="L30" s="14">
        <f>K30/C30*100</f>
        <v>1.7391842545026923</v>
      </c>
      <c r="M30" s="13" t="s">
        <v>3</v>
      </c>
      <c r="N30" s="53">
        <v>219</v>
      </c>
      <c r="O30" s="14">
        <f>N30/C30*100</f>
        <v>1.3554496503063687</v>
      </c>
      <c r="P30" s="53">
        <f>C30-E30-H30-K30-N30</f>
        <v>1001</v>
      </c>
      <c r="Q30" s="15">
        <f>+P30/C30*100</f>
        <v>6.19545707742774</v>
      </c>
      <c r="R30" s="5"/>
      <c r="S30" s="208"/>
      <c r="T30" s="5"/>
      <c r="U30" s="5"/>
      <c r="V30" s="5"/>
    </row>
    <row r="31" spans="18:22" ht="15">
      <c r="R31" s="5"/>
      <c r="S31" s="208"/>
      <c r="T31" s="5"/>
      <c r="U31" s="5"/>
      <c r="V31" s="5"/>
    </row>
    <row r="32" spans="18:22" ht="15">
      <c r="R32" s="5"/>
      <c r="S32" s="208"/>
      <c r="T32" s="5"/>
      <c r="U32" s="5"/>
      <c r="V32" s="5"/>
    </row>
    <row r="33" spans="3:22" ht="15">
      <c r="C33" s="58" t="s">
        <v>69</v>
      </c>
      <c r="E33" s="16"/>
      <c r="F33" s="16"/>
      <c r="H33" s="16"/>
      <c r="I33" s="16"/>
      <c r="K33" s="16"/>
      <c r="L33" s="16"/>
      <c r="N33" s="16"/>
      <c r="O33" s="16"/>
      <c r="P33" s="16"/>
      <c r="Q33" s="16"/>
      <c r="R33" s="5"/>
      <c r="S33" s="208"/>
      <c r="T33" s="5"/>
      <c r="U33" s="5"/>
      <c r="V33" s="5"/>
    </row>
    <row r="34" spans="2:22" ht="15">
      <c r="B34" s="241" t="s">
        <v>54</v>
      </c>
      <c r="C34" s="241" t="s">
        <v>55</v>
      </c>
      <c r="D34" s="243" t="s">
        <v>104</v>
      </c>
      <c r="E34" s="244"/>
      <c r="F34" s="244"/>
      <c r="G34" s="244"/>
      <c r="H34" s="244"/>
      <c r="I34" s="244"/>
      <c r="J34" s="244"/>
      <c r="K34" s="244"/>
      <c r="L34" s="244"/>
      <c r="M34" s="245"/>
      <c r="N34" s="245"/>
      <c r="O34" s="254"/>
      <c r="P34" s="246" t="s">
        <v>105</v>
      </c>
      <c r="Q34" s="245"/>
      <c r="R34" s="5"/>
      <c r="S34" s="208"/>
      <c r="T34" s="5"/>
      <c r="U34" s="5"/>
      <c r="V34" s="5"/>
    </row>
    <row r="35" spans="2:22" ht="15">
      <c r="B35" s="242"/>
      <c r="C35" s="242"/>
      <c r="D35" s="170" t="s">
        <v>56</v>
      </c>
      <c r="E35" s="171" t="s">
        <v>94</v>
      </c>
      <c r="F35" s="172" t="s">
        <v>22</v>
      </c>
      <c r="G35" s="170" t="s">
        <v>57</v>
      </c>
      <c r="H35" s="171" t="s">
        <v>94</v>
      </c>
      <c r="I35" s="172" t="s">
        <v>22</v>
      </c>
      <c r="J35" s="170" t="s">
        <v>58</v>
      </c>
      <c r="K35" s="171" t="s">
        <v>94</v>
      </c>
      <c r="L35" s="172" t="s">
        <v>22</v>
      </c>
      <c r="M35" s="170" t="s">
        <v>59</v>
      </c>
      <c r="N35" s="171" t="s">
        <v>94</v>
      </c>
      <c r="O35" s="172" t="s">
        <v>22</v>
      </c>
      <c r="P35" s="170" t="s">
        <v>94</v>
      </c>
      <c r="Q35" s="171" t="s">
        <v>22</v>
      </c>
      <c r="R35" s="5"/>
      <c r="S35" s="208"/>
      <c r="T35" s="5"/>
      <c r="U35" s="5"/>
      <c r="V35" s="5"/>
    </row>
    <row r="36" spans="2:22" ht="15">
      <c r="B36" s="154" t="s">
        <v>106</v>
      </c>
      <c r="C36" s="155">
        <v>120964</v>
      </c>
      <c r="D36" s="156" t="s">
        <v>16</v>
      </c>
      <c r="E36" s="52">
        <v>112001</v>
      </c>
      <c r="F36" s="157">
        <f>E36/C36*100</f>
        <v>92.59035746172415</v>
      </c>
      <c r="G36" s="156" t="s">
        <v>8</v>
      </c>
      <c r="H36" s="52">
        <v>2716</v>
      </c>
      <c r="I36" s="157">
        <f>H36/C36*100</f>
        <v>2.245296121160014</v>
      </c>
      <c r="J36" s="156" t="s">
        <v>7</v>
      </c>
      <c r="K36" s="52">
        <v>1163</v>
      </c>
      <c r="L36" s="157">
        <f>K36/C36*100</f>
        <v>0.9614430739724216</v>
      </c>
      <c r="M36" s="156" t="s">
        <v>6</v>
      </c>
      <c r="N36" s="52">
        <v>1162</v>
      </c>
      <c r="O36" s="157">
        <f>N36/C36*100</f>
        <v>0.9606163817334084</v>
      </c>
      <c r="P36" s="52">
        <f>C36-E36-H36-K36-N36</f>
        <v>3922</v>
      </c>
      <c r="Q36" s="158">
        <f>+P36/C36*100</f>
        <v>3.2422869614100063</v>
      </c>
      <c r="R36" s="5"/>
      <c r="S36" s="208">
        <f>+C36-'Figure 2'!$G$45</f>
        <v>0</v>
      </c>
      <c r="T36" s="5"/>
      <c r="U36" s="5"/>
      <c r="V36" s="5"/>
    </row>
    <row r="37" spans="2:22" ht="15">
      <c r="B37" s="2" t="s">
        <v>79</v>
      </c>
      <c r="C37" s="3">
        <v>69234</v>
      </c>
      <c r="D37" s="7" t="s">
        <v>12</v>
      </c>
      <c r="E37" s="52">
        <v>68333</v>
      </c>
      <c r="F37" s="8">
        <f>E37/C37*100</f>
        <v>98.6986162867955</v>
      </c>
      <c r="G37" s="7" t="s">
        <v>1</v>
      </c>
      <c r="H37" s="52">
        <v>210</v>
      </c>
      <c r="I37" s="8">
        <f>H37/C37*100</f>
        <v>0.3033191784383395</v>
      </c>
      <c r="J37" s="7" t="s">
        <v>16</v>
      </c>
      <c r="K37" s="52">
        <v>191</v>
      </c>
      <c r="L37" s="8">
        <f>K37/C37*100</f>
        <v>0.2758760146748707</v>
      </c>
      <c r="M37" s="7" t="s">
        <v>9</v>
      </c>
      <c r="N37" s="52">
        <v>77</v>
      </c>
      <c r="O37" s="8">
        <f>N37/C37*100</f>
        <v>0.11121703209405784</v>
      </c>
      <c r="P37" s="52">
        <f>C37-E37-H37-K37-N37</f>
        <v>423</v>
      </c>
      <c r="Q37" s="9">
        <f>+P37/C37*100</f>
        <v>0.6109714879972268</v>
      </c>
      <c r="R37" s="5"/>
      <c r="S37" s="208">
        <f>+C37-'Figure 2'!$G$50</f>
        <v>0</v>
      </c>
      <c r="T37" s="5"/>
      <c r="U37" s="5"/>
      <c r="V37" s="5"/>
    </row>
    <row r="38" spans="2:22" ht="15">
      <c r="B38" s="2" t="s">
        <v>116</v>
      </c>
      <c r="C38" s="3">
        <v>66147</v>
      </c>
      <c r="D38" s="7" t="s">
        <v>15</v>
      </c>
      <c r="E38" s="52">
        <v>17795</v>
      </c>
      <c r="F38" s="8">
        <f>E38/C38*100</f>
        <v>26.902202669811174</v>
      </c>
      <c r="G38" s="7" t="s">
        <v>3</v>
      </c>
      <c r="H38" s="52">
        <v>11983</v>
      </c>
      <c r="I38" s="8">
        <f>H38/C38*100</f>
        <v>18.115711974843908</v>
      </c>
      <c r="J38" s="7" t="s">
        <v>11</v>
      </c>
      <c r="K38" s="52">
        <v>8300</v>
      </c>
      <c r="L38" s="8">
        <f>K38/C38*100</f>
        <v>12.547810180355873</v>
      </c>
      <c r="M38" s="7" t="s">
        <v>10</v>
      </c>
      <c r="N38" s="52">
        <v>8112</v>
      </c>
      <c r="O38" s="8">
        <f>N38/C38*100</f>
        <v>12.263594720849017</v>
      </c>
      <c r="P38" s="52">
        <f>C38-E38-H38-K38-N38</f>
        <v>19957</v>
      </c>
      <c r="Q38" s="9">
        <f>+P38/C38*100</f>
        <v>30.17068045414002</v>
      </c>
      <c r="R38" s="5"/>
      <c r="S38" s="208">
        <f>+C38-'Figure 2'!G49</f>
        <v>0</v>
      </c>
      <c r="T38" s="5"/>
      <c r="U38" s="5"/>
      <c r="V38" s="5"/>
    </row>
    <row r="39" spans="2:22" ht="15">
      <c r="B39" s="2" t="s">
        <v>61</v>
      </c>
      <c r="C39" s="3">
        <v>64323</v>
      </c>
      <c r="D39" s="7" t="s">
        <v>12</v>
      </c>
      <c r="E39" s="52">
        <v>51842</v>
      </c>
      <c r="F39" s="8">
        <f>E39/C39*100</f>
        <v>80.59636521928392</v>
      </c>
      <c r="G39" s="7" t="s">
        <v>1</v>
      </c>
      <c r="H39" s="52">
        <v>6167</v>
      </c>
      <c r="I39" s="8">
        <f>H39/C39*100</f>
        <v>9.587550331918598</v>
      </c>
      <c r="J39" s="7" t="s">
        <v>8</v>
      </c>
      <c r="K39" s="52">
        <v>1384</v>
      </c>
      <c r="L39" s="8">
        <f>K39/C39*100</f>
        <v>2.1516409371453444</v>
      </c>
      <c r="M39" s="7" t="s">
        <v>16</v>
      </c>
      <c r="N39" s="52">
        <v>889</v>
      </c>
      <c r="O39" s="8">
        <f>N39/C39*100</f>
        <v>1.3820872782674938</v>
      </c>
      <c r="P39" s="52">
        <f>C39-E39-H39-K39-N39</f>
        <v>4041</v>
      </c>
      <c r="Q39" s="9">
        <f>+P39/C39*100</f>
        <v>6.282356233384637</v>
      </c>
      <c r="R39" s="5"/>
      <c r="S39" s="208">
        <f>+C39-'Figure 2'!$G$44</f>
        <v>0</v>
      </c>
      <c r="T39" s="5"/>
      <c r="U39" s="5"/>
      <c r="V39" s="5"/>
    </row>
    <row r="40" spans="2:22" ht="15">
      <c r="B40" s="11" t="s">
        <v>89</v>
      </c>
      <c r="C40" s="12">
        <v>18103</v>
      </c>
      <c r="D40" s="13" t="s">
        <v>15</v>
      </c>
      <c r="E40" s="53">
        <v>6750</v>
      </c>
      <c r="F40" s="14">
        <f>E40/C40*100</f>
        <v>37.28663757388278</v>
      </c>
      <c r="G40" s="13" t="s">
        <v>10</v>
      </c>
      <c r="H40" s="53">
        <v>5021</v>
      </c>
      <c r="I40" s="14">
        <f>H40/C40*100</f>
        <v>27.73573440866155</v>
      </c>
      <c r="J40" s="13" t="s">
        <v>2</v>
      </c>
      <c r="K40" s="53">
        <v>2899</v>
      </c>
      <c r="L40" s="14">
        <f>K40/C40*100</f>
        <v>16.01392034469425</v>
      </c>
      <c r="M40" s="13" t="s">
        <v>16</v>
      </c>
      <c r="N40" s="53">
        <v>1847</v>
      </c>
      <c r="O40" s="14">
        <f>N40/C40*100</f>
        <v>10.202728829475777</v>
      </c>
      <c r="P40" s="53">
        <f>C40-E40-H40-K40-N40</f>
        <v>1586</v>
      </c>
      <c r="Q40" s="15">
        <f>+P40/C40*100</f>
        <v>8.760978843285644</v>
      </c>
      <c r="R40" s="5"/>
      <c r="S40" s="208"/>
      <c r="T40" s="5"/>
      <c r="U40" s="5"/>
      <c r="V40" s="5"/>
    </row>
    <row r="41" spans="18:22" ht="15">
      <c r="R41" s="5"/>
      <c r="S41" s="5"/>
      <c r="T41" s="5"/>
      <c r="U41" s="5"/>
      <c r="V41" s="5"/>
    </row>
    <row r="42" spans="2:22" ht="15">
      <c r="B42" s="1" t="s">
        <v>157</v>
      </c>
      <c r="R42" s="5"/>
      <c r="S42" s="5"/>
      <c r="T42" s="5"/>
      <c r="U42" s="5"/>
      <c r="V42" s="5"/>
    </row>
    <row r="43" spans="2:22" ht="15">
      <c r="B43" s="1" t="s">
        <v>158</v>
      </c>
      <c r="R43" s="5"/>
      <c r="S43" s="5"/>
      <c r="T43" s="5"/>
      <c r="U43" s="5"/>
      <c r="V43" s="5"/>
    </row>
    <row r="44" ht="15">
      <c r="B44" s="106" t="s">
        <v>102</v>
      </c>
    </row>
    <row r="48" ht="15">
      <c r="B48" s="1" t="s">
        <v>145</v>
      </c>
    </row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</sheetData>
  <mergeCells count="16">
    <mergeCell ref="B5:B6"/>
    <mergeCell ref="C5:C6"/>
    <mergeCell ref="D5:O5"/>
    <mergeCell ref="P5:Q5"/>
    <mergeCell ref="B34:B35"/>
    <mergeCell ref="C34:C35"/>
    <mergeCell ref="D34:O34"/>
    <mergeCell ref="P34:Q34"/>
    <mergeCell ref="B14:B15"/>
    <mergeCell ref="C14:C15"/>
    <mergeCell ref="D14:O14"/>
    <mergeCell ref="P14:Q14"/>
    <mergeCell ref="B24:B25"/>
    <mergeCell ref="C24:C25"/>
    <mergeCell ref="D24:O24"/>
    <mergeCell ref="P24:Q24"/>
  </mergeCells>
  <hyperlinks>
    <hyperlink ref="B44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  <ignoredErrors>
    <ignoredError sqref="P7:P10 P16:P18 P26:P30 P36:P40 P11 P19:P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2016-10-26T14:34:24Z</dcterms:modified>
  <cp:category/>
  <cp:version/>
  <cp:contentType/>
  <cp:contentStatus/>
</cp:coreProperties>
</file>