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hidePivotFieldList="1"/>
  <bookViews>
    <workbookView xWindow="240" yWindow="165" windowWidth="14805" windowHeight="7950" tabRatio="926" activeTab="0"/>
  </bookViews>
  <sheets>
    <sheet name="Figure 1" sheetId="11" r:id="rId1"/>
    <sheet name="Figure 2" sheetId="14" r:id="rId2"/>
    <sheet name="Figure 3" sheetId="10" r:id="rId3"/>
    <sheet name="Figure 4" sheetId="13" r:id="rId4"/>
    <sheet name="Table 1" sheetId="15" r:id="rId5"/>
    <sheet name="Table 2" sheetId="16" r:id="rId6"/>
    <sheet name="Table 3" sheetId="17" r:id="rId7"/>
    <sheet name="Table 4" sheetId="18" r:id="rId8"/>
    <sheet name="Table 5" sheetId="19" r:id="rId9"/>
    <sheet name="Table 6" sheetId="20" r:id="rId10"/>
    <sheet name="Imports" sheetId="22" r:id="rId11"/>
    <sheet name="Exports" sheetId="23" r:id="rId12"/>
  </sheets>
  <definedNames/>
  <calcPr calcId="145621"/>
</workbook>
</file>

<file path=xl/comments3.xml><?xml version="1.0" encoding="utf-8"?>
<comments xmlns="http://schemas.openxmlformats.org/spreadsheetml/2006/main">
  <authors>
    <author>Author</author>
  </authors>
  <commentList>
    <comment ref="A57" authorId="0">
      <text>
        <r>
          <rPr>
            <b/>
            <sz val="8"/>
            <rFont val="Tahoma"/>
            <family val="2"/>
          </rPr>
          <t>ExtraEU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58" authorId="0">
      <text>
        <r>
          <rPr>
            <b/>
            <sz val="8"/>
            <rFont val="Tahoma"/>
            <family val="2"/>
          </rPr>
          <t>ExtraEU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<sst xmlns="http://schemas.openxmlformats.org/spreadsheetml/2006/main" count="863" uniqueCount="186">
  <si>
    <t>EU-28</t>
  </si>
  <si>
    <t>CIS</t>
  </si>
  <si>
    <t>Belgium</t>
  </si>
  <si>
    <t>Bulgaria</t>
  </si>
  <si>
    <t>Czech Republic</t>
  </si>
  <si>
    <t>Denmark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</si>
  <si>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</si>
  <si>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</si>
  <si>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</si>
  <si>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</si>
  <si>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</si>
  <si>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</si>
  <si>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</si>
  <si>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</si>
  <si>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</si>
  <si>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</si>
  <si>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</si>
  <si>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</si>
  <si>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</si>
  <si>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</si>
  <si>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</si>
  <si>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</si>
  <si>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</si>
  <si>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</si>
  <si>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</si>
  <si>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</si>
  <si>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</si>
  <si>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</si>
  <si>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Germany</t>
  </si>
  <si>
    <t>Croatia</t>
  </si>
  <si>
    <t>World</t>
  </si>
  <si>
    <t>Country share of imports from CIS</t>
  </si>
  <si>
    <t>Country</t>
  </si>
  <si>
    <t>Total</t>
  </si>
  <si>
    <t>Armenia</t>
  </si>
  <si>
    <t>Azerbaijan</t>
  </si>
  <si>
    <t>Belarus</t>
  </si>
  <si>
    <t>Kyrgyzstan</t>
  </si>
  <si>
    <t>Kazakhstan</t>
  </si>
  <si>
    <t>Moldova</t>
  </si>
  <si>
    <t>Russia</t>
  </si>
  <si>
    <t>Tajikistan</t>
  </si>
  <si>
    <t>Turkmenistan</t>
  </si>
  <si>
    <t>Ukraine</t>
  </si>
  <si>
    <t>Uzbekistan</t>
  </si>
  <si>
    <t>Food and live animals</t>
  </si>
  <si>
    <t>Beverages and tobacco</t>
  </si>
  <si>
    <t>Chemicals and related products, n.e.s.</t>
  </si>
  <si>
    <t>Machinery and transport equipment</t>
  </si>
  <si>
    <t>Miscellaneous manufactured articles</t>
  </si>
  <si>
    <t>Animal and vegetable oils, fats and waxes</t>
  </si>
  <si>
    <t>Mineral fuels, lubricants and related materials</t>
  </si>
  <si>
    <t>Manufactured goods classified chiefly by material</t>
  </si>
  <si>
    <t>Imports (in millions of euro)</t>
  </si>
  <si>
    <t>Exports  (in millions of euro)</t>
  </si>
  <si>
    <t>EU-28 imports (in EUR mil.) from CIS distribution by country</t>
  </si>
  <si>
    <t>EU-28 exports (in EUR mil.) to CIS distribution by country</t>
  </si>
  <si>
    <t>Crude materials, inedible, except fuels</t>
  </si>
  <si>
    <t>Imports</t>
  </si>
  <si>
    <t>Exports</t>
  </si>
  <si>
    <t>EU trade since 1988 by SITC [DS-018995]</t>
  </si>
  <si>
    <t>Last update</t>
  </si>
  <si>
    <t>Extracted on</t>
  </si>
  <si>
    <t>Source of data</t>
  </si>
  <si>
    <t>Eurostat</t>
  </si>
  <si>
    <t>EU28_EXTRA</t>
  </si>
  <si>
    <t>PRODUCT</t>
  </si>
  <si>
    <t>TOTAL</t>
  </si>
  <si>
    <t>REPORTER</t>
  </si>
  <si>
    <t>EU28 (AT, BE, BG, CY, CZ, DE, DK, EE, ES, FI, FR, GB, GR, HR,HU, IE, IT, LT, LU, LV, MT, NL, PL, PT, RO, SE, SI, SK)</t>
  </si>
  <si>
    <t>INDICATORS</t>
  </si>
  <si>
    <t>VALUE_IN_EUROS</t>
  </si>
  <si>
    <t>IMPORT</t>
  </si>
  <si>
    <t>EXPORT</t>
  </si>
  <si>
    <t>Jan.-Dec. 1995</t>
  </si>
  <si>
    <t>:</t>
  </si>
  <si>
    <t>Jan.-Dec. 1996</t>
  </si>
  <si>
    <t>Jan.-Dec. 1997</t>
  </si>
  <si>
    <t>Jan.-Dec. 1998</t>
  </si>
  <si>
    <t>Jan.-Dec. 1999</t>
  </si>
  <si>
    <t>Jan.-Dec. 2000</t>
  </si>
  <si>
    <t>Jan.-Dec. 2001</t>
  </si>
  <si>
    <t>Jan.-Dec. 2002</t>
  </si>
  <si>
    <t>Jan.-Dec. 2003</t>
  </si>
  <si>
    <t>Jan.-Dec. 2004</t>
  </si>
  <si>
    <t>Jan.-Dec. 2005</t>
  </si>
  <si>
    <t>Jan.-Dec. 2006</t>
  </si>
  <si>
    <t>Jan.-Dec. 2007</t>
  </si>
  <si>
    <t>Jan.-Dec. 2008</t>
  </si>
  <si>
    <t>Jan.-Dec. 2009</t>
  </si>
  <si>
    <t>Jan.-Dec. 2010</t>
  </si>
  <si>
    <t>Jan.-Dec. 2011</t>
  </si>
  <si>
    <t>Jan.-Dec. 2012</t>
  </si>
  <si>
    <t>Jan.-Dec. 2013</t>
  </si>
  <si>
    <t>Jan.-Dec. 2014</t>
  </si>
  <si>
    <t>http://appsso.eurostat.ec.europa.eu/nui/show.do?query=BOOKMARK_DS-018995_QID_-7AA48FC3_UID_-3F171EB0&amp;layout=PARTNER,C,X,0;PERIOD,L,Y,0;FLOW,L,Z,0;PRODUCT,C,Z,1;REPORTER,L,Z,2;INDICATORS,C,Z,3;&amp;zSelection=DS-018995INDICATORS,VALUE_IN_EUROS;DS-018995PRODUCT,TOTAL;DS-018995REPORTER,EU28;DS-018995FLOW,1;&amp;rankName1=INDICATORS_1_2_-1_2&amp;rankName2=REPORTER_1_2_-1_2&amp;rankName3=PRODUCT_1_2_-1_2&amp;rankName4=FLOW_1_2_0_0&amp;rankName5=PARTNER_1_2_0_0&amp;rankName6=PERIOD_1_0_0_1&amp;sortR=ASC_-1_FIRST&amp;rStp=&amp;cStp=&amp;rDCh=&amp;cDCh=&amp;rDM=true&amp;cDM=true&amp;footnes=false&amp;empty=false&amp;wai=false&amp;time_mode=NONE&amp;time_most_recent=false&amp;lang=EN&amp;cfo=%23%23%23%2C%23%23%23.%23%23%23</t>
  </si>
  <si>
    <t>FLOW</t>
  </si>
  <si>
    <t>PERIOD/PARTNER</t>
  </si>
  <si>
    <t>EU28_INTRA</t>
  </si>
  <si>
    <t>AM</t>
  </si>
  <si>
    <t>AZ</t>
  </si>
  <si>
    <t>BY</t>
  </si>
  <si>
    <t>KG</t>
  </si>
  <si>
    <t>KZ</t>
  </si>
  <si>
    <t>MD</t>
  </si>
  <si>
    <t>RU</t>
  </si>
  <si>
    <t>TJ</t>
  </si>
  <si>
    <t>TM</t>
  </si>
  <si>
    <t>UA</t>
  </si>
  <si>
    <t>UZ</t>
  </si>
  <si>
    <t>% of CIS in Extra</t>
  </si>
  <si>
    <t>% CIS in total (extra and Intra EU)</t>
  </si>
  <si>
    <t>growth</t>
  </si>
  <si>
    <t>CIS Import+exports</t>
  </si>
  <si>
    <t>Imports and exports Extra EU</t>
  </si>
  <si>
    <t>Imports and exports Intra EU</t>
  </si>
  <si>
    <t>Trade intra and extra</t>
  </si>
  <si>
    <t>% CIS EU extra trade</t>
  </si>
  <si>
    <t>% CIS EU intra ans extra trade</t>
  </si>
  <si>
    <t>Trade balance</t>
  </si>
  <si>
    <t>(million EUR)</t>
  </si>
  <si>
    <t>Commodities and transactions not
classified elsewhere in the SITC (²)</t>
  </si>
  <si>
    <t>(¹) Highlighted values account for 65.8 % of total EU-28 exports to the CIS.</t>
  </si>
  <si>
    <t>Figure 1: Share of EU-28 imports from CIS, by country, 2013</t>
  </si>
  <si>
    <t>Other EU Member States</t>
  </si>
  <si>
    <t>Figure 2: Share of EU-28 exports to the CIS, by country, 2013</t>
  </si>
  <si>
    <t>Figure 3: Share of EU-28 imports from the CIS in total imports, by country, 2013</t>
  </si>
  <si>
    <t>(%)</t>
  </si>
  <si>
    <t>(¹) Extra-EU imports are considered.</t>
  </si>
  <si>
    <t>EU-28 (¹)</t>
  </si>
  <si>
    <t>(¹) Extra-EU exports are considered.</t>
  </si>
  <si>
    <t>Figure 4: Share of EU-28 exports to the CIS in total exports, by country, 2013</t>
  </si>
  <si>
    <t>Table 1: EU-28 imports from the CIS, by country, 2013 (¹)</t>
  </si>
  <si>
    <t>(¹) Highlighted values account for 82.7 % of total EU-28 imports from the CIS.</t>
  </si>
  <si>
    <t>Source: COMEXT (DS-018995)</t>
  </si>
  <si>
    <t>(¹) Highlighted values account for 77.6 % of total EU-28 exports to the CIS.</t>
  </si>
  <si>
    <t>Table 2: EU-28 exports to the CIS, by country, 2013 (¹)</t>
  </si>
  <si>
    <t>Table 3: EU-28 imports from the CIS by commodity section (SITC 1-digit), by country, 2013 (¹)</t>
  </si>
  <si>
    <t>(¹) Highlighted values account for 81.3 % of total EU-28 imports from the CIS.</t>
  </si>
  <si>
    <t>Table 4: EU-28 exports to the CIS by commodity section (SITC 1-digit), by country, 2013 (¹)</t>
  </si>
  <si>
    <t>(¹) Aggregate of products with undisclosed SITC class.</t>
  </si>
  <si>
    <t>Iron &amp; steel – 67</t>
  </si>
  <si>
    <t>Coal, coke &amp; briquettes – 32</t>
  </si>
  <si>
    <t>Non-ferrous metals – 68</t>
  </si>
  <si>
    <t>Petroleum &amp; petroleum products – 33</t>
  </si>
  <si>
    <t>Electrical machinery, apparatus &amp; appliances – 77</t>
  </si>
  <si>
    <t>Cereals – 04</t>
  </si>
  <si>
    <t>Fixed vegetable fats &amp; oils – 42</t>
  </si>
  <si>
    <t>Non-metallic mineral manufactures – 66</t>
  </si>
  <si>
    <t>Gold, non-monetary – 97</t>
  </si>
  <si>
    <t>General industrial machinery &amp; equipment – 74</t>
  </si>
  <si>
    <t>Medicinal &amp; pharmaceutical products – 54</t>
  </si>
  <si>
    <t>Machinery specialized for particular industries – 72</t>
  </si>
  <si>
    <t>Articles of apparel and clothing accessories – 84</t>
  </si>
  <si>
    <t>Furniture – 82</t>
  </si>
  <si>
    <t>Footwear – 85</t>
  </si>
  <si>
    <t>Office &amp; automatic data-processing machines – 75</t>
  </si>
  <si>
    <t>Telecommunications, sound-recording and reproducing equipment – 76</t>
  </si>
  <si>
    <t>Medicinal &amp; pharmaceutical products – 52</t>
  </si>
  <si>
    <t>Essential oils, resinoids &amp; perfume materials – 55</t>
  </si>
  <si>
    <t>Paper – 64</t>
  </si>
  <si>
    <t>Plastics in primary forms – 57</t>
  </si>
  <si>
    <t>United</t>
  </si>
  <si>
    <t>Kingdom</t>
  </si>
  <si>
    <t>Products by SITC division</t>
  </si>
  <si>
    <t>Other transport equipment – 79</t>
  </si>
  <si>
    <t>Natural gas – 34</t>
  </si>
  <si>
    <t>Inorganic chemicals – 52</t>
  </si>
  <si>
    <t>Oil seeds and oleaginous fruits – 22</t>
  </si>
  <si>
    <t>Confidential trade – 1</t>
  </si>
  <si>
    <t>Organic chemicals – 51</t>
  </si>
  <si>
    <t>Cork &amp; wood – 63</t>
  </si>
  <si>
    <t>Road vehicles – 78</t>
  </si>
  <si>
    <t>Machinery specialised for particular industries – 72</t>
  </si>
  <si>
    <t>Vegetables &amp; fruit – 05</t>
  </si>
  <si>
    <t>Manufactures of metals – 69</t>
  </si>
  <si>
    <t>Metalliferous ores &amp; metal scrap – 28</t>
  </si>
  <si>
    <t>Power-generating machinery and equipment – 71</t>
  </si>
  <si>
    <t>Fertilizers – 56</t>
  </si>
  <si>
    <t>Miscellaneous manufactured articles – 89</t>
  </si>
  <si>
    <t>Cereals &amp; cereal preparation – 04</t>
  </si>
  <si>
    <t>Table 5: EU-28 imports from the CIS and EU-28 exports to the CIS by SITC division (¹), by country, 2013</t>
  </si>
  <si>
    <t>Table 6: EU-28 imports from the CIS and EU-28 exports to the CIS by SITC division, by top 5 countries, 2013</t>
  </si>
  <si>
    <r>
      <t>Source:</t>
    </r>
    <r>
      <rPr>
        <sz val="9"/>
        <color theme="1"/>
        <rFont val="Arial"/>
        <family val="2"/>
      </rPr>
      <t xml:space="preserve"> Eurostat (online data code: ext_lt_intertrd)</t>
    </r>
  </si>
  <si>
    <r>
      <t>Source:</t>
    </r>
    <r>
      <rPr>
        <sz val="9"/>
        <color theme="1"/>
        <rFont val="Arial"/>
        <family val="2"/>
      </rPr>
      <t xml:space="preserve"> Eurostat (online data code: ext_lt_intertrd) and COMEXT (DS-018995)</t>
    </r>
  </si>
  <si>
    <t>(²) Including  confidential values for all other classes.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</si>
</sst>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* #,##0.00_ ;_ * \-#,##0.00_ ;_ * &quot;-&quot;??_ ;_ @_ "/>
    <numFmt numFmtId="165" formatCode="_-* #,##0.00\ _€_-;\-* #,##0.00\ _€_-;_-* &quot;-&quot;??\ _€_-;_-@_-"/>
    <numFmt numFmtId="166" formatCode="0.0%"/>
    <numFmt numFmtId="167" formatCode="_-* #,##0.0\ _€_-;\-* #,##0.0\ _€_-;_-* &quot;-&quot;?\ _€_-;_-@_-"/>
    <numFmt numFmtId="168" formatCode="_-* #,##0.0\ _€_-;\-* #,##0.0\ _€_-;_-* &quot;-&quot;??\ _€_-;_-@_-"/>
    <numFmt numFmtId="169" formatCode="dd\.mm\.yy"/>
    <numFmt numFmtId="170" formatCode="0.0"/>
    <numFmt numFmtId="171" formatCode="#,##0.0_ ;\-#,##0.0\ "/>
    <numFmt numFmtId="172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rgb="FFA6A6A6"/>
      </left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2" fillId="0" borderId="0">
      <alignment/>
      <protection/>
    </xf>
  </cellStyleXfs>
  <cellXfs count="228">
    <xf numFmtId="0" fontId="0" fillId="0" borderId="0" xfId="0"/>
    <xf numFmtId="0" fontId="5" fillId="0" borderId="0" xfId="0" applyFont="1" applyFill="1"/>
    <xf numFmtId="0" fontId="4" fillId="0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166" fontId="6" fillId="0" borderId="2" xfId="15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4" fillId="2" borderId="2" xfId="0" applyNumberFormat="1" applyFont="1" applyFill="1" applyBorder="1" applyAlignment="1">
      <alignment/>
    </xf>
    <xf numFmtId="3" fontId="4" fillId="2" borderId="2" xfId="0" applyNumberFormat="1" applyFont="1" applyFill="1" applyBorder="1" applyAlignment="1">
      <alignment/>
    </xf>
    <xf numFmtId="166" fontId="4" fillId="2" borderId="2" xfId="15" applyNumberFormat="1" applyFont="1" applyFill="1" applyBorder="1" applyAlignment="1">
      <alignment/>
    </xf>
    <xf numFmtId="0" fontId="7" fillId="0" borderId="0" xfId="0" applyFont="1" applyFill="1"/>
    <xf numFmtId="0" fontId="5" fillId="0" borderId="0" xfId="0" applyFont="1"/>
    <xf numFmtId="0" fontId="4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66" fontId="9" fillId="0" borderId="2" xfId="15" applyNumberFormat="1" applyFont="1" applyFill="1" applyBorder="1" applyAlignment="1">
      <alignment/>
    </xf>
    <xf numFmtId="166" fontId="5" fillId="0" borderId="0" xfId="15" applyNumberFormat="1" applyFont="1" applyFill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4" fillId="3" borderId="2" xfId="0" applyNumberFormat="1" applyFont="1" applyFill="1" applyBorder="1" applyAlignment="1">
      <alignment/>
    </xf>
    <xf numFmtId="3" fontId="6" fillId="3" borderId="2" xfId="0" applyNumberFormat="1" applyFont="1" applyFill="1" applyBorder="1" applyAlignment="1">
      <alignment/>
    </xf>
    <xf numFmtId="166" fontId="6" fillId="3" borderId="2" xfId="15" applyNumberFormat="1" applyFont="1" applyFill="1" applyBorder="1" applyAlignment="1">
      <alignment/>
    </xf>
    <xf numFmtId="166" fontId="7" fillId="0" borderId="0" xfId="15" applyNumberFormat="1" applyFont="1" applyFill="1"/>
    <xf numFmtId="3" fontId="5" fillId="0" borderId="0" xfId="0" applyNumberFormat="1" applyFont="1" applyFill="1"/>
    <xf numFmtId="166" fontId="10" fillId="0" borderId="0" xfId="15" applyNumberFormat="1" applyFont="1" applyFill="1"/>
    <xf numFmtId="166" fontId="11" fillId="0" borderId="0" xfId="15" applyNumberFormat="1" applyFont="1" applyFill="1"/>
    <xf numFmtId="0" fontId="4" fillId="0" borderId="5" xfId="20" applyNumberFormat="1" applyFont="1" applyFill="1" applyBorder="1" applyAlignment="1">
      <alignment horizontal="left"/>
    </xf>
    <xf numFmtId="0" fontId="4" fillId="0" borderId="6" xfId="20" applyNumberFormat="1" applyFont="1" applyFill="1" applyBorder="1" applyAlignment="1">
      <alignment horizontal="left"/>
    </xf>
    <xf numFmtId="43" fontId="5" fillId="0" borderId="0" xfId="0" applyNumberFormat="1" applyFont="1" applyFill="1" applyAlignment="1">
      <alignment horizontal="left"/>
    </xf>
    <xf numFmtId="167" fontId="5" fillId="0" borderId="0" xfId="0" applyNumberFormat="1" applyFont="1" applyFill="1"/>
    <xf numFmtId="167" fontId="5" fillId="0" borderId="0" xfId="0" applyNumberFormat="1" applyFont="1" applyFill="1" applyAlignment="1">
      <alignment horizontal="left"/>
    </xf>
    <xf numFmtId="164" fontId="5" fillId="0" borderId="0" xfId="0" applyNumberFormat="1" applyFont="1" applyFill="1"/>
    <xf numFmtId="0" fontId="6" fillId="0" borderId="2" xfId="0" applyNumberFormat="1" applyFont="1" applyFill="1" applyBorder="1" applyAlignment="1">
      <alignment/>
    </xf>
    <xf numFmtId="3" fontId="6" fillId="0" borderId="2" xfId="0" applyNumberFormat="1" applyFont="1" applyFill="1" applyBorder="1" applyAlignment="1">
      <alignment/>
    </xf>
    <xf numFmtId="0" fontId="5" fillId="0" borderId="0" xfId="0" applyFont="1"/>
    <xf numFmtId="0" fontId="5" fillId="0" borderId="0" xfId="0" applyFont="1" applyBorder="1"/>
    <xf numFmtId="2" fontId="5" fillId="0" borderId="0" xfId="0" applyNumberFormat="1" applyFont="1"/>
    <xf numFmtId="0" fontId="5" fillId="0" borderId="0" xfId="0" applyFont="1" applyAlignment="1">
      <alignment horizontal="left"/>
    </xf>
    <xf numFmtId="0" fontId="6" fillId="0" borderId="0" xfId="0" applyNumberFormat="1" applyFont="1" applyFill="1" applyBorder="1" applyAlignment="1">
      <alignment/>
    </xf>
    <xf numFmtId="169" fontId="6" fillId="0" borderId="0" xfId="0" applyNumberFormat="1" applyFont="1" applyFill="1" applyBorder="1" applyAlignment="1">
      <alignment/>
    </xf>
    <xf numFmtId="0" fontId="6" fillId="4" borderId="0" xfId="0" applyNumberFormat="1" applyFont="1" applyFill="1" applyBorder="1" applyAlignment="1">
      <alignment/>
    </xf>
    <xf numFmtId="0" fontId="6" fillId="5" borderId="2" xfId="0" applyNumberFormat="1" applyFont="1" applyFill="1" applyBorder="1" applyAlignment="1">
      <alignment/>
    </xf>
    <xf numFmtId="0" fontId="6" fillId="5" borderId="7" xfId="0" applyNumberFormat="1" applyFont="1" applyFill="1" applyBorder="1" applyAlignment="1">
      <alignment/>
    </xf>
    <xf numFmtId="3" fontId="5" fillId="0" borderId="0" xfId="0" applyNumberFormat="1" applyFont="1"/>
    <xf numFmtId="9" fontId="5" fillId="0" borderId="0" xfId="15" applyFont="1"/>
    <xf numFmtId="0" fontId="13" fillId="0" borderId="0" xfId="0" applyFont="1" applyFill="1" applyAlignment="1">
      <alignment horizontal="left"/>
    </xf>
    <xf numFmtId="0" fontId="4" fillId="0" borderId="6" xfId="20" applyNumberFormat="1" applyFont="1" applyFill="1" applyBorder="1" applyAlignment="1">
      <alignment horizontal="left"/>
    </xf>
    <xf numFmtId="0" fontId="4" fillId="0" borderId="8" xfId="2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0" fontId="5" fillId="6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4" fillId="7" borderId="9" xfId="20" applyNumberFormat="1" applyFont="1" applyFill="1" applyBorder="1" applyAlignment="1">
      <alignment horizontal="center" vertical="center" wrapText="1"/>
    </xf>
    <xf numFmtId="0" fontId="4" fillId="7" borderId="0" xfId="20" applyNumberFormat="1" applyFont="1" applyFill="1" applyBorder="1" applyAlignment="1">
      <alignment horizontal="center" wrapText="1"/>
    </xf>
    <xf numFmtId="0" fontId="4" fillId="7" borderId="10" xfId="20" applyNumberFormat="1" applyFont="1" applyFill="1" applyBorder="1" applyAlignment="1">
      <alignment horizontal="center" wrapText="1"/>
    </xf>
    <xf numFmtId="0" fontId="4" fillId="7" borderId="8" xfId="2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4" fillId="7" borderId="0" xfId="2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4" fillId="7" borderId="9" xfId="20" applyNumberFormat="1" applyFont="1" applyFill="1" applyBorder="1" applyAlignment="1">
      <alignment horizontal="center" wrapText="1"/>
    </xf>
    <xf numFmtId="170" fontId="5" fillId="0" borderId="0" xfId="0" applyNumberFormat="1" applyFont="1" applyFill="1"/>
    <xf numFmtId="0" fontId="4" fillId="0" borderId="0" xfId="20" applyNumberFormat="1" applyFont="1" applyFill="1" applyBorder="1" applyAlignment="1">
      <alignment horizontal="left"/>
    </xf>
    <xf numFmtId="0" fontId="4" fillId="3" borderId="11" xfId="2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0" fontId="4" fillId="0" borderId="12" xfId="20" applyNumberFormat="1" applyFont="1" applyFill="1" applyBorder="1" applyAlignment="1">
      <alignment horizontal="left"/>
    </xf>
    <xf numFmtId="0" fontId="4" fillId="7" borderId="13" xfId="20" applyNumberFormat="1" applyFont="1" applyFill="1" applyBorder="1" applyAlignment="1">
      <alignment horizontal="center" wrapText="1"/>
    </xf>
    <xf numFmtId="0" fontId="4" fillId="7" borderId="14" xfId="20" applyNumberFormat="1" applyFont="1" applyFill="1" applyBorder="1" applyAlignment="1">
      <alignment horizontal="center" wrapText="1"/>
    </xf>
    <xf numFmtId="0" fontId="13" fillId="6" borderId="0" xfId="0" applyFont="1" applyFill="1" applyAlignment="1">
      <alignment horizontal="left"/>
    </xf>
    <xf numFmtId="0" fontId="4" fillId="0" borderId="15" xfId="2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6" xfId="20" applyNumberFormat="1" applyFont="1" applyFill="1" applyBorder="1" applyAlignment="1">
      <alignment horizontal="left"/>
    </xf>
    <xf numFmtId="168" fontId="6" fillId="0" borderId="17" xfId="18" applyNumberFormat="1" applyFont="1" applyFill="1" applyBorder="1" applyAlignment="1">
      <alignment horizontal="right" vertical="center" wrapText="1" indent="4"/>
    </xf>
    <xf numFmtId="168" fontId="6" fillId="0" borderId="18" xfId="18" applyNumberFormat="1" applyFont="1" applyFill="1" applyBorder="1" applyAlignment="1">
      <alignment horizontal="right" vertical="center" wrapText="1" indent="4"/>
    </xf>
    <xf numFmtId="168" fontId="6" fillId="0" borderId="19" xfId="18" applyNumberFormat="1" applyFont="1" applyFill="1" applyBorder="1" applyAlignment="1">
      <alignment horizontal="right" vertical="center" wrapText="1" indent="4"/>
    </xf>
    <xf numFmtId="0" fontId="6" fillId="0" borderId="15" xfId="20" applyNumberFormat="1" applyFont="1" applyFill="1" applyBorder="1" applyAlignment="1">
      <alignment horizontal="left" vertical="center" wrapText="1"/>
    </xf>
    <xf numFmtId="0" fontId="6" fillId="0" borderId="6" xfId="20" applyNumberFormat="1" applyFont="1" applyFill="1" applyBorder="1" applyAlignment="1">
      <alignment horizontal="left" vertical="center" wrapText="1"/>
    </xf>
    <xf numFmtId="0" fontId="6" fillId="0" borderId="8" xfId="20" applyNumberFormat="1" applyFont="1" applyFill="1" applyBorder="1" applyAlignment="1">
      <alignment horizontal="left" vertical="center" wrapText="1"/>
    </xf>
    <xf numFmtId="0" fontId="14" fillId="0" borderId="0" xfId="0" applyFont="1" applyFill="1"/>
    <xf numFmtId="0" fontId="4" fillId="7" borderId="9" xfId="20" applyNumberFormat="1" applyFont="1" applyFill="1" applyBorder="1" applyAlignment="1">
      <alignment horizontal="center" vertical="center" wrapText="1"/>
    </xf>
    <xf numFmtId="0" fontId="4" fillId="7" borderId="20" xfId="20" applyNumberFormat="1" applyFont="1" applyFill="1" applyBorder="1" applyAlignment="1">
      <alignment horizontal="center" vertical="center" wrapText="1"/>
    </xf>
    <xf numFmtId="0" fontId="4" fillId="7" borderId="21" xfId="20" applyNumberFormat="1" applyFont="1" applyFill="1" applyBorder="1" applyAlignment="1">
      <alignment horizontal="center" vertical="center" wrapText="1"/>
    </xf>
    <xf numFmtId="171" fontId="6" fillId="3" borderId="22" xfId="18" applyNumberFormat="1" applyFont="1" applyFill="1" applyBorder="1" applyAlignment="1">
      <alignment horizontal="right" vertical="center" indent="3"/>
    </xf>
    <xf numFmtId="171" fontId="6" fillId="3" borderId="11" xfId="18" applyNumberFormat="1" applyFont="1" applyFill="1" applyBorder="1" applyAlignment="1">
      <alignment horizontal="right" vertical="center" indent="2"/>
    </xf>
    <xf numFmtId="171" fontId="6" fillId="3" borderId="11" xfId="18" applyNumberFormat="1" applyFont="1" applyFill="1" applyBorder="1" applyAlignment="1">
      <alignment horizontal="right" vertical="center" indent="3"/>
    </xf>
    <xf numFmtId="171" fontId="6" fillId="3" borderId="11" xfId="18" applyNumberFormat="1" applyFont="1" applyFill="1" applyBorder="1" applyAlignment="1">
      <alignment horizontal="right" vertical="center" indent="1"/>
    </xf>
    <xf numFmtId="171" fontId="6" fillId="3" borderId="22" xfId="18" applyNumberFormat="1" applyFont="1" applyFill="1" applyBorder="1" applyAlignment="1">
      <alignment horizontal="right" vertical="center" indent="1"/>
    </xf>
    <xf numFmtId="171" fontId="5" fillId="0" borderId="23" xfId="18" applyNumberFormat="1" applyFont="1" applyFill="1" applyBorder="1" applyAlignment="1">
      <alignment horizontal="right" vertical="center" indent="3"/>
    </xf>
    <xf numFmtId="171" fontId="5" fillId="0" borderId="15" xfId="18" applyNumberFormat="1" applyFont="1" applyFill="1" applyBorder="1" applyAlignment="1">
      <alignment horizontal="right" vertical="center" indent="2"/>
    </xf>
    <xf numFmtId="171" fontId="5" fillId="0" borderId="15" xfId="18" applyNumberFormat="1" applyFont="1" applyFill="1" applyBorder="1" applyAlignment="1">
      <alignment horizontal="right" vertical="center" indent="3"/>
    </xf>
    <xf numFmtId="171" fontId="14" fillId="8" borderId="15" xfId="18" applyNumberFormat="1" applyFont="1" applyFill="1" applyBorder="1" applyAlignment="1">
      <alignment horizontal="right" vertical="center" indent="1"/>
    </xf>
    <xf numFmtId="171" fontId="5" fillId="0" borderId="23" xfId="18" applyNumberFormat="1" applyFont="1" applyFill="1" applyBorder="1" applyAlignment="1">
      <alignment horizontal="right" vertical="center" indent="1"/>
    </xf>
    <xf numFmtId="171" fontId="5" fillId="0" borderId="18" xfId="18" applyNumberFormat="1" applyFont="1" applyFill="1" applyBorder="1" applyAlignment="1">
      <alignment horizontal="right" vertical="center" indent="3"/>
    </xf>
    <xf numFmtId="171" fontId="5" fillId="0" borderId="6" xfId="18" applyNumberFormat="1" applyFont="1" applyFill="1" applyBorder="1" applyAlignment="1">
      <alignment horizontal="right" vertical="center" indent="2"/>
    </xf>
    <xf numFmtId="171" fontId="5" fillId="0" borderId="6" xfId="18" applyNumberFormat="1" applyFont="1" applyFill="1" applyBorder="1" applyAlignment="1">
      <alignment horizontal="right" vertical="center" indent="3"/>
    </xf>
    <xf numFmtId="171" fontId="14" fillId="8" borderId="6" xfId="18" applyNumberFormat="1" applyFont="1" applyFill="1" applyBorder="1" applyAlignment="1">
      <alignment horizontal="right" vertical="center" indent="1"/>
    </xf>
    <xf numFmtId="171" fontId="5" fillId="0" borderId="18" xfId="18" applyNumberFormat="1" applyFont="1" applyFill="1" applyBorder="1" applyAlignment="1">
      <alignment horizontal="right" vertical="center" indent="1"/>
    </xf>
    <xf numFmtId="171" fontId="5" fillId="0" borderId="6" xfId="18" applyNumberFormat="1" applyFont="1" applyFill="1" applyBorder="1" applyAlignment="1">
      <alignment horizontal="right" vertical="center" indent="1"/>
    </xf>
    <xf numFmtId="171" fontId="5" fillId="0" borderId="6" xfId="18" applyNumberFormat="1" applyFont="1" applyFill="1" applyBorder="1" applyAlignment="1" applyProtection="1">
      <alignment horizontal="right" vertical="center" indent="3"/>
      <protection/>
    </xf>
    <xf numFmtId="171" fontId="5" fillId="0" borderId="18" xfId="18" applyNumberFormat="1" applyFont="1" applyFill="1" applyBorder="1" applyAlignment="1" applyProtection="1">
      <alignment horizontal="right" vertical="center" indent="1"/>
      <protection/>
    </xf>
    <xf numFmtId="171" fontId="14" fillId="8" borderId="6" xfId="18" applyNumberFormat="1" applyFont="1" applyFill="1" applyBorder="1" applyAlignment="1">
      <alignment horizontal="right" vertical="center" indent="2"/>
    </xf>
    <xf numFmtId="171" fontId="5" fillId="0" borderId="24" xfId="18" applyNumberFormat="1" applyFont="1" applyFill="1" applyBorder="1" applyAlignment="1">
      <alignment horizontal="right" vertical="center" indent="3"/>
    </xf>
    <xf numFmtId="171" fontId="5" fillId="0" borderId="12" xfId="18" applyNumberFormat="1" applyFont="1" applyFill="1" applyBorder="1" applyAlignment="1">
      <alignment horizontal="right" vertical="center" indent="2"/>
    </xf>
    <xf numFmtId="171" fontId="5" fillId="0" borderId="12" xfId="18" applyNumberFormat="1" applyFont="1" applyFill="1" applyBorder="1" applyAlignment="1">
      <alignment horizontal="right" vertical="center" indent="3"/>
    </xf>
    <xf numFmtId="171" fontId="5" fillId="0" borderId="12" xfId="18" applyNumberFormat="1" applyFont="1" applyFill="1" applyBorder="1" applyAlignment="1">
      <alignment horizontal="right" vertical="center" indent="1"/>
    </xf>
    <xf numFmtId="171" fontId="5" fillId="0" borderId="12" xfId="18" applyNumberFormat="1" applyFont="1" applyFill="1" applyBorder="1" applyAlignment="1" applyProtection="1">
      <alignment horizontal="right" vertical="center" indent="3"/>
      <protection/>
    </xf>
    <xf numFmtId="171" fontId="5" fillId="0" borderId="24" xfId="18" applyNumberFormat="1" applyFont="1" applyFill="1" applyBorder="1" applyAlignment="1" applyProtection="1">
      <alignment horizontal="right" vertical="center" indent="1"/>
      <protection/>
    </xf>
    <xf numFmtId="171" fontId="5" fillId="0" borderId="18" xfId="18" applyNumberFormat="1" applyFont="1" applyFill="1" applyBorder="1" applyAlignment="1" applyProtection="1">
      <alignment horizontal="right" vertical="center" indent="3"/>
      <protection/>
    </xf>
    <xf numFmtId="171" fontId="5" fillId="0" borderId="6" xfId="18" applyNumberFormat="1" applyFont="1" applyFill="1" applyBorder="1" applyAlignment="1" applyProtection="1">
      <alignment horizontal="right" vertical="center" indent="2"/>
      <protection/>
    </xf>
    <xf numFmtId="171" fontId="5" fillId="0" borderId="15" xfId="18" applyNumberFormat="1" applyFont="1" applyFill="1" applyBorder="1" applyAlignment="1">
      <alignment horizontal="right" vertical="center" indent="1"/>
    </xf>
    <xf numFmtId="171" fontId="5" fillId="0" borderId="13" xfId="18" applyNumberFormat="1" applyFont="1" applyFill="1" applyBorder="1" applyAlignment="1">
      <alignment horizontal="right" vertical="center" indent="3"/>
    </xf>
    <xf numFmtId="171" fontId="5" fillId="0" borderId="8" xfId="18" applyNumberFormat="1" applyFont="1" applyFill="1" applyBorder="1" applyAlignment="1">
      <alignment horizontal="right" vertical="center" indent="2"/>
    </xf>
    <xf numFmtId="171" fontId="5" fillId="0" borderId="8" xfId="18" applyNumberFormat="1" applyFont="1" applyFill="1" applyBorder="1" applyAlignment="1">
      <alignment horizontal="right" vertical="center" indent="3"/>
    </xf>
    <xf numFmtId="171" fontId="14" fillId="8" borderId="8" xfId="18" applyNumberFormat="1" applyFont="1" applyFill="1" applyBorder="1" applyAlignment="1">
      <alignment horizontal="right" vertical="center" indent="1"/>
    </xf>
    <xf numFmtId="171" fontId="5" fillId="0" borderId="13" xfId="18" applyNumberFormat="1" applyFont="1" applyFill="1" applyBorder="1" applyAlignment="1">
      <alignment horizontal="right" vertical="center" indent="1"/>
    </xf>
    <xf numFmtId="172" fontId="6" fillId="3" borderId="22" xfId="18" applyNumberFormat="1" applyFont="1" applyFill="1" applyBorder="1" applyAlignment="1">
      <alignment horizontal="right" vertical="center" indent="3"/>
    </xf>
    <xf numFmtId="172" fontId="6" fillId="3" borderId="11" xfId="18" applyNumberFormat="1" applyFont="1" applyFill="1" applyBorder="1" applyAlignment="1">
      <alignment horizontal="right" vertical="center" indent="2"/>
    </xf>
    <xf numFmtId="172" fontId="6" fillId="3" borderId="11" xfId="18" applyNumberFormat="1" applyFont="1" applyFill="1" applyBorder="1" applyAlignment="1">
      <alignment horizontal="right" vertical="center" indent="3"/>
    </xf>
    <xf numFmtId="172" fontId="6" fillId="3" borderId="11" xfId="18" applyNumberFormat="1" applyFont="1" applyFill="1" applyBorder="1" applyAlignment="1">
      <alignment horizontal="right" vertical="center" indent="1"/>
    </xf>
    <xf numFmtId="172" fontId="6" fillId="3" borderId="11" xfId="18" applyNumberFormat="1" applyFont="1" applyFill="1" applyBorder="1" applyAlignment="1">
      <alignment horizontal="right" vertical="center"/>
    </xf>
    <xf numFmtId="172" fontId="6" fillId="3" borderId="22" xfId="18" applyNumberFormat="1" applyFont="1" applyFill="1" applyBorder="1" applyAlignment="1">
      <alignment horizontal="right" vertical="center" indent="1"/>
    </xf>
    <xf numFmtId="172" fontId="5" fillId="0" borderId="23" xfId="18" applyNumberFormat="1" applyFont="1" applyFill="1" applyBorder="1" applyAlignment="1">
      <alignment horizontal="right" vertical="center" indent="3"/>
    </xf>
    <xf numFmtId="172" fontId="5" fillId="0" borderId="15" xfId="18" applyNumberFormat="1" applyFont="1" applyFill="1" applyBorder="1" applyAlignment="1">
      <alignment horizontal="right" vertical="center" indent="2"/>
    </xf>
    <xf numFmtId="172" fontId="5" fillId="0" borderId="15" xfId="18" applyNumberFormat="1" applyFont="1" applyFill="1" applyBorder="1" applyAlignment="1">
      <alignment horizontal="right" vertical="center" indent="3"/>
    </xf>
    <xf numFmtId="172" fontId="14" fillId="8" borderId="15" xfId="18" applyNumberFormat="1" applyFont="1" applyFill="1" applyBorder="1" applyAlignment="1">
      <alignment horizontal="right" vertical="center" indent="1"/>
    </xf>
    <xf numFmtId="172" fontId="5" fillId="0" borderId="15" xfId="18" applyNumberFormat="1" applyFont="1" applyFill="1" applyBorder="1" applyAlignment="1">
      <alignment horizontal="right" vertical="center"/>
    </xf>
    <xf numFmtId="172" fontId="5" fillId="0" borderId="23" xfId="18" applyNumberFormat="1" applyFont="1" applyFill="1" applyBorder="1" applyAlignment="1">
      <alignment horizontal="right" vertical="center" indent="1"/>
    </xf>
    <xf numFmtId="172" fontId="5" fillId="0" borderId="18" xfId="18" applyNumberFormat="1" applyFont="1" applyFill="1" applyBorder="1" applyAlignment="1">
      <alignment horizontal="right" vertical="center" indent="3"/>
    </xf>
    <xf numFmtId="172" fontId="5" fillId="0" borderId="6" xfId="18" applyNumberFormat="1" applyFont="1" applyFill="1" applyBorder="1" applyAlignment="1">
      <alignment horizontal="right" vertical="center" indent="2"/>
    </xf>
    <xf numFmtId="172" fontId="5" fillId="0" borderId="6" xfId="18" applyNumberFormat="1" applyFont="1" applyFill="1" applyBorder="1" applyAlignment="1">
      <alignment horizontal="right" vertical="center" indent="3"/>
    </xf>
    <xf numFmtId="172" fontId="5" fillId="0" borderId="6" xfId="18" applyNumberFormat="1" applyFont="1" applyFill="1" applyBorder="1" applyAlignment="1">
      <alignment horizontal="right" vertical="center" indent="1"/>
    </xf>
    <xf numFmtId="172" fontId="5" fillId="0" borderId="6" xfId="18" applyNumberFormat="1" applyFont="1" applyFill="1" applyBorder="1" applyAlignment="1">
      <alignment horizontal="right" vertical="center"/>
    </xf>
    <xf numFmtId="172" fontId="5" fillId="0" borderId="18" xfId="18" applyNumberFormat="1" applyFont="1" applyFill="1" applyBorder="1" applyAlignment="1">
      <alignment horizontal="right" vertical="center" indent="1"/>
    </xf>
    <xf numFmtId="172" fontId="5" fillId="0" borderId="6" xfId="18" applyNumberFormat="1" applyFont="1" applyFill="1" applyBorder="1" applyAlignment="1" applyProtection="1">
      <alignment horizontal="right" vertical="center" indent="3"/>
      <protection/>
    </xf>
    <xf numFmtId="172" fontId="14" fillId="8" borderId="6" xfId="18" applyNumberFormat="1" applyFont="1" applyFill="1" applyBorder="1" applyAlignment="1">
      <alignment horizontal="right" vertical="center" indent="1"/>
    </xf>
    <xf numFmtId="172" fontId="14" fillId="8" borderId="6" xfId="18" applyNumberFormat="1" applyFont="1" applyFill="1" applyBorder="1" applyAlignment="1">
      <alignment horizontal="right" vertical="center" indent="2"/>
    </xf>
    <xf numFmtId="172" fontId="14" fillId="8" borderId="6" xfId="18" applyNumberFormat="1" applyFont="1" applyFill="1" applyBorder="1" applyAlignment="1">
      <alignment horizontal="right" vertical="center"/>
    </xf>
    <xf numFmtId="172" fontId="5" fillId="0" borderId="24" xfId="18" applyNumberFormat="1" applyFont="1" applyFill="1" applyBorder="1" applyAlignment="1">
      <alignment horizontal="right" vertical="center" indent="3"/>
    </xf>
    <xf numFmtId="172" fontId="5" fillId="0" borderId="12" xfId="18" applyNumberFormat="1" applyFont="1" applyFill="1" applyBorder="1" applyAlignment="1">
      <alignment horizontal="right" vertical="center" indent="2"/>
    </xf>
    <xf numFmtId="172" fontId="5" fillId="0" borderId="12" xfId="18" applyNumberFormat="1" applyFont="1" applyFill="1" applyBorder="1" applyAlignment="1">
      <alignment horizontal="right" vertical="center" indent="3"/>
    </xf>
    <xf numFmtId="172" fontId="5" fillId="0" borderId="12" xfId="18" applyNumberFormat="1" applyFont="1" applyFill="1" applyBorder="1" applyAlignment="1">
      <alignment horizontal="right" vertical="center" indent="1"/>
    </xf>
    <xf numFmtId="172" fontId="5" fillId="0" borderId="12" xfId="18" applyNumberFormat="1" applyFont="1" applyFill="1" applyBorder="1" applyAlignment="1">
      <alignment horizontal="right" vertical="center"/>
    </xf>
    <xf numFmtId="172" fontId="5" fillId="0" borderId="24" xfId="18" applyNumberFormat="1" applyFont="1" applyFill="1" applyBorder="1" applyAlignment="1">
      <alignment horizontal="right" vertical="center" indent="1"/>
    </xf>
    <xf numFmtId="172" fontId="5" fillId="0" borderId="6" xfId="18" applyNumberFormat="1" applyFont="1" applyFill="1" applyBorder="1" applyAlignment="1" applyProtection="1">
      <alignment horizontal="right" vertical="center" indent="2"/>
      <protection/>
    </xf>
    <xf numFmtId="172" fontId="5" fillId="0" borderId="15" xfId="18" applyNumberFormat="1" applyFont="1" applyFill="1" applyBorder="1" applyAlignment="1">
      <alignment horizontal="right" vertical="center" indent="1"/>
    </xf>
    <xf numFmtId="172" fontId="5" fillId="0" borderId="13" xfId="18" applyNumberFormat="1" applyFont="1" applyFill="1" applyBorder="1" applyAlignment="1">
      <alignment horizontal="right" vertical="center" indent="3"/>
    </xf>
    <xf numFmtId="172" fontId="5" fillId="0" borderId="8" xfId="18" applyNumberFormat="1" applyFont="1" applyFill="1" applyBorder="1" applyAlignment="1">
      <alignment horizontal="right" vertical="center" indent="2"/>
    </xf>
    <xf numFmtId="172" fontId="5" fillId="0" borderId="8" xfId="18" applyNumberFormat="1" applyFont="1" applyFill="1" applyBorder="1" applyAlignment="1">
      <alignment horizontal="right" vertical="center" indent="3"/>
    </xf>
    <xf numFmtId="172" fontId="14" fillId="8" borderId="8" xfId="18" applyNumberFormat="1" applyFont="1" applyFill="1" applyBorder="1" applyAlignment="1">
      <alignment horizontal="right" vertical="center" indent="1"/>
    </xf>
    <xf numFmtId="172" fontId="5" fillId="0" borderId="8" xfId="18" applyNumberFormat="1" applyFont="1" applyFill="1" applyBorder="1" applyAlignment="1">
      <alignment horizontal="right" vertical="center"/>
    </xf>
    <xf numFmtId="172" fontId="5" fillId="0" borderId="13" xfId="18" applyNumberFormat="1" applyFont="1" applyFill="1" applyBorder="1" applyAlignment="1">
      <alignment horizontal="right" vertical="center" indent="1"/>
    </xf>
    <xf numFmtId="172" fontId="6" fillId="3" borderId="22" xfId="18" applyNumberFormat="1" applyFont="1" applyFill="1" applyBorder="1" applyAlignment="1">
      <alignment horizontal="right" vertical="center" indent="2"/>
    </xf>
    <xf numFmtId="172" fontId="5" fillId="0" borderId="23" xfId="18" applyNumberFormat="1" applyFont="1" applyBorder="1" applyAlignment="1">
      <alignment horizontal="right" indent="2"/>
    </xf>
    <xf numFmtId="172" fontId="5" fillId="0" borderId="15" xfId="18" applyNumberFormat="1" applyFont="1" applyBorder="1" applyAlignment="1">
      <alignment horizontal="right" indent="3"/>
    </xf>
    <xf numFmtId="172" fontId="5" fillId="0" borderId="15" xfId="18" applyNumberFormat="1" applyFont="1" applyBorder="1" applyAlignment="1">
      <alignment horizontal="right" indent="2"/>
    </xf>
    <xf numFmtId="172" fontId="14" fillId="8" borderId="15" xfId="18" applyNumberFormat="1" applyFont="1" applyFill="1" applyBorder="1" applyAlignment="1">
      <alignment horizontal="right" vertical="center" indent="2"/>
    </xf>
    <xf numFmtId="172" fontId="5" fillId="0" borderId="23" xfId="18" applyNumberFormat="1" applyFont="1" applyBorder="1" applyAlignment="1">
      <alignment horizontal="right" indent="1"/>
    </xf>
    <xf numFmtId="172" fontId="5" fillId="0" borderId="18" xfId="18" applyNumberFormat="1" applyFont="1" applyBorder="1" applyAlignment="1">
      <alignment horizontal="right" indent="2"/>
    </xf>
    <xf numFmtId="172" fontId="5" fillId="0" borderId="6" xfId="18" applyNumberFormat="1" applyFont="1" applyBorder="1" applyAlignment="1">
      <alignment horizontal="right" indent="3"/>
    </xf>
    <xf numFmtId="172" fontId="5" fillId="0" borderId="6" xfId="18" applyNumberFormat="1" applyFont="1" applyBorder="1" applyAlignment="1">
      <alignment horizontal="right" indent="2"/>
    </xf>
    <xf numFmtId="172" fontId="5" fillId="0" borderId="18" xfId="18" applyNumberFormat="1" applyFont="1" applyBorder="1" applyAlignment="1">
      <alignment horizontal="right" indent="1"/>
    </xf>
    <xf numFmtId="172" fontId="5" fillId="0" borderId="6" xfId="18" applyNumberFormat="1" applyFont="1" applyBorder="1" applyAlignment="1">
      <alignment horizontal="right" indent="1"/>
    </xf>
    <xf numFmtId="172" fontId="5" fillId="0" borderId="24" xfId="18" applyNumberFormat="1" applyFont="1" applyBorder="1" applyAlignment="1">
      <alignment horizontal="right" indent="2"/>
    </xf>
    <xf numFmtId="172" fontId="5" fillId="0" borderId="12" xfId="18" applyNumberFormat="1" applyFont="1" applyBorder="1" applyAlignment="1">
      <alignment horizontal="right" indent="3"/>
    </xf>
    <xf numFmtId="172" fontId="5" fillId="0" borderId="12" xfId="18" applyNumberFormat="1" applyFont="1" applyBorder="1" applyAlignment="1">
      <alignment horizontal="right" indent="2"/>
    </xf>
    <xf numFmtId="172" fontId="5" fillId="0" borderId="12" xfId="18" applyNumberFormat="1" applyFont="1" applyBorder="1" applyAlignment="1">
      <alignment horizontal="right" indent="1"/>
    </xf>
    <xf numFmtId="172" fontId="5" fillId="0" borderId="24" xfId="18" applyNumberFormat="1" applyFont="1" applyBorder="1" applyAlignment="1">
      <alignment horizontal="right" indent="1"/>
    </xf>
    <xf numFmtId="172" fontId="5" fillId="0" borderId="13" xfId="18" applyNumberFormat="1" applyFont="1" applyBorder="1" applyAlignment="1">
      <alignment horizontal="right" indent="2"/>
    </xf>
    <xf numFmtId="172" fontId="5" fillId="0" borderId="8" xfId="18" applyNumberFormat="1" applyFont="1" applyBorder="1" applyAlignment="1">
      <alignment horizontal="right" indent="3"/>
    </xf>
    <xf numFmtId="172" fontId="5" fillId="0" borderId="8" xfId="18" applyNumberFormat="1" applyFont="1" applyBorder="1" applyAlignment="1">
      <alignment horizontal="right" indent="2"/>
    </xf>
    <xf numFmtId="172" fontId="5" fillId="0" borderId="13" xfId="18" applyNumberFormat="1" applyFont="1" applyBorder="1" applyAlignment="1">
      <alignment horizontal="right" indent="1"/>
    </xf>
    <xf numFmtId="172" fontId="14" fillId="8" borderId="18" xfId="18" applyNumberFormat="1" applyFont="1" applyFill="1" applyBorder="1" applyAlignment="1">
      <alignment horizontal="right" vertical="center" indent="2"/>
    </xf>
    <xf numFmtId="172" fontId="14" fillId="8" borderId="23" xfId="18" applyNumberFormat="1" applyFont="1" applyFill="1" applyBorder="1" applyAlignment="1">
      <alignment horizontal="right" vertical="center" indent="2"/>
    </xf>
    <xf numFmtId="172" fontId="14" fillId="8" borderId="8" xfId="18" applyNumberFormat="1" applyFont="1" applyFill="1" applyBorder="1" applyAlignment="1">
      <alignment horizontal="right" vertical="center" indent="2"/>
    </xf>
    <xf numFmtId="168" fontId="5" fillId="0" borderId="0" xfId="18" applyNumberFormat="1" applyFont="1" applyBorder="1" applyAlignment="1">
      <alignment horizontal="right"/>
    </xf>
    <xf numFmtId="167" fontId="14" fillId="0" borderId="0" xfId="18" applyNumberFormat="1" applyFont="1" applyFill="1" applyBorder="1" applyAlignment="1">
      <alignment horizontal="right" vertical="center"/>
    </xf>
    <xf numFmtId="168" fontId="5" fillId="0" borderId="0" xfId="18" applyNumberFormat="1" applyFont="1" applyFill="1" applyBorder="1" applyAlignment="1">
      <alignment horizontal="right" vertical="center"/>
    </xf>
    <xf numFmtId="0" fontId="7" fillId="6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4" fillId="0" borderId="0" xfId="20" applyNumberFormat="1" applyFont="1" applyFill="1" applyBorder="1" applyAlignment="1">
      <alignment horizontal="left" vertical="center" wrapText="1"/>
    </xf>
    <xf numFmtId="0" fontId="6" fillId="0" borderId="23" xfId="20" applyNumberFormat="1" applyFont="1" applyFill="1" applyBorder="1" applyAlignment="1">
      <alignment horizontal="left" vertical="center" wrapText="1"/>
    </xf>
    <xf numFmtId="171" fontId="6" fillId="0" borderId="23" xfId="18" applyNumberFormat="1" applyFont="1" applyFill="1" applyBorder="1" applyAlignment="1">
      <alignment horizontal="right" vertical="center" wrapText="1" indent="1"/>
    </xf>
    <xf numFmtId="170" fontId="6" fillId="0" borderId="25" xfId="18" applyNumberFormat="1" applyFont="1" applyFill="1" applyBorder="1" applyAlignment="1">
      <alignment horizontal="right" vertical="center" wrapText="1" indent="1"/>
    </xf>
    <xf numFmtId="170" fontId="5" fillId="0" borderId="23" xfId="0" applyNumberFormat="1" applyFont="1" applyFill="1" applyBorder="1" applyAlignment="1">
      <alignment horizontal="right" wrapText="1" indent="1"/>
    </xf>
    <xf numFmtId="0" fontId="6" fillId="0" borderId="18" xfId="20" applyNumberFormat="1" applyFont="1" applyFill="1" applyBorder="1" applyAlignment="1">
      <alignment horizontal="left" vertical="center" wrapText="1"/>
    </xf>
    <xf numFmtId="171" fontId="6" fillId="0" borderId="18" xfId="18" applyNumberFormat="1" applyFont="1" applyFill="1" applyBorder="1" applyAlignment="1">
      <alignment horizontal="right" vertical="center" wrapText="1" indent="1"/>
    </xf>
    <xf numFmtId="170" fontId="6" fillId="0" borderId="26" xfId="18" applyNumberFormat="1" applyFont="1" applyFill="1" applyBorder="1" applyAlignment="1">
      <alignment horizontal="right" vertical="center" wrapText="1" indent="1"/>
    </xf>
    <xf numFmtId="170" fontId="5" fillId="0" borderId="18" xfId="0" applyNumberFormat="1" applyFont="1" applyFill="1" applyBorder="1" applyAlignment="1">
      <alignment horizontal="right" wrapText="1" indent="1"/>
    </xf>
    <xf numFmtId="0" fontId="4" fillId="0" borderId="10" xfId="20" applyNumberFormat="1" applyFont="1" applyFill="1" applyBorder="1" applyAlignment="1">
      <alignment horizontal="left" vertical="center" wrapText="1"/>
    </xf>
    <xf numFmtId="0" fontId="6" fillId="0" borderId="13" xfId="20" applyNumberFormat="1" applyFont="1" applyFill="1" applyBorder="1" applyAlignment="1">
      <alignment horizontal="left" vertical="center" wrapText="1"/>
    </xf>
    <xf numFmtId="171" fontId="6" fillId="0" borderId="13" xfId="18" applyNumberFormat="1" applyFont="1" applyFill="1" applyBorder="1" applyAlignment="1">
      <alignment horizontal="right" vertical="center" wrapText="1" indent="1"/>
    </xf>
    <xf numFmtId="170" fontId="6" fillId="0" borderId="14" xfId="18" applyNumberFormat="1" applyFont="1" applyFill="1" applyBorder="1" applyAlignment="1">
      <alignment horizontal="right" vertical="center" wrapText="1" indent="1"/>
    </xf>
    <xf numFmtId="170" fontId="5" fillId="0" borderId="13" xfId="0" applyNumberFormat="1" applyFont="1" applyFill="1" applyBorder="1" applyAlignment="1">
      <alignment horizontal="right" wrapText="1" indent="1"/>
    </xf>
    <xf numFmtId="170" fontId="5" fillId="0" borderId="25" xfId="0" applyNumberFormat="1" applyFont="1" applyFill="1" applyBorder="1" applyAlignment="1">
      <alignment horizontal="right" wrapText="1" indent="1"/>
    </xf>
    <xf numFmtId="170" fontId="5" fillId="0" borderId="26" xfId="0" applyNumberFormat="1" applyFont="1" applyFill="1" applyBorder="1" applyAlignment="1">
      <alignment horizontal="right" wrapText="1" indent="1"/>
    </xf>
    <xf numFmtId="170" fontId="5" fillId="0" borderId="14" xfId="0" applyNumberFormat="1" applyFont="1" applyFill="1" applyBorder="1" applyAlignment="1">
      <alignment horizontal="right" wrapText="1" indent="1"/>
    </xf>
    <xf numFmtId="0" fontId="5" fillId="0" borderId="0" xfId="0" applyFont="1" applyFill="1" applyAlignment="1">
      <alignment horizontal="left"/>
    </xf>
    <xf numFmtId="168" fontId="5" fillId="0" borderId="0" xfId="18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170" fontId="5" fillId="0" borderId="17" xfId="0" applyNumberFormat="1" applyFont="1" applyFill="1" applyBorder="1" applyAlignment="1">
      <alignment horizontal="right" wrapText="1" indent="4"/>
    </xf>
    <xf numFmtId="170" fontId="5" fillId="0" borderId="18" xfId="0" applyNumberFormat="1" applyFont="1" applyFill="1" applyBorder="1" applyAlignment="1">
      <alignment horizontal="right" wrapText="1" indent="4"/>
    </xf>
    <xf numFmtId="170" fontId="5" fillId="0" borderId="19" xfId="0" applyNumberFormat="1" applyFont="1" applyFill="1" applyBorder="1" applyAlignment="1">
      <alignment horizontal="right" wrapText="1" indent="4"/>
    </xf>
    <xf numFmtId="0" fontId="13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Fill="1" applyBorder="1" applyAlignment="1">
      <alignment horizontal="left"/>
    </xf>
    <xf numFmtId="0" fontId="4" fillId="0" borderId="27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3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7" borderId="17" xfId="20" applyNumberFormat="1" applyFont="1" applyFill="1" applyBorder="1" applyAlignment="1">
      <alignment horizontal="center" wrapText="1"/>
    </xf>
    <xf numFmtId="0" fontId="4" fillId="7" borderId="9" xfId="2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4" fillId="7" borderId="35" xfId="20" applyNumberFormat="1" applyFont="1" applyFill="1" applyBorder="1" applyAlignment="1">
      <alignment horizontal="center" vertical="center" wrapText="1"/>
    </xf>
    <xf numFmtId="0" fontId="4" fillId="7" borderId="0" xfId="20" applyNumberFormat="1" applyFont="1" applyFill="1" applyBorder="1" applyAlignment="1">
      <alignment horizontal="center" vertical="center" wrapText="1"/>
    </xf>
    <xf numFmtId="0" fontId="4" fillId="7" borderId="5" xfId="2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4" fillId="6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Germany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17.7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Italy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12.7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Netherlands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11.7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Poland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8.1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France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6.9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Finland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4.2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Spain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4.2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Belgium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4.2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United Kingdom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3.6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Greece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3.4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Other EU Member States</a:t>
                    </a:r>
                    <a:r>
                      <a:rPr lang="en-US" cap="none" u="none" baseline="0">
                        <a:latin typeface="Calibri"/>
                        <a:ea typeface="Calibri"/>
                        <a:cs typeface="Calibri"/>
                      </a:rPr>
                      <a:t>
23.2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#,##0.0" sourceLinked="0"/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1'!$A$52:$A$62</c:f>
              <c:strCache/>
            </c:strRef>
          </c:cat>
          <c:val>
            <c:numRef>
              <c:f>'Figure 1'!$C$52:$C$62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Germany
28.4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Poland
9.0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Italy
8.9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Netherlands
6.2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France
6.0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Lithuania
4.6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United Kingdom
4.1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Belgium
4.0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Czech Republic
3.9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Finland
3.6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Other EU Member States
21.4</a:t>
                    </a:r>
                  </a:p>
                </c:rich>
              </c:tx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'Figure 2'!$A$52:$A$62</c:f>
              <c:strCache/>
            </c:strRef>
          </c:cat>
          <c:val>
            <c:numRef>
              <c:f>'Figure 2'!$C$52:$C$62</c:f>
              <c:numCache/>
            </c:numRef>
          </c:val>
        </c:ser>
      </c:pieChart>
    </c:plotArea>
    <c:plotVisOnly val="1"/>
    <c:dispBlanksAs val="zero"/>
    <c:showDLblsOverMax val="0"/>
  </c:chart>
  <c:spPr>
    <a:ln>
      <a:noFill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/>
              </a:solidFill>
            </c:spPr>
          </c:dPt>
          <c:dPt>
            <c:idx val="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3'!$A$53:$A$81</c:f>
              <c:strCache/>
            </c:strRef>
          </c:cat>
          <c:val>
            <c:numRef>
              <c:f>'Figure 3'!$G$53:$G$81</c:f>
              <c:numCache/>
            </c:numRef>
          </c:val>
        </c:ser>
        <c:gapWidth val="101"/>
        <c:axId val="57074192"/>
        <c:axId val="43905681"/>
      </c:barChart>
      <c:catAx>
        <c:axId val="570741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3905681"/>
        <c:crosses val="autoZero"/>
        <c:auto val="1"/>
        <c:lblOffset val="100"/>
        <c:noMultiLvlLbl val="0"/>
      </c:catAx>
      <c:valAx>
        <c:axId val="439056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7074192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5"/>
            <c:invertIfNegative val="0"/>
            <c:spPr>
              <a:solidFill>
                <a:schemeClr val="accent1"/>
              </a:solidFill>
            </c:spPr>
          </c:dPt>
          <c:dPt>
            <c:idx val="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19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0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1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2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3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4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5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6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7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Pt>
            <c:idx val="28"/>
            <c:invertIfNegative val="0"/>
            <c:spPr>
              <a:solidFill>
                <a:schemeClr val="accent1">
                  <a:lumMod val="20000"/>
                  <a:lumOff val="80000"/>
                </a:scheme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4'!$A$53:$A$81</c:f>
              <c:strCache/>
            </c:strRef>
          </c:cat>
          <c:val>
            <c:numRef>
              <c:f>'Figure 4'!$G$53:$G$81</c:f>
              <c:numCache/>
            </c:numRef>
          </c:val>
        </c:ser>
        <c:gapWidth val="100"/>
        <c:axId val="59606810"/>
        <c:axId val="66699243"/>
      </c:barChart>
      <c:catAx>
        <c:axId val="59606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699243"/>
        <c:crosses val="autoZero"/>
        <c:auto val="1"/>
        <c:lblOffset val="100"/>
        <c:noMultiLvlLbl val="0"/>
      </c:catAx>
      <c:valAx>
        <c:axId val="666992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606810"/>
        <c:crosses val="autoZero"/>
        <c:crossBetween val="between"/>
        <c:dispUnits/>
      </c:valAx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114300</xdr:rowOff>
    </xdr:from>
    <xdr:to>
      <xdr:col>6</xdr:col>
      <xdr:colOff>552450</xdr:colOff>
      <xdr:row>28</xdr:row>
      <xdr:rowOff>142875</xdr:rowOff>
    </xdr:to>
    <xdr:graphicFrame macro="">
      <xdr:nvGraphicFramePr>
        <xdr:cNvPr id="2" name="Chart 1"/>
        <xdr:cNvGraphicFramePr/>
      </xdr:nvGraphicFramePr>
      <xdr:xfrm>
        <a:off x="1257300" y="628650"/>
        <a:ext cx="561022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133350</xdr:rowOff>
    </xdr:from>
    <xdr:to>
      <xdr:col>5</xdr:col>
      <xdr:colOff>600075</xdr:colOff>
      <xdr:row>29</xdr:row>
      <xdr:rowOff>0</xdr:rowOff>
    </xdr:to>
    <xdr:graphicFrame macro="">
      <xdr:nvGraphicFramePr>
        <xdr:cNvPr id="2" name="Chart 1"/>
        <xdr:cNvGraphicFramePr/>
      </xdr:nvGraphicFramePr>
      <xdr:xfrm>
        <a:off x="1209675" y="638175"/>
        <a:ext cx="4924425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85725</xdr:rowOff>
    </xdr:from>
    <xdr:to>
      <xdr:col>14</xdr:col>
      <xdr:colOff>238125</xdr:colOff>
      <xdr:row>27</xdr:row>
      <xdr:rowOff>66675</xdr:rowOff>
    </xdr:to>
    <xdr:graphicFrame macro="">
      <xdr:nvGraphicFramePr>
        <xdr:cNvPr id="2" name="Chart 1"/>
        <xdr:cNvGraphicFramePr/>
      </xdr:nvGraphicFramePr>
      <xdr:xfrm>
        <a:off x="933450" y="600075"/>
        <a:ext cx="7620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3</xdr:row>
      <xdr:rowOff>95250</xdr:rowOff>
    </xdr:from>
    <xdr:to>
      <xdr:col>14</xdr:col>
      <xdr:colOff>38100</xdr:colOff>
      <xdr:row>27</xdr:row>
      <xdr:rowOff>76200</xdr:rowOff>
    </xdr:to>
    <xdr:graphicFrame macro="">
      <xdr:nvGraphicFramePr>
        <xdr:cNvPr id="2" name="Chart 1"/>
        <xdr:cNvGraphicFramePr/>
      </xdr:nvGraphicFramePr>
      <xdr:xfrm>
        <a:off x="904875" y="609600"/>
        <a:ext cx="7620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4122F"/>
      </a:accent1>
      <a:accent2>
        <a:srgbClr val="7299C6"/>
      </a:accent2>
      <a:accent3>
        <a:srgbClr val="283E5C"/>
      </a:accent3>
      <a:accent4>
        <a:srgbClr val="D8BD8E"/>
      </a:accent4>
      <a:accent5>
        <a:srgbClr val="757483"/>
      </a:accent5>
      <a:accent6>
        <a:srgbClr val="EBB3A7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0"/>
  <sheetViews>
    <sheetView showGridLines="0" tabSelected="1" workbookViewId="0" topLeftCell="A1">
      <selection activeCell="Q31" sqref="Q31"/>
    </sheetView>
  </sheetViews>
  <sheetFormatPr defaultColWidth="9.140625" defaultRowHeight="15"/>
  <cols>
    <col min="1" max="1" width="18.7109375" style="11" bestFit="1" customWidth="1"/>
    <col min="2" max="2" width="24.28125" style="1" customWidth="1"/>
    <col min="3" max="3" width="24.28125" style="17" customWidth="1"/>
    <col min="4" max="16384" width="9.140625" style="1" customWidth="1"/>
  </cols>
  <sheetData>
    <row r="2" spans="2:14" ht="15">
      <c r="B2" s="46" t="s">
        <v>123</v>
      </c>
      <c r="N2" s="24"/>
    </row>
    <row r="3" spans="2:14" ht="15">
      <c r="B3" s="1" t="s">
        <v>127</v>
      </c>
      <c r="N3" s="24"/>
    </row>
    <row r="13" ht="15">
      <c r="L13" s="205"/>
    </row>
    <row r="29" ht="15">
      <c r="C29" s="1"/>
    </row>
    <row r="30" spans="2:7" ht="15">
      <c r="B30" s="210" t="s">
        <v>183</v>
      </c>
      <c r="C30" s="211"/>
      <c r="D30" s="211"/>
      <c r="E30" s="211"/>
      <c r="F30" s="211"/>
      <c r="G30" s="211"/>
    </row>
    <row r="50" spans="1:3" ht="15">
      <c r="A50" s="13" t="s">
        <v>32</v>
      </c>
      <c r="B50" s="208" t="s">
        <v>55</v>
      </c>
      <c r="C50" s="209"/>
    </row>
    <row r="51" spans="1:3" ht="15">
      <c r="A51" s="8" t="s">
        <v>0</v>
      </c>
      <c r="B51" s="9">
        <v>263446</v>
      </c>
      <c r="C51" s="10">
        <f aca="true" t="shared" si="0" ref="C51:C61">B51/B$51</f>
        <v>1</v>
      </c>
    </row>
    <row r="52" spans="1:3" ht="15">
      <c r="A52" s="7" t="s">
        <v>28</v>
      </c>
      <c r="B52" s="5">
        <v>46742</v>
      </c>
      <c r="C52" s="6">
        <f t="shared" si="0"/>
        <v>0.17742535472165075</v>
      </c>
    </row>
    <row r="53" spans="1:3" ht="15">
      <c r="A53" s="7" t="s">
        <v>11</v>
      </c>
      <c r="B53" s="5">
        <v>33549</v>
      </c>
      <c r="C53" s="6">
        <f t="shared" si="0"/>
        <v>0.12734678074444097</v>
      </c>
    </row>
    <row r="54" spans="1:3" ht="15">
      <c r="A54" s="7" t="s">
        <v>18</v>
      </c>
      <c r="B54" s="5">
        <v>30941</v>
      </c>
      <c r="C54" s="6">
        <f t="shared" si="0"/>
        <v>0.11744721878487432</v>
      </c>
    </row>
    <row r="55" spans="1:3" ht="15">
      <c r="A55" s="7" t="s">
        <v>20</v>
      </c>
      <c r="B55" s="5">
        <v>21445</v>
      </c>
      <c r="C55" s="6">
        <f t="shared" si="0"/>
        <v>0.08140188122043986</v>
      </c>
    </row>
    <row r="56" spans="1:3" ht="15">
      <c r="A56" s="7" t="s">
        <v>10</v>
      </c>
      <c r="B56" s="5">
        <v>18113</v>
      </c>
      <c r="C56" s="6">
        <f t="shared" si="0"/>
        <v>0.06875412798068674</v>
      </c>
    </row>
    <row r="57" spans="1:3" ht="15">
      <c r="A57" s="7" t="s">
        <v>25</v>
      </c>
      <c r="B57" s="5">
        <v>11080</v>
      </c>
      <c r="C57" s="6">
        <f t="shared" si="0"/>
        <v>0.04205795495091973</v>
      </c>
    </row>
    <row r="58" spans="1:3" ht="15">
      <c r="A58" s="7" t="s">
        <v>9</v>
      </c>
      <c r="B58" s="5">
        <v>11070</v>
      </c>
      <c r="C58" s="6">
        <f t="shared" si="0"/>
        <v>0.04201999650782323</v>
      </c>
    </row>
    <row r="59" spans="1:3" ht="15">
      <c r="A59" s="7" t="s">
        <v>2</v>
      </c>
      <c r="B59" s="5">
        <v>10944</v>
      </c>
      <c r="C59" s="6">
        <f t="shared" si="0"/>
        <v>0.04154172012480736</v>
      </c>
    </row>
    <row r="60" spans="1:3" ht="15">
      <c r="A60" s="7" t="s">
        <v>27</v>
      </c>
      <c r="B60" s="5">
        <v>9549</v>
      </c>
      <c r="C60" s="6">
        <f t="shared" si="0"/>
        <v>0.036246517312845894</v>
      </c>
    </row>
    <row r="61" spans="1:3" ht="15">
      <c r="A61" s="7" t="s">
        <v>8</v>
      </c>
      <c r="B61" s="5">
        <v>8879</v>
      </c>
      <c r="C61" s="6">
        <f t="shared" si="0"/>
        <v>0.03370330162538053</v>
      </c>
    </row>
    <row r="62" spans="1:3" ht="15">
      <c r="A62" s="20" t="s">
        <v>124</v>
      </c>
      <c r="B62" s="21">
        <f>SUM(B63:B80)</f>
        <v>61134</v>
      </c>
      <c r="C62" s="22">
        <f>SUM(C63:C80)</f>
        <v>0.23205514602613064</v>
      </c>
    </row>
    <row r="63" spans="1:3" ht="15">
      <c r="A63" s="14" t="s">
        <v>14</v>
      </c>
      <c r="B63" s="15">
        <v>8551</v>
      </c>
      <c r="C63" s="16">
        <f aca="true" t="shared" si="1" ref="C63:C80">B63/B$51</f>
        <v>0.0324582646918154</v>
      </c>
    </row>
    <row r="64" spans="1:3" ht="15">
      <c r="A64" s="14" t="s">
        <v>4</v>
      </c>
      <c r="B64" s="15">
        <v>7830</v>
      </c>
      <c r="C64" s="16">
        <f t="shared" si="1"/>
        <v>0.0297214609445579</v>
      </c>
    </row>
    <row r="65" spans="1:3" ht="15">
      <c r="A65" s="14" t="s">
        <v>16</v>
      </c>
      <c r="B65" s="15">
        <v>7719</v>
      </c>
      <c r="C65" s="16">
        <f t="shared" si="1"/>
        <v>0.029300122226186772</v>
      </c>
    </row>
    <row r="66" spans="1:3" ht="15">
      <c r="A66" s="14" t="s">
        <v>24</v>
      </c>
      <c r="B66" s="15">
        <v>6728</v>
      </c>
      <c r="C66" s="16">
        <f t="shared" si="1"/>
        <v>0.025538440515323824</v>
      </c>
    </row>
    <row r="67" spans="1:3" ht="15">
      <c r="A67" s="14" t="s">
        <v>26</v>
      </c>
      <c r="B67" s="15">
        <v>5651</v>
      </c>
      <c r="C67" s="16">
        <f t="shared" si="1"/>
        <v>0.021450316193830993</v>
      </c>
    </row>
    <row r="68" spans="1:3" ht="15">
      <c r="A68" s="14" t="s">
        <v>3</v>
      </c>
      <c r="B68" s="15">
        <v>5515</v>
      </c>
      <c r="C68" s="16">
        <f t="shared" si="1"/>
        <v>0.020934081367718623</v>
      </c>
    </row>
    <row r="69" spans="1:3" ht="15">
      <c r="A69" s="14" t="s">
        <v>19</v>
      </c>
      <c r="B69" s="15">
        <v>5474</v>
      </c>
      <c r="C69" s="16">
        <f t="shared" si="1"/>
        <v>0.02077845175102298</v>
      </c>
    </row>
    <row r="70" spans="1:3" ht="15">
      <c r="A70" s="14" t="s">
        <v>22</v>
      </c>
      <c r="B70" s="15">
        <v>5056</v>
      </c>
      <c r="C70" s="16">
        <f t="shared" si="1"/>
        <v>0.019191788829589367</v>
      </c>
    </row>
    <row r="71" spans="1:3" ht="15">
      <c r="A71" s="14" t="s">
        <v>21</v>
      </c>
      <c r="B71" s="15">
        <v>2232</v>
      </c>
      <c r="C71" s="16">
        <f t="shared" si="1"/>
        <v>0.008472324499138343</v>
      </c>
    </row>
    <row r="72" spans="1:3" ht="15">
      <c r="A72" s="14" t="s">
        <v>29</v>
      </c>
      <c r="B72" s="15">
        <v>1733</v>
      </c>
      <c r="C72" s="16">
        <f t="shared" si="1"/>
        <v>0.006578198188623096</v>
      </c>
    </row>
    <row r="73" spans="1:3" ht="15">
      <c r="A73" s="14" t="s">
        <v>13</v>
      </c>
      <c r="B73" s="15">
        <v>1603</v>
      </c>
      <c r="C73" s="16">
        <f t="shared" si="1"/>
        <v>0.006084738428368622</v>
      </c>
    </row>
    <row r="74" spans="1:3" ht="15">
      <c r="A74" s="14" t="s">
        <v>5</v>
      </c>
      <c r="B74" s="15">
        <v>1167</v>
      </c>
      <c r="C74" s="16">
        <f t="shared" si="1"/>
        <v>0.004429750309361311</v>
      </c>
    </row>
    <row r="75" spans="1:3" ht="15">
      <c r="A75" s="14" t="s">
        <v>6</v>
      </c>
      <c r="B75" s="15">
        <v>1044</v>
      </c>
      <c r="C75" s="16">
        <f t="shared" si="1"/>
        <v>0.0039628614592743866</v>
      </c>
    </row>
    <row r="76" spans="1:3" ht="15">
      <c r="A76" s="14" t="s">
        <v>23</v>
      </c>
      <c r="B76" s="15">
        <v>524</v>
      </c>
      <c r="C76" s="16">
        <f t="shared" si="1"/>
        <v>0.001989022418256493</v>
      </c>
    </row>
    <row r="77" spans="1:3" ht="15">
      <c r="A77" s="14" t="s">
        <v>7</v>
      </c>
      <c r="B77" s="15">
        <v>194</v>
      </c>
      <c r="C77" s="16">
        <f t="shared" si="1"/>
        <v>0.0007363937960720603</v>
      </c>
    </row>
    <row r="78" spans="1:3" ht="15">
      <c r="A78" s="14" t="s">
        <v>12</v>
      </c>
      <c r="B78" s="15">
        <v>89</v>
      </c>
      <c r="C78" s="16">
        <f t="shared" si="1"/>
        <v>0.00033783014355883177</v>
      </c>
    </row>
    <row r="79" spans="1:3" ht="15">
      <c r="A79" s="14" t="s">
        <v>15</v>
      </c>
      <c r="B79" s="15">
        <v>12</v>
      </c>
      <c r="C79" s="16">
        <f t="shared" si="1"/>
        <v>4.5550131715797546E-05</v>
      </c>
    </row>
    <row r="80" spans="1:3" ht="15">
      <c r="A80" s="14" t="s">
        <v>17</v>
      </c>
      <c r="B80" s="15">
        <v>12</v>
      </c>
      <c r="C80" s="16">
        <f t="shared" si="1"/>
        <v>4.5550131715797546E-05</v>
      </c>
    </row>
  </sheetData>
  <mergeCells count="2">
    <mergeCell ref="B50:C50"/>
    <mergeCell ref="B30:G3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8"/>
  <sheetViews>
    <sheetView showGridLines="0" workbookViewId="0" topLeftCell="A1">
      <selection activeCell="Q29" sqref="Q29"/>
    </sheetView>
  </sheetViews>
  <sheetFormatPr defaultColWidth="9.140625" defaultRowHeight="15"/>
  <cols>
    <col min="1" max="1" width="9.140625" style="35" customWidth="1"/>
    <col min="2" max="2" width="14.00390625" style="38" customWidth="1"/>
    <col min="3" max="3" width="17.7109375" style="37" customWidth="1"/>
    <col min="4" max="4" width="14.7109375" style="35" customWidth="1"/>
    <col min="5" max="5" width="5.57421875" style="35" customWidth="1"/>
    <col min="6" max="6" width="14.00390625" style="38" customWidth="1"/>
    <col min="7" max="7" width="17.7109375" style="37" customWidth="1"/>
    <col min="8" max="8" width="14.7109375" style="35" customWidth="1"/>
    <col min="9" max="16384" width="9.140625" style="35" customWidth="1"/>
  </cols>
  <sheetData>
    <row r="2" spans="2:8" ht="15">
      <c r="B2" s="51" t="s">
        <v>182</v>
      </c>
      <c r="C2" s="201"/>
      <c r="D2" s="201"/>
      <c r="E2" s="201"/>
      <c r="F2" s="201"/>
      <c r="G2" s="201"/>
      <c r="H2" s="201"/>
    </row>
    <row r="3" spans="2:8" ht="12" customHeight="1">
      <c r="B3" s="35" t="s">
        <v>120</v>
      </c>
      <c r="C3" s="201"/>
      <c r="D3" s="201"/>
      <c r="E3" s="201"/>
      <c r="F3" s="201"/>
      <c r="G3" s="201"/>
      <c r="H3" s="201"/>
    </row>
    <row r="4" spans="2:8" ht="12" customHeight="1">
      <c r="B4" s="35"/>
      <c r="C4" s="201"/>
      <c r="D4" s="201"/>
      <c r="E4" s="201"/>
      <c r="F4" s="201"/>
      <c r="G4" s="201"/>
      <c r="H4" s="201"/>
    </row>
    <row r="5" spans="2:9" ht="15">
      <c r="B5" s="59"/>
      <c r="C5" s="219" t="s">
        <v>58</v>
      </c>
      <c r="D5" s="224"/>
      <c r="E5" s="36"/>
      <c r="F5" s="59"/>
      <c r="G5" s="219" t="s">
        <v>59</v>
      </c>
      <c r="H5" s="224"/>
      <c r="I5" s="36"/>
    </row>
    <row r="6" spans="2:9" ht="15">
      <c r="B6" s="53"/>
      <c r="C6" s="66" t="s">
        <v>120</v>
      </c>
      <c r="D6" s="66" t="s">
        <v>127</v>
      </c>
      <c r="E6" s="36"/>
      <c r="F6" s="53"/>
      <c r="G6" s="66" t="s">
        <v>120</v>
      </c>
      <c r="H6" s="66" t="s">
        <v>127</v>
      </c>
      <c r="I6" s="36"/>
    </row>
    <row r="7" spans="2:9" s="71" customFormat="1" ht="24" customHeight="1">
      <c r="B7" s="52"/>
      <c r="C7" s="222" t="s">
        <v>144</v>
      </c>
      <c r="D7" s="223"/>
      <c r="E7" s="70"/>
      <c r="F7" s="52"/>
      <c r="G7" s="222" t="s">
        <v>172</v>
      </c>
      <c r="H7" s="223"/>
      <c r="I7" s="70"/>
    </row>
    <row r="8" spans="2:9" ht="15">
      <c r="B8" s="27" t="s">
        <v>28</v>
      </c>
      <c r="C8" s="73">
        <v>29992.178668</v>
      </c>
      <c r="D8" s="202">
        <v>17.16937456456245</v>
      </c>
      <c r="E8" s="36"/>
      <c r="F8" s="27" t="s">
        <v>28</v>
      </c>
      <c r="G8" s="73">
        <v>8316.310841</v>
      </c>
      <c r="H8" s="202">
        <v>40.93826895542339</v>
      </c>
      <c r="I8" s="36"/>
    </row>
    <row r="9" spans="2:9" ht="15">
      <c r="B9" s="28" t="s">
        <v>18</v>
      </c>
      <c r="C9" s="74">
        <v>25103.549406</v>
      </c>
      <c r="D9" s="203">
        <v>14.370821387226512</v>
      </c>
      <c r="E9" s="36"/>
      <c r="F9" s="28" t="s">
        <v>27</v>
      </c>
      <c r="G9" s="74">
        <v>1630.336559</v>
      </c>
      <c r="H9" s="203">
        <v>8.025572614620538</v>
      </c>
      <c r="I9" s="36"/>
    </row>
    <row r="10" spans="2:9" ht="15">
      <c r="B10" s="28" t="s">
        <v>11</v>
      </c>
      <c r="C10" s="74">
        <v>20279.953519</v>
      </c>
      <c r="D10" s="203">
        <v>11.609497328419534</v>
      </c>
      <c r="E10" s="36"/>
      <c r="F10" s="28" t="s">
        <v>4</v>
      </c>
      <c r="G10" s="74">
        <v>1455.983686</v>
      </c>
      <c r="H10" s="203">
        <v>7.167294834425577</v>
      </c>
      <c r="I10" s="36"/>
    </row>
    <row r="11" spans="2:9" ht="15">
      <c r="B11" s="28" t="s">
        <v>10</v>
      </c>
      <c r="C11" s="74">
        <v>15481.312821</v>
      </c>
      <c r="D11" s="203">
        <v>8.862459160344716</v>
      </c>
      <c r="E11" s="36"/>
      <c r="F11" s="28" t="s">
        <v>20</v>
      </c>
      <c r="G11" s="74">
        <v>1266.4143219999999</v>
      </c>
      <c r="H11" s="203">
        <v>6.234111628853215</v>
      </c>
      <c r="I11" s="36"/>
    </row>
    <row r="12" spans="2:9" ht="15">
      <c r="B12" s="72" t="s">
        <v>20</v>
      </c>
      <c r="C12" s="75">
        <v>12992.338051</v>
      </c>
      <c r="D12" s="204">
        <v>7.437616351126902</v>
      </c>
      <c r="E12" s="36"/>
      <c r="F12" s="72" t="s">
        <v>24</v>
      </c>
      <c r="G12" s="75">
        <v>1211.965859</v>
      </c>
      <c r="H12" s="204">
        <v>5.966081024283438</v>
      </c>
      <c r="I12" s="36"/>
    </row>
    <row r="13" spans="2:12" s="71" customFormat="1" ht="24" customHeight="1">
      <c r="B13" s="57"/>
      <c r="C13" s="222" t="s">
        <v>166</v>
      </c>
      <c r="D13" s="223"/>
      <c r="E13" s="70"/>
      <c r="F13" s="57"/>
      <c r="G13" s="222" t="s">
        <v>150</v>
      </c>
      <c r="H13" s="223"/>
      <c r="I13" s="70"/>
      <c r="L13" s="206"/>
    </row>
    <row r="14" spans="2:9" ht="15">
      <c r="B14" s="27" t="s">
        <v>11</v>
      </c>
      <c r="C14" s="73">
        <v>7708.192244</v>
      </c>
      <c r="D14" s="202">
        <v>39.12497132354644</v>
      </c>
      <c r="E14" s="36"/>
      <c r="F14" s="27" t="s">
        <v>28</v>
      </c>
      <c r="G14" s="73">
        <v>5040.585349</v>
      </c>
      <c r="H14" s="202">
        <v>34.40022751038703</v>
      </c>
      <c r="I14" s="36"/>
    </row>
    <row r="15" spans="2:9" ht="15">
      <c r="B15" s="28" t="s">
        <v>24</v>
      </c>
      <c r="C15" s="74">
        <v>2118.9136139999996</v>
      </c>
      <c r="D15" s="203">
        <v>10.755107262581937</v>
      </c>
      <c r="E15" s="36"/>
      <c r="F15" s="28" t="s">
        <v>11</v>
      </c>
      <c r="G15" s="74">
        <v>2210.446382</v>
      </c>
      <c r="H15" s="203">
        <v>15.085521457423075</v>
      </c>
      <c r="I15" s="36"/>
    </row>
    <row r="16" spans="2:9" ht="15">
      <c r="B16" s="28" t="s">
        <v>16</v>
      </c>
      <c r="C16" s="74">
        <v>2101.730135</v>
      </c>
      <c r="D16" s="203">
        <v>10.667887963707148</v>
      </c>
      <c r="E16" s="36"/>
      <c r="F16" s="28" t="s">
        <v>20</v>
      </c>
      <c r="G16" s="74">
        <v>862.496819</v>
      </c>
      <c r="H16" s="203">
        <v>5.8862383525499355</v>
      </c>
      <c r="I16" s="36"/>
    </row>
    <row r="17" spans="2:9" ht="15">
      <c r="B17" s="28" t="s">
        <v>4</v>
      </c>
      <c r="C17" s="74">
        <v>2065.532912</v>
      </c>
      <c r="D17" s="203">
        <v>10.484159371186719</v>
      </c>
      <c r="E17" s="36"/>
      <c r="F17" s="28" t="s">
        <v>19</v>
      </c>
      <c r="G17" s="74">
        <v>685.620815</v>
      </c>
      <c r="H17" s="203">
        <v>4.679121647357107</v>
      </c>
      <c r="I17" s="36"/>
    </row>
    <row r="18" spans="2:9" ht="15">
      <c r="B18" s="72" t="s">
        <v>14</v>
      </c>
      <c r="C18" s="75">
        <v>1024.212824</v>
      </c>
      <c r="D18" s="204">
        <v>5.198663460865354</v>
      </c>
      <c r="E18" s="36"/>
      <c r="F18" s="72" t="s">
        <v>4</v>
      </c>
      <c r="G18" s="75">
        <v>670.196865</v>
      </c>
      <c r="H18" s="204">
        <v>4.573858597061946</v>
      </c>
      <c r="I18" s="36"/>
    </row>
    <row r="19" spans="2:9" s="71" customFormat="1" ht="24" customHeight="1">
      <c r="B19" s="57"/>
      <c r="C19" s="222" t="s">
        <v>141</v>
      </c>
      <c r="D19" s="223"/>
      <c r="E19" s="70"/>
      <c r="F19" s="57"/>
      <c r="G19" s="222" t="s">
        <v>151</v>
      </c>
      <c r="H19" s="223"/>
      <c r="I19" s="70"/>
    </row>
    <row r="20" spans="2:9" ht="15">
      <c r="B20" s="27" t="s">
        <v>11</v>
      </c>
      <c r="C20" s="73">
        <v>2192.840682</v>
      </c>
      <c r="D20" s="202">
        <v>28.35971353969916</v>
      </c>
      <c r="E20" s="36"/>
      <c r="F20" s="27" t="s">
        <v>28</v>
      </c>
      <c r="G20" s="73">
        <v>2838.657327</v>
      </c>
      <c r="H20" s="202">
        <v>23.950142842842656</v>
      </c>
      <c r="I20" s="36"/>
    </row>
    <row r="21" spans="2:9" ht="15">
      <c r="B21" s="28" t="s">
        <v>2</v>
      </c>
      <c r="C21" s="74">
        <v>777.870192</v>
      </c>
      <c r="D21" s="203">
        <v>10.060090547057255</v>
      </c>
      <c r="E21" s="36"/>
      <c r="F21" s="28" t="s">
        <v>2</v>
      </c>
      <c r="G21" s="74">
        <v>1485.419381</v>
      </c>
      <c r="H21" s="203">
        <v>12.532687907798643</v>
      </c>
      <c r="I21" s="36"/>
    </row>
    <row r="22" spans="2:9" ht="15">
      <c r="B22" s="28" t="s">
        <v>20</v>
      </c>
      <c r="C22" s="74">
        <v>758.1672130000001</v>
      </c>
      <c r="D22" s="203">
        <v>9.805274570271804</v>
      </c>
      <c r="E22" s="36"/>
      <c r="F22" s="28" t="s">
        <v>19</v>
      </c>
      <c r="G22" s="74">
        <v>1199.66538</v>
      </c>
      <c r="H22" s="203">
        <v>10.121742043791647</v>
      </c>
      <c r="I22" s="36"/>
    </row>
    <row r="23" spans="2:9" ht="15">
      <c r="B23" s="28" t="s">
        <v>28</v>
      </c>
      <c r="C23" s="74">
        <v>652.996399</v>
      </c>
      <c r="D23" s="203">
        <v>8.445114581331493</v>
      </c>
      <c r="E23" s="36"/>
      <c r="F23" s="28" t="s">
        <v>16</v>
      </c>
      <c r="G23" s="74">
        <v>1154.884901</v>
      </c>
      <c r="H23" s="203">
        <v>9.743922974748054</v>
      </c>
      <c r="I23" s="36"/>
    </row>
    <row r="24" spans="2:9" ht="15">
      <c r="B24" s="72" t="s">
        <v>16</v>
      </c>
      <c r="C24" s="75">
        <v>458.417549</v>
      </c>
      <c r="D24" s="204">
        <v>5.928652490774523</v>
      </c>
      <c r="E24" s="36"/>
      <c r="F24" s="72" t="s">
        <v>10</v>
      </c>
      <c r="G24" s="75">
        <v>1063.7633369999999</v>
      </c>
      <c r="H24" s="204">
        <v>8.975117788892934</v>
      </c>
      <c r="I24" s="36"/>
    </row>
    <row r="25" spans="2:9" s="71" customFormat="1" ht="24" customHeight="1">
      <c r="B25" s="57"/>
      <c r="C25" s="222" t="s">
        <v>142</v>
      </c>
      <c r="D25" s="223"/>
      <c r="E25" s="70"/>
      <c r="F25" s="57"/>
      <c r="G25" s="222" t="s">
        <v>152</v>
      </c>
      <c r="H25" s="223"/>
      <c r="I25" s="70"/>
    </row>
    <row r="26" spans="2:9" ht="15">
      <c r="B26" s="27" t="s">
        <v>27</v>
      </c>
      <c r="C26" s="73">
        <v>1294.468275</v>
      </c>
      <c r="D26" s="202">
        <v>25.436322067398287</v>
      </c>
      <c r="E26" s="36"/>
      <c r="F26" s="27" t="s">
        <v>28</v>
      </c>
      <c r="G26" s="73">
        <v>4066.5169739999997</v>
      </c>
      <c r="H26" s="202">
        <v>36.54295576771022</v>
      </c>
      <c r="I26" s="36"/>
    </row>
    <row r="27" spans="2:9" ht="15">
      <c r="B27" s="28" t="s">
        <v>18</v>
      </c>
      <c r="C27" s="74">
        <v>643.1018339999999</v>
      </c>
      <c r="D27" s="203">
        <v>12.636961204598474</v>
      </c>
      <c r="E27" s="36"/>
      <c r="F27" s="28" t="s">
        <v>11</v>
      </c>
      <c r="G27" s="74">
        <v>1405.9887879999999</v>
      </c>
      <c r="H27" s="203">
        <v>12.634641984352013</v>
      </c>
      <c r="I27" s="36"/>
    </row>
    <row r="28" spans="2:9" ht="15">
      <c r="B28" s="28" t="s">
        <v>28</v>
      </c>
      <c r="C28" s="74">
        <v>565.774587</v>
      </c>
      <c r="D28" s="203">
        <v>11.117479578617909</v>
      </c>
      <c r="E28" s="36"/>
      <c r="F28" s="28" t="s">
        <v>20</v>
      </c>
      <c r="G28" s="74">
        <v>691.265472</v>
      </c>
      <c r="H28" s="203">
        <v>6.211921339207799</v>
      </c>
      <c r="I28" s="36"/>
    </row>
    <row r="29" spans="2:9" ht="15">
      <c r="B29" s="28" t="s">
        <v>20</v>
      </c>
      <c r="C29" s="74">
        <v>504.386654</v>
      </c>
      <c r="D29" s="203">
        <v>9.911205724714561</v>
      </c>
      <c r="E29" s="36"/>
      <c r="F29" s="28" t="s">
        <v>18</v>
      </c>
      <c r="G29" s="74">
        <v>605.921147</v>
      </c>
      <c r="H29" s="203">
        <v>5.444991331675489</v>
      </c>
      <c r="I29" s="36"/>
    </row>
    <row r="30" spans="2:9" ht="15">
      <c r="B30" s="72" t="s">
        <v>11</v>
      </c>
      <c r="C30" s="75">
        <v>352.940618</v>
      </c>
      <c r="D30" s="204">
        <v>6.935288723174454</v>
      </c>
      <c r="E30" s="36"/>
      <c r="F30" s="72" t="s">
        <v>25</v>
      </c>
      <c r="G30" s="75">
        <v>552.190689</v>
      </c>
      <c r="H30" s="204">
        <v>4.962153128213754</v>
      </c>
      <c r="I30" s="36"/>
    </row>
    <row r="31" spans="2:9" s="71" customFormat="1" ht="24" customHeight="1">
      <c r="B31" s="57"/>
      <c r="C31" s="222" t="s">
        <v>143</v>
      </c>
      <c r="D31" s="223"/>
      <c r="E31" s="70"/>
      <c r="F31" s="57"/>
      <c r="G31" s="222" t="s">
        <v>145</v>
      </c>
      <c r="H31" s="223"/>
      <c r="I31" s="70"/>
    </row>
    <row r="32" spans="2:9" ht="15">
      <c r="B32" s="27" t="s">
        <v>28</v>
      </c>
      <c r="C32" s="73">
        <v>1601.7180070000002</v>
      </c>
      <c r="D32" s="202">
        <v>32.31200342047872</v>
      </c>
      <c r="E32" s="36"/>
      <c r="F32" s="27" t="s">
        <v>28</v>
      </c>
      <c r="G32" s="73">
        <v>3426.389961</v>
      </c>
      <c r="H32" s="202">
        <v>34.25772053466984</v>
      </c>
      <c r="I32" s="36"/>
    </row>
    <row r="33" spans="2:9" ht="15">
      <c r="B33" s="28" t="s">
        <v>18</v>
      </c>
      <c r="C33" s="74">
        <v>877.7286720000001</v>
      </c>
      <c r="D33" s="203">
        <v>17.706719739660294</v>
      </c>
      <c r="E33" s="36"/>
      <c r="F33" s="28" t="s">
        <v>20</v>
      </c>
      <c r="G33" s="74">
        <v>1081.229339</v>
      </c>
      <c r="H33" s="203">
        <v>10.810343525095275</v>
      </c>
      <c r="I33" s="36"/>
    </row>
    <row r="34" spans="2:9" ht="15">
      <c r="B34" s="28" t="s">
        <v>27</v>
      </c>
      <c r="C34" s="74">
        <v>715.898538</v>
      </c>
      <c r="D34" s="203">
        <v>14.442065274584701</v>
      </c>
      <c r="E34" s="36"/>
      <c r="F34" s="28" t="s">
        <v>10</v>
      </c>
      <c r="G34" s="74">
        <v>752.4679520000001</v>
      </c>
      <c r="H34" s="203">
        <v>7.523322536057174</v>
      </c>
      <c r="I34" s="36"/>
    </row>
    <row r="35" spans="2:9" ht="15">
      <c r="B35" s="28" t="s">
        <v>11</v>
      </c>
      <c r="C35" s="74">
        <v>332.272861</v>
      </c>
      <c r="D35" s="203">
        <v>6.7030537049860675</v>
      </c>
      <c r="E35" s="36"/>
      <c r="F35" s="28" t="s">
        <v>11</v>
      </c>
      <c r="G35" s="74">
        <v>616.551514</v>
      </c>
      <c r="H35" s="203">
        <v>6.164403264733819</v>
      </c>
      <c r="I35" s="36"/>
    </row>
    <row r="36" spans="2:9" ht="15">
      <c r="B36" s="72" t="s">
        <v>2</v>
      </c>
      <c r="C36" s="75">
        <v>245.7608</v>
      </c>
      <c r="D36" s="204">
        <v>4.957816404332642</v>
      </c>
      <c r="E36" s="36"/>
      <c r="F36" s="72" t="s">
        <v>18</v>
      </c>
      <c r="G36" s="75">
        <v>583.811815</v>
      </c>
      <c r="H36" s="204">
        <v>5.837065316777693</v>
      </c>
      <c r="I36" s="36"/>
    </row>
    <row r="37" spans="2:9" s="71" customFormat="1" ht="24" customHeight="1">
      <c r="B37" s="57"/>
      <c r="C37" s="222" t="s">
        <v>167</v>
      </c>
      <c r="D37" s="223"/>
      <c r="E37" s="70"/>
      <c r="F37" s="57"/>
      <c r="G37" s="222" t="s">
        <v>175</v>
      </c>
      <c r="H37" s="223"/>
      <c r="I37" s="70"/>
    </row>
    <row r="38" spans="2:9" ht="15">
      <c r="B38" s="27" t="s">
        <v>10</v>
      </c>
      <c r="C38" s="73">
        <v>649.966841</v>
      </c>
      <c r="D38" s="202">
        <v>18.33304942922949</v>
      </c>
      <c r="E38" s="36"/>
      <c r="F38" s="27" t="s">
        <v>28</v>
      </c>
      <c r="G38" s="73">
        <v>1395.74848</v>
      </c>
      <c r="H38" s="202">
        <v>28.371703796179755</v>
      </c>
      <c r="I38" s="36"/>
    </row>
    <row r="39" spans="2:9" ht="15">
      <c r="B39" s="28" t="s">
        <v>11</v>
      </c>
      <c r="C39" s="74">
        <v>625.530387</v>
      </c>
      <c r="D39" s="203">
        <v>17.643791622834577</v>
      </c>
      <c r="E39" s="36"/>
      <c r="F39" s="28" t="s">
        <v>20</v>
      </c>
      <c r="G39" s="74">
        <v>838.794386</v>
      </c>
      <c r="H39" s="203">
        <v>17.050368462869802</v>
      </c>
      <c r="I39" s="36"/>
    </row>
    <row r="40" spans="2:9" ht="15">
      <c r="B40" s="28" t="s">
        <v>28</v>
      </c>
      <c r="C40" s="74">
        <v>356.276024</v>
      </c>
      <c r="D40" s="203">
        <v>10.049167967387666</v>
      </c>
      <c r="E40" s="36"/>
      <c r="F40" s="28" t="s">
        <v>11</v>
      </c>
      <c r="G40" s="74">
        <v>558.432473</v>
      </c>
      <c r="H40" s="203">
        <v>11.35138668689372</v>
      </c>
      <c r="I40" s="36"/>
    </row>
    <row r="41" spans="2:9" ht="15">
      <c r="B41" s="28" t="s">
        <v>20</v>
      </c>
      <c r="C41" s="74">
        <v>338.24763</v>
      </c>
      <c r="D41" s="203">
        <v>9.540656736533007</v>
      </c>
      <c r="E41" s="36"/>
      <c r="F41" s="28" t="s">
        <v>19</v>
      </c>
      <c r="G41" s="74">
        <v>276.116597</v>
      </c>
      <c r="H41" s="203">
        <v>5.61268625081586</v>
      </c>
      <c r="I41" s="36"/>
    </row>
    <row r="42" spans="2:9" ht="15">
      <c r="B42" s="72" t="s">
        <v>2</v>
      </c>
      <c r="C42" s="75">
        <v>323.223201</v>
      </c>
      <c r="D42" s="204">
        <v>9.11687573398345</v>
      </c>
      <c r="E42" s="36"/>
      <c r="F42" s="72" t="s">
        <v>14</v>
      </c>
      <c r="G42" s="75">
        <v>253.89463600000002</v>
      </c>
      <c r="H42" s="204">
        <v>5.160975284050373</v>
      </c>
      <c r="I42" s="36"/>
    </row>
    <row r="43" spans="2:9" s="71" customFormat="1" ht="24" customHeight="1">
      <c r="B43" s="57"/>
      <c r="C43" s="222" t="s">
        <v>176</v>
      </c>
      <c r="D43" s="223"/>
      <c r="E43" s="70"/>
      <c r="F43" s="57"/>
      <c r="G43" s="222" t="s">
        <v>157</v>
      </c>
      <c r="H43" s="223"/>
      <c r="I43" s="70"/>
    </row>
    <row r="44" spans="2:9" ht="15">
      <c r="B44" s="27" t="s">
        <v>4</v>
      </c>
      <c r="C44" s="73">
        <v>587.532682</v>
      </c>
      <c r="D44" s="202">
        <v>21.182540153019147</v>
      </c>
      <c r="E44" s="36"/>
      <c r="F44" s="27" t="s">
        <v>18</v>
      </c>
      <c r="G44" s="73">
        <v>830.114668</v>
      </c>
      <c r="H44" s="202">
        <v>17.22946341976147</v>
      </c>
      <c r="I44" s="36"/>
    </row>
    <row r="45" spans="2:9" ht="15">
      <c r="B45" s="28" t="s">
        <v>20</v>
      </c>
      <c r="C45" s="74">
        <v>449.679435</v>
      </c>
      <c r="D45" s="203">
        <v>16.212464395086133</v>
      </c>
      <c r="E45" s="36"/>
      <c r="F45" s="28" t="s">
        <v>28</v>
      </c>
      <c r="G45" s="74">
        <v>639.35913</v>
      </c>
      <c r="H45" s="203">
        <v>13.270232616134809</v>
      </c>
      <c r="I45" s="36"/>
    </row>
    <row r="46" spans="2:9" ht="15">
      <c r="B46" s="28" t="s">
        <v>24</v>
      </c>
      <c r="C46" s="74">
        <v>425.230631</v>
      </c>
      <c r="D46" s="203">
        <v>15.33100232788611</v>
      </c>
      <c r="E46" s="36"/>
      <c r="F46" s="28" t="s">
        <v>24</v>
      </c>
      <c r="G46" s="74">
        <v>595.16828</v>
      </c>
      <c r="H46" s="203">
        <v>12.35302844794733</v>
      </c>
      <c r="I46" s="36"/>
    </row>
    <row r="47" spans="2:9" ht="15">
      <c r="B47" s="28" t="s">
        <v>28</v>
      </c>
      <c r="C47" s="74">
        <v>291.894397</v>
      </c>
      <c r="D47" s="203">
        <v>10.52378016461357</v>
      </c>
      <c r="E47" s="36"/>
      <c r="F47" s="28" t="s">
        <v>20</v>
      </c>
      <c r="G47" s="74">
        <v>539.008214</v>
      </c>
      <c r="H47" s="203">
        <v>11.18739695136186</v>
      </c>
      <c r="I47" s="36"/>
    </row>
    <row r="48" spans="2:9" ht="15">
      <c r="B48" s="72" t="s">
        <v>27</v>
      </c>
      <c r="C48" s="75">
        <v>233.785864</v>
      </c>
      <c r="D48" s="204">
        <v>8.42877103369081</v>
      </c>
      <c r="E48" s="36"/>
      <c r="F48" s="72" t="s">
        <v>16</v>
      </c>
      <c r="G48" s="75">
        <v>499.83889700000003</v>
      </c>
      <c r="H48" s="204">
        <v>10.37441732283114</v>
      </c>
      <c r="I48" s="36"/>
    </row>
    <row r="49" spans="2:9" s="71" customFormat="1" ht="24" customHeight="1">
      <c r="B49" s="57"/>
      <c r="C49" s="222" t="s">
        <v>148</v>
      </c>
      <c r="D49" s="223"/>
      <c r="E49" s="70"/>
      <c r="F49" s="57"/>
      <c r="G49" s="222" t="s">
        <v>177</v>
      </c>
      <c r="H49" s="223"/>
      <c r="I49" s="70"/>
    </row>
    <row r="50" spans="2:9" ht="15">
      <c r="B50" s="27" t="s">
        <v>2</v>
      </c>
      <c r="C50" s="73">
        <v>2467.683769</v>
      </c>
      <c r="D50" s="202">
        <v>91.45837580727294</v>
      </c>
      <c r="E50" s="36"/>
      <c r="F50" s="27" t="s">
        <v>28</v>
      </c>
      <c r="G50" s="73">
        <v>1438.631966</v>
      </c>
      <c r="H50" s="202">
        <v>29.98940235258753</v>
      </c>
      <c r="I50" s="36"/>
    </row>
    <row r="51" spans="2:9" ht="15">
      <c r="B51" s="28" t="s">
        <v>28</v>
      </c>
      <c r="C51" s="74">
        <v>38.745616</v>
      </c>
      <c r="D51" s="203">
        <v>1.4360069768778736</v>
      </c>
      <c r="E51" s="36"/>
      <c r="F51" s="28" t="s">
        <v>27</v>
      </c>
      <c r="G51" s="74">
        <v>404.796838</v>
      </c>
      <c r="H51" s="203">
        <v>8.438304954108878</v>
      </c>
      <c r="I51" s="36"/>
    </row>
    <row r="52" spans="2:9" ht="15">
      <c r="B52" s="28" t="s">
        <v>20</v>
      </c>
      <c r="C52" s="74">
        <v>38.15442899999999</v>
      </c>
      <c r="D52" s="203">
        <v>1.4140961455559635</v>
      </c>
      <c r="E52" s="36"/>
      <c r="F52" s="28" t="s">
        <v>11</v>
      </c>
      <c r="G52" s="74">
        <v>346.026299</v>
      </c>
      <c r="H52" s="203">
        <v>7.21318735474821</v>
      </c>
      <c r="I52" s="36"/>
    </row>
    <row r="53" spans="2:9" ht="15">
      <c r="B53" s="28" t="s">
        <v>14</v>
      </c>
      <c r="C53" s="74">
        <v>26.911050999999997</v>
      </c>
      <c r="D53" s="203">
        <v>0.9973891495522044</v>
      </c>
      <c r="E53" s="36"/>
      <c r="F53" s="28" t="s">
        <v>10</v>
      </c>
      <c r="G53" s="74">
        <v>330.85420799999997</v>
      </c>
      <c r="H53" s="203">
        <v>6.896913316437933</v>
      </c>
      <c r="I53" s="36"/>
    </row>
    <row r="54" spans="2:9" ht="15">
      <c r="B54" s="72" t="s">
        <v>22</v>
      </c>
      <c r="C54" s="75">
        <v>18.522154999999998</v>
      </c>
      <c r="D54" s="204">
        <v>0.6864762146719616</v>
      </c>
      <c r="E54" s="36"/>
      <c r="F54" s="72" t="s">
        <v>24</v>
      </c>
      <c r="G54" s="75">
        <v>289.85639299999997</v>
      </c>
      <c r="H54" s="204">
        <v>6.0422819731413755</v>
      </c>
      <c r="I54" s="36"/>
    </row>
    <row r="55" spans="2:9" s="71" customFormat="1" ht="24" customHeight="1">
      <c r="B55" s="57"/>
      <c r="C55" s="222" t="s">
        <v>178</v>
      </c>
      <c r="D55" s="223"/>
      <c r="E55" s="70"/>
      <c r="F55" s="57"/>
      <c r="G55" s="222" t="s">
        <v>153</v>
      </c>
      <c r="H55" s="223"/>
      <c r="I55" s="70"/>
    </row>
    <row r="56" spans="2:9" ht="15">
      <c r="B56" s="27" t="s">
        <v>20</v>
      </c>
      <c r="C56" s="73">
        <v>360.612283</v>
      </c>
      <c r="D56" s="202">
        <v>18.061377977710478</v>
      </c>
      <c r="E56" s="36"/>
      <c r="F56" s="27" t="s">
        <v>11</v>
      </c>
      <c r="G56" s="73">
        <v>1768.831003</v>
      </c>
      <c r="H56" s="202">
        <v>37.68190206096536</v>
      </c>
      <c r="I56" s="36"/>
    </row>
    <row r="57" spans="2:9" ht="15">
      <c r="B57" s="28" t="s">
        <v>2</v>
      </c>
      <c r="C57" s="74">
        <v>221.800833</v>
      </c>
      <c r="D57" s="203">
        <v>11.10896347527918</v>
      </c>
      <c r="E57" s="36"/>
      <c r="F57" s="28" t="s">
        <v>28</v>
      </c>
      <c r="G57" s="74">
        <v>942.037437</v>
      </c>
      <c r="H57" s="203">
        <v>20.068487254345595</v>
      </c>
      <c r="I57" s="36"/>
    </row>
    <row r="58" spans="2:9" ht="15">
      <c r="B58" s="28" t="s">
        <v>11</v>
      </c>
      <c r="C58" s="74">
        <v>178.256753</v>
      </c>
      <c r="D58" s="203">
        <v>8.928044730557268</v>
      </c>
      <c r="E58" s="36"/>
      <c r="F58" s="28" t="s">
        <v>20</v>
      </c>
      <c r="G58" s="74">
        <v>306.215128</v>
      </c>
      <c r="H58" s="203">
        <v>6.523386600139762</v>
      </c>
      <c r="I58" s="36"/>
    </row>
    <row r="59" spans="2:9" ht="15">
      <c r="B59" s="28" t="s">
        <v>14</v>
      </c>
      <c r="C59" s="74">
        <v>172.58231700000002</v>
      </c>
      <c r="D59" s="203">
        <v>8.643838844518918</v>
      </c>
      <c r="E59" s="36"/>
      <c r="F59" s="28" t="s">
        <v>14</v>
      </c>
      <c r="G59" s="74">
        <v>288.446818</v>
      </c>
      <c r="H59" s="203">
        <v>6.14486331777231</v>
      </c>
      <c r="I59" s="36"/>
    </row>
    <row r="60" spans="2:9" ht="15">
      <c r="B60" s="72" t="s">
        <v>10</v>
      </c>
      <c r="C60" s="75">
        <v>150.980016</v>
      </c>
      <c r="D60" s="204">
        <v>7.561880902589155</v>
      </c>
      <c r="E60" s="36"/>
      <c r="F60" s="72" t="s">
        <v>9</v>
      </c>
      <c r="G60" s="75">
        <v>282.024648</v>
      </c>
      <c r="H60" s="204">
        <v>6.008050032303867</v>
      </c>
      <c r="I60" s="36"/>
    </row>
    <row r="61" spans="2:9" s="71" customFormat="1" ht="24" customHeight="1">
      <c r="B61" s="57"/>
      <c r="C61" s="222" t="s">
        <v>180</v>
      </c>
      <c r="D61" s="223"/>
      <c r="E61" s="70"/>
      <c r="F61" s="57"/>
      <c r="G61" s="222" t="s">
        <v>179</v>
      </c>
      <c r="H61" s="223"/>
      <c r="I61" s="70"/>
    </row>
    <row r="62" spans="2:9" ht="15">
      <c r="B62" s="27" t="s">
        <v>9</v>
      </c>
      <c r="C62" s="73">
        <v>544.884627</v>
      </c>
      <c r="D62" s="202">
        <v>30.512867306538965</v>
      </c>
      <c r="E62" s="36"/>
      <c r="F62" s="27" t="s">
        <v>28</v>
      </c>
      <c r="G62" s="73">
        <v>1046.171885</v>
      </c>
      <c r="H62" s="202">
        <v>22.50069827649119</v>
      </c>
      <c r="I62" s="36"/>
    </row>
    <row r="63" spans="2:9" ht="15">
      <c r="B63" s="28" t="s">
        <v>11</v>
      </c>
      <c r="C63" s="74">
        <v>322.97078</v>
      </c>
      <c r="D63" s="203">
        <v>18.08596547912773</v>
      </c>
      <c r="E63" s="36"/>
      <c r="F63" s="28" t="s">
        <v>20</v>
      </c>
      <c r="G63" s="74">
        <v>658.054862</v>
      </c>
      <c r="H63" s="203">
        <v>14.153213359619246</v>
      </c>
      <c r="I63" s="36"/>
    </row>
    <row r="64" spans="2:9" ht="15">
      <c r="B64" s="28" t="s">
        <v>18</v>
      </c>
      <c r="C64" s="74">
        <v>214.445678</v>
      </c>
      <c r="D64" s="203">
        <v>12.008693571152602</v>
      </c>
      <c r="E64" s="36"/>
      <c r="F64" s="28" t="s">
        <v>27</v>
      </c>
      <c r="G64" s="74">
        <v>414.281206</v>
      </c>
      <c r="H64" s="203">
        <v>8.910214995719267</v>
      </c>
      <c r="I64" s="36"/>
    </row>
    <row r="65" spans="2:9" ht="15">
      <c r="B65" s="28" t="s">
        <v>21</v>
      </c>
      <c r="C65" s="74">
        <v>133.492686</v>
      </c>
      <c r="D65" s="203">
        <v>7.4754258286524795</v>
      </c>
      <c r="E65" s="36"/>
      <c r="F65" s="28" t="s">
        <v>18</v>
      </c>
      <c r="G65" s="74">
        <v>384.974322</v>
      </c>
      <c r="H65" s="203">
        <v>8.279892805108947</v>
      </c>
      <c r="I65" s="36"/>
    </row>
    <row r="66" spans="2:9" ht="15">
      <c r="B66" s="72" t="s">
        <v>27</v>
      </c>
      <c r="C66" s="75">
        <v>117.010716</v>
      </c>
      <c r="D66" s="204">
        <v>6.552455829793701</v>
      </c>
      <c r="E66" s="36"/>
      <c r="F66" s="72" t="s">
        <v>11</v>
      </c>
      <c r="G66" s="75">
        <v>366.136732</v>
      </c>
      <c r="H66" s="204">
        <v>7.874740520935064</v>
      </c>
      <c r="I66" s="36"/>
    </row>
    <row r="68" spans="2:4" ht="15">
      <c r="B68" s="221" t="s">
        <v>134</v>
      </c>
      <c r="C68" s="221"/>
      <c r="D68" s="221"/>
    </row>
  </sheetData>
  <mergeCells count="23">
    <mergeCell ref="G25:H25"/>
    <mergeCell ref="G19:H19"/>
    <mergeCell ref="G55:H55"/>
    <mergeCell ref="G49:H49"/>
    <mergeCell ref="G43:H43"/>
    <mergeCell ref="G37:H37"/>
    <mergeCell ref="G31:H31"/>
    <mergeCell ref="G13:H13"/>
    <mergeCell ref="G7:H7"/>
    <mergeCell ref="B68:D68"/>
    <mergeCell ref="C5:D5"/>
    <mergeCell ref="G5:H5"/>
    <mergeCell ref="C13:D13"/>
    <mergeCell ref="C7:D7"/>
    <mergeCell ref="C61:D61"/>
    <mergeCell ref="C55:D55"/>
    <mergeCell ref="C49:D49"/>
    <mergeCell ref="C43:D43"/>
    <mergeCell ref="C37:D37"/>
    <mergeCell ref="C31:D31"/>
    <mergeCell ref="C25:D25"/>
    <mergeCell ref="C19:D19"/>
    <mergeCell ref="G61:H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workbookViewId="0" topLeftCell="A1">
      <selection activeCell="N34" sqref="N34"/>
    </sheetView>
  </sheetViews>
  <sheetFormatPr defaultColWidth="9.140625" defaultRowHeight="15"/>
  <cols>
    <col min="1" max="1" width="9.140625" style="35" customWidth="1"/>
    <col min="2" max="3" width="16.00390625" style="35" bestFit="1" customWidth="1"/>
    <col min="4" max="4" width="11.00390625" style="35" bestFit="1" customWidth="1"/>
    <col min="5" max="5" width="13.57421875" style="35" bestFit="1" customWidth="1"/>
    <col min="6" max="6" width="12.421875" style="35" bestFit="1" customWidth="1"/>
    <col min="7" max="7" width="11.00390625" style="35" bestFit="1" customWidth="1"/>
    <col min="8" max="8" width="13.57421875" style="35" bestFit="1" customWidth="1"/>
    <col min="9" max="9" width="12.421875" style="35" bestFit="1" customWidth="1"/>
    <col min="10" max="10" width="14.57421875" style="35" bestFit="1" customWidth="1"/>
    <col min="11" max="11" width="11.00390625" style="35" bestFit="1" customWidth="1"/>
    <col min="12" max="12" width="12.421875" style="35" bestFit="1" customWidth="1"/>
    <col min="13" max="13" width="13.57421875" style="35" bestFit="1" customWidth="1"/>
    <col min="14" max="14" width="12.421875" style="35" bestFit="1" customWidth="1"/>
    <col min="15" max="15" width="14.421875" style="35" bestFit="1" customWidth="1"/>
    <col min="16" max="16" width="8.7109375" style="35" customWidth="1"/>
    <col min="17" max="17" width="9.421875" style="35" bestFit="1" customWidth="1"/>
    <col min="18" max="16384" width="9.140625" style="35" customWidth="1"/>
  </cols>
  <sheetData>
    <row r="1" ht="15">
      <c r="A1" s="39" t="s">
        <v>60</v>
      </c>
    </row>
    <row r="3" spans="1:2" ht="15">
      <c r="A3" s="39" t="s">
        <v>61</v>
      </c>
      <c r="B3" s="40">
        <v>42139.63421296296</v>
      </c>
    </row>
    <row r="4" spans="1:2" ht="15">
      <c r="A4" s="39" t="s">
        <v>62</v>
      </c>
      <c r="B4" s="40">
        <v>42142.472718159726</v>
      </c>
    </row>
    <row r="5" spans="1:2" ht="15">
      <c r="A5" s="39" t="s">
        <v>63</v>
      </c>
      <c r="B5" s="39" t="s">
        <v>64</v>
      </c>
    </row>
    <row r="7" spans="1:2" ht="15">
      <c r="A7" s="39" t="s">
        <v>96</v>
      </c>
      <c r="B7" s="41" t="s">
        <v>72</v>
      </c>
    </row>
    <row r="8" spans="1:2" ht="15">
      <c r="A8" s="39" t="s">
        <v>66</v>
      </c>
      <c r="B8" s="39" t="s">
        <v>67</v>
      </c>
    </row>
    <row r="9" spans="1:2" ht="15">
      <c r="A9" s="39" t="s">
        <v>68</v>
      </c>
      <c r="B9" s="39" t="s">
        <v>69</v>
      </c>
    </row>
    <row r="10" spans="1:2" ht="15">
      <c r="A10" s="39" t="s">
        <v>70</v>
      </c>
      <c r="B10" s="41" t="s">
        <v>71</v>
      </c>
    </row>
    <row r="12" spans="1:17" ht="15">
      <c r="A12" s="42" t="s">
        <v>97</v>
      </c>
      <c r="B12" s="42" t="s">
        <v>65</v>
      </c>
      <c r="C12" s="42" t="s">
        <v>98</v>
      </c>
      <c r="D12" s="42" t="s">
        <v>99</v>
      </c>
      <c r="E12" s="42" t="s">
        <v>100</v>
      </c>
      <c r="F12" s="42" t="s">
        <v>101</v>
      </c>
      <c r="G12" s="42" t="s">
        <v>102</v>
      </c>
      <c r="H12" s="42" t="s">
        <v>103</v>
      </c>
      <c r="I12" s="42" t="s">
        <v>104</v>
      </c>
      <c r="J12" s="42" t="s">
        <v>105</v>
      </c>
      <c r="K12" s="42" t="s">
        <v>106</v>
      </c>
      <c r="L12" s="42" t="s">
        <v>107</v>
      </c>
      <c r="M12" s="42" t="s">
        <v>108</v>
      </c>
      <c r="N12" s="42" t="s">
        <v>109</v>
      </c>
      <c r="O12" s="43" t="s">
        <v>1</v>
      </c>
      <c r="P12" s="43" t="s">
        <v>110</v>
      </c>
      <c r="Q12" s="43" t="s">
        <v>111</v>
      </c>
    </row>
    <row r="13" spans="1:14" ht="15">
      <c r="A13" s="42" t="s">
        <v>74</v>
      </c>
      <c r="B13" s="33" t="s">
        <v>75</v>
      </c>
      <c r="C13" s="33" t="s">
        <v>75</v>
      </c>
      <c r="D13" s="33" t="s">
        <v>75</v>
      </c>
      <c r="E13" s="33" t="s">
        <v>75</v>
      </c>
      <c r="F13" s="33" t="s">
        <v>75</v>
      </c>
      <c r="G13" s="33" t="s">
        <v>75</v>
      </c>
      <c r="H13" s="33" t="s">
        <v>75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</row>
    <row r="14" spans="1:14" ht="15">
      <c r="A14" s="42" t="s">
        <v>76</v>
      </c>
      <c r="B14" s="33" t="s">
        <v>75</v>
      </c>
      <c r="C14" s="33" t="s">
        <v>75</v>
      </c>
      <c r="D14" s="33" t="s">
        <v>75</v>
      </c>
      <c r="E14" s="33" t="s">
        <v>75</v>
      </c>
      <c r="F14" s="33" t="s">
        <v>75</v>
      </c>
      <c r="G14" s="33" t="s">
        <v>75</v>
      </c>
      <c r="H14" s="33" t="s">
        <v>75</v>
      </c>
      <c r="I14" s="33" t="s">
        <v>75</v>
      </c>
      <c r="J14" s="33" t="s">
        <v>75</v>
      </c>
      <c r="K14" s="33" t="s">
        <v>75</v>
      </c>
      <c r="L14" s="33" t="s">
        <v>75</v>
      </c>
      <c r="M14" s="33" t="s">
        <v>75</v>
      </c>
      <c r="N14" s="33" t="s">
        <v>75</v>
      </c>
    </row>
    <row r="15" spans="1:14" ht="15">
      <c r="A15" s="42" t="s">
        <v>77</v>
      </c>
      <c r="B15" s="33" t="s">
        <v>75</v>
      </c>
      <c r="C15" s="33" t="s">
        <v>75</v>
      </c>
      <c r="D15" s="33" t="s">
        <v>75</v>
      </c>
      <c r="E15" s="33" t="s">
        <v>75</v>
      </c>
      <c r="F15" s="33" t="s">
        <v>75</v>
      </c>
      <c r="G15" s="33" t="s">
        <v>75</v>
      </c>
      <c r="H15" s="33" t="s">
        <v>75</v>
      </c>
      <c r="I15" s="33" t="s">
        <v>75</v>
      </c>
      <c r="J15" s="33" t="s">
        <v>75</v>
      </c>
      <c r="K15" s="33" t="s">
        <v>75</v>
      </c>
      <c r="L15" s="33" t="s">
        <v>75</v>
      </c>
      <c r="M15" s="33" t="s">
        <v>75</v>
      </c>
      <c r="N15" s="33" t="s">
        <v>75</v>
      </c>
    </row>
    <row r="16" spans="1:14" ht="15">
      <c r="A16" s="42" t="s">
        <v>78</v>
      </c>
      <c r="B16" s="33" t="s">
        <v>75</v>
      </c>
      <c r="C16" s="33" t="s">
        <v>75</v>
      </c>
      <c r="D16" s="33" t="s">
        <v>75</v>
      </c>
      <c r="E16" s="33" t="s">
        <v>75</v>
      </c>
      <c r="F16" s="33" t="s">
        <v>75</v>
      </c>
      <c r="G16" s="33" t="s">
        <v>75</v>
      </c>
      <c r="H16" s="33" t="s">
        <v>75</v>
      </c>
      <c r="I16" s="33" t="s">
        <v>75</v>
      </c>
      <c r="J16" s="33" t="s">
        <v>75</v>
      </c>
      <c r="K16" s="33" t="s">
        <v>75</v>
      </c>
      <c r="L16" s="33" t="s">
        <v>75</v>
      </c>
      <c r="M16" s="33" t="s">
        <v>75</v>
      </c>
      <c r="N16" s="33" t="s">
        <v>75</v>
      </c>
    </row>
    <row r="17" spans="1:14" ht="15">
      <c r="A17" s="42" t="s">
        <v>79</v>
      </c>
      <c r="B17" s="33" t="s">
        <v>75</v>
      </c>
      <c r="C17" s="33" t="s">
        <v>75</v>
      </c>
      <c r="D17" s="33" t="s">
        <v>75</v>
      </c>
      <c r="E17" s="33" t="s">
        <v>75</v>
      </c>
      <c r="F17" s="33" t="s">
        <v>75</v>
      </c>
      <c r="G17" s="33" t="s">
        <v>75</v>
      </c>
      <c r="H17" s="33" t="s">
        <v>75</v>
      </c>
      <c r="I17" s="33" t="s">
        <v>75</v>
      </c>
      <c r="J17" s="33" t="s">
        <v>75</v>
      </c>
      <c r="K17" s="33" t="s">
        <v>75</v>
      </c>
      <c r="L17" s="33" t="s">
        <v>75</v>
      </c>
      <c r="M17" s="33" t="s">
        <v>75</v>
      </c>
      <c r="N17" s="33" t="s">
        <v>75</v>
      </c>
    </row>
    <row r="18" spans="1:14" ht="15">
      <c r="A18" s="42" t="s">
        <v>80</v>
      </c>
      <c r="B18" s="33" t="s">
        <v>75</v>
      </c>
      <c r="C18" s="33" t="s">
        <v>75</v>
      </c>
      <c r="D18" s="33" t="s">
        <v>75</v>
      </c>
      <c r="E18" s="33" t="s">
        <v>75</v>
      </c>
      <c r="F18" s="33" t="s">
        <v>75</v>
      </c>
      <c r="G18" s="33" t="s">
        <v>75</v>
      </c>
      <c r="H18" s="33" t="s">
        <v>75</v>
      </c>
      <c r="I18" s="33" t="s">
        <v>75</v>
      </c>
      <c r="J18" s="33" t="s">
        <v>75</v>
      </c>
      <c r="K18" s="33" t="s">
        <v>75</v>
      </c>
      <c r="L18" s="33" t="s">
        <v>75</v>
      </c>
      <c r="M18" s="33" t="s">
        <v>75</v>
      </c>
      <c r="N18" s="33" t="s">
        <v>75</v>
      </c>
    </row>
    <row r="19" spans="1:14" ht="15">
      <c r="A19" s="42" t="s">
        <v>81</v>
      </c>
      <c r="B19" s="33" t="s">
        <v>75</v>
      </c>
      <c r="C19" s="33" t="s">
        <v>75</v>
      </c>
      <c r="D19" s="33" t="s">
        <v>75</v>
      </c>
      <c r="E19" s="33" t="s">
        <v>75</v>
      </c>
      <c r="F19" s="33" t="s">
        <v>75</v>
      </c>
      <c r="G19" s="33" t="s">
        <v>75</v>
      </c>
      <c r="H19" s="33" t="s">
        <v>75</v>
      </c>
      <c r="I19" s="33" t="s">
        <v>75</v>
      </c>
      <c r="J19" s="33" t="s">
        <v>75</v>
      </c>
      <c r="K19" s="33" t="s">
        <v>75</v>
      </c>
      <c r="L19" s="33" t="s">
        <v>75</v>
      </c>
      <c r="M19" s="33" t="s">
        <v>75</v>
      </c>
      <c r="N19" s="33" t="s">
        <v>75</v>
      </c>
    </row>
    <row r="20" spans="1:17" ht="15">
      <c r="A20" s="42" t="s">
        <v>82</v>
      </c>
      <c r="B20" s="34">
        <v>937037651933</v>
      </c>
      <c r="C20" s="34">
        <v>1812890274721</v>
      </c>
      <c r="D20" s="34">
        <v>162316450</v>
      </c>
      <c r="E20" s="34">
        <v>1348514589</v>
      </c>
      <c r="F20" s="34">
        <v>1587605717</v>
      </c>
      <c r="G20" s="34">
        <v>31736020</v>
      </c>
      <c r="H20" s="34">
        <v>4230829515</v>
      </c>
      <c r="I20" s="34">
        <v>345431795</v>
      </c>
      <c r="J20" s="34">
        <v>65248413545</v>
      </c>
      <c r="K20" s="34">
        <v>251019604</v>
      </c>
      <c r="L20" s="34">
        <v>279711475</v>
      </c>
      <c r="M20" s="34">
        <v>6672256655</v>
      </c>
      <c r="N20" s="34">
        <v>939659897</v>
      </c>
      <c r="O20" s="44">
        <f>SUM(D20:N20)</f>
        <v>81097495262</v>
      </c>
      <c r="P20" s="45">
        <f>+O20/B20</f>
        <v>0.08654667728100922</v>
      </c>
      <c r="Q20" s="45">
        <f>+O20/(B20+C20)</f>
        <v>0.029490771185656534</v>
      </c>
    </row>
    <row r="21" spans="1:17" ht="15">
      <c r="A21" s="42" t="s">
        <v>83</v>
      </c>
      <c r="B21" s="34">
        <v>935161765416</v>
      </c>
      <c r="C21" s="34">
        <v>1834601557108</v>
      </c>
      <c r="D21" s="34">
        <v>168005992</v>
      </c>
      <c r="E21" s="34">
        <v>1302203398</v>
      </c>
      <c r="F21" s="34">
        <v>2034023623</v>
      </c>
      <c r="G21" s="34">
        <v>25006993</v>
      </c>
      <c r="H21" s="34">
        <v>4063168932</v>
      </c>
      <c r="I21" s="34">
        <v>433605538</v>
      </c>
      <c r="J21" s="34">
        <v>71283106302</v>
      </c>
      <c r="K21" s="34">
        <v>262017380</v>
      </c>
      <c r="L21" s="34">
        <v>328426507</v>
      </c>
      <c r="M21" s="34">
        <v>6608657846</v>
      </c>
      <c r="N21" s="34">
        <v>596781321</v>
      </c>
      <c r="O21" s="44">
        <f aca="true" t="shared" si="0" ref="O21:O32">SUM(D21:N21)</f>
        <v>87105003832</v>
      </c>
      <c r="P21" s="45">
        <f aca="true" t="shared" si="1" ref="P21:P32">+O21/B21</f>
        <v>0.09314431690142075</v>
      </c>
      <c r="Q21" s="45">
        <f aca="true" t="shared" si="2" ref="Q21:Q32">+O21/(B21+C21)</f>
        <v>0.0314485368203316</v>
      </c>
    </row>
    <row r="22" spans="1:17" ht="15">
      <c r="A22" s="42" t="s">
        <v>84</v>
      </c>
      <c r="B22" s="34">
        <v>1027391756747</v>
      </c>
      <c r="C22" s="34">
        <v>2009568939861</v>
      </c>
      <c r="D22" s="34">
        <v>247472100</v>
      </c>
      <c r="E22" s="34">
        <v>1291710441</v>
      </c>
      <c r="F22" s="34">
        <v>2688699103</v>
      </c>
      <c r="G22" s="34">
        <v>29649924</v>
      </c>
      <c r="H22" s="34">
        <v>6932953519</v>
      </c>
      <c r="I22" s="34">
        <v>523481491</v>
      </c>
      <c r="J22" s="34">
        <v>84920734095</v>
      </c>
      <c r="K22" s="34">
        <v>223657647</v>
      </c>
      <c r="L22" s="34">
        <v>640579397</v>
      </c>
      <c r="M22" s="34">
        <v>8511941601</v>
      </c>
      <c r="N22" s="34">
        <v>618710615</v>
      </c>
      <c r="O22" s="44">
        <f t="shared" si="0"/>
        <v>106629589933</v>
      </c>
      <c r="P22" s="45">
        <f t="shared" si="1"/>
        <v>0.10378669016249274</v>
      </c>
      <c r="Q22" s="45">
        <f t="shared" si="2"/>
        <v>0.03511062558435321</v>
      </c>
    </row>
    <row r="23" spans="1:17" ht="15">
      <c r="A23" s="42" t="s">
        <v>85</v>
      </c>
      <c r="B23" s="34">
        <v>1183932832667</v>
      </c>
      <c r="C23" s="34">
        <v>2161203997805</v>
      </c>
      <c r="D23" s="34">
        <v>514000270</v>
      </c>
      <c r="E23" s="34">
        <v>2507712454</v>
      </c>
      <c r="F23" s="34">
        <v>3443580045</v>
      </c>
      <c r="G23" s="34">
        <v>17460244</v>
      </c>
      <c r="H23" s="34">
        <v>10275396990</v>
      </c>
      <c r="I23" s="34">
        <v>439451008</v>
      </c>
      <c r="J23" s="34">
        <v>113981453173</v>
      </c>
      <c r="K23" s="34">
        <v>107588866</v>
      </c>
      <c r="L23" s="34">
        <v>902198926</v>
      </c>
      <c r="M23" s="34">
        <v>8718253490</v>
      </c>
      <c r="N23" s="34">
        <v>637426529</v>
      </c>
      <c r="O23" s="44">
        <f t="shared" si="0"/>
        <v>141544521995</v>
      </c>
      <c r="P23" s="45">
        <f t="shared" si="1"/>
        <v>0.11955452039973255</v>
      </c>
      <c r="Q23" s="45">
        <f t="shared" si="2"/>
        <v>0.04231352233655208</v>
      </c>
    </row>
    <row r="24" spans="1:17" ht="15">
      <c r="A24" s="42" t="s">
        <v>86</v>
      </c>
      <c r="B24" s="34">
        <v>1364606586038</v>
      </c>
      <c r="C24" s="34">
        <v>2436847020076</v>
      </c>
      <c r="D24" s="34">
        <v>339420088</v>
      </c>
      <c r="E24" s="34">
        <v>5448275455</v>
      </c>
      <c r="F24" s="34">
        <v>4485664814</v>
      </c>
      <c r="G24" s="34">
        <v>17534329</v>
      </c>
      <c r="H24" s="34">
        <v>13978903484</v>
      </c>
      <c r="I24" s="34">
        <v>520373113</v>
      </c>
      <c r="J24" s="34">
        <v>142690954337</v>
      </c>
      <c r="K24" s="34">
        <v>237274880</v>
      </c>
      <c r="L24" s="34">
        <v>595242226</v>
      </c>
      <c r="M24" s="34">
        <v>9948225384</v>
      </c>
      <c r="N24" s="34">
        <v>1198367918</v>
      </c>
      <c r="O24" s="44">
        <f t="shared" si="0"/>
        <v>179460236028</v>
      </c>
      <c r="P24" s="45">
        <f t="shared" si="1"/>
        <v>0.13151060376239646</v>
      </c>
      <c r="Q24" s="45">
        <f t="shared" si="2"/>
        <v>0.047208319401654236</v>
      </c>
    </row>
    <row r="25" spans="1:17" ht="15">
      <c r="A25" s="42" t="s">
        <v>87</v>
      </c>
      <c r="B25" s="34">
        <v>1450339687911</v>
      </c>
      <c r="C25" s="34">
        <v>2612527580869</v>
      </c>
      <c r="D25" s="34">
        <v>354732763</v>
      </c>
      <c r="E25" s="34">
        <v>7354652654</v>
      </c>
      <c r="F25" s="34">
        <v>4409469956</v>
      </c>
      <c r="G25" s="34">
        <v>23048476</v>
      </c>
      <c r="H25" s="34">
        <v>13371327362</v>
      </c>
      <c r="I25" s="34">
        <v>731818188</v>
      </c>
      <c r="J25" s="34">
        <v>147734094686</v>
      </c>
      <c r="K25" s="34">
        <v>267504486</v>
      </c>
      <c r="L25" s="34">
        <v>398250549</v>
      </c>
      <c r="M25" s="34">
        <v>12484177267</v>
      </c>
      <c r="N25" s="34">
        <v>1360550677</v>
      </c>
      <c r="O25" s="44">
        <f t="shared" si="0"/>
        <v>188489627064</v>
      </c>
      <c r="P25" s="45">
        <f t="shared" si="1"/>
        <v>0.12996240028119996</v>
      </c>
      <c r="Q25" s="45">
        <f t="shared" si="2"/>
        <v>0.046393252497416625</v>
      </c>
    </row>
    <row r="26" spans="1:17" ht="15">
      <c r="A26" s="42" t="s">
        <v>88</v>
      </c>
      <c r="B26" s="34">
        <v>1585230726106</v>
      </c>
      <c r="C26" s="34">
        <v>2664836875612</v>
      </c>
      <c r="D26" s="34">
        <v>318387372</v>
      </c>
      <c r="E26" s="34">
        <v>10663330759</v>
      </c>
      <c r="F26" s="34">
        <v>4724863896</v>
      </c>
      <c r="G26" s="34">
        <v>27616170</v>
      </c>
      <c r="H26" s="34">
        <v>17890294645</v>
      </c>
      <c r="I26" s="34">
        <v>753800886</v>
      </c>
      <c r="J26" s="34">
        <v>180446093681</v>
      </c>
      <c r="K26" s="34">
        <v>181901608</v>
      </c>
      <c r="L26" s="34">
        <v>2008679767</v>
      </c>
      <c r="M26" s="34">
        <v>14642098712</v>
      </c>
      <c r="N26" s="34">
        <v>856809759</v>
      </c>
      <c r="O26" s="44">
        <f t="shared" si="0"/>
        <v>232513877255</v>
      </c>
      <c r="P26" s="45">
        <f t="shared" si="1"/>
        <v>0.1466751012492376</v>
      </c>
      <c r="Q26" s="45">
        <f t="shared" si="2"/>
        <v>0.05470827738387295</v>
      </c>
    </row>
    <row r="27" spans="1:17" ht="15">
      <c r="A27" s="42" t="s">
        <v>89</v>
      </c>
      <c r="B27" s="34">
        <v>1235636211354</v>
      </c>
      <c r="C27" s="34">
        <v>2147871249795</v>
      </c>
      <c r="D27" s="34">
        <v>161046153</v>
      </c>
      <c r="E27" s="34">
        <v>7545696784</v>
      </c>
      <c r="F27" s="34">
        <v>2592614898</v>
      </c>
      <c r="G27" s="34">
        <v>29428751</v>
      </c>
      <c r="H27" s="34">
        <v>10833594603</v>
      </c>
      <c r="I27" s="34">
        <v>518855166</v>
      </c>
      <c r="J27" s="34">
        <v>119569041871</v>
      </c>
      <c r="K27" s="34">
        <v>75210808</v>
      </c>
      <c r="L27" s="34">
        <v>589848235</v>
      </c>
      <c r="M27" s="34">
        <v>7942993979</v>
      </c>
      <c r="N27" s="34">
        <v>321305073</v>
      </c>
      <c r="O27" s="44">
        <f t="shared" si="0"/>
        <v>150179636321</v>
      </c>
      <c r="P27" s="45">
        <f t="shared" si="1"/>
        <v>0.1215403327783947</v>
      </c>
      <c r="Q27" s="45">
        <f t="shared" si="2"/>
        <v>0.04438578547422524</v>
      </c>
    </row>
    <row r="28" spans="1:17" ht="15">
      <c r="A28" s="42" t="s">
        <v>90</v>
      </c>
      <c r="B28" s="34">
        <v>1529387140698</v>
      </c>
      <c r="C28" s="34">
        <v>2484272432020</v>
      </c>
      <c r="D28" s="34">
        <v>259948340</v>
      </c>
      <c r="E28" s="34">
        <v>10045261912</v>
      </c>
      <c r="F28" s="34">
        <v>2672024411</v>
      </c>
      <c r="G28" s="34">
        <v>198695994</v>
      </c>
      <c r="H28" s="34">
        <v>15909078782</v>
      </c>
      <c r="I28" s="34">
        <v>585430710</v>
      </c>
      <c r="J28" s="34">
        <v>162075181275</v>
      </c>
      <c r="K28" s="34">
        <v>56752308</v>
      </c>
      <c r="L28" s="34">
        <v>366605346</v>
      </c>
      <c r="M28" s="34">
        <v>11546844580</v>
      </c>
      <c r="N28" s="34">
        <v>346909537</v>
      </c>
      <c r="O28" s="44">
        <f t="shared" si="0"/>
        <v>204062733195</v>
      </c>
      <c r="P28" s="45">
        <f t="shared" si="1"/>
        <v>0.13342778147190867</v>
      </c>
      <c r="Q28" s="45">
        <f t="shared" si="2"/>
        <v>0.05084206308429174</v>
      </c>
    </row>
    <row r="29" spans="1:17" ht="15">
      <c r="A29" s="42" t="s">
        <v>91</v>
      </c>
      <c r="B29" s="34">
        <v>1725068891400</v>
      </c>
      <c r="C29" s="34">
        <v>2754425873549</v>
      </c>
      <c r="D29" s="34">
        <v>322098873</v>
      </c>
      <c r="E29" s="34">
        <v>15461510775</v>
      </c>
      <c r="F29" s="34">
        <v>4337225106</v>
      </c>
      <c r="G29" s="34">
        <v>54795641</v>
      </c>
      <c r="H29" s="34">
        <v>22920023440</v>
      </c>
      <c r="I29" s="34">
        <v>847148902</v>
      </c>
      <c r="J29" s="34">
        <v>201327228494</v>
      </c>
      <c r="K29" s="34">
        <v>75884908</v>
      </c>
      <c r="L29" s="34">
        <v>447241938</v>
      </c>
      <c r="M29" s="34">
        <v>15152298839</v>
      </c>
      <c r="N29" s="34">
        <v>396540079</v>
      </c>
      <c r="O29" s="44">
        <f t="shared" si="0"/>
        <v>261341996995</v>
      </c>
      <c r="P29" s="45">
        <f t="shared" si="1"/>
        <v>0.15149655662905429</v>
      </c>
      <c r="Q29" s="45">
        <f t="shared" si="2"/>
        <v>0.05834184672788103</v>
      </c>
    </row>
    <row r="30" spans="1:17" ht="15">
      <c r="A30" s="42" t="s">
        <v>92</v>
      </c>
      <c r="B30" s="34">
        <v>1796570683235</v>
      </c>
      <c r="C30" s="34">
        <v>2770897909910</v>
      </c>
      <c r="D30" s="34">
        <v>275353196</v>
      </c>
      <c r="E30" s="34">
        <v>14287170018</v>
      </c>
      <c r="F30" s="34">
        <v>4619057781</v>
      </c>
      <c r="G30" s="34">
        <v>54296864</v>
      </c>
      <c r="H30" s="34">
        <v>24554745646</v>
      </c>
      <c r="I30" s="34">
        <v>943787140</v>
      </c>
      <c r="J30" s="34">
        <v>215124376519</v>
      </c>
      <c r="K30" s="34">
        <v>120086907</v>
      </c>
      <c r="L30" s="34">
        <v>669593481</v>
      </c>
      <c r="M30" s="34">
        <v>14642774868</v>
      </c>
      <c r="N30" s="34">
        <v>260220480</v>
      </c>
      <c r="O30" s="44">
        <f t="shared" si="0"/>
        <v>275551462900</v>
      </c>
      <c r="P30" s="45">
        <f t="shared" si="1"/>
        <v>0.1533763550030926</v>
      </c>
      <c r="Q30" s="45">
        <f t="shared" si="2"/>
        <v>0.06032914234233734</v>
      </c>
    </row>
    <row r="31" spans="1:17" ht="15">
      <c r="A31" s="42" t="s">
        <v>93</v>
      </c>
      <c r="B31" s="34">
        <v>1685012717202</v>
      </c>
      <c r="C31" s="34">
        <v>2771720762284</v>
      </c>
      <c r="D31" s="34">
        <v>260947258</v>
      </c>
      <c r="E31" s="34">
        <v>14370037167</v>
      </c>
      <c r="F31" s="34">
        <v>3419000618</v>
      </c>
      <c r="G31" s="34">
        <v>77494312</v>
      </c>
      <c r="H31" s="34">
        <v>23865382312</v>
      </c>
      <c r="I31" s="34">
        <v>962825519</v>
      </c>
      <c r="J31" s="34">
        <v>206967030564</v>
      </c>
      <c r="K31" s="34">
        <v>89463948</v>
      </c>
      <c r="L31" s="34">
        <v>866111294</v>
      </c>
      <c r="M31" s="34">
        <v>13882385015</v>
      </c>
      <c r="N31" s="34">
        <v>246815673</v>
      </c>
      <c r="O31" s="44">
        <f t="shared" si="0"/>
        <v>265007493680</v>
      </c>
      <c r="P31" s="45">
        <f t="shared" si="1"/>
        <v>0.1572732899725829</v>
      </c>
      <c r="Q31" s="45">
        <f t="shared" si="2"/>
        <v>0.059462270943463194</v>
      </c>
    </row>
    <row r="32" spans="1:17" ht="15">
      <c r="A32" s="42" t="s">
        <v>94</v>
      </c>
      <c r="B32" s="34">
        <v>1680504813611</v>
      </c>
      <c r="C32" s="34">
        <v>2850529359877</v>
      </c>
      <c r="D32" s="34">
        <v>275845348</v>
      </c>
      <c r="E32" s="34">
        <v>13159182034</v>
      </c>
      <c r="F32" s="34">
        <v>3428889034</v>
      </c>
      <c r="G32" s="34">
        <v>79288552</v>
      </c>
      <c r="H32" s="34">
        <v>23895952747</v>
      </c>
      <c r="I32" s="34">
        <v>1159387831</v>
      </c>
      <c r="J32" s="34">
        <v>181808335235</v>
      </c>
      <c r="K32" s="34">
        <v>61053751</v>
      </c>
      <c r="L32" s="34">
        <v>815898111</v>
      </c>
      <c r="M32" s="34">
        <v>13761859495</v>
      </c>
      <c r="N32" s="34">
        <v>234855339</v>
      </c>
      <c r="O32" s="44">
        <f t="shared" si="0"/>
        <v>238680547477</v>
      </c>
      <c r="P32" s="45">
        <f t="shared" si="1"/>
        <v>0.14202907694392913</v>
      </c>
      <c r="Q32" s="45">
        <f t="shared" si="2"/>
        <v>0.05267683675253837</v>
      </c>
    </row>
    <row r="33" spans="1:15" ht="15">
      <c r="A33" s="43" t="s">
        <v>112</v>
      </c>
      <c r="O33" s="45">
        <f>+(O32-O20)/O20</f>
        <v>1.9431309401837837</v>
      </c>
    </row>
    <row r="43" ht="15">
      <c r="A43" s="35" t="s">
        <v>95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workbookViewId="0" topLeftCell="M4">
      <selection activeCell="W25" sqref="W25"/>
    </sheetView>
  </sheetViews>
  <sheetFormatPr defaultColWidth="9.140625" defaultRowHeight="15"/>
  <cols>
    <col min="1" max="1" width="14.421875" style="35" customWidth="1"/>
    <col min="2" max="2" width="14.00390625" style="35" customWidth="1"/>
    <col min="3" max="3" width="13.7109375" style="35" customWidth="1"/>
    <col min="4" max="14" width="12.8515625" style="35" customWidth="1"/>
    <col min="15" max="15" width="15.140625" style="35" customWidth="1"/>
    <col min="16" max="17" width="9.140625" style="35" customWidth="1"/>
    <col min="18" max="18" width="14.421875" style="35" bestFit="1" customWidth="1"/>
    <col min="19" max="20" width="15.8515625" style="35" bestFit="1" customWidth="1"/>
    <col min="21" max="21" width="18.28125" style="35" bestFit="1" customWidth="1"/>
    <col min="22" max="23" width="9.140625" style="35" customWidth="1"/>
    <col min="24" max="24" width="15.7109375" style="35" customWidth="1"/>
    <col min="25" max="16384" width="9.140625" style="35" customWidth="1"/>
  </cols>
  <sheetData>
    <row r="1" spans="1:2" ht="15">
      <c r="A1" s="39" t="s">
        <v>96</v>
      </c>
      <c r="B1" s="41" t="s">
        <v>73</v>
      </c>
    </row>
    <row r="2" spans="1:2" ht="15">
      <c r="A2" s="39" t="s">
        <v>66</v>
      </c>
      <c r="B2" s="39" t="s">
        <v>67</v>
      </c>
    </row>
    <row r="3" spans="1:2" ht="15">
      <c r="A3" s="39" t="s">
        <v>68</v>
      </c>
      <c r="B3" s="39" t="s">
        <v>69</v>
      </c>
    </row>
    <row r="4" spans="1:2" ht="15">
      <c r="A4" s="39" t="s">
        <v>70</v>
      </c>
      <c r="B4" s="41" t="s">
        <v>71</v>
      </c>
    </row>
    <row r="6" spans="1:24" ht="15">
      <c r="A6" s="42" t="s">
        <v>97</v>
      </c>
      <c r="B6" s="42" t="s">
        <v>65</v>
      </c>
      <c r="C6" s="42" t="s">
        <v>98</v>
      </c>
      <c r="D6" s="42" t="s">
        <v>99</v>
      </c>
      <c r="E6" s="42" t="s">
        <v>100</v>
      </c>
      <c r="F6" s="42" t="s">
        <v>101</v>
      </c>
      <c r="G6" s="42" t="s">
        <v>102</v>
      </c>
      <c r="H6" s="42" t="s">
        <v>103</v>
      </c>
      <c r="I6" s="42" t="s">
        <v>104</v>
      </c>
      <c r="J6" s="42" t="s">
        <v>105</v>
      </c>
      <c r="K6" s="42" t="s">
        <v>106</v>
      </c>
      <c r="L6" s="42" t="s">
        <v>107</v>
      </c>
      <c r="M6" s="42" t="s">
        <v>108</v>
      </c>
      <c r="N6" s="42" t="s">
        <v>109</v>
      </c>
      <c r="O6" s="43" t="s">
        <v>1</v>
      </c>
      <c r="P6" s="43" t="s">
        <v>110</v>
      </c>
      <c r="Q6" s="43" t="s">
        <v>111</v>
      </c>
      <c r="R6" s="43" t="s">
        <v>113</v>
      </c>
      <c r="S6" s="43" t="s">
        <v>114</v>
      </c>
      <c r="T6" s="43" t="s">
        <v>115</v>
      </c>
      <c r="U6" s="43" t="s">
        <v>116</v>
      </c>
      <c r="V6" s="43" t="s">
        <v>117</v>
      </c>
      <c r="W6" s="43" t="s">
        <v>118</v>
      </c>
      <c r="X6" s="43" t="s">
        <v>119</v>
      </c>
    </row>
    <row r="7" spans="1:14" ht="15">
      <c r="A7" s="42" t="s">
        <v>74</v>
      </c>
      <c r="B7" s="33" t="s">
        <v>75</v>
      </c>
      <c r="C7" s="33" t="s">
        <v>75</v>
      </c>
      <c r="D7" s="33" t="s">
        <v>75</v>
      </c>
      <c r="E7" s="33" t="s">
        <v>75</v>
      </c>
      <c r="F7" s="33" t="s">
        <v>75</v>
      </c>
      <c r="G7" s="33" t="s">
        <v>75</v>
      </c>
      <c r="H7" s="33" t="s">
        <v>75</v>
      </c>
      <c r="I7" s="33" t="s">
        <v>75</v>
      </c>
      <c r="J7" s="33" t="s">
        <v>75</v>
      </c>
      <c r="K7" s="33" t="s">
        <v>75</v>
      </c>
      <c r="L7" s="33" t="s">
        <v>75</v>
      </c>
      <c r="M7" s="33" t="s">
        <v>75</v>
      </c>
      <c r="N7" s="33" t="s">
        <v>75</v>
      </c>
    </row>
    <row r="8" spans="1:14" ht="15">
      <c r="A8" s="42" t="s">
        <v>76</v>
      </c>
      <c r="B8" s="33" t="s">
        <v>75</v>
      </c>
      <c r="C8" s="33" t="s">
        <v>75</v>
      </c>
      <c r="D8" s="33" t="s">
        <v>75</v>
      </c>
      <c r="E8" s="33" t="s">
        <v>75</v>
      </c>
      <c r="F8" s="33" t="s">
        <v>75</v>
      </c>
      <c r="G8" s="33" t="s">
        <v>75</v>
      </c>
      <c r="H8" s="33" t="s">
        <v>75</v>
      </c>
      <c r="I8" s="33" t="s">
        <v>75</v>
      </c>
      <c r="J8" s="33" t="s">
        <v>75</v>
      </c>
      <c r="K8" s="33" t="s">
        <v>75</v>
      </c>
      <c r="L8" s="33" t="s">
        <v>75</v>
      </c>
      <c r="M8" s="33" t="s">
        <v>75</v>
      </c>
      <c r="N8" s="33" t="s">
        <v>75</v>
      </c>
    </row>
    <row r="9" spans="1:14" ht="15">
      <c r="A9" s="42" t="s">
        <v>77</v>
      </c>
      <c r="B9" s="33" t="s">
        <v>75</v>
      </c>
      <c r="C9" s="33" t="s">
        <v>75</v>
      </c>
      <c r="D9" s="33" t="s">
        <v>75</v>
      </c>
      <c r="E9" s="33" t="s">
        <v>75</v>
      </c>
      <c r="F9" s="33" t="s">
        <v>75</v>
      </c>
      <c r="G9" s="33" t="s">
        <v>75</v>
      </c>
      <c r="H9" s="33" t="s">
        <v>75</v>
      </c>
      <c r="I9" s="33" t="s">
        <v>75</v>
      </c>
      <c r="J9" s="33" t="s">
        <v>75</v>
      </c>
      <c r="K9" s="33" t="s">
        <v>75</v>
      </c>
      <c r="L9" s="33" t="s">
        <v>75</v>
      </c>
      <c r="M9" s="33" t="s">
        <v>75</v>
      </c>
      <c r="N9" s="33" t="s">
        <v>75</v>
      </c>
    </row>
    <row r="10" spans="1:14" ht="15">
      <c r="A10" s="42" t="s">
        <v>78</v>
      </c>
      <c r="B10" s="33" t="s">
        <v>75</v>
      </c>
      <c r="C10" s="33" t="s">
        <v>75</v>
      </c>
      <c r="D10" s="33" t="s">
        <v>75</v>
      </c>
      <c r="E10" s="33" t="s">
        <v>75</v>
      </c>
      <c r="F10" s="33" t="s">
        <v>75</v>
      </c>
      <c r="G10" s="33" t="s">
        <v>75</v>
      </c>
      <c r="H10" s="33" t="s">
        <v>75</v>
      </c>
      <c r="I10" s="33" t="s">
        <v>75</v>
      </c>
      <c r="J10" s="33" t="s">
        <v>75</v>
      </c>
      <c r="K10" s="33" t="s">
        <v>75</v>
      </c>
      <c r="L10" s="33" t="s">
        <v>75</v>
      </c>
      <c r="M10" s="33" t="s">
        <v>75</v>
      </c>
      <c r="N10" s="33" t="s">
        <v>75</v>
      </c>
    </row>
    <row r="11" spans="1:14" ht="15">
      <c r="A11" s="42" t="s">
        <v>79</v>
      </c>
      <c r="B11" s="33" t="s">
        <v>75</v>
      </c>
      <c r="C11" s="33" t="s">
        <v>75</v>
      </c>
      <c r="D11" s="33" t="s">
        <v>75</v>
      </c>
      <c r="E11" s="33" t="s">
        <v>75</v>
      </c>
      <c r="F11" s="33" t="s">
        <v>75</v>
      </c>
      <c r="G11" s="33" t="s">
        <v>75</v>
      </c>
      <c r="H11" s="33" t="s">
        <v>75</v>
      </c>
      <c r="I11" s="33" t="s">
        <v>75</v>
      </c>
      <c r="J11" s="33" t="s">
        <v>75</v>
      </c>
      <c r="K11" s="33" t="s">
        <v>75</v>
      </c>
      <c r="L11" s="33" t="s">
        <v>75</v>
      </c>
      <c r="M11" s="33" t="s">
        <v>75</v>
      </c>
      <c r="N11" s="33" t="s">
        <v>75</v>
      </c>
    </row>
    <row r="12" spans="1:14" ht="15">
      <c r="A12" s="42" t="s">
        <v>80</v>
      </c>
      <c r="B12" s="33" t="s">
        <v>75</v>
      </c>
      <c r="C12" s="33" t="s">
        <v>75</v>
      </c>
      <c r="D12" s="33" t="s">
        <v>75</v>
      </c>
      <c r="E12" s="33" t="s">
        <v>75</v>
      </c>
      <c r="F12" s="33" t="s">
        <v>75</v>
      </c>
      <c r="G12" s="33" t="s">
        <v>75</v>
      </c>
      <c r="H12" s="33" t="s">
        <v>75</v>
      </c>
      <c r="I12" s="33" t="s">
        <v>75</v>
      </c>
      <c r="J12" s="33" t="s">
        <v>75</v>
      </c>
      <c r="K12" s="33" t="s">
        <v>75</v>
      </c>
      <c r="L12" s="33" t="s">
        <v>75</v>
      </c>
      <c r="M12" s="33" t="s">
        <v>75</v>
      </c>
      <c r="N12" s="33" t="s">
        <v>75</v>
      </c>
    </row>
    <row r="13" spans="1:14" ht="15">
      <c r="A13" s="42" t="s">
        <v>81</v>
      </c>
      <c r="B13" s="33" t="s">
        <v>75</v>
      </c>
      <c r="C13" s="33" t="s">
        <v>75</v>
      </c>
      <c r="D13" s="33" t="s">
        <v>75</v>
      </c>
      <c r="E13" s="33" t="s">
        <v>75</v>
      </c>
      <c r="F13" s="33" t="s">
        <v>75</v>
      </c>
      <c r="G13" s="33" t="s">
        <v>75</v>
      </c>
      <c r="H13" s="33" t="s">
        <v>75</v>
      </c>
      <c r="I13" s="33" t="s">
        <v>75</v>
      </c>
      <c r="J13" s="33" t="s">
        <v>75</v>
      </c>
      <c r="K13" s="33" t="s">
        <v>75</v>
      </c>
      <c r="L13" s="33" t="s">
        <v>75</v>
      </c>
      <c r="M13" s="33" t="s">
        <v>75</v>
      </c>
      <c r="N13" s="33" t="s">
        <v>75</v>
      </c>
    </row>
    <row r="14" spans="1:24" ht="15">
      <c r="A14" s="42" t="s">
        <v>82</v>
      </c>
      <c r="B14" s="34">
        <v>885344001532</v>
      </c>
      <c r="C14" s="34">
        <v>1909183007106</v>
      </c>
      <c r="D14" s="34">
        <v>267024618</v>
      </c>
      <c r="E14" s="34">
        <v>569147460</v>
      </c>
      <c r="F14" s="34">
        <v>2100589526</v>
      </c>
      <c r="G14" s="34">
        <v>110000253</v>
      </c>
      <c r="H14" s="34">
        <v>1871726519</v>
      </c>
      <c r="I14" s="34">
        <v>656627680</v>
      </c>
      <c r="J14" s="34">
        <v>34508906616</v>
      </c>
      <c r="K14" s="34">
        <v>40551136</v>
      </c>
      <c r="L14" s="34">
        <v>339065436</v>
      </c>
      <c r="M14" s="34">
        <v>7865258995</v>
      </c>
      <c r="N14" s="34">
        <v>513813262</v>
      </c>
      <c r="O14" s="44">
        <f>SUM(D14:N14)</f>
        <v>48842711501</v>
      </c>
      <c r="P14" s="45">
        <f>+O14/B14</f>
        <v>0.05516806056909239</v>
      </c>
      <c r="Q14" s="45">
        <f>+O14/(B14+C14)</f>
        <v>0.017477988707937025</v>
      </c>
      <c r="R14" s="44">
        <f>+O14+Imports!O20</f>
        <v>129940206763</v>
      </c>
      <c r="S14" s="44">
        <f>+B14+Imports!B20</f>
        <v>1822381653465</v>
      </c>
      <c r="T14" s="44">
        <f>+C14+Imports!C20</f>
        <v>3722073281827</v>
      </c>
      <c r="U14" s="44">
        <f>+S14+T14</f>
        <v>5544454935292</v>
      </c>
      <c r="V14" s="45">
        <f>+R14/S14</f>
        <v>0.07130241160842304</v>
      </c>
      <c r="W14" s="45">
        <f>+R14/U14</f>
        <v>0.023436065091970427</v>
      </c>
      <c r="X14" s="44">
        <f>+O14-Imports!O20</f>
        <v>-32254783761</v>
      </c>
    </row>
    <row r="15" spans="1:24" ht="15">
      <c r="A15" s="42" t="s">
        <v>83</v>
      </c>
      <c r="B15" s="34">
        <v>861665763851</v>
      </c>
      <c r="C15" s="34">
        <v>1927176045958</v>
      </c>
      <c r="D15" s="34">
        <v>327798669</v>
      </c>
      <c r="E15" s="34">
        <v>797728970</v>
      </c>
      <c r="F15" s="34">
        <v>2228746555</v>
      </c>
      <c r="G15" s="34">
        <v>108337712</v>
      </c>
      <c r="H15" s="34">
        <v>2093773062</v>
      </c>
      <c r="I15" s="34">
        <v>786663450</v>
      </c>
      <c r="J15" s="34">
        <v>37270330784</v>
      </c>
      <c r="K15" s="34">
        <v>78138319</v>
      </c>
      <c r="L15" s="34">
        <v>342699547</v>
      </c>
      <c r="M15" s="34">
        <v>8951873264</v>
      </c>
      <c r="N15" s="34">
        <v>446544990</v>
      </c>
      <c r="O15" s="44">
        <f aca="true" t="shared" si="0" ref="O15:O26">SUM(D15:N15)</f>
        <v>53432635322</v>
      </c>
      <c r="P15" s="45">
        <f aca="true" t="shared" si="1" ref="P15:P26">+O15/B15</f>
        <v>0.0620108603168776</v>
      </c>
      <c r="Q15" s="45">
        <f aca="true" t="shared" si="2" ref="Q15:Q26">+O15/(B15+C15)</f>
        <v>0.01915943569623243</v>
      </c>
      <c r="R15" s="44">
        <f>+O15+Imports!O21</f>
        <v>140537639154</v>
      </c>
      <c r="S15" s="44">
        <f>+B15+Imports!B21</f>
        <v>1796827529267</v>
      </c>
      <c r="T15" s="44">
        <f>+C15+Imports!C21</f>
        <v>3761777603066</v>
      </c>
      <c r="U15" s="44">
        <f aca="true" t="shared" si="3" ref="U15:U26">+S15+T15</f>
        <v>5558605132333</v>
      </c>
      <c r="V15" s="45">
        <f aca="true" t="shared" si="4" ref="V15:V26">+R15/S15</f>
        <v>0.07821431765982075</v>
      </c>
      <c r="W15" s="45">
        <f aca="true" t="shared" si="5" ref="W15:W26">+R15/U15</f>
        <v>0.02528289666350432</v>
      </c>
      <c r="X15" s="44">
        <f>+O15-Imports!O21</f>
        <v>-33672368510</v>
      </c>
    </row>
    <row r="16" spans="1:24" ht="15">
      <c r="A16" s="42" t="s">
        <v>84</v>
      </c>
      <c r="B16" s="34">
        <v>945184731003</v>
      </c>
      <c r="C16" s="34">
        <v>2086869139543</v>
      </c>
      <c r="D16" s="34">
        <v>338429930</v>
      </c>
      <c r="E16" s="34">
        <v>1246127847</v>
      </c>
      <c r="F16" s="34">
        <v>2655076851</v>
      </c>
      <c r="G16" s="34">
        <v>96516476</v>
      </c>
      <c r="H16" s="34">
        <v>3267508322</v>
      </c>
      <c r="I16" s="34">
        <v>921079378</v>
      </c>
      <c r="J16" s="34">
        <v>46122655305</v>
      </c>
      <c r="K16" s="34">
        <v>66539454</v>
      </c>
      <c r="L16" s="34">
        <v>415653033</v>
      </c>
      <c r="M16" s="34">
        <v>10593232884</v>
      </c>
      <c r="N16" s="34">
        <v>469609152</v>
      </c>
      <c r="O16" s="44">
        <f t="shared" si="0"/>
        <v>66192428632</v>
      </c>
      <c r="P16" s="45">
        <f t="shared" si="1"/>
        <v>0.07003120814463296</v>
      </c>
      <c r="Q16" s="45">
        <f t="shared" si="2"/>
        <v>0.021830888057434262</v>
      </c>
      <c r="R16" s="44">
        <f>+O16+Imports!O22</f>
        <v>172822018565</v>
      </c>
      <c r="S16" s="44">
        <f>+B16+Imports!B22</f>
        <v>1972576487750</v>
      </c>
      <c r="T16" s="44">
        <f>+C16+Imports!C22</f>
        <v>4096438079404</v>
      </c>
      <c r="U16" s="44">
        <f t="shared" si="3"/>
        <v>6069014567154</v>
      </c>
      <c r="V16" s="45">
        <f t="shared" si="4"/>
        <v>0.08761232815977024</v>
      </c>
      <c r="W16" s="45">
        <f t="shared" si="5"/>
        <v>0.028476125185186867</v>
      </c>
      <c r="X16" s="44">
        <f>+O16-Imports!O22</f>
        <v>-40437161301</v>
      </c>
    </row>
    <row r="17" spans="1:24" ht="15">
      <c r="A17" s="42" t="s">
        <v>85</v>
      </c>
      <c r="B17" s="34">
        <v>1049472595498</v>
      </c>
      <c r="C17" s="34">
        <v>2232162800922</v>
      </c>
      <c r="D17" s="34">
        <v>420400735</v>
      </c>
      <c r="E17" s="34">
        <v>1495531305</v>
      </c>
      <c r="F17" s="34">
        <v>3243150259</v>
      </c>
      <c r="G17" s="34">
        <v>109794295</v>
      </c>
      <c r="H17" s="34">
        <v>3583829602</v>
      </c>
      <c r="I17" s="34">
        <v>1081547408</v>
      </c>
      <c r="J17" s="34">
        <v>56690033359</v>
      </c>
      <c r="K17" s="34">
        <v>87630488</v>
      </c>
      <c r="L17" s="34">
        <v>330038295</v>
      </c>
      <c r="M17" s="34">
        <v>13299392168</v>
      </c>
      <c r="N17" s="34">
        <v>591652209</v>
      </c>
      <c r="O17" s="44">
        <f t="shared" si="0"/>
        <v>80933000123</v>
      </c>
      <c r="P17" s="45">
        <f t="shared" si="1"/>
        <v>0.07711778322767479</v>
      </c>
      <c r="Q17" s="45">
        <f t="shared" si="2"/>
        <v>0.024662398574592227</v>
      </c>
      <c r="R17" s="44">
        <f>+O17+Imports!O23</f>
        <v>222477522118</v>
      </c>
      <c r="S17" s="44">
        <f>+B17+Imports!B23</f>
        <v>2233405428165</v>
      </c>
      <c r="T17" s="44">
        <f>+C17+Imports!C23</f>
        <v>4393366798727</v>
      </c>
      <c r="U17" s="44">
        <f t="shared" si="3"/>
        <v>6626772226892</v>
      </c>
      <c r="V17" s="45">
        <f t="shared" si="4"/>
        <v>0.09961358529552376</v>
      </c>
      <c r="W17" s="45">
        <f t="shared" si="5"/>
        <v>0.03357253192061853</v>
      </c>
      <c r="X17" s="44">
        <f>+O17-Imports!O23</f>
        <v>-60611521872</v>
      </c>
    </row>
    <row r="18" spans="1:24" ht="15">
      <c r="A18" s="42" t="s">
        <v>86</v>
      </c>
      <c r="B18" s="34">
        <v>1152360111744</v>
      </c>
      <c r="C18" s="34">
        <v>2516039262971</v>
      </c>
      <c r="D18" s="34">
        <v>478256839</v>
      </c>
      <c r="E18" s="34">
        <v>1955392689</v>
      </c>
      <c r="F18" s="34">
        <v>4405183706</v>
      </c>
      <c r="G18" s="34">
        <v>168934151</v>
      </c>
      <c r="H18" s="34">
        <v>4973405756</v>
      </c>
      <c r="I18" s="34">
        <v>1184910536</v>
      </c>
      <c r="J18" s="34">
        <v>72400054850</v>
      </c>
      <c r="K18" s="34">
        <v>122202862</v>
      </c>
      <c r="L18" s="34">
        <v>360391033</v>
      </c>
      <c r="M18" s="34">
        <v>18287266184</v>
      </c>
      <c r="N18" s="34">
        <v>626633242</v>
      </c>
      <c r="O18" s="44">
        <f t="shared" si="0"/>
        <v>104962631848</v>
      </c>
      <c r="P18" s="45">
        <f t="shared" si="1"/>
        <v>0.0910849228277677</v>
      </c>
      <c r="Q18" s="45">
        <f t="shared" si="2"/>
        <v>0.028612651220985066</v>
      </c>
      <c r="R18" s="44">
        <f>+O18+Imports!O24</f>
        <v>284422867876</v>
      </c>
      <c r="S18" s="44">
        <f>+B18+Imports!B24</f>
        <v>2516966697782</v>
      </c>
      <c r="T18" s="44">
        <f>+C18+Imports!C24</f>
        <v>4952886283047</v>
      </c>
      <c r="U18" s="44">
        <f t="shared" si="3"/>
        <v>7469852980829</v>
      </c>
      <c r="V18" s="45">
        <f t="shared" si="4"/>
        <v>0.11300223722730975</v>
      </c>
      <c r="W18" s="45">
        <f t="shared" si="5"/>
        <v>0.038076099838371236</v>
      </c>
      <c r="X18" s="44">
        <f>+O18-Imports!O24</f>
        <v>-74497604180</v>
      </c>
    </row>
    <row r="19" spans="1:24" ht="15">
      <c r="A19" s="42" t="s">
        <v>87</v>
      </c>
      <c r="B19" s="34">
        <v>1234482107074</v>
      </c>
      <c r="C19" s="34">
        <v>2680923967990</v>
      </c>
      <c r="D19" s="34">
        <v>605013251</v>
      </c>
      <c r="E19" s="34">
        <v>1589160504</v>
      </c>
      <c r="F19" s="34">
        <v>4844674459</v>
      </c>
      <c r="G19" s="34">
        <v>226007847</v>
      </c>
      <c r="H19" s="34">
        <v>6040281131</v>
      </c>
      <c r="I19" s="34">
        <v>1496278009</v>
      </c>
      <c r="J19" s="34">
        <v>89196422450</v>
      </c>
      <c r="K19" s="34">
        <v>108045169</v>
      </c>
      <c r="L19" s="34">
        <v>358708864</v>
      </c>
      <c r="M19" s="34">
        <v>22431080344</v>
      </c>
      <c r="N19" s="34">
        <v>777549686</v>
      </c>
      <c r="O19" s="44">
        <f t="shared" si="0"/>
        <v>127673221714</v>
      </c>
      <c r="P19" s="45">
        <f t="shared" si="1"/>
        <v>0.10342249675583734</v>
      </c>
      <c r="Q19" s="45">
        <f t="shared" si="2"/>
        <v>0.0326079132703785</v>
      </c>
      <c r="R19" s="44">
        <f>+O19+Imports!O25</f>
        <v>316162848778</v>
      </c>
      <c r="S19" s="44">
        <f>+B19+Imports!B25</f>
        <v>2684821794985</v>
      </c>
      <c r="T19" s="44">
        <f>+C19+Imports!C25</f>
        <v>5293451548859</v>
      </c>
      <c r="U19" s="44">
        <f t="shared" si="3"/>
        <v>7978273343844</v>
      </c>
      <c r="V19" s="45">
        <f t="shared" si="4"/>
        <v>0.11775934230292792</v>
      </c>
      <c r="W19" s="45">
        <f t="shared" si="5"/>
        <v>0.039627979031572017</v>
      </c>
      <c r="X19" s="44">
        <f>+O19-Imports!O25</f>
        <v>-60816405350</v>
      </c>
    </row>
    <row r="20" spans="1:24" ht="15">
      <c r="A20" s="42" t="s">
        <v>88</v>
      </c>
      <c r="B20" s="34">
        <v>1309147206168</v>
      </c>
      <c r="C20" s="34">
        <v>2739580281101</v>
      </c>
      <c r="D20" s="34">
        <v>669877416</v>
      </c>
      <c r="E20" s="34">
        <v>2060954449</v>
      </c>
      <c r="F20" s="34">
        <v>6388903122</v>
      </c>
      <c r="G20" s="34">
        <v>241406951</v>
      </c>
      <c r="H20" s="34">
        <v>5683455923</v>
      </c>
      <c r="I20" s="34">
        <v>1715070005</v>
      </c>
      <c r="J20" s="34">
        <v>104970020360</v>
      </c>
      <c r="K20" s="34">
        <v>134530454</v>
      </c>
      <c r="L20" s="34">
        <v>490202249</v>
      </c>
      <c r="M20" s="34">
        <v>25158711984</v>
      </c>
      <c r="N20" s="34">
        <v>906562312</v>
      </c>
      <c r="O20" s="44">
        <f t="shared" si="0"/>
        <v>148419695225</v>
      </c>
      <c r="P20" s="45">
        <f t="shared" si="1"/>
        <v>0.11337128057542036</v>
      </c>
      <c r="Q20" s="45">
        <f t="shared" si="2"/>
        <v>0.03665835640746322</v>
      </c>
      <c r="R20" s="44">
        <f>+O20+Imports!O26</f>
        <v>380933572480</v>
      </c>
      <c r="S20" s="44">
        <f>+B20+Imports!B26</f>
        <v>2894377932274</v>
      </c>
      <c r="T20" s="44">
        <f>+C20+Imports!C26</f>
        <v>5404417156713</v>
      </c>
      <c r="U20" s="44">
        <f t="shared" si="3"/>
        <v>8298795088987</v>
      </c>
      <c r="V20" s="45">
        <f t="shared" si="4"/>
        <v>0.13161155225527696</v>
      </c>
      <c r="W20" s="45">
        <f t="shared" si="5"/>
        <v>0.04590227477546972</v>
      </c>
      <c r="X20" s="44">
        <f>+O20-Imports!O26</f>
        <v>-84094182030</v>
      </c>
    </row>
    <row r="21" spans="1:24" ht="15">
      <c r="A21" s="42" t="s">
        <v>89</v>
      </c>
      <c r="B21" s="34">
        <v>1093961326484</v>
      </c>
      <c r="C21" s="34">
        <v>2214058731821</v>
      </c>
      <c r="D21" s="34">
        <v>535166408</v>
      </c>
      <c r="E21" s="34">
        <v>1602294473</v>
      </c>
      <c r="F21" s="34">
        <v>4998822622</v>
      </c>
      <c r="G21" s="34">
        <v>185699657</v>
      </c>
      <c r="H21" s="34">
        <v>5318748422</v>
      </c>
      <c r="I21" s="34">
        <v>1245821564</v>
      </c>
      <c r="J21" s="34">
        <v>65696955349</v>
      </c>
      <c r="K21" s="34">
        <v>100960646</v>
      </c>
      <c r="L21" s="34">
        <v>824152206</v>
      </c>
      <c r="M21" s="34">
        <v>13991378857</v>
      </c>
      <c r="N21" s="34">
        <v>971868859</v>
      </c>
      <c r="O21" s="44">
        <f t="shared" si="0"/>
        <v>95471869063</v>
      </c>
      <c r="P21" s="45">
        <f t="shared" si="1"/>
        <v>0.08727170399144485</v>
      </c>
      <c r="Q21" s="45">
        <f t="shared" si="2"/>
        <v>0.028860728586972032</v>
      </c>
      <c r="R21" s="44">
        <f>+O21+Imports!O27</f>
        <v>245651505384</v>
      </c>
      <c r="S21" s="44">
        <f>+B21+Imports!B27</f>
        <v>2329597537838</v>
      </c>
      <c r="T21" s="44">
        <f>+C21+Imports!C27</f>
        <v>4361929981616</v>
      </c>
      <c r="U21" s="44">
        <f t="shared" si="3"/>
        <v>6691527519454</v>
      </c>
      <c r="V21" s="45">
        <f t="shared" si="4"/>
        <v>0.10544804473479083</v>
      </c>
      <c r="W21" s="45">
        <f t="shared" si="5"/>
        <v>0.03671082643982672</v>
      </c>
      <c r="X21" s="44">
        <f>+O21-Imports!O27</f>
        <v>-54707767258</v>
      </c>
    </row>
    <row r="22" spans="1:24" ht="15">
      <c r="A22" s="42" t="s">
        <v>90</v>
      </c>
      <c r="B22" s="34">
        <v>1353178022651</v>
      </c>
      <c r="C22" s="34">
        <v>2556465762729</v>
      </c>
      <c r="D22" s="34">
        <v>556478433</v>
      </c>
      <c r="E22" s="34">
        <v>2348270604</v>
      </c>
      <c r="F22" s="34">
        <v>6631178114</v>
      </c>
      <c r="G22" s="34">
        <v>210762793</v>
      </c>
      <c r="H22" s="34">
        <v>5235619215</v>
      </c>
      <c r="I22" s="34">
        <v>1562685272</v>
      </c>
      <c r="J22" s="34">
        <v>86308077668</v>
      </c>
      <c r="K22" s="34">
        <v>145018525</v>
      </c>
      <c r="L22" s="34">
        <v>722954077</v>
      </c>
      <c r="M22" s="34">
        <v>17412507639</v>
      </c>
      <c r="N22" s="34">
        <v>1244622546</v>
      </c>
      <c r="O22" s="44">
        <f t="shared" si="0"/>
        <v>122378174886</v>
      </c>
      <c r="P22" s="45">
        <f t="shared" si="1"/>
        <v>0.09043760158493405</v>
      </c>
      <c r="Q22" s="45">
        <f t="shared" si="2"/>
        <v>0.0313016176419012</v>
      </c>
      <c r="R22" s="44">
        <f>+O22+Imports!O28</f>
        <v>326440908081</v>
      </c>
      <c r="S22" s="44">
        <f>+B22+Imports!B28</f>
        <v>2882565163349</v>
      </c>
      <c r="T22" s="44">
        <f>+C22+Imports!C28</f>
        <v>5040738194749</v>
      </c>
      <c r="U22" s="44">
        <f t="shared" si="3"/>
        <v>7923303358098</v>
      </c>
      <c r="V22" s="45">
        <f t="shared" si="4"/>
        <v>0.11324667078878345</v>
      </c>
      <c r="W22" s="45">
        <f t="shared" si="5"/>
        <v>0.04120010219567847</v>
      </c>
      <c r="X22" s="44">
        <f>+O22-Imports!O28</f>
        <v>-81684558309</v>
      </c>
    </row>
    <row r="23" spans="1:24" ht="15">
      <c r="A23" s="42" t="s">
        <v>91</v>
      </c>
      <c r="B23" s="34">
        <v>1554179711108</v>
      </c>
      <c r="C23" s="34">
        <v>2822388876758</v>
      </c>
      <c r="D23" s="34">
        <v>644548661</v>
      </c>
      <c r="E23" s="34">
        <v>2882664463</v>
      </c>
      <c r="F23" s="34">
        <v>7229243999</v>
      </c>
      <c r="G23" s="34">
        <v>408262673</v>
      </c>
      <c r="H23" s="34">
        <v>5984853851</v>
      </c>
      <c r="I23" s="34">
        <v>1862202763</v>
      </c>
      <c r="J23" s="34">
        <v>108587414865</v>
      </c>
      <c r="K23" s="34">
        <v>140182295</v>
      </c>
      <c r="L23" s="34">
        <v>953069279</v>
      </c>
      <c r="M23" s="34">
        <v>21283074056</v>
      </c>
      <c r="N23" s="34">
        <v>1301171722</v>
      </c>
      <c r="O23" s="44">
        <f t="shared" si="0"/>
        <v>151276688627</v>
      </c>
      <c r="P23" s="45">
        <f t="shared" si="1"/>
        <v>0.09733539020346134</v>
      </c>
      <c r="Q23" s="45">
        <f t="shared" si="2"/>
        <v>0.03456513603977631</v>
      </c>
      <c r="R23" s="44">
        <f>+O23+Imports!O29</f>
        <v>412618685622</v>
      </c>
      <c r="S23" s="44">
        <f>+B23+Imports!B29</f>
        <v>3279248602508</v>
      </c>
      <c r="T23" s="44">
        <f>+C23+Imports!C29</f>
        <v>5576814750307</v>
      </c>
      <c r="U23" s="44">
        <f t="shared" si="3"/>
        <v>8856063352815</v>
      </c>
      <c r="V23" s="45">
        <f t="shared" si="4"/>
        <v>0.12582720483784773</v>
      </c>
      <c r="W23" s="45">
        <f t="shared" si="5"/>
        <v>0.04659165920384303</v>
      </c>
      <c r="X23" s="44">
        <f>+O23-Imports!O29</f>
        <v>-110065308368</v>
      </c>
    </row>
    <row r="24" spans="1:24" ht="15">
      <c r="A24" s="42" t="s">
        <v>92</v>
      </c>
      <c r="B24" s="34">
        <v>1684221767195</v>
      </c>
      <c r="C24" s="34">
        <v>2839876822146</v>
      </c>
      <c r="D24" s="34">
        <v>682517467</v>
      </c>
      <c r="E24" s="34">
        <v>2994483930</v>
      </c>
      <c r="F24" s="34">
        <v>7846266121</v>
      </c>
      <c r="G24" s="34">
        <v>421733674</v>
      </c>
      <c r="H24" s="34">
        <v>6925322091</v>
      </c>
      <c r="I24" s="34">
        <v>2037921996</v>
      </c>
      <c r="J24" s="34">
        <v>123441168047</v>
      </c>
      <c r="K24" s="34">
        <v>163093507</v>
      </c>
      <c r="L24" s="34">
        <v>1325642061</v>
      </c>
      <c r="M24" s="34">
        <v>23864583213</v>
      </c>
      <c r="N24" s="34">
        <v>1222208797</v>
      </c>
      <c r="O24" s="44">
        <f t="shared" si="0"/>
        <v>170924940904</v>
      </c>
      <c r="P24" s="45">
        <f t="shared" si="1"/>
        <v>0.10148600631653648</v>
      </c>
      <c r="Q24" s="45">
        <f t="shared" si="2"/>
        <v>0.03778099383304944</v>
      </c>
      <c r="R24" s="44">
        <f>+O24+Imports!O30</f>
        <v>446476403804</v>
      </c>
      <c r="S24" s="44">
        <f>+B24+Imports!B30</f>
        <v>3480792450430</v>
      </c>
      <c r="T24" s="44">
        <f>+C24+Imports!C30</f>
        <v>5610774732056</v>
      </c>
      <c r="U24" s="44">
        <f t="shared" si="3"/>
        <v>9091567182486</v>
      </c>
      <c r="V24" s="45">
        <f t="shared" si="4"/>
        <v>0.12826860841669674</v>
      </c>
      <c r="W24" s="45">
        <f t="shared" si="5"/>
        <v>0.049108849425222575</v>
      </c>
      <c r="X24" s="44">
        <f>+O24-Imports!O30</f>
        <v>-104626521996</v>
      </c>
    </row>
    <row r="25" spans="1:24" ht="15">
      <c r="A25" s="42" t="s">
        <v>93</v>
      </c>
      <c r="B25" s="34">
        <v>1736577340761</v>
      </c>
      <c r="C25" s="34">
        <v>2842363758508</v>
      </c>
      <c r="D25" s="34">
        <v>716783632</v>
      </c>
      <c r="E25" s="34">
        <v>3728694457</v>
      </c>
      <c r="F25" s="34">
        <v>8598569867</v>
      </c>
      <c r="G25" s="34">
        <v>399081783</v>
      </c>
      <c r="H25" s="34">
        <v>7472123855</v>
      </c>
      <c r="I25" s="34">
        <v>2279551139</v>
      </c>
      <c r="J25" s="34">
        <v>119450937312</v>
      </c>
      <c r="K25" s="34">
        <v>195791279</v>
      </c>
      <c r="L25" s="34">
        <v>1081668549</v>
      </c>
      <c r="M25" s="34">
        <v>23899407321</v>
      </c>
      <c r="N25" s="34">
        <v>1404088672</v>
      </c>
      <c r="O25" s="44">
        <f t="shared" si="0"/>
        <v>169226697866</v>
      </c>
      <c r="P25" s="45">
        <f t="shared" si="1"/>
        <v>0.09744840836852205</v>
      </c>
      <c r="Q25" s="45">
        <f t="shared" si="2"/>
        <v>0.03695760530595513</v>
      </c>
      <c r="R25" s="44">
        <f>+O25+Imports!O31</f>
        <v>434234191546</v>
      </c>
      <c r="S25" s="44">
        <f>+B25+Imports!B31</f>
        <v>3421590057963</v>
      </c>
      <c r="T25" s="44">
        <f>+C25+Imports!C31</f>
        <v>5614084520792</v>
      </c>
      <c r="U25" s="44">
        <f t="shared" si="3"/>
        <v>9035674578755</v>
      </c>
      <c r="V25" s="45">
        <f t="shared" si="4"/>
        <v>0.1269100576603019</v>
      </c>
      <c r="W25" s="45">
        <f t="shared" si="5"/>
        <v>0.04805775017252026</v>
      </c>
      <c r="X25" s="44">
        <f>+O25-Imports!O31</f>
        <v>-95780795814</v>
      </c>
    </row>
    <row r="26" spans="1:24" ht="15">
      <c r="A26" s="42" t="s">
        <v>94</v>
      </c>
      <c r="B26" s="34">
        <v>1702887751917</v>
      </c>
      <c r="C26" s="34">
        <v>2935138701025</v>
      </c>
      <c r="D26" s="34">
        <v>714085858</v>
      </c>
      <c r="E26" s="34">
        <v>3482488889</v>
      </c>
      <c r="F26" s="34">
        <v>7463747882</v>
      </c>
      <c r="G26" s="34">
        <v>401751140</v>
      </c>
      <c r="H26" s="34">
        <v>6754174672</v>
      </c>
      <c r="I26" s="34">
        <v>2354516367</v>
      </c>
      <c r="J26" s="34">
        <v>103296179496</v>
      </c>
      <c r="K26" s="34">
        <v>215706583</v>
      </c>
      <c r="L26" s="34">
        <v>1154813106</v>
      </c>
      <c r="M26" s="34">
        <v>17142656909</v>
      </c>
      <c r="N26" s="34">
        <v>1573109260</v>
      </c>
      <c r="O26" s="44">
        <f t="shared" si="0"/>
        <v>144553230162</v>
      </c>
      <c r="P26" s="45">
        <f t="shared" si="1"/>
        <v>0.08488711601764203</v>
      </c>
      <c r="Q26" s="45">
        <f t="shared" si="2"/>
        <v>0.031166969750745337</v>
      </c>
      <c r="R26" s="44">
        <f>+O26+Imports!O32</f>
        <v>383233777639</v>
      </c>
      <c r="S26" s="44">
        <f>+B26+Imports!B32</f>
        <v>3383392565528</v>
      </c>
      <c r="T26" s="44">
        <f>+C26+Imports!C32</f>
        <v>5785668060902</v>
      </c>
      <c r="U26" s="44">
        <f t="shared" si="3"/>
        <v>9169060626430</v>
      </c>
      <c r="V26" s="45">
        <f t="shared" si="4"/>
        <v>0.11326908427464548</v>
      </c>
      <c r="W26" s="45">
        <f t="shared" si="5"/>
        <v>0.04179640567915115</v>
      </c>
      <c r="X26" s="44">
        <f>+O26-Imports!O32</f>
        <v>-94127317315</v>
      </c>
    </row>
    <row r="27" spans="15:18" ht="15">
      <c r="O27" s="45">
        <f>+(O26-O14)/O14</f>
        <v>1.959566037996077</v>
      </c>
      <c r="R27" s="45">
        <f>+(R26-R14)/R14</f>
        <v>1.9493086642380535</v>
      </c>
    </row>
    <row r="36" ht="15">
      <c r="E36" s="45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0"/>
  <sheetViews>
    <sheetView showGridLines="0" workbookViewId="0" topLeftCell="A1">
      <selection activeCell="B2" sqref="B2"/>
    </sheetView>
  </sheetViews>
  <sheetFormatPr defaultColWidth="9.140625" defaultRowHeight="15"/>
  <cols>
    <col min="1" max="1" width="17.8515625" style="11" bestFit="1" customWidth="1"/>
    <col min="2" max="2" width="23.421875" style="1" customWidth="1"/>
    <col min="3" max="3" width="23.421875" style="17" customWidth="1"/>
    <col min="4" max="4" width="9.140625" style="12" customWidth="1"/>
    <col min="5" max="13" width="9.140625" style="1" customWidth="1"/>
    <col min="14" max="16384" width="9.140625" style="12" customWidth="1"/>
  </cols>
  <sheetData>
    <row r="2" ht="15">
      <c r="B2" s="46" t="s">
        <v>125</v>
      </c>
    </row>
    <row r="3" ht="15">
      <c r="B3" s="1" t="s">
        <v>127</v>
      </c>
    </row>
    <row r="13" ht="15">
      <c r="L13" s="205"/>
    </row>
    <row r="29" spans="2:7" ht="15">
      <c r="B29" s="12"/>
      <c r="C29" s="12"/>
      <c r="E29" s="12"/>
      <c r="F29" s="12"/>
      <c r="G29" s="12"/>
    </row>
    <row r="30" spans="2:7" ht="15">
      <c r="B30" s="210" t="s">
        <v>183</v>
      </c>
      <c r="C30" s="211"/>
      <c r="D30" s="211"/>
      <c r="E30" s="211"/>
      <c r="F30" s="211"/>
      <c r="G30" s="211"/>
    </row>
    <row r="50" spans="1:3" ht="15">
      <c r="A50" s="13" t="s">
        <v>32</v>
      </c>
      <c r="B50" s="208" t="s">
        <v>56</v>
      </c>
      <c r="C50" s="209"/>
    </row>
    <row r="51" spans="1:3" ht="15">
      <c r="A51" s="8" t="s">
        <v>0</v>
      </c>
      <c r="B51" s="9">
        <v>169646</v>
      </c>
      <c r="C51" s="10">
        <f aca="true" t="shared" si="0" ref="C51:C61">B51/B$51</f>
        <v>1</v>
      </c>
    </row>
    <row r="52" spans="1:3" ht="15">
      <c r="A52" s="7" t="s">
        <v>28</v>
      </c>
      <c r="B52" s="5">
        <v>48215</v>
      </c>
      <c r="C52" s="6">
        <f t="shared" si="0"/>
        <v>0.2842094714876861</v>
      </c>
    </row>
    <row r="53" spans="1:3" ht="15">
      <c r="A53" s="7" t="s">
        <v>20</v>
      </c>
      <c r="B53" s="5">
        <v>15269</v>
      </c>
      <c r="C53" s="6">
        <f t="shared" si="0"/>
        <v>0.09000506937976728</v>
      </c>
    </row>
    <row r="54" spans="1:3" ht="15">
      <c r="A54" s="7" t="s">
        <v>11</v>
      </c>
      <c r="B54" s="5">
        <v>15034</v>
      </c>
      <c r="C54" s="6">
        <f t="shared" si="0"/>
        <v>0.08861983188521981</v>
      </c>
    </row>
    <row r="55" spans="1:3" ht="15">
      <c r="A55" s="7" t="s">
        <v>18</v>
      </c>
      <c r="B55" s="5">
        <v>10455</v>
      </c>
      <c r="C55" s="6">
        <f t="shared" si="0"/>
        <v>0.06162833193827146</v>
      </c>
    </row>
    <row r="56" spans="1:3" ht="15">
      <c r="A56" s="7" t="s">
        <v>10</v>
      </c>
      <c r="B56" s="5">
        <v>10190</v>
      </c>
      <c r="C56" s="6">
        <f t="shared" si="0"/>
        <v>0.06006625561463282</v>
      </c>
    </row>
    <row r="57" spans="1:3" ht="15">
      <c r="A57" s="7" t="s">
        <v>14</v>
      </c>
      <c r="B57" s="5">
        <v>7756</v>
      </c>
      <c r="C57" s="6">
        <f t="shared" si="0"/>
        <v>0.045718731947702866</v>
      </c>
    </row>
    <row r="58" spans="1:3" ht="15">
      <c r="A58" s="7" t="s">
        <v>27</v>
      </c>
      <c r="B58" s="5">
        <v>7008</v>
      </c>
      <c r="C58" s="6">
        <f t="shared" si="0"/>
        <v>0.04130955047569645</v>
      </c>
    </row>
    <row r="59" spans="1:3" ht="15">
      <c r="A59" s="7" t="s">
        <v>2</v>
      </c>
      <c r="B59" s="5">
        <v>6703</v>
      </c>
      <c r="C59" s="6">
        <f t="shared" si="0"/>
        <v>0.039511689046602926</v>
      </c>
    </row>
    <row r="60" spans="1:3" ht="15">
      <c r="A60" s="7" t="s">
        <v>4</v>
      </c>
      <c r="B60" s="5">
        <v>6665</v>
      </c>
      <c r="C60" s="6">
        <f t="shared" si="0"/>
        <v>0.03928769319642078</v>
      </c>
    </row>
    <row r="61" spans="1:3" ht="15">
      <c r="A61" s="7" t="s">
        <v>25</v>
      </c>
      <c r="B61" s="5">
        <v>6076</v>
      </c>
      <c r="C61" s="6">
        <f t="shared" si="0"/>
        <v>0.03581575751859755</v>
      </c>
    </row>
    <row r="62" spans="1:3" ht="15">
      <c r="A62" s="20" t="s">
        <v>124</v>
      </c>
      <c r="B62" s="21">
        <f>SUM(B63:B80)</f>
        <v>36276</v>
      </c>
      <c r="C62" s="22">
        <f>SUM(C63:C80)</f>
        <v>0.21383351213703833</v>
      </c>
    </row>
    <row r="63" spans="1:3" ht="15">
      <c r="A63" s="14" t="s">
        <v>19</v>
      </c>
      <c r="B63" s="15">
        <v>6061</v>
      </c>
      <c r="C63" s="16">
        <f aca="true" t="shared" si="1" ref="C63:C80">B63/B$51</f>
        <v>0.035727338104051966</v>
      </c>
    </row>
    <row r="64" spans="1:3" ht="15">
      <c r="A64" s="14" t="s">
        <v>16</v>
      </c>
      <c r="B64" s="15">
        <v>5133</v>
      </c>
      <c r="C64" s="16">
        <f t="shared" si="1"/>
        <v>0.030257123657498556</v>
      </c>
    </row>
    <row r="65" spans="1:3" ht="15">
      <c r="A65" s="14" t="s">
        <v>9</v>
      </c>
      <c r="B65" s="15">
        <v>3867</v>
      </c>
      <c r="C65" s="16">
        <f t="shared" si="1"/>
        <v>0.022794525069851336</v>
      </c>
    </row>
    <row r="66" spans="1:3" ht="15">
      <c r="A66" s="14" t="s">
        <v>26</v>
      </c>
      <c r="B66" s="15">
        <v>3342</v>
      </c>
      <c r="C66" s="16">
        <f t="shared" si="1"/>
        <v>0.01969984556075593</v>
      </c>
    </row>
    <row r="67" spans="1:3" ht="15">
      <c r="A67" s="14" t="s">
        <v>24</v>
      </c>
      <c r="B67" s="15">
        <v>3338</v>
      </c>
      <c r="C67" s="16">
        <f t="shared" si="1"/>
        <v>0.019676267050210437</v>
      </c>
    </row>
    <row r="68" spans="1:3" ht="15">
      <c r="A68" s="14" t="s">
        <v>22</v>
      </c>
      <c r="B68" s="15">
        <v>3194</v>
      </c>
      <c r="C68" s="16">
        <f t="shared" si="1"/>
        <v>0.01882744067057284</v>
      </c>
    </row>
    <row r="69" spans="1:3" ht="15">
      <c r="A69" s="14" t="s">
        <v>13</v>
      </c>
      <c r="B69" s="15">
        <v>2325</v>
      </c>
      <c r="C69" s="16">
        <f t="shared" si="1"/>
        <v>0.013705009254565389</v>
      </c>
    </row>
    <row r="70" spans="1:3" ht="15">
      <c r="A70" s="14" t="s">
        <v>5</v>
      </c>
      <c r="B70" s="15">
        <v>2020</v>
      </c>
      <c r="C70" s="16">
        <f t="shared" si="1"/>
        <v>0.011907147825471864</v>
      </c>
    </row>
    <row r="71" spans="1:3" ht="15">
      <c r="A71" s="14" t="s">
        <v>23</v>
      </c>
      <c r="B71" s="15">
        <v>1711</v>
      </c>
      <c r="C71" s="16">
        <f t="shared" si="1"/>
        <v>0.010085707885832853</v>
      </c>
    </row>
    <row r="72" spans="1:3" ht="15">
      <c r="A72" s="14" t="s">
        <v>6</v>
      </c>
      <c r="B72" s="15">
        <v>1642</v>
      </c>
      <c r="C72" s="16">
        <f t="shared" si="1"/>
        <v>0.00967897857892317</v>
      </c>
    </row>
    <row r="73" spans="1:3" ht="15">
      <c r="A73" s="14" t="s">
        <v>3</v>
      </c>
      <c r="B73" s="15">
        <v>1210</v>
      </c>
      <c r="C73" s="16">
        <f t="shared" si="1"/>
        <v>0.007132499440010375</v>
      </c>
    </row>
    <row r="74" spans="1:3" ht="15">
      <c r="A74" s="14" t="s">
        <v>7</v>
      </c>
      <c r="B74" s="15">
        <v>780</v>
      </c>
      <c r="C74" s="16">
        <f t="shared" si="1"/>
        <v>0.004597809556370324</v>
      </c>
    </row>
    <row r="75" spans="1:3" ht="15">
      <c r="A75" s="14" t="s">
        <v>8</v>
      </c>
      <c r="B75" s="15">
        <v>689</v>
      </c>
      <c r="C75" s="16">
        <f t="shared" si="1"/>
        <v>0.004061398441460453</v>
      </c>
    </row>
    <row r="76" spans="1:3" ht="15">
      <c r="A76" s="14" t="s">
        <v>29</v>
      </c>
      <c r="B76" s="15">
        <v>343</v>
      </c>
      <c r="C76" s="16">
        <f t="shared" si="1"/>
        <v>0.0020218572792756683</v>
      </c>
    </row>
    <row r="77" spans="1:3" ht="15">
      <c r="A77" s="14" t="s">
        <v>21</v>
      </c>
      <c r="B77" s="15">
        <v>317</v>
      </c>
      <c r="C77" s="16">
        <f t="shared" si="1"/>
        <v>0.0018685969607299907</v>
      </c>
    </row>
    <row r="78" spans="1:3" ht="15">
      <c r="A78" s="14" t="s">
        <v>15</v>
      </c>
      <c r="B78" s="15">
        <v>225</v>
      </c>
      <c r="C78" s="16">
        <f t="shared" si="1"/>
        <v>0.0013262912181837474</v>
      </c>
    </row>
    <row r="79" spans="1:3" ht="15">
      <c r="A79" s="14" t="s">
        <v>17</v>
      </c>
      <c r="B79" s="15">
        <v>40</v>
      </c>
      <c r="C79" s="16">
        <f t="shared" si="1"/>
        <v>0.0002357851054548884</v>
      </c>
    </row>
    <row r="80" spans="1:3" ht="15">
      <c r="A80" s="14" t="s">
        <v>12</v>
      </c>
      <c r="B80" s="15">
        <v>39</v>
      </c>
      <c r="C80" s="16">
        <f t="shared" si="1"/>
        <v>0.0002298904778185162</v>
      </c>
    </row>
  </sheetData>
  <mergeCells count="2">
    <mergeCell ref="B50:C50"/>
    <mergeCell ref="B30:G30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81"/>
  <sheetViews>
    <sheetView showGridLines="0" workbookViewId="0" topLeftCell="A1">
      <selection activeCell="B29" sqref="B29:E29"/>
    </sheetView>
  </sheetViews>
  <sheetFormatPr defaultColWidth="9.140625" defaultRowHeight="15"/>
  <cols>
    <col min="1" max="1" width="13.8515625" style="11" bestFit="1" customWidth="1"/>
    <col min="2" max="3" width="8.8515625" style="1" bestFit="1" customWidth="1"/>
    <col min="4" max="5" width="7.421875" style="1" bestFit="1" customWidth="1"/>
    <col min="6" max="7" width="7.140625" style="1" customWidth="1"/>
    <col min="8" max="16384" width="9.140625" style="1" customWidth="1"/>
  </cols>
  <sheetData>
    <row r="2" ht="15">
      <c r="B2" s="46" t="s">
        <v>126</v>
      </c>
    </row>
    <row r="3" ht="15">
      <c r="B3" s="1" t="s">
        <v>127</v>
      </c>
    </row>
    <row r="13" ht="15">
      <c r="L13" s="205"/>
    </row>
    <row r="29" ht="15">
      <c r="B29" s="1" t="s">
        <v>128</v>
      </c>
    </row>
    <row r="30" spans="2:7" ht="15">
      <c r="B30" s="79" t="s">
        <v>184</v>
      </c>
      <c r="C30" s="56"/>
      <c r="D30" s="56"/>
      <c r="E30" s="56"/>
      <c r="F30" s="56"/>
      <c r="G30" s="56"/>
    </row>
    <row r="50" spans="1:7" ht="15">
      <c r="A50" s="214" t="s">
        <v>32</v>
      </c>
      <c r="B50" s="212" t="s">
        <v>53</v>
      </c>
      <c r="C50" s="212"/>
      <c r="D50" s="212"/>
      <c r="E50" s="212"/>
      <c r="F50" s="212"/>
      <c r="G50" s="213"/>
    </row>
    <row r="51" spans="1:7" ht="15">
      <c r="A51" s="215"/>
      <c r="B51" s="217" t="s">
        <v>30</v>
      </c>
      <c r="C51" s="218"/>
      <c r="D51" s="217" t="s">
        <v>1</v>
      </c>
      <c r="E51" s="218"/>
      <c r="F51" s="217" t="s">
        <v>31</v>
      </c>
      <c r="G51" s="218"/>
    </row>
    <row r="52" spans="1:7" ht="15">
      <c r="A52" s="216"/>
      <c r="B52" s="2">
        <v>2012</v>
      </c>
      <c r="C52" s="3">
        <v>2013</v>
      </c>
      <c r="D52" s="3">
        <v>2012</v>
      </c>
      <c r="E52" s="3">
        <v>2013</v>
      </c>
      <c r="F52" s="3">
        <v>2012</v>
      </c>
      <c r="G52" s="3">
        <v>2013</v>
      </c>
    </row>
    <row r="53" spans="1:7" ht="15">
      <c r="A53" s="4" t="s">
        <v>14</v>
      </c>
      <c r="B53" s="5">
        <v>24882</v>
      </c>
      <c r="C53" s="5">
        <v>26506</v>
      </c>
      <c r="D53" s="5">
        <v>8809</v>
      </c>
      <c r="E53" s="5">
        <v>8551</v>
      </c>
      <c r="F53" s="6">
        <f aca="true" t="shared" si="0" ref="F53:F81">D53/B53</f>
        <v>0.35403102644481954</v>
      </c>
      <c r="G53" s="60">
        <f aca="true" t="shared" si="1" ref="G53:G81">(E53/C53)*100</f>
        <v>32.26062023692749</v>
      </c>
    </row>
    <row r="54" spans="1:7" ht="15">
      <c r="A54" s="7" t="s">
        <v>3</v>
      </c>
      <c r="B54" s="5">
        <v>25460</v>
      </c>
      <c r="C54" s="5">
        <v>25839</v>
      </c>
      <c r="D54" s="5">
        <v>6065</v>
      </c>
      <c r="E54" s="5">
        <v>5515</v>
      </c>
      <c r="F54" s="6">
        <f t="shared" si="0"/>
        <v>0.23821681068342498</v>
      </c>
      <c r="G54" s="60">
        <f t="shared" si="1"/>
        <v>21.34370525175123</v>
      </c>
    </row>
    <row r="55" spans="1:7" ht="15">
      <c r="A55" s="7" t="s">
        <v>25</v>
      </c>
      <c r="B55" s="5">
        <v>59517</v>
      </c>
      <c r="C55" s="5">
        <v>58236</v>
      </c>
      <c r="D55" s="5">
        <v>11086</v>
      </c>
      <c r="E55" s="5">
        <v>11080</v>
      </c>
      <c r="F55" s="6">
        <f t="shared" si="0"/>
        <v>0.18626610884285164</v>
      </c>
      <c r="G55" s="60">
        <f t="shared" si="1"/>
        <v>19.026032007692837</v>
      </c>
    </row>
    <row r="56" spans="1:7" ht="15">
      <c r="A56" s="7" t="s">
        <v>8</v>
      </c>
      <c r="B56" s="5">
        <v>49192</v>
      </c>
      <c r="C56" s="5">
        <v>46788</v>
      </c>
      <c r="D56" s="5">
        <v>8042</v>
      </c>
      <c r="E56" s="5">
        <v>8879</v>
      </c>
      <c r="F56" s="6">
        <f t="shared" si="0"/>
        <v>0.16348186697023906</v>
      </c>
      <c r="G56" s="60">
        <f t="shared" si="1"/>
        <v>18.9770881422587</v>
      </c>
    </row>
    <row r="57" spans="1:7" ht="15">
      <c r="A57" s="8" t="s">
        <v>129</v>
      </c>
      <c r="B57" s="9">
        <v>1798576</v>
      </c>
      <c r="C57" s="9">
        <v>1682390</v>
      </c>
      <c r="D57" s="9">
        <v>275546</v>
      </c>
      <c r="E57" s="9">
        <v>263446</v>
      </c>
      <c r="F57" s="10">
        <f t="shared" si="0"/>
        <v>0.15320231116171906</v>
      </c>
      <c r="G57" s="60">
        <f t="shared" si="1"/>
        <v>15.659032685643638</v>
      </c>
    </row>
    <row r="58" spans="1:7" ht="15">
      <c r="A58" s="7" t="s">
        <v>20</v>
      </c>
      <c r="B58" s="5">
        <v>154934</v>
      </c>
      <c r="C58" s="5">
        <v>154436</v>
      </c>
      <c r="D58" s="5">
        <v>24690</v>
      </c>
      <c r="E58" s="5">
        <v>21445</v>
      </c>
      <c r="F58" s="6">
        <f t="shared" si="0"/>
        <v>0.15935817832109156</v>
      </c>
      <c r="G58" s="60">
        <f t="shared" si="1"/>
        <v>13.886011033696807</v>
      </c>
    </row>
    <row r="59" spans="1:7" ht="15">
      <c r="A59" s="7" t="s">
        <v>13</v>
      </c>
      <c r="B59" s="5">
        <v>13409</v>
      </c>
      <c r="C59" s="5">
        <v>13386</v>
      </c>
      <c r="D59" s="5">
        <v>1950</v>
      </c>
      <c r="E59" s="5">
        <v>1603</v>
      </c>
      <c r="F59" s="6">
        <f t="shared" si="0"/>
        <v>0.14542471474382876</v>
      </c>
      <c r="G59" s="60">
        <f t="shared" si="1"/>
        <v>11.975197968026297</v>
      </c>
    </row>
    <row r="60" spans="1:7" ht="15">
      <c r="A60" s="7" t="s">
        <v>29</v>
      </c>
      <c r="B60" s="5">
        <v>16214</v>
      </c>
      <c r="C60" s="5">
        <v>15759</v>
      </c>
      <c r="D60" s="5">
        <v>1647</v>
      </c>
      <c r="E60" s="5">
        <v>1733</v>
      </c>
      <c r="F60" s="6">
        <f t="shared" si="0"/>
        <v>0.10157888244726779</v>
      </c>
      <c r="G60" s="60">
        <f t="shared" si="1"/>
        <v>10.996890665651375</v>
      </c>
    </row>
    <row r="61" spans="1:7" ht="15">
      <c r="A61" s="7" t="s">
        <v>24</v>
      </c>
      <c r="B61" s="5">
        <v>60242</v>
      </c>
      <c r="C61" s="5">
        <v>61676</v>
      </c>
      <c r="D61" s="5">
        <v>6628</v>
      </c>
      <c r="E61" s="5">
        <v>6728</v>
      </c>
      <c r="F61" s="6">
        <f t="shared" si="0"/>
        <v>0.11002290760598918</v>
      </c>
      <c r="G61" s="60">
        <f t="shared" si="1"/>
        <v>10.908619236007523</v>
      </c>
    </row>
    <row r="62" spans="1:7" ht="15">
      <c r="A62" s="7" t="s">
        <v>16</v>
      </c>
      <c r="B62" s="5">
        <v>74078</v>
      </c>
      <c r="C62" s="5">
        <v>75350</v>
      </c>
      <c r="D62" s="5">
        <v>7808</v>
      </c>
      <c r="E62" s="5">
        <v>7719</v>
      </c>
      <c r="F62" s="6">
        <f t="shared" si="0"/>
        <v>0.10540241367207538</v>
      </c>
      <c r="G62" s="60">
        <f t="shared" si="1"/>
        <v>10.244193762441938</v>
      </c>
    </row>
    <row r="63" spans="1:7" ht="15">
      <c r="A63" s="7" t="s">
        <v>11</v>
      </c>
      <c r="B63" s="5">
        <v>380293</v>
      </c>
      <c r="C63" s="5">
        <v>359455</v>
      </c>
      <c r="D63" s="5">
        <v>33321</v>
      </c>
      <c r="E63" s="5">
        <v>33549</v>
      </c>
      <c r="F63" s="6">
        <f t="shared" si="0"/>
        <v>0.08761928302650851</v>
      </c>
      <c r="G63" s="60">
        <f t="shared" si="1"/>
        <v>9.333296240141326</v>
      </c>
    </row>
    <row r="64" spans="1:7" ht="15">
      <c r="A64" s="7" t="s">
        <v>22</v>
      </c>
      <c r="B64" s="5">
        <v>54645</v>
      </c>
      <c r="C64" s="5">
        <v>55279</v>
      </c>
      <c r="D64" s="5">
        <v>5666</v>
      </c>
      <c r="E64" s="5">
        <v>5056</v>
      </c>
      <c r="F64" s="6">
        <f t="shared" si="0"/>
        <v>0.10368743709397017</v>
      </c>
      <c r="G64" s="60">
        <f t="shared" si="1"/>
        <v>9.14633043289495</v>
      </c>
    </row>
    <row r="65" spans="1:7" ht="15">
      <c r="A65" s="7" t="s">
        <v>6</v>
      </c>
      <c r="B65" s="5">
        <v>13848</v>
      </c>
      <c r="C65" s="5">
        <v>13669</v>
      </c>
      <c r="D65" s="5">
        <v>1566</v>
      </c>
      <c r="E65" s="5">
        <v>1044</v>
      </c>
      <c r="F65" s="6">
        <f t="shared" si="0"/>
        <v>0.11308492201039862</v>
      </c>
      <c r="G65" s="60">
        <f t="shared" si="1"/>
        <v>7.637720389201844</v>
      </c>
    </row>
    <row r="66" spans="1:7" ht="15">
      <c r="A66" s="7" t="s">
        <v>4</v>
      </c>
      <c r="B66" s="5">
        <v>110066</v>
      </c>
      <c r="C66" s="5">
        <v>108021</v>
      </c>
      <c r="D66" s="5">
        <v>8447</v>
      </c>
      <c r="E66" s="5">
        <v>7830</v>
      </c>
      <c r="F66" s="6">
        <f t="shared" si="0"/>
        <v>0.07674486217360493</v>
      </c>
      <c r="G66" s="60">
        <f t="shared" si="1"/>
        <v>7.248590551837143</v>
      </c>
    </row>
    <row r="67" spans="1:7" ht="15">
      <c r="A67" s="7" t="s">
        <v>18</v>
      </c>
      <c r="B67" s="5">
        <v>459490</v>
      </c>
      <c r="C67" s="5">
        <v>444091</v>
      </c>
      <c r="D67" s="5">
        <v>32237</v>
      </c>
      <c r="E67" s="5">
        <v>30941</v>
      </c>
      <c r="F67" s="6">
        <f t="shared" si="0"/>
        <v>0.07015821889486169</v>
      </c>
      <c r="G67" s="60">
        <f t="shared" si="1"/>
        <v>6.967265718062289</v>
      </c>
    </row>
    <row r="68" spans="1:7" ht="15">
      <c r="A68" s="7" t="s">
        <v>28</v>
      </c>
      <c r="B68" s="5">
        <v>905378</v>
      </c>
      <c r="C68" s="5">
        <v>895175</v>
      </c>
      <c r="D68" s="5">
        <v>47748</v>
      </c>
      <c r="E68" s="5">
        <v>46742</v>
      </c>
      <c r="F68" s="6">
        <f t="shared" si="0"/>
        <v>0.0527381933291951</v>
      </c>
      <c r="G68" s="60">
        <f t="shared" si="1"/>
        <v>5.221548859161616</v>
      </c>
    </row>
    <row r="69" spans="1:7" ht="15">
      <c r="A69" s="7" t="s">
        <v>26</v>
      </c>
      <c r="B69" s="5">
        <v>127649</v>
      </c>
      <c r="C69" s="5">
        <v>120352</v>
      </c>
      <c r="D69" s="5">
        <v>7347</v>
      </c>
      <c r="E69" s="5">
        <v>5651</v>
      </c>
      <c r="F69" s="6">
        <f t="shared" si="0"/>
        <v>0.05755626757749767</v>
      </c>
      <c r="G69" s="60">
        <f t="shared" si="1"/>
        <v>4.695393512363733</v>
      </c>
    </row>
    <row r="70" spans="1:7" ht="15">
      <c r="A70" s="7" t="s">
        <v>9</v>
      </c>
      <c r="B70" s="5">
        <v>262561</v>
      </c>
      <c r="C70" s="5">
        <v>255163</v>
      </c>
      <c r="D70" s="5">
        <v>10590</v>
      </c>
      <c r="E70" s="5">
        <v>11070</v>
      </c>
      <c r="F70" s="6">
        <f t="shared" si="0"/>
        <v>0.04033348440933726</v>
      </c>
      <c r="G70" s="60">
        <f t="shared" si="1"/>
        <v>4.338403295148591</v>
      </c>
    </row>
    <row r="71" spans="1:7" ht="15">
      <c r="A71" s="7" t="s">
        <v>19</v>
      </c>
      <c r="B71" s="5">
        <v>138942</v>
      </c>
      <c r="C71" s="5">
        <v>137191</v>
      </c>
      <c r="D71" s="5">
        <v>5954</v>
      </c>
      <c r="E71" s="5">
        <v>5474</v>
      </c>
      <c r="F71" s="6">
        <f t="shared" si="0"/>
        <v>0.0428524132371781</v>
      </c>
      <c r="G71" s="60">
        <f t="shared" si="1"/>
        <v>3.9900576568433785</v>
      </c>
    </row>
    <row r="72" spans="1:7" ht="15">
      <c r="A72" s="7" t="s">
        <v>21</v>
      </c>
      <c r="B72" s="5">
        <v>56166</v>
      </c>
      <c r="C72" s="5">
        <v>56589</v>
      </c>
      <c r="D72" s="5">
        <v>2067</v>
      </c>
      <c r="E72" s="5">
        <v>2232</v>
      </c>
      <c r="F72" s="6">
        <f t="shared" si="0"/>
        <v>0.036801623758145496</v>
      </c>
      <c r="G72" s="60">
        <f t="shared" si="1"/>
        <v>3.9442294438848537</v>
      </c>
    </row>
    <row r="73" spans="1:7" ht="15">
      <c r="A73" s="7" t="s">
        <v>10</v>
      </c>
      <c r="B73" s="5">
        <v>524918</v>
      </c>
      <c r="C73" s="5">
        <v>512726</v>
      </c>
      <c r="D73" s="5">
        <v>19411</v>
      </c>
      <c r="E73" s="5">
        <v>18113</v>
      </c>
      <c r="F73" s="6">
        <f t="shared" si="0"/>
        <v>0.036979109117995575</v>
      </c>
      <c r="G73" s="60">
        <f t="shared" si="1"/>
        <v>3.5326860740434465</v>
      </c>
    </row>
    <row r="74" spans="1:7" ht="15">
      <c r="A74" s="7" t="s">
        <v>2</v>
      </c>
      <c r="B74" s="5">
        <v>341787</v>
      </c>
      <c r="C74" s="5">
        <v>339307</v>
      </c>
      <c r="D74" s="5">
        <v>9576</v>
      </c>
      <c r="E74" s="5">
        <v>10944</v>
      </c>
      <c r="F74" s="6">
        <f t="shared" si="0"/>
        <v>0.02801744946413995</v>
      </c>
      <c r="G74" s="60">
        <f t="shared" si="1"/>
        <v>3.225397648736984</v>
      </c>
    </row>
    <row r="75" spans="1:7" ht="15">
      <c r="A75" s="7" t="s">
        <v>23</v>
      </c>
      <c r="B75" s="5">
        <v>24934</v>
      </c>
      <c r="C75" s="5">
        <v>25211</v>
      </c>
      <c r="D75" s="5">
        <v>443</v>
      </c>
      <c r="E75" s="5">
        <v>524</v>
      </c>
      <c r="F75" s="6">
        <f t="shared" si="0"/>
        <v>0.017766904628218498</v>
      </c>
      <c r="G75" s="60">
        <f t="shared" si="1"/>
        <v>2.078457816032684</v>
      </c>
    </row>
    <row r="76" spans="1:7" ht="15">
      <c r="A76" s="7" t="s">
        <v>27</v>
      </c>
      <c r="B76" s="5">
        <v>537487</v>
      </c>
      <c r="C76" s="5">
        <v>492800</v>
      </c>
      <c r="D76" s="5">
        <v>13398</v>
      </c>
      <c r="E76" s="5">
        <v>9549</v>
      </c>
      <c r="F76" s="6">
        <f t="shared" si="0"/>
        <v>0.024927114516258068</v>
      </c>
      <c r="G76" s="60">
        <f t="shared" si="1"/>
        <v>1.9377029220779223</v>
      </c>
    </row>
    <row r="77" spans="1:7" ht="15">
      <c r="A77" s="7" t="s">
        <v>12</v>
      </c>
      <c r="B77" s="5">
        <v>5678</v>
      </c>
      <c r="C77" s="5">
        <v>4751</v>
      </c>
      <c r="D77" s="5">
        <v>110</v>
      </c>
      <c r="E77" s="5">
        <v>89</v>
      </c>
      <c r="F77" s="6">
        <f t="shared" si="0"/>
        <v>0.019373018668545263</v>
      </c>
      <c r="G77" s="60">
        <f t="shared" si="1"/>
        <v>1.8732898337192172</v>
      </c>
    </row>
    <row r="78" spans="1:7" ht="15">
      <c r="A78" s="7" t="s">
        <v>5</v>
      </c>
      <c r="B78" s="5">
        <v>71548</v>
      </c>
      <c r="C78" s="5">
        <v>72811</v>
      </c>
      <c r="D78" s="5">
        <v>824</v>
      </c>
      <c r="E78" s="5">
        <v>1167</v>
      </c>
      <c r="F78" s="6">
        <f t="shared" si="0"/>
        <v>0.01151674400402527</v>
      </c>
      <c r="G78" s="60">
        <f t="shared" si="1"/>
        <v>1.6027797997555315</v>
      </c>
    </row>
    <row r="79" spans="1:7" ht="15">
      <c r="A79" s="7" t="s">
        <v>7</v>
      </c>
      <c r="B79" s="5">
        <v>48855</v>
      </c>
      <c r="C79" s="5">
        <v>49229</v>
      </c>
      <c r="D79" s="5">
        <v>90</v>
      </c>
      <c r="E79" s="5">
        <v>194</v>
      </c>
      <c r="F79" s="6">
        <f t="shared" si="0"/>
        <v>0.00184218606079214</v>
      </c>
      <c r="G79" s="60">
        <f t="shared" si="1"/>
        <v>0.3940766621300453</v>
      </c>
    </row>
    <row r="80" spans="1:7" ht="15">
      <c r="A80" s="7" t="s">
        <v>17</v>
      </c>
      <c r="B80" s="5">
        <v>5135</v>
      </c>
      <c r="C80" s="5">
        <v>4384</v>
      </c>
      <c r="D80" s="5">
        <v>18</v>
      </c>
      <c r="E80" s="5">
        <v>12</v>
      </c>
      <c r="F80" s="6">
        <f t="shared" si="0"/>
        <v>0.003505355404089581</v>
      </c>
      <c r="G80" s="60">
        <f t="shared" si="1"/>
        <v>0.2737226277372263</v>
      </c>
    </row>
    <row r="81" spans="1:7" ht="15">
      <c r="A81" s="7" t="s">
        <v>15</v>
      </c>
      <c r="B81" s="5">
        <v>21332</v>
      </c>
      <c r="C81" s="5">
        <v>20087</v>
      </c>
      <c r="D81" s="5">
        <v>7</v>
      </c>
      <c r="E81" s="5">
        <v>12</v>
      </c>
      <c r="F81" s="6">
        <f t="shared" si="0"/>
        <v>0.0003281455090943184</v>
      </c>
      <c r="G81" s="60">
        <f t="shared" si="1"/>
        <v>0.05974013043261811</v>
      </c>
    </row>
  </sheetData>
  <mergeCells count="5">
    <mergeCell ref="B50:G50"/>
    <mergeCell ref="A50:A52"/>
    <mergeCell ref="B51:C51"/>
    <mergeCell ref="D51:E51"/>
    <mergeCell ref="F51:G51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81"/>
  <sheetViews>
    <sheetView showGridLines="0" workbookViewId="0" topLeftCell="A1">
      <selection activeCell="B29" sqref="B29:E29"/>
    </sheetView>
  </sheetViews>
  <sheetFormatPr defaultColWidth="9.140625" defaultRowHeight="15"/>
  <cols>
    <col min="1" max="1" width="13.8515625" style="11" bestFit="1" customWidth="1"/>
    <col min="2" max="3" width="8.8515625" style="1" bestFit="1" customWidth="1"/>
    <col min="4" max="5" width="7.421875" style="1" bestFit="1" customWidth="1"/>
    <col min="6" max="7" width="8.421875" style="1" customWidth="1"/>
    <col min="8" max="8" width="9.140625" style="12" customWidth="1"/>
    <col min="9" max="16" width="9.140625" style="1" customWidth="1"/>
    <col min="17" max="16384" width="9.140625" style="12" customWidth="1"/>
  </cols>
  <sheetData>
    <row r="2" spans="2:8" ht="15">
      <c r="B2" s="46" t="s">
        <v>131</v>
      </c>
      <c r="H2" s="1"/>
    </row>
    <row r="3" ht="15">
      <c r="B3" s="1" t="s">
        <v>127</v>
      </c>
    </row>
    <row r="13" ht="15">
      <c r="L13" s="205"/>
    </row>
    <row r="29" ht="15">
      <c r="B29" s="56" t="s">
        <v>130</v>
      </c>
    </row>
    <row r="30" ht="15">
      <c r="B30" s="79" t="s">
        <v>184</v>
      </c>
    </row>
    <row r="50" spans="1:7" ht="15">
      <c r="A50" s="214" t="s">
        <v>32</v>
      </c>
      <c r="B50" s="212" t="s">
        <v>54</v>
      </c>
      <c r="C50" s="212"/>
      <c r="D50" s="212"/>
      <c r="E50" s="212"/>
      <c r="F50" s="212"/>
      <c r="G50" s="213"/>
    </row>
    <row r="51" spans="1:7" ht="15">
      <c r="A51" s="215"/>
      <c r="B51" s="217" t="s">
        <v>30</v>
      </c>
      <c r="C51" s="218"/>
      <c r="D51" s="217" t="s">
        <v>1</v>
      </c>
      <c r="E51" s="218"/>
      <c r="F51" s="217" t="s">
        <v>31</v>
      </c>
      <c r="G51" s="218"/>
    </row>
    <row r="52" spans="1:7" ht="15">
      <c r="A52" s="216"/>
      <c r="B52" s="2">
        <v>2012</v>
      </c>
      <c r="C52" s="3">
        <v>2013</v>
      </c>
      <c r="D52" s="3">
        <v>2012</v>
      </c>
      <c r="E52" s="3">
        <v>2013</v>
      </c>
      <c r="F52" s="3">
        <v>2012</v>
      </c>
      <c r="G52" s="3">
        <v>2013</v>
      </c>
    </row>
    <row r="53" spans="1:8" ht="15">
      <c r="A53" s="4" t="s">
        <v>14</v>
      </c>
      <c r="B53" s="5">
        <v>23048</v>
      </c>
      <c r="C53" s="5">
        <v>24554</v>
      </c>
      <c r="D53" s="5">
        <v>6836</v>
      </c>
      <c r="E53" s="5">
        <v>7756</v>
      </c>
      <c r="F53" s="6">
        <f aca="true" t="shared" si="0" ref="F53:F81">D53/B53</f>
        <v>0.29659840333217635</v>
      </c>
      <c r="G53" s="60">
        <f aca="true" t="shared" si="1" ref="G53:G81">(E53/C53)*100</f>
        <v>31.587521381444976</v>
      </c>
      <c r="H53" s="1"/>
    </row>
    <row r="54" spans="1:7" ht="15">
      <c r="A54" s="7" t="s">
        <v>13</v>
      </c>
      <c r="B54" s="5">
        <v>10984</v>
      </c>
      <c r="C54" s="5">
        <v>10869</v>
      </c>
      <c r="D54" s="5">
        <v>2459</v>
      </c>
      <c r="E54" s="5">
        <v>2325</v>
      </c>
      <c r="F54" s="6">
        <f t="shared" si="0"/>
        <v>0.22387108521485796</v>
      </c>
      <c r="G54" s="60">
        <f t="shared" si="1"/>
        <v>21.391112337841566</v>
      </c>
    </row>
    <row r="55" spans="1:7" ht="15">
      <c r="A55" s="7" t="s">
        <v>6</v>
      </c>
      <c r="B55" s="5">
        <v>12518</v>
      </c>
      <c r="C55" s="5">
        <v>12269</v>
      </c>
      <c r="D55" s="5">
        <v>1819</v>
      </c>
      <c r="E55" s="5">
        <v>1642</v>
      </c>
      <c r="F55" s="6">
        <f t="shared" si="0"/>
        <v>0.14531075251637643</v>
      </c>
      <c r="G55" s="60">
        <f t="shared" si="1"/>
        <v>13.383323824272555</v>
      </c>
    </row>
    <row r="56" spans="1:7" ht="15">
      <c r="A56" s="7" t="s">
        <v>25</v>
      </c>
      <c r="B56" s="5">
        <v>56878</v>
      </c>
      <c r="C56" s="5">
        <v>55992</v>
      </c>
      <c r="D56" s="5">
        <v>6503</v>
      </c>
      <c r="E56" s="5">
        <v>6076</v>
      </c>
      <c r="F56" s="6">
        <f t="shared" si="0"/>
        <v>0.11433243081683603</v>
      </c>
      <c r="G56" s="60">
        <f t="shared" si="1"/>
        <v>10.851550221460208</v>
      </c>
    </row>
    <row r="57" spans="1:7" ht="15">
      <c r="A57" s="7" t="s">
        <v>20</v>
      </c>
      <c r="B57" s="5">
        <v>144282</v>
      </c>
      <c r="C57" s="5">
        <v>152133</v>
      </c>
      <c r="D57" s="5">
        <v>14313</v>
      </c>
      <c r="E57" s="5">
        <v>15269</v>
      </c>
      <c r="F57" s="6">
        <f t="shared" si="0"/>
        <v>0.09920156360460765</v>
      </c>
      <c r="G57" s="60">
        <f t="shared" si="1"/>
        <v>10.036612700728966</v>
      </c>
    </row>
    <row r="58" spans="1:7" ht="15">
      <c r="A58" s="8" t="s">
        <v>129</v>
      </c>
      <c r="B58" s="9">
        <v>1683088</v>
      </c>
      <c r="C58" s="9">
        <v>1737022</v>
      </c>
      <c r="D58" s="9">
        <v>170925</v>
      </c>
      <c r="E58" s="9">
        <v>169646</v>
      </c>
      <c r="F58" s="10">
        <f t="shared" si="0"/>
        <v>0.10155440476077306</v>
      </c>
      <c r="G58" s="60">
        <f t="shared" si="1"/>
        <v>9.76648539857296</v>
      </c>
    </row>
    <row r="59" spans="1:7" ht="15">
      <c r="A59" s="7" t="s">
        <v>23</v>
      </c>
      <c r="B59" s="5">
        <v>25033</v>
      </c>
      <c r="C59" s="5">
        <v>25694</v>
      </c>
      <c r="D59" s="5">
        <v>1642</v>
      </c>
      <c r="E59" s="5">
        <v>1711</v>
      </c>
      <c r="F59" s="6">
        <f t="shared" si="0"/>
        <v>0.06559341668996924</v>
      </c>
      <c r="G59" s="60">
        <f t="shared" si="1"/>
        <v>6.659142212189615</v>
      </c>
    </row>
    <row r="60" spans="1:7" ht="15">
      <c r="A60" s="7" t="s">
        <v>22</v>
      </c>
      <c r="B60" s="5">
        <v>45020</v>
      </c>
      <c r="C60" s="5">
        <v>49572</v>
      </c>
      <c r="D60" s="5">
        <v>2649</v>
      </c>
      <c r="E60" s="5">
        <v>3194</v>
      </c>
      <c r="F60" s="6">
        <f t="shared" si="0"/>
        <v>0.05884051532652155</v>
      </c>
      <c r="G60" s="60">
        <f t="shared" si="1"/>
        <v>6.443153393044461</v>
      </c>
    </row>
    <row r="61" spans="1:7" ht="15">
      <c r="A61" s="7" t="s">
        <v>16</v>
      </c>
      <c r="B61" s="5">
        <v>80612</v>
      </c>
      <c r="C61" s="5">
        <v>81365</v>
      </c>
      <c r="D61" s="5">
        <v>4892</v>
      </c>
      <c r="E61" s="5">
        <v>5133</v>
      </c>
      <c r="F61" s="6">
        <f t="shared" si="0"/>
        <v>0.06068575398203741</v>
      </c>
      <c r="G61" s="60">
        <f t="shared" si="1"/>
        <v>6.308609352915873</v>
      </c>
    </row>
    <row r="62" spans="1:7" ht="15">
      <c r="A62" s="7" t="s">
        <v>4</v>
      </c>
      <c r="B62" s="5">
        <v>122230</v>
      </c>
      <c r="C62" s="5">
        <v>121588</v>
      </c>
      <c r="D62" s="5">
        <v>6885</v>
      </c>
      <c r="E62" s="5">
        <v>6665</v>
      </c>
      <c r="F62" s="6">
        <f t="shared" si="0"/>
        <v>0.056328233657858134</v>
      </c>
      <c r="G62" s="60">
        <f t="shared" si="1"/>
        <v>5.481626476297003</v>
      </c>
    </row>
    <row r="63" spans="1:7" ht="15">
      <c r="A63" s="7" t="s">
        <v>3</v>
      </c>
      <c r="B63" s="5">
        <v>20770</v>
      </c>
      <c r="C63" s="5">
        <v>22229</v>
      </c>
      <c r="D63" s="5">
        <v>1016</v>
      </c>
      <c r="E63" s="5">
        <v>1210</v>
      </c>
      <c r="F63" s="6">
        <f t="shared" si="0"/>
        <v>0.04891670678863746</v>
      </c>
      <c r="G63" s="60">
        <f t="shared" si="1"/>
        <v>5.443339781366683</v>
      </c>
    </row>
    <row r="64" spans="1:7" ht="15">
      <c r="A64" s="7" t="s">
        <v>24</v>
      </c>
      <c r="B64" s="5">
        <v>62742</v>
      </c>
      <c r="C64" s="5">
        <v>64754</v>
      </c>
      <c r="D64" s="5">
        <v>3341</v>
      </c>
      <c r="E64" s="5">
        <v>3338</v>
      </c>
      <c r="F64" s="6">
        <f t="shared" si="0"/>
        <v>0.05324981670970004</v>
      </c>
      <c r="G64" s="60">
        <f t="shared" si="1"/>
        <v>5.154893906167959</v>
      </c>
    </row>
    <row r="65" spans="1:7" ht="15">
      <c r="A65" s="7" t="s">
        <v>19</v>
      </c>
      <c r="B65" s="5">
        <v>129679</v>
      </c>
      <c r="C65" s="5">
        <v>131508</v>
      </c>
      <c r="D65" s="5">
        <v>5722</v>
      </c>
      <c r="E65" s="5">
        <v>6061</v>
      </c>
      <c r="F65" s="6">
        <f t="shared" si="0"/>
        <v>0.044124337787922484</v>
      </c>
      <c r="G65" s="60">
        <f t="shared" si="1"/>
        <v>4.608845089272136</v>
      </c>
    </row>
    <row r="66" spans="1:7" ht="15">
      <c r="A66" s="7" t="s">
        <v>28</v>
      </c>
      <c r="B66" s="5">
        <v>1093630</v>
      </c>
      <c r="C66" s="5">
        <v>1093788</v>
      </c>
      <c r="D66" s="5">
        <v>50114</v>
      </c>
      <c r="E66" s="5">
        <v>48215</v>
      </c>
      <c r="F66" s="6">
        <f t="shared" si="0"/>
        <v>0.04582354178286989</v>
      </c>
      <c r="G66" s="60">
        <f t="shared" si="1"/>
        <v>4.4080754222939</v>
      </c>
    </row>
    <row r="67" spans="1:7" ht="15">
      <c r="A67" s="7" t="s">
        <v>11</v>
      </c>
      <c r="B67" s="5">
        <v>390182</v>
      </c>
      <c r="C67" s="5">
        <v>389835</v>
      </c>
      <c r="D67" s="5">
        <v>14050</v>
      </c>
      <c r="E67" s="5">
        <v>15034</v>
      </c>
      <c r="F67" s="6">
        <f t="shared" si="0"/>
        <v>0.03600883690175354</v>
      </c>
      <c r="G67" s="60">
        <f t="shared" si="1"/>
        <v>3.856503392460913</v>
      </c>
    </row>
    <row r="68" spans="1:7" ht="15">
      <c r="A68" s="7" t="s">
        <v>29</v>
      </c>
      <c r="B68" s="5">
        <v>9629</v>
      </c>
      <c r="C68" s="5">
        <v>8920</v>
      </c>
      <c r="D68" s="5">
        <v>444</v>
      </c>
      <c r="E68" s="5">
        <v>343</v>
      </c>
      <c r="F68" s="6">
        <f t="shared" si="0"/>
        <v>0.046110707238550215</v>
      </c>
      <c r="G68" s="60">
        <f t="shared" si="1"/>
        <v>3.8452914798206277</v>
      </c>
    </row>
    <row r="69" spans="1:7" ht="15">
      <c r="A69" s="7" t="s">
        <v>26</v>
      </c>
      <c r="B69" s="5">
        <v>134387</v>
      </c>
      <c r="C69" s="5">
        <v>126262</v>
      </c>
      <c r="D69" s="5">
        <v>3402</v>
      </c>
      <c r="E69" s="5">
        <v>3342</v>
      </c>
      <c r="F69" s="6">
        <f t="shared" si="0"/>
        <v>0.02531494861854197</v>
      </c>
      <c r="G69" s="60">
        <f t="shared" si="1"/>
        <v>2.6468771285105572</v>
      </c>
    </row>
    <row r="70" spans="1:7" ht="15">
      <c r="A70" s="7" t="s">
        <v>12</v>
      </c>
      <c r="B70" s="5">
        <v>1354</v>
      </c>
      <c r="C70" s="5">
        <v>1522</v>
      </c>
      <c r="D70" s="5">
        <v>36</v>
      </c>
      <c r="E70" s="5">
        <v>39</v>
      </c>
      <c r="F70" s="6">
        <f t="shared" si="0"/>
        <v>0.026587887740029542</v>
      </c>
      <c r="G70" s="60">
        <f t="shared" si="1"/>
        <v>2.562417871222076</v>
      </c>
    </row>
    <row r="71" spans="1:7" ht="15">
      <c r="A71" s="7" t="s">
        <v>8</v>
      </c>
      <c r="B71" s="5">
        <v>27618</v>
      </c>
      <c r="C71" s="5">
        <v>27553</v>
      </c>
      <c r="D71" s="5">
        <v>687</v>
      </c>
      <c r="E71" s="5">
        <v>689</v>
      </c>
      <c r="F71" s="6">
        <f t="shared" si="0"/>
        <v>0.02487508146860743</v>
      </c>
      <c r="G71" s="60">
        <f t="shared" si="1"/>
        <v>2.500635139549232</v>
      </c>
    </row>
    <row r="72" spans="1:7" ht="15">
      <c r="A72" s="7" t="s">
        <v>5</v>
      </c>
      <c r="B72" s="5">
        <v>82090</v>
      </c>
      <c r="C72" s="5">
        <v>82932</v>
      </c>
      <c r="D72" s="5">
        <v>1991</v>
      </c>
      <c r="E72" s="5">
        <v>2020</v>
      </c>
      <c r="F72" s="6">
        <f t="shared" si="0"/>
        <v>0.024253867706176147</v>
      </c>
      <c r="G72" s="60">
        <f t="shared" si="1"/>
        <v>2.435730477981961</v>
      </c>
    </row>
    <row r="73" spans="1:7" ht="15">
      <c r="A73" s="7" t="s">
        <v>10</v>
      </c>
      <c r="B73" s="5">
        <v>442643</v>
      </c>
      <c r="C73" s="5">
        <v>436418</v>
      </c>
      <c r="D73" s="5">
        <v>11381</v>
      </c>
      <c r="E73" s="5">
        <v>10190</v>
      </c>
      <c r="F73" s="6">
        <f t="shared" si="0"/>
        <v>0.025711464995492983</v>
      </c>
      <c r="G73" s="60">
        <f t="shared" si="1"/>
        <v>2.334917441535409</v>
      </c>
    </row>
    <row r="74" spans="1:7" ht="15">
      <c r="A74" s="7" t="s">
        <v>18</v>
      </c>
      <c r="B74" s="5">
        <v>508944</v>
      </c>
      <c r="C74" s="5">
        <v>505836</v>
      </c>
      <c r="D74" s="5">
        <v>10935</v>
      </c>
      <c r="E74" s="5">
        <v>10455</v>
      </c>
      <c r="F74" s="6">
        <f t="shared" si="0"/>
        <v>0.021485664434593984</v>
      </c>
      <c r="G74" s="60">
        <f t="shared" si="1"/>
        <v>2.066875429981259</v>
      </c>
    </row>
    <row r="75" spans="1:7" ht="15">
      <c r="A75" s="7" t="s">
        <v>2</v>
      </c>
      <c r="B75" s="5">
        <v>347089</v>
      </c>
      <c r="C75" s="5">
        <v>353452</v>
      </c>
      <c r="D75" s="5">
        <v>7006</v>
      </c>
      <c r="E75" s="5">
        <v>6703</v>
      </c>
      <c r="F75" s="6">
        <f t="shared" si="0"/>
        <v>0.02018502459023478</v>
      </c>
      <c r="G75" s="60">
        <f t="shared" si="1"/>
        <v>1.8964385545986444</v>
      </c>
    </row>
    <row r="76" spans="1:7" ht="15">
      <c r="A76" s="7" t="s">
        <v>27</v>
      </c>
      <c r="B76" s="5">
        <v>367990</v>
      </c>
      <c r="C76" s="5">
        <v>408124</v>
      </c>
      <c r="D76" s="5">
        <v>7809</v>
      </c>
      <c r="E76" s="5">
        <v>7008</v>
      </c>
      <c r="F76" s="6">
        <f t="shared" si="0"/>
        <v>0.021220685344710454</v>
      </c>
      <c r="G76" s="60">
        <f t="shared" si="1"/>
        <v>1.7171251874430322</v>
      </c>
    </row>
    <row r="77" spans="1:7" ht="15">
      <c r="A77" s="7" t="s">
        <v>9</v>
      </c>
      <c r="B77" s="5">
        <v>229802</v>
      </c>
      <c r="C77" s="5">
        <v>237422</v>
      </c>
      <c r="D77" s="5">
        <v>3731</v>
      </c>
      <c r="E77" s="5">
        <v>3867</v>
      </c>
      <c r="F77" s="6">
        <f t="shared" si="0"/>
        <v>0.016235715964177857</v>
      </c>
      <c r="G77" s="60">
        <f t="shared" si="1"/>
        <v>1.628745440607863</v>
      </c>
    </row>
    <row r="78" spans="1:7" ht="15">
      <c r="A78" s="7" t="s">
        <v>15</v>
      </c>
      <c r="B78" s="5">
        <v>15931</v>
      </c>
      <c r="C78" s="5">
        <v>13880</v>
      </c>
      <c r="D78" s="5">
        <v>290</v>
      </c>
      <c r="E78" s="5">
        <v>225</v>
      </c>
      <c r="F78" s="6">
        <f t="shared" si="0"/>
        <v>0.018203502604983993</v>
      </c>
      <c r="G78" s="60">
        <f t="shared" si="1"/>
        <v>1.6210374639769451</v>
      </c>
    </row>
    <row r="79" spans="1:7" ht="15">
      <c r="A79" s="7" t="s">
        <v>17</v>
      </c>
      <c r="B79" s="5">
        <v>3308</v>
      </c>
      <c r="C79" s="5">
        <v>2628</v>
      </c>
      <c r="D79" s="5">
        <v>41</v>
      </c>
      <c r="E79" s="5">
        <v>40</v>
      </c>
      <c r="F79" s="6">
        <f t="shared" si="0"/>
        <v>0.012394195888754534</v>
      </c>
      <c r="G79" s="60">
        <f t="shared" si="1"/>
        <v>1.5220700152207</v>
      </c>
    </row>
    <row r="80" spans="1:7" ht="15">
      <c r="A80" s="7" t="s">
        <v>7</v>
      </c>
      <c r="B80" s="5">
        <v>90888</v>
      </c>
      <c r="C80" s="5">
        <v>85991</v>
      </c>
      <c r="D80" s="5">
        <v>705</v>
      </c>
      <c r="E80" s="5">
        <v>780</v>
      </c>
      <c r="F80" s="6">
        <f t="shared" si="0"/>
        <v>0.00775679957750198</v>
      </c>
      <c r="G80" s="60">
        <f t="shared" si="1"/>
        <v>0.9070716702910769</v>
      </c>
    </row>
    <row r="81" spans="1:7" ht="15">
      <c r="A81" s="7" t="s">
        <v>21</v>
      </c>
      <c r="B81" s="5">
        <v>45259</v>
      </c>
      <c r="C81" s="5">
        <v>47332</v>
      </c>
      <c r="D81" s="5">
        <v>226</v>
      </c>
      <c r="E81" s="5">
        <v>317</v>
      </c>
      <c r="F81" s="6">
        <f t="shared" si="0"/>
        <v>0.004993481959389293</v>
      </c>
      <c r="G81" s="60">
        <f t="shared" si="1"/>
        <v>0.6697371756950901</v>
      </c>
    </row>
  </sheetData>
  <mergeCells count="5">
    <mergeCell ref="B51:C51"/>
    <mergeCell ref="D51:E51"/>
    <mergeCell ref="F51:G51"/>
    <mergeCell ref="A50:A52"/>
    <mergeCell ref="B50:G50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9"/>
  <sheetViews>
    <sheetView showGridLines="0" workbookViewId="0" topLeftCell="A1">
      <selection activeCell="E46" sqref="E46"/>
    </sheetView>
  </sheetViews>
  <sheetFormatPr defaultColWidth="9.140625" defaultRowHeight="15"/>
  <cols>
    <col min="1" max="1" width="12.00390625" style="1" customWidth="1"/>
    <col min="2" max="2" width="13.8515625" style="56" bestFit="1" customWidth="1"/>
    <col min="3" max="13" width="12.00390625" style="56" customWidth="1"/>
    <col min="14" max="14" width="11.57421875" style="56" bestFit="1" customWidth="1"/>
    <col min="15" max="16384" width="9.140625" style="1" customWidth="1"/>
  </cols>
  <sheetData>
    <row r="2" spans="1:14" ht="15">
      <c r="A2" s="225"/>
      <c r="B2" s="46" t="s">
        <v>132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225"/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2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" customHeight="1">
      <c r="A5" s="225"/>
      <c r="B5" s="80"/>
      <c r="C5" s="81" t="s">
        <v>34</v>
      </c>
      <c r="D5" s="80" t="s">
        <v>35</v>
      </c>
      <c r="E5" s="80" t="s">
        <v>36</v>
      </c>
      <c r="F5" s="80" t="s">
        <v>37</v>
      </c>
      <c r="G5" s="80" t="s">
        <v>38</v>
      </c>
      <c r="H5" s="80" t="s">
        <v>39</v>
      </c>
      <c r="I5" s="80" t="s">
        <v>40</v>
      </c>
      <c r="J5" s="80" t="s">
        <v>41</v>
      </c>
      <c r="K5" s="80" t="s">
        <v>42</v>
      </c>
      <c r="L5" s="80" t="s">
        <v>43</v>
      </c>
      <c r="M5" s="82" t="s">
        <v>44</v>
      </c>
      <c r="N5" s="80" t="s">
        <v>33</v>
      </c>
    </row>
    <row r="6" spans="1:17" ht="15">
      <c r="A6" s="225"/>
      <c r="B6" s="62" t="s">
        <v>0</v>
      </c>
      <c r="C6" s="83">
        <v>260.444261</v>
      </c>
      <c r="D6" s="84">
        <v>14195.200841</v>
      </c>
      <c r="E6" s="84">
        <v>3417.154693</v>
      </c>
      <c r="F6" s="85">
        <v>77.49473900000001</v>
      </c>
      <c r="G6" s="84">
        <v>23599.486437</v>
      </c>
      <c r="H6" s="85">
        <v>962.338986</v>
      </c>
      <c r="I6" s="86">
        <v>205856.919253</v>
      </c>
      <c r="J6" s="85">
        <v>89.64520900000001</v>
      </c>
      <c r="K6" s="85">
        <v>866.2621790000001</v>
      </c>
      <c r="L6" s="84">
        <v>13872.898871</v>
      </c>
      <c r="M6" s="85">
        <v>248.457382</v>
      </c>
      <c r="N6" s="87">
        <f aca="true" t="shared" si="0" ref="N6:N34">SUM(C6,D6,E6,F6,G6,H6,I6,J6,K6,L6,M6)</f>
        <v>263446.30285100004</v>
      </c>
      <c r="P6" s="23"/>
      <c r="Q6" s="32"/>
    </row>
    <row r="7" spans="1:16" ht="15">
      <c r="A7" s="226"/>
      <c r="B7" s="69" t="s">
        <v>2</v>
      </c>
      <c r="C7" s="88">
        <v>87.98674600000001</v>
      </c>
      <c r="D7" s="89">
        <v>10.009683</v>
      </c>
      <c r="E7" s="89">
        <v>268.483522</v>
      </c>
      <c r="F7" s="90">
        <v>10.592105</v>
      </c>
      <c r="G7" s="89">
        <v>227.851889</v>
      </c>
      <c r="H7" s="90">
        <v>14.491653</v>
      </c>
      <c r="I7" s="91">
        <v>9983.202892</v>
      </c>
      <c r="J7" s="90">
        <v>1.2663220000000002</v>
      </c>
      <c r="K7" s="90">
        <v>0.957783</v>
      </c>
      <c r="L7" s="89">
        <v>333.125628</v>
      </c>
      <c r="M7" s="90">
        <v>5.921233</v>
      </c>
      <c r="N7" s="92">
        <f t="shared" si="0"/>
        <v>10943.889455999997</v>
      </c>
      <c r="P7" s="25"/>
    </row>
    <row r="8" spans="1:14" ht="15">
      <c r="A8" s="226"/>
      <c r="B8" s="47" t="s">
        <v>3</v>
      </c>
      <c r="C8" s="93">
        <v>4.065532999999999</v>
      </c>
      <c r="D8" s="94">
        <v>0.222491</v>
      </c>
      <c r="E8" s="94">
        <v>19.283733</v>
      </c>
      <c r="F8" s="95">
        <v>5.064472</v>
      </c>
      <c r="G8" s="94">
        <v>44.807202999999994</v>
      </c>
      <c r="H8" s="95">
        <v>25.017269000000002</v>
      </c>
      <c r="I8" s="96">
        <v>4783.998351</v>
      </c>
      <c r="J8" s="95">
        <v>3.727503</v>
      </c>
      <c r="K8" s="95">
        <v>53.684651</v>
      </c>
      <c r="L8" s="94">
        <v>573.373849</v>
      </c>
      <c r="M8" s="95">
        <v>1.667527</v>
      </c>
      <c r="N8" s="97">
        <f t="shared" si="0"/>
        <v>5514.912581999999</v>
      </c>
    </row>
    <row r="9" spans="1:14" ht="15">
      <c r="A9" s="226"/>
      <c r="B9" s="47" t="s">
        <v>4</v>
      </c>
      <c r="C9" s="93">
        <v>0.929185</v>
      </c>
      <c r="D9" s="94">
        <v>1031.932877</v>
      </c>
      <c r="E9" s="94">
        <v>80.52284</v>
      </c>
      <c r="F9" s="95">
        <v>0.032583</v>
      </c>
      <c r="G9" s="94">
        <v>468.788028</v>
      </c>
      <c r="H9" s="95">
        <v>21.21829</v>
      </c>
      <c r="I9" s="96">
        <v>5383.125311</v>
      </c>
      <c r="J9" s="95">
        <v>0.619851</v>
      </c>
      <c r="K9" s="95">
        <v>1.1051220000000002</v>
      </c>
      <c r="L9" s="94">
        <v>839.754129</v>
      </c>
      <c r="M9" s="95">
        <v>2.390371</v>
      </c>
      <c r="N9" s="97">
        <f>SUM(C9,D9,E9,F9,G9,H9,I9,J9,K9,L9,M9)</f>
        <v>7830.418587</v>
      </c>
    </row>
    <row r="10" spans="1:14" ht="15">
      <c r="A10" s="226"/>
      <c r="B10" s="47" t="s">
        <v>5</v>
      </c>
      <c r="C10" s="93">
        <v>0.099137</v>
      </c>
      <c r="D10" s="94">
        <v>26.233596000000002</v>
      </c>
      <c r="E10" s="94">
        <v>13.99649</v>
      </c>
      <c r="F10" s="95">
        <v>0.059135</v>
      </c>
      <c r="G10" s="94">
        <v>36.345354</v>
      </c>
      <c r="H10" s="95">
        <v>3.723966</v>
      </c>
      <c r="I10" s="98">
        <v>949.961871</v>
      </c>
      <c r="J10" s="95">
        <v>0.040194</v>
      </c>
      <c r="K10" s="95">
        <v>0.002315</v>
      </c>
      <c r="L10" s="94">
        <v>136.246647</v>
      </c>
      <c r="M10" s="95">
        <v>0.005656</v>
      </c>
      <c r="N10" s="97">
        <f>SUM(C10,D10,E10,F10,G10,H10,I10,J10,K10,L10,M10)</f>
        <v>1166.7143609999998</v>
      </c>
    </row>
    <row r="11" spans="1:14" ht="15">
      <c r="A11" s="226"/>
      <c r="B11" s="47" t="s">
        <v>28</v>
      </c>
      <c r="C11" s="93">
        <v>63.096396</v>
      </c>
      <c r="D11" s="94">
        <v>2276.3425310000002</v>
      </c>
      <c r="E11" s="94">
        <v>459.578172</v>
      </c>
      <c r="F11" s="95">
        <v>12.264637</v>
      </c>
      <c r="G11" s="101">
        <v>4169.420438</v>
      </c>
      <c r="H11" s="95">
        <v>109.462062</v>
      </c>
      <c r="I11" s="96">
        <v>38304.657503</v>
      </c>
      <c r="J11" s="95">
        <v>3.5804579999999997</v>
      </c>
      <c r="K11" s="95">
        <v>9.404875</v>
      </c>
      <c r="L11" s="94">
        <v>1314.730573</v>
      </c>
      <c r="M11" s="95">
        <v>19.656145</v>
      </c>
      <c r="N11" s="97">
        <f>SUM(C11,D11,E11,F11,G11,H11,I11,J11,K11,L11,M11)</f>
        <v>46742.19379</v>
      </c>
    </row>
    <row r="12" spans="1:14" ht="15">
      <c r="A12" s="226"/>
      <c r="B12" s="47" t="s">
        <v>6</v>
      </c>
      <c r="C12" s="93">
        <v>0.201377</v>
      </c>
      <c r="D12" s="94">
        <v>0.623577</v>
      </c>
      <c r="E12" s="94">
        <v>99.231824</v>
      </c>
      <c r="F12" s="95">
        <v>0.019784</v>
      </c>
      <c r="G12" s="94">
        <v>9.395616</v>
      </c>
      <c r="H12" s="95">
        <v>1.9596969999999998</v>
      </c>
      <c r="I12" s="98">
        <v>840.43643</v>
      </c>
      <c r="J12" s="99">
        <v>0</v>
      </c>
      <c r="K12" s="99">
        <v>0</v>
      </c>
      <c r="L12" s="94">
        <v>92.269869</v>
      </c>
      <c r="M12" s="95">
        <v>0.055192000000000005</v>
      </c>
      <c r="N12" s="97">
        <f>SUM(C12,D12,E12,F12,G12,H12,I12,J12,K12,L12,M12)</f>
        <v>1044.193366</v>
      </c>
    </row>
    <row r="13" spans="1:14" ht="15">
      <c r="A13" s="226"/>
      <c r="B13" s="47" t="s">
        <v>7</v>
      </c>
      <c r="C13" s="93">
        <v>0.019151</v>
      </c>
      <c r="D13" s="94">
        <v>0.26269200000000004</v>
      </c>
      <c r="E13" s="94">
        <v>1.839822</v>
      </c>
      <c r="F13" s="95">
        <v>0.0010470000000000002</v>
      </c>
      <c r="G13" s="94">
        <v>0.883237</v>
      </c>
      <c r="H13" s="95">
        <v>0.080845</v>
      </c>
      <c r="I13" s="98">
        <v>140.78806</v>
      </c>
      <c r="J13" s="95">
        <v>0</v>
      </c>
      <c r="K13" s="95">
        <v>0.23673999999999998</v>
      </c>
      <c r="L13" s="94">
        <v>49.573064</v>
      </c>
      <c r="M13" s="95">
        <v>0.004807</v>
      </c>
      <c r="N13" s="97">
        <f>SUM(C13,D13,E13,F13,G13,H13,I13,J13,K13,L13,M13)</f>
        <v>193.689465</v>
      </c>
    </row>
    <row r="14" spans="1:14" ht="15">
      <c r="A14" s="226"/>
      <c r="B14" s="47" t="s">
        <v>8</v>
      </c>
      <c r="C14" s="93">
        <v>0.046779</v>
      </c>
      <c r="D14" s="94">
        <v>695.916151</v>
      </c>
      <c r="E14" s="94">
        <v>2.28575</v>
      </c>
      <c r="F14" s="95">
        <v>0.445633</v>
      </c>
      <c r="G14" s="94">
        <v>1420.968153</v>
      </c>
      <c r="H14" s="95">
        <v>14.263923</v>
      </c>
      <c r="I14" s="96">
        <v>6513.391551</v>
      </c>
      <c r="J14" s="95">
        <v>47.64162</v>
      </c>
      <c r="K14" s="95">
        <v>34.921937</v>
      </c>
      <c r="L14" s="94">
        <v>148.841004</v>
      </c>
      <c r="M14" s="95">
        <v>0.010678</v>
      </c>
      <c r="N14" s="97">
        <f>SUM(C14,D14,E14,F14,G14,H14,I14,J14,K14,L14,M14)</f>
        <v>8878.733179</v>
      </c>
    </row>
    <row r="15" spans="1:14" ht="15">
      <c r="A15" s="226"/>
      <c r="B15" s="47" t="s">
        <v>9</v>
      </c>
      <c r="C15" s="93">
        <v>25.293127</v>
      </c>
      <c r="D15" s="94">
        <v>109.69111099999999</v>
      </c>
      <c r="E15" s="94">
        <v>49.642635</v>
      </c>
      <c r="F15" s="95">
        <v>0.376436</v>
      </c>
      <c r="G15" s="94">
        <v>1604.3389180000001</v>
      </c>
      <c r="H15" s="95">
        <v>15.830319</v>
      </c>
      <c r="I15" s="96">
        <v>8103.04803</v>
      </c>
      <c r="J15" s="95">
        <v>0.067185</v>
      </c>
      <c r="K15" s="95">
        <v>39.963429000000005</v>
      </c>
      <c r="L15" s="94">
        <v>1117.9384750000002</v>
      </c>
      <c r="M15" s="95">
        <v>3.6467650000000003</v>
      </c>
      <c r="N15" s="97">
        <f>SUM(C15,D15,E15,F15,G15,H15,I15,J15,K15,L15,M15)</f>
        <v>11069.83643</v>
      </c>
    </row>
    <row r="16" spans="1:14" ht="15">
      <c r="A16" s="226"/>
      <c r="B16" s="47" t="s">
        <v>10</v>
      </c>
      <c r="C16" s="93">
        <v>4.3501590000000006</v>
      </c>
      <c r="D16" s="94">
        <v>1689.354481</v>
      </c>
      <c r="E16" s="94">
        <v>100.720738</v>
      </c>
      <c r="F16" s="95">
        <v>33.18221</v>
      </c>
      <c r="G16" s="101">
        <v>5318.897808</v>
      </c>
      <c r="H16" s="95">
        <v>30.723219999999998</v>
      </c>
      <c r="I16" s="96">
        <v>10262.68808</v>
      </c>
      <c r="J16" s="95">
        <v>0.518717</v>
      </c>
      <c r="K16" s="95">
        <v>1.794955</v>
      </c>
      <c r="L16" s="94">
        <v>545.274554</v>
      </c>
      <c r="M16" s="95">
        <v>125.67753</v>
      </c>
      <c r="N16" s="97">
        <f>SUM(C16,D16,E16,F16,G16,H16,I16,J16,K16,L16,M16)</f>
        <v>18113.182452</v>
      </c>
    </row>
    <row r="17" spans="1:14" ht="15">
      <c r="A17" s="226"/>
      <c r="B17" s="47" t="s">
        <v>29</v>
      </c>
      <c r="C17" s="93">
        <v>0.230012</v>
      </c>
      <c r="D17" s="94">
        <v>219.71173</v>
      </c>
      <c r="E17" s="94">
        <v>20.083648</v>
      </c>
      <c r="F17" s="95">
        <v>0.110082</v>
      </c>
      <c r="G17" s="94">
        <v>333.599015</v>
      </c>
      <c r="H17" s="95">
        <v>2.19766</v>
      </c>
      <c r="I17" s="98">
        <v>1069.260541</v>
      </c>
      <c r="J17" s="95">
        <v>0.21032599999999999</v>
      </c>
      <c r="K17" s="95">
        <v>0.051746999999999994</v>
      </c>
      <c r="L17" s="94">
        <v>87.430375</v>
      </c>
      <c r="M17" s="95">
        <v>0.46341699999999997</v>
      </c>
      <c r="N17" s="97">
        <f t="shared" si="0"/>
        <v>1733.3485529999998</v>
      </c>
    </row>
    <row r="18" spans="1:14" ht="15">
      <c r="A18" s="226"/>
      <c r="B18" s="47" t="s">
        <v>11</v>
      </c>
      <c r="C18" s="93">
        <v>20.031643</v>
      </c>
      <c r="D18" s="101">
        <v>6891.831425</v>
      </c>
      <c r="E18" s="94">
        <v>139.836759</v>
      </c>
      <c r="F18" s="95">
        <v>0.906547</v>
      </c>
      <c r="G18" s="101">
        <v>3686.112142</v>
      </c>
      <c r="H18" s="95">
        <v>185.91656500000002</v>
      </c>
      <c r="I18" s="96">
        <v>20056.256507000002</v>
      </c>
      <c r="J18" s="95">
        <v>23.568323</v>
      </c>
      <c r="K18" s="95">
        <v>365.73699500000004</v>
      </c>
      <c r="L18" s="94">
        <v>2161.3602300000002</v>
      </c>
      <c r="M18" s="95">
        <v>17.586755</v>
      </c>
      <c r="N18" s="97">
        <f>SUM(C18,D18,E18,F18,G18,H18,I18,J18,K18,L18,M18)</f>
        <v>33549.143891</v>
      </c>
    </row>
    <row r="19" spans="1:14" ht="15">
      <c r="A19" s="226"/>
      <c r="B19" s="47" t="s">
        <v>12</v>
      </c>
      <c r="C19" s="93">
        <v>0.011432</v>
      </c>
      <c r="D19" s="94">
        <v>0.023275999999999998</v>
      </c>
      <c r="E19" s="94">
        <v>0.016474</v>
      </c>
      <c r="F19" s="95">
        <v>5.9999999999999995E-05</v>
      </c>
      <c r="G19" s="94">
        <v>12.076259</v>
      </c>
      <c r="H19" s="95">
        <v>1.684783</v>
      </c>
      <c r="I19" s="98">
        <v>52.814107</v>
      </c>
      <c r="J19" s="99">
        <v>0</v>
      </c>
      <c r="K19" s="99">
        <v>0</v>
      </c>
      <c r="L19" s="94">
        <v>22.336257000000003</v>
      </c>
      <c r="M19" s="99">
        <v>0</v>
      </c>
      <c r="N19" s="100">
        <f>SUM(C19,D19,E19,F19,G19,H19,I19,J19,K19,L19,M19)</f>
        <v>88.962648</v>
      </c>
    </row>
    <row r="20" spans="1:16" ht="15">
      <c r="A20" s="226"/>
      <c r="B20" s="47" t="s">
        <v>13</v>
      </c>
      <c r="C20" s="93">
        <v>0.92916</v>
      </c>
      <c r="D20" s="94">
        <v>1.222422</v>
      </c>
      <c r="E20" s="94">
        <v>311.331768</v>
      </c>
      <c r="F20" s="95">
        <v>0.295171</v>
      </c>
      <c r="G20" s="94">
        <v>56.845422</v>
      </c>
      <c r="H20" s="95">
        <v>5.665376</v>
      </c>
      <c r="I20" s="98">
        <v>1087.247321</v>
      </c>
      <c r="J20" s="95">
        <v>0.008879</v>
      </c>
      <c r="K20" s="95">
        <v>0.81577</v>
      </c>
      <c r="L20" s="94">
        <v>129.707807</v>
      </c>
      <c r="M20" s="95">
        <v>9.228893</v>
      </c>
      <c r="N20" s="97">
        <f>SUM(C20,D20,E20,F20,G20,H20,I20,J20,K20,L20,M20)</f>
        <v>1603.297989</v>
      </c>
      <c r="P20" s="26"/>
    </row>
    <row r="21" spans="1:14" ht="15">
      <c r="A21" s="226"/>
      <c r="B21" s="47" t="s">
        <v>14</v>
      </c>
      <c r="C21" s="93">
        <v>1.015027</v>
      </c>
      <c r="D21" s="94">
        <v>2.504616</v>
      </c>
      <c r="E21" s="94">
        <v>763.502854</v>
      </c>
      <c r="F21" s="95">
        <v>9.726857</v>
      </c>
      <c r="G21" s="94">
        <v>149.07216100000002</v>
      </c>
      <c r="H21" s="95">
        <v>10.855939</v>
      </c>
      <c r="I21" s="96">
        <v>7368.341509999999</v>
      </c>
      <c r="J21" s="95">
        <v>1.427356</v>
      </c>
      <c r="K21" s="95">
        <v>2.468222</v>
      </c>
      <c r="L21" s="94">
        <v>222.418584</v>
      </c>
      <c r="M21" s="95">
        <v>19.434866</v>
      </c>
      <c r="N21" s="97">
        <f>SUM(C21,D21,E21,F21,G21,H21,I21,J21,K21,L21,M21)</f>
        <v>8550.767991999997</v>
      </c>
    </row>
    <row r="22" spans="1:14" ht="15">
      <c r="A22" s="226"/>
      <c r="B22" s="65" t="s">
        <v>15</v>
      </c>
      <c r="C22" s="102">
        <v>0.001592</v>
      </c>
      <c r="D22" s="103">
        <v>0.099274</v>
      </c>
      <c r="E22" s="103">
        <v>3.843391</v>
      </c>
      <c r="F22" s="104">
        <v>0.000235</v>
      </c>
      <c r="G22" s="103">
        <v>0.014748</v>
      </c>
      <c r="H22" s="104">
        <v>0.000765</v>
      </c>
      <c r="I22" s="105">
        <v>2.357882</v>
      </c>
      <c r="J22" s="104">
        <v>0.000174</v>
      </c>
      <c r="K22" s="104">
        <v>0.00088</v>
      </c>
      <c r="L22" s="103">
        <v>5.334687000000001</v>
      </c>
      <c r="M22" s="106">
        <v>0</v>
      </c>
      <c r="N22" s="107">
        <f>SUM(C22,D22,E22,F22,G22,H22,I22,J22,K22,L22,M22)</f>
        <v>11.653628000000001</v>
      </c>
    </row>
    <row r="23" spans="1:14" ht="15">
      <c r="A23" s="226"/>
      <c r="B23" s="47" t="s">
        <v>16</v>
      </c>
      <c r="C23" s="93">
        <v>0.855102</v>
      </c>
      <c r="D23" s="94">
        <v>0.041079</v>
      </c>
      <c r="E23" s="94">
        <v>52.03262</v>
      </c>
      <c r="F23" s="95">
        <v>0.015047</v>
      </c>
      <c r="G23" s="94">
        <v>38.817302999999995</v>
      </c>
      <c r="H23" s="95">
        <v>12.537035</v>
      </c>
      <c r="I23" s="96">
        <v>6395.303546</v>
      </c>
      <c r="J23" s="95">
        <v>0.032360999999999994</v>
      </c>
      <c r="K23" s="95">
        <v>0.06835</v>
      </c>
      <c r="L23" s="94">
        <v>1217.9936069999999</v>
      </c>
      <c r="M23" s="95">
        <v>1.565756</v>
      </c>
      <c r="N23" s="97">
        <f>SUM(C23,D23,E23,F23,G23,H23,I23,J23,K23,L23,M23)</f>
        <v>7719.261805999999</v>
      </c>
    </row>
    <row r="24" spans="1:14" ht="15">
      <c r="A24" s="226"/>
      <c r="B24" s="47" t="s">
        <v>17</v>
      </c>
      <c r="C24" s="108">
        <v>0</v>
      </c>
      <c r="D24" s="94">
        <v>2.737242</v>
      </c>
      <c r="E24" s="94">
        <v>0.0007689999999999999</v>
      </c>
      <c r="F24" s="95">
        <v>0.000947</v>
      </c>
      <c r="G24" s="109">
        <v>0</v>
      </c>
      <c r="H24" s="95">
        <v>0.40079299999999995</v>
      </c>
      <c r="I24" s="98">
        <v>7.877841999999999</v>
      </c>
      <c r="J24" s="95">
        <v>0</v>
      </c>
      <c r="K24" s="95">
        <v>0</v>
      </c>
      <c r="L24" s="94">
        <v>0.48835399999999995</v>
      </c>
      <c r="M24" s="99">
        <v>0</v>
      </c>
      <c r="N24" s="100">
        <f>SUM(C24,D24,E24,F24,G24,H24,I24,J24,K24,L24,M24)</f>
        <v>11.505946999999999</v>
      </c>
    </row>
    <row r="25" spans="1:14" ht="15">
      <c r="A25" s="226"/>
      <c r="B25" s="47" t="s">
        <v>18</v>
      </c>
      <c r="C25" s="93">
        <v>45.869873</v>
      </c>
      <c r="D25" s="94">
        <v>72.417164</v>
      </c>
      <c r="E25" s="94">
        <v>66.046851</v>
      </c>
      <c r="F25" s="95">
        <v>1.015635</v>
      </c>
      <c r="G25" s="94">
        <v>941.561724</v>
      </c>
      <c r="H25" s="95">
        <v>15.84688</v>
      </c>
      <c r="I25" s="96">
        <v>28973.989883000002</v>
      </c>
      <c r="J25" s="95">
        <v>6.119058</v>
      </c>
      <c r="K25" s="95">
        <v>6.222541</v>
      </c>
      <c r="L25" s="94">
        <v>808.301316</v>
      </c>
      <c r="M25" s="95">
        <v>3.539267</v>
      </c>
      <c r="N25" s="97">
        <f>SUM(C25,D25,E25,F25,G25,H25,I25,J25,K25,L25,M25)</f>
        <v>30940.930192000003</v>
      </c>
    </row>
    <row r="26" spans="1:17" ht="15">
      <c r="A26" s="226"/>
      <c r="B26" s="47" t="s">
        <v>19</v>
      </c>
      <c r="C26" s="93">
        <v>1.206646</v>
      </c>
      <c r="D26" s="94">
        <v>455.445498</v>
      </c>
      <c r="E26" s="94">
        <v>43.404219</v>
      </c>
      <c r="F26" s="95">
        <v>0.898723</v>
      </c>
      <c r="G26" s="94">
        <v>1328.7046469999998</v>
      </c>
      <c r="H26" s="95">
        <v>17.882878</v>
      </c>
      <c r="I26" s="96">
        <v>3069.393845</v>
      </c>
      <c r="J26" s="95">
        <v>0.058204</v>
      </c>
      <c r="K26" s="95">
        <v>1.494158</v>
      </c>
      <c r="L26" s="94">
        <v>553.984966</v>
      </c>
      <c r="M26" s="95">
        <v>1.6125429999999998</v>
      </c>
      <c r="N26" s="97">
        <f>SUM(C26,D26,E26,F26,G26,H26,I26,J26,K26,L26,M26)</f>
        <v>5474.086327</v>
      </c>
      <c r="Q26" s="23"/>
    </row>
    <row r="27" spans="1:14" ht="15">
      <c r="A27" s="226"/>
      <c r="B27" s="47" t="s">
        <v>20</v>
      </c>
      <c r="C27" s="93">
        <v>0.912177</v>
      </c>
      <c r="D27" s="94">
        <v>14.880534</v>
      </c>
      <c r="E27" s="94">
        <v>582.598835</v>
      </c>
      <c r="F27" s="95">
        <v>1.2741090000000002</v>
      </c>
      <c r="G27" s="94">
        <v>428.625623</v>
      </c>
      <c r="H27" s="95">
        <v>72.370935</v>
      </c>
      <c r="I27" s="96">
        <v>18654.127166</v>
      </c>
      <c r="J27" s="95">
        <v>0.194681</v>
      </c>
      <c r="K27" s="95">
        <v>2.576225</v>
      </c>
      <c r="L27" s="94">
        <v>1669.1852709999998</v>
      </c>
      <c r="M27" s="95">
        <v>18.641384000000002</v>
      </c>
      <c r="N27" s="97">
        <f>SUM(C27,D27,E27,F27,G27,H27,I27,J27,K27,L27,M27)</f>
        <v>21445.386939999997</v>
      </c>
    </row>
    <row r="28" spans="1:14" ht="15">
      <c r="A28" s="226"/>
      <c r="B28" s="47" t="s">
        <v>21</v>
      </c>
      <c r="C28" s="93">
        <v>0.007622</v>
      </c>
      <c r="D28" s="94">
        <v>428.357225</v>
      </c>
      <c r="E28" s="94">
        <v>0.481457</v>
      </c>
      <c r="F28" s="95">
        <v>0.072712</v>
      </c>
      <c r="G28" s="94">
        <v>550.14616</v>
      </c>
      <c r="H28" s="95">
        <v>3.5722359999999997</v>
      </c>
      <c r="I28" s="98">
        <v>1000.1037960000001</v>
      </c>
      <c r="J28" s="95">
        <v>0.13384700000000002</v>
      </c>
      <c r="K28" s="95">
        <v>3.9374299999999995</v>
      </c>
      <c r="L28" s="94">
        <v>236.731245</v>
      </c>
      <c r="M28" s="95">
        <v>8.510996</v>
      </c>
      <c r="N28" s="97">
        <f>SUM(C28,D28,E28,F28,G28,H28,I28,J28,K28,L28,M28)</f>
        <v>2232.0547260000003</v>
      </c>
    </row>
    <row r="29" spans="1:14" ht="15">
      <c r="A29" s="226"/>
      <c r="B29" s="69" t="s">
        <v>22</v>
      </c>
      <c r="C29" s="88">
        <v>0.052632</v>
      </c>
      <c r="D29" s="89">
        <v>39.168618</v>
      </c>
      <c r="E29" s="89">
        <v>68.07768</v>
      </c>
      <c r="F29" s="90">
        <v>0.5149469999999999</v>
      </c>
      <c r="G29" s="89">
        <v>1787.8646680000002</v>
      </c>
      <c r="H29" s="90">
        <v>325.49203900000003</v>
      </c>
      <c r="I29" s="110">
        <v>2372.300254</v>
      </c>
      <c r="J29" s="90">
        <v>0.002603</v>
      </c>
      <c r="K29" s="90">
        <v>2.769519</v>
      </c>
      <c r="L29" s="89">
        <v>457.788612</v>
      </c>
      <c r="M29" s="90">
        <v>1.488289</v>
      </c>
      <c r="N29" s="92">
        <f>SUM(C29,D29,E29,F29,G29,H29,I29,J29,K29,L29,M29)</f>
        <v>5055.519861000002</v>
      </c>
    </row>
    <row r="30" spans="1:14" ht="15">
      <c r="A30" s="226"/>
      <c r="B30" s="47" t="s">
        <v>23</v>
      </c>
      <c r="C30" s="93">
        <v>0.264486</v>
      </c>
      <c r="D30" s="94">
        <v>0.00135</v>
      </c>
      <c r="E30" s="94">
        <v>9.472902</v>
      </c>
      <c r="F30" s="95">
        <v>0.12654800000000002</v>
      </c>
      <c r="G30" s="94">
        <v>28.185522000000002</v>
      </c>
      <c r="H30" s="95">
        <v>0.77754</v>
      </c>
      <c r="I30" s="98">
        <v>464.06233000000003</v>
      </c>
      <c r="J30" s="95">
        <v>0.175558</v>
      </c>
      <c r="K30" s="95">
        <v>0</v>
      </c>
      <c r="L30" s="94">
        <v>21.306181</v>
      </c>
      <c r="M30" s="95">
        <v>0.110623</v>
      </c>
      <c r="N30" s="97">
        <f>SUM(C30,D30,E30,F30,G30,H30,I30,J30,K30,L30,M30)</f>
        <v>524.4830400000001</v>
      </c>
    </row>
    <row r="31" spans="1:14" ht="15">
      <c r="A31" s="226"/>
      <c r="B31" s="47" t="s">
        <v>24</v>
      </c>
      <c r="C31" s="93">
        <v>0.028424</v>
      </c>
      <c r="D31" s="94">
        <v>0.033218</v>
      </c>
      <c r="E31" s="94">
        <v>50.490009</v>
      </c>
      <c r="F31" s="95">
        <v>0.0009960000000000001</v>
      </c>
      <c r="G31" s="94">
        <v>12.295663</v>
      </c>
      <c r="H31" s="95">
        <v>8.925213</v>
      </c>
      <c r="I31" s="96">
        <v>6064.349315</v>
      </c>
      <c r="J31" s="95">
        <v>0.000679</v>
      </c>
      <c r="K31" s="95">
        <v>0.00015800000000000002</v>
      </c>
      <c r="L31" s="94">
        <v>591.770562</v>
      </c>
      <c r="M31" s="95">
        <v>0.170167</v>
      </c>
      <c r="N31" s="97">
        <f>SUM(C31,D31,E31,F31,G31,H31,I31,J31,K31,L31,M31)</f>
        <v>6728.064404</v>
      </c>
    </row>
    <row r="32" spans="1:14" ht="15">
      <c r="A32" s="226"/>
      <c r="B32" s="47" t="s">
        <v>25</v>
      </c>
      <c r="C32" s="93">
        <v>0.043884</v>
      </c>
      <c r="D32" s="94">
        <v>0.048414</v>
      </c>
      <c r="E32" s="94">
        <v>72.246836</v>
      </c>
      <c r="F32" s="95">
        <v>0.027915</v>
      </c>
      <c r="G32" s="94">
        <v>476.861</v>
      </c>
      <c r="H32" s="95">
        <v>1.100297</v>
      </c>
      <c r="I32" s="96">
        <v>10485.107673</v>
      </c>
      <c r="J32" s="95">
        <v>0.0009689999999999999</v>
      </c>
      <c r="K32" s="95">
        <v>0.096497</v>
      </c>
      <c r="L32" s="94">
        <v>44.099135</v>
      </c>
      <c r="M32" s="95">
        <v>0.018283999999999998</v>
      </c>
      <c r="N32" s="97">
        <f t="shared" si="0"/>
        <v>11079.650904000002</v>
      </c>
    </row>
    <row r="33" spans="1:14" ht="15">
      <c r="A33" s="226"/>
      <c r="B33" s="47" t="s">
        <v>26</v>
      </c>
      <c r="C33" s="93">
        <v>0.530027</v>
      </c>
      <c r="D33" s="94">
        <v>11.120473</v>
      </c>
      <c r="E33" s="94">
        <v>52.87905</v>
      </c>
      <c r="F33" s="95">
        <v>0.20150600000000002</v>
      </c>
      <c r="G33" s="94">
        <v>34.010947</v>
      </c>
      <c r="H33" s="95">
        <v>3.220209</v>
      </c>
      <c r="I33" s="96">
        <v>5503.412273</v>
      </c>
      <c r="J33" s="95">
        <v>0.025484</v>
      </c>
      <c r="K33" s="95">
        <v>0.0022429999999999998</v>
      </c>
      <c r="L33" s="94">
        <v>45.812940000000005</v>
      </c>
      <c r="M33" s="95">
        <v>0.223933</v>
      </c>
      <c r="N33" s="97">
        <f t="shared" si="0"/>
        <v>5651.439085</v>
      </c>
    </row>
    <row r="34" spans="1:14" ht="15">
      <c r="A34" s="226"/>
      <c r="B34" s="48" t="s">
        <v>27</v>
      </c>
      <c r="C34" s="111">
        <v>2.366932</v>
      </c>
      <c r="D34" s="112">
        <v>214.968093</v>
      </c>
      <c r="E34" s="112">
        <v>85.223045</v>
      </c>
      <c r="F34" s="113">
        <v>0.26866</v>
      </c>
      <c r="G34" s="112">
        <v>432.996789</v>
      </c>
      <c r="H34" s="113">
        <v>57.120599</v>
      </c>
      <c r="I34" s="114">
        <v>7965.315383</v>
      </c>
      <c r="J34" s="113">
        <v>0.224857</v>
      </c>
      <c r="K34" s="113">
        <v>337.94963700000005</v>
      </c>
      <c r="L34" s="112">
        <v>445.72095</v>
      </c>
      <c r="M34" s="113">
        <v>6.8263050000000005</v>
      </c>
      <c r="N34" s="115">
        <f t="shared" si="0"/>
        <v>9548.98125</v>
      </c>
    </row>
    <row r="35" spans="1:9" ht="15">
      <c r="A35" s="225"/>
      <c r="D35" s="31"/>
      <c r="I35" s="29"/>
    </row>
    <row r="36" spans="1:2" ht="15">
      <c r="A36" s="227"/>
      <c r="B36" s="56" t="s">
        <v>133</v>
      </c>
    </row>
    <row r="37" spans="1:4" ht="15">
      <c r="A37" s="225"/>
      <c r="B37" s="211" t="s">
        <v>134</v>
      </c>
      <c r="C37" s="211"/>
      <c r="D37" s="211"/>
    </row>
    <row r="38" spans="1:4" ht="15">
      <c r="A38" s="225"/>
      <c r="B38" s="1"/>
      <c r="C38" s="1"/>
      <c r="D38" s="1"/>
    </row>
    <row r="39" ht="15">
      <c r="A39" s="225"/>
    </row>
  </sheetData>
  <mergeCells count="1">
    <mergeCell ref="B37:D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1"/>
  <sheetViews>
    <sheetView showGridLines="0" workbookViewId="0" topLeftCell="A1">
      <selection activeCell="B5" sqref="B5:N36"/>
    </sheetView>
  </sheetViews>
  <sheetFormatPr defaultColWidth="9.140625" defaultRowHeight="15"/>
  <cols>
    <col min="1" max="1" width="9.140625" style="1" customWidth="1"/>
    <col min="2" max="2" width="13.8515625" style="56" bestFit="1" customWidth="1"/>
    <col min="3" max="13" width="12.00390625" style="56" customWidth="1"/>
    <col min="14" max="14" width="11.421875" style="56" bestFit="1" customWidth="1"/>
    <col min="15" max="15" width="10.421875" style="1" bestFit="1" customWidth="1"/>
    <col min="16" max="16384" width="9.140625" style="1" customWidth="1"/>
  </cols>
  <sheetData>
    <row r="2" spans="2:14" ht="15">
      <c r="B2" s="58" t="s">
        <v>136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2:14" ht="15">
      <c r="B3" s="1" t="s">
        <v>120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2:14" ht="1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2" customHeight="1">
      <c r="B5" s="80"/>
      <c r="C5" s="81" t="s">
        <v>34</v>
      </c>
      <c r="D5" s="80" t="s">
        <v>35</v>
      </c>
      <c r="E5" s="80" t="s">
        <v>36</v>
      </c>
      <c r="F5" s="80" t="s">
        <v>37</v>
      </c>
      <c r="G5" s="80" t="s">
        <v>38</v>
      </c>
      <c r="H5" s="80" t="s">
        <v>39</v>
      </c>
      <c r="I5" s="80" t="s">
        <v>40</v>
      </c>
      <c r="J5" s="80" t="s">
        <v>41</v>
      </c>
      <c r="K5" s="80" t="s">
        <v>42</v>
      </c>
      <c r="L5" s="80" t="s">
        <v>43</v>
      </c>
      <c r="M5" s="80" t="s">
        <v>44</v>
      </c>
      <c r="N5" s="81" t="s">
        <v>33</v>
      </c>
    </row>
    <row r="6" spans="2:14" ht="15">
      <c r="B6" s="62" t="s">
        <v>0</v>
      </c>
      <c r="C6" s="116">
        <v>718.27411</v>
      </c>
      <c r="D6" s="117">
        <v>3737.816119</v>
      </c>
      <c r="E6" s="117">
        <v>8608.461309</v>
      </c>
      <c r="F6" s="118">
        <v>400.236785</v>
      </c>
      <c r="G6" s="117">
        <v>7491.448359</v>
      </c>
      <c r="H6" s="117">
        <v>2284.275979</v>
      </c>
      <c r="I6" s="119">
        <v>119770.03033699999</v>
      </c>
      <c r="J6" s="118">
        <v>196.582552</v>
      </c>
      <c r="K6" s="117">
        <v>1091.096115</v>
      </c>
      <c r="L6" s="120">
        <v>23939.499696</v>
      </c>
      <c r="M6" s="117">
        <v>1408.059819</v>
      </c>
      <c r="N6" s="121">
        <f aca="true" t="shared" si="0" ref="N6:N34">SUM(C6,D6,E6,F6,G6,H6,I6,J6,K6,L6,M6)</f>
        <v>169645.78117999996</v>
      </c>
    </row>
    <row r="7" spans="2:14" ht="15">
      <c r="B7" s="69" t="s">
        <v>2</v>
      </c>
      <c r="C7" s="122">
        <v>71.92684000000001</v>
      </c>
      <c r="D7" s="123">
        <v>67.14662</v>
      </c>
      <c r="E7" s="123">
        <v>279.209997</v>
      </c>
      <c r="F7" s="124">
        <v>18.618112</v>
      </c>
      <c r="G7" s="123">
        <v>279.433462</v>
      </c>
      <c r="H7" s="123">
        <v>34.606685999999996</v>
      </c>
      <c r="I7" s="125">
        <v>5117.965875000001</v>
      </c>
      <c r="J7" s="124">
        <v>5.016801</v>
      </c>
      <c r="K7" s="123">
        <v>12.127208</v>
      </c>
      <c r="L7" s="126">
        <v>773.382144</v>
      </c>
      <c r="M7" s="123">
        <v>43.636284999999994</v>
      </c>
      <c r="N7" s="127">
        <f t="shared" si="0"/>
        <v>6703.07003</v>
      </c>
    </row>
    <row r="8" spans="2:14" ht="15">
      <c r="B8" s="47" t="s">
        <v>3</v>
      </c>
      <c r="C8" s="128">
        <v>16.73943</v>
      </c>
      <c r="D8" s="129">
        <v>30.548987999999998</v>
      </c>
      <c r="E8" s="129">
        <v>30.373532</v>
      </c>
      <c r="F8" s="130">
        <v>2.991689</v>
      </c>
      <c r="G8" s="129">
        <v>33.649204000000005</v>
      </c>
      <c r="H8" s="129">
        <v>69.950048</v>
      </c>
      <c r="I8" s="131">
        <v>573.5522709999999</v>
      </c>
      <c r="J8" s="130">
        <v>0.5069910000000001</v>
      </c>
      <c r="K8" s="129">
        <v>5.881849</v>
      </c>
      <c r="L8" s="132">
        <v>428.017521</v>
      </c>
      <c r="M8" s="129">
        <v>17.892976</v>
      </c>
      <c r="N8" s="133">
        <f t="shared" si="0"/>
        <v>1210.104499</v>
      </c>
    </row>
    <row r="9" spans="2:14" ht="15">
      <c r="B9" s="47" t="s">
        <v>4</v>
      </c>
      <c r="C9" s="128">
        <v>19.078174999999998</v>
      </c>
      <c r="D9" s="129">
        <v>128.37295500000002</v>
      </c>
      <c r="E9" s="129">
        <v>365.09295000000003</v>
      </c>
      <c r="F9" s="130">
        <v>6.270882</v>
      </c>
      <c r="G9" s="129">
        <v>296.706463</v>
      </c>
      <c r="H9" s="129">
        <v>44.732174</v>
      </c>
      <c r="I9" s="135">
        <v>4474.225175</v>
      </c>
      <c r="J9" s="130">
        <v>5.0353259999999995</v>
      </c>
      <c r="K9" s="129">
        <v>17.897176</v>
      </c>
      <c r="L9" s="132">
        <v>1244.032986</v>
      </c>
      <c r="M9" s="129">
        <v>63.626429</v>
      </c>
      <c r="N9" s="133">
        <f>SUM(C9,D9,E9,F9,G9,H9,I9,J9,K9,L9,M9)</f>
        <v>6665.070691</v>
      </c>
    </row>
    <row r="10" spans="2:14" ht="15">
      <c r="B10" s="47" t="s">
        <v>5</v>
      </c>
      <c r="C10" s="128">
        <v>3.393815</v>
      </c>
      <c r="D10" s="129">
        <v>33.225173</v>
      </c>
      <c r="E10" s="129">
        <v>57.076434</v>
      </c>
      <c r="F10" s="130">
        <v>1.899186</v>
      </c>
      <c r="G10" s="129">
        <v>42.119797</v>
      </c>
      <c r="H10" s="129">
        <v>8.319043</v>
      </c>
      <c r="I10" s="131">
        <v>1562.151126</v>
      </c>
      <c r="J10" s="130">
        <v>0.78861</v>
      </c>
      <c r="K10" s="129">
        <v>6.43016</v>
      </c>
      <c r="L10" s="132">
        <v>296.809728</v>
      </c>
      <c r="M10" s="129">
        <v>7.600016</v>
      </c>
      <c r="N10" s="133">
        <f>SUM(C10,D10,E10,F10,G10,H10,I10,J10,K10,L10,M10)</f>
        <v>2019.8130879999999</v>
      </c>
    </row>
    <row r="11" spans="2:14" ht="15">
      <c r="B11" s="47" t="s">
        <v>28</v>
      </c>
      <c r="C11" s="128">
        <v>129.468849</v>
      </c>
      <c r="D11" s="129">
        <v>829.297715</v>
      </c>
      <c r="E11" s="136">
        <v>2287.1137240000003</v>
      </c>
      <c r="F11" s="130">
        <v>86.814729</v>
      </c>
      <c r="G11" s="136">
        <v>2170.213784</v>
      </c>
      <c r="H11" s="129">
        <v>365.628293</v>
      </c>
      <c r="I11" s="135">
        <v>36094.701364</v>
      </c>
      <c r="J11" s="130">
        <v>36.642649999999996</v>
      </c>
      <c r="K11" s="129">
        <v>398.603987</v>
      </c>
      <c r="L11" s="137">
        <v>5394.913603</v>
      </c>
      <c r="M11" s="129">
        <v>421.43406500000003</v>
      </c>
      <c r="N11" s="133">
        <f>SUM(C11,D11,E11,F11,G11,H11,I11,J11,K11,L11,M11)</f>
        <v>48214.832763000006</v>
      </c>
    </row>
    <row r="12" spans="2:14" ht="15">
      <c r="B12" s="47" t="s">
        <v>6</v>
      </c>
      <c r="C12" s="128">
        <v>0.373457</v>
      </c>
      <c r="D12" s="129">
        <v>7.5245169999999995</v>
      </c>
      <c r="E12" s="129">
        <v>51.453862</v>
      </c>
      <c r="F12" s="130">
        <v>8.417461</v>
      </c>
      <c r="G12" s="129">
        <v>47.8505</v>
      </c>
      <c r="H12" s="129">
        <v>5.046595</v>
      </c>
      <c r="I12" s="131">
        <v>1404.090612</v>
      </c>
      <c r="J12" s="130">
        <v>0.913838</v>
      </c>
      <c r="K12" s="129">
        <v>4.587363</v>
      </c>
      <c r="L12" s="132">
        <v>101.443309</v>
      </c>
      <c r="M12" s="129">
        <v>9.937363</v>
      </c>
      <c r="N12" s="133">
        <f>SUM(C12,D12,E12,F12,G12,H12,I12,J12,K12,L12,M12)</f>
        <v>1641.638877</v>
      </c>
    </row>
    <row r="13" spans="2:14" ht="15">
      <c r="B13" s="47" t="s">
        <v>7</v>
      </c>
      <c r="C13" s="128">
        <v>1.1251799999999998</v>
      </c>
      <c r="D13" s="129">
        <v>6.455012000000001</v>
      </c>
      <c r="E13" s="129">
        <v>9.895857</v>
      </c>
      <c r="F13" s="130">
        <v>0.035957</v>
      </c>
      <c r="G13" s="129">
        <v>48.288422</v>
      </c>
      <c r="H13" s="129">
        <v>3.233151</v>
      </c>
      <c r="I13" s="131">
        <v>632.543266</v>
      </c>
      <c r="J13" s="130">
        <v>0.021356999999999998</v>
      </c>
      <c r="K13" s="129">
        <v>1.19792</v>
      </c>
      <c r="L13" s="132">
        <v>73.993163</v>
      </c>
      <c r="M13" s="129">
        <v>3.251376</v>
      </c>
      <c r="N13" s="133">
        <f>SUM(C13,D13,E13,F13,G13,H13,I13,J13,K13,L13,M13)</f>
        <v>780.040661</v>
      </c>
    </row>
    <row r="14" spans="2:14" ht="15">
      <c r="B14" s="47" t="s">
        <v>8</v>
      </c>
      <c r="C14" s="128">
        <v>10.70201</v>
      </c>
      <c r="D14" s="129">
        <v>8.491733</v>
      </c>
      <c r="E14" s="129">
        <v>13.777578</v>
      </c>
      <c r="F14" s="130">
        <v>0.31457399999999996</v>
      </c>
      <c r="G14" s="129">
        <v>5.450752</v>
      </c>
      <c r="H14" s="129">
        <v>45.899215</v>
      </c>
      <c r="I14" s="131">
        <v>406.02993999999995</v>
      </c>
      <c r="J14" s="130">
        <v>0.134287</v>
      </c>
      <c r="K14" s="129">
        <v>5.649989000000001</v>
      </c>
      <c r="L14" s="132">
        <v>189.341026</v>
      </c>
      <c r="M14" s="129">
        <v>3.6002959999999997</v>
      </c>
      <c r="N14" s="133">
        <f>SUM(C14,D14,E14,F14,G14,H14,I14,J14,K14,L14,M14)</f>
        <v>689.3913999999999</v>
      </c>
    </row>
    <row r="15" spans="2:14" ht="15">
      <c r="B15" s="47" t="s">
        <v>9</v>
      </c>
      <c r="C15" s="128">
        <v>34.613194</v>
      </c>
      <c r="D15" s="129">
        <v>78.636252</v>
      </c>
      <c r="E15" s="129">
        <v>143.44971</v>
      </c>
      <c r="F15" s="130">
        <v>6.088939</v>
      </c>
      <c r="G15" s="129">
        <v>297.234467</v>
      </c>
      <c r="H15" s="129">
        <v>27.260029000000003</v>
      </c>
      <c r="I15" s="135">
        <v>2812.8834829999996</v>
      </c>
      <c r="J15" s="130">
        <v>1.343536</v>
      </c>
      <c r="K15" s="129">
        <v>31.921876</v>
      </c>
      <c r="L15" s="132">
        <v>417.98752</v>
      </c>
      <c r="M15" s="129">
        <v>15.933975</v>
      </c>
      <c r="N15" s="133">
        <f>SUM(C15,D15,E15,F15,G15,H15,I15,J15,K15,L15,M15)</f>
        <v>3867.3529809999995</v>
      </c>
    </row>
    <row r="16" spans="2:14" ht="15">
      <c r="B16" s="47" t="s">
        <v>10</v>
      </c>
      <c r="C16" s="128">
        <v>37.799383999999996</v>
      </c>
      <c r="D16" s="129">
        <v>266.196962</v>
      </c>
      <c r="E16" s="129">
        <v>185.66903000000002</v>
      </c>
      <c r="F16" s="130">
        <v>19.183322999999998</v>
      </c>
      <c r="G16" s="129">
        <v>682.382551</v>
      </c>
      <c r="H16" s="129">
        <v>60.270668</v>
      </c>
      <c r="I16" s="135">
        <v>7721.125047</v>
      </c>
      <c r="J16" s="130">
        <v>11.605062</v>
      </c>
      <c r="K16" s="129">
        <v>127.42018499999999</v>
      </c>
      <c r="L16" s="132">
        <v>960.8234190000001</v>
      </c>
      <c r="M16" s="129">
        <v>117.512961</v>
      </c>
      <c r="N16" s="133">
        <f>SUM(C16,D16,E16,F16,G16,H16,I16,J16,K16,L16,M16)</f>
        <v>10189.988592000002</v>
      </c>
    </row>
    <row r="17" spans="2:14" ht="15">
      <c r="B17" s="47" t="s">
        <v>29</v>
      </c>
      <c r="C17" s="128">
        <v>0.44003899999999996</v>
      </c>
      <c r="D17" s="129">
        <v>3.797022</v>
      </c>
      <c r="E17" s="129">
        <v>12.239657</v>
      </c>
      <c r="F17" s="130">
        <v>0.177456</v>
      </c>
      <c r="G17" s="129">
        <v>17.483802</v>
      </c>
      <c r="H17" s="129">
        <v>1.9990450000000002</v>
      </c>
      <c r="I17" s="131">
        <v>282.192178</v>
      </c>
      <c r="J17" s="130">
        <v>0.15118099999999998</v>
      </c>
      <c r="K17" s="129">
        <v>0.23994700000000002</v>
      </c>
      <c r="L17" s="132">
        <v>22.553586</v>
      </c>
      <c r="M17" s="129">
        <v>1.384266</v>
      </c>
      <c r="N17" s="133">
        <f t="shared" si="0"/>
        <v>342.658179</v>
      </c>
    </row>
    <row r="18" spans="2:14" ht="15">
      <c r="B18" s="47" t="s">
        <v>11</v>
      </c>
      <c r="C18" s="128">
        <v>111.10525799999999</v>
      </c>
      <c r="D18" s="129">
        <v>516.0096659999999</v>
      </c>
      <c r="E18" s="129">
        <v>529.789949</v>
      </c>
      <c r="F18" s="130">
        <v>17.4324</v>
      </c>
      <c r="G18" s="129">
        <v>731.428622</v>
      </c>
      <c r="H18" s="129">
        <v>214.31807899999998</v>
      </c>
      <c r="I18" s="135">
        <v>10797.201043</v>
      </c>
      <c r="J18" s="130">
        <v>14.131851000000001</v>
      </c>
      <c r="K18" s="129">
        <v>138.389823</v>
      </c>
      <c r="L18" s="137">
        <v>1872.526875</v>
      </c>
      <c r="M18" s="129">
        <v>91.618053</v>
      </c>
      <c r="N18" s="133">
        <f>SUM(C18,D18,E18,F18,G18,H18,I18,J18,K18,L18,M18)</f>
        <v>15033.951618999998</v>
      </c>
    </row>
    <row r="19" spans="2:14" ht="15">
      <c r="B19" s="47" t="s">
        <v>12</v>
      </c>
      <c r="C19" s="128">
        <v>0.7490720000000001</v>
      </c>
      <c r="D19" s="129">
        <v>0.365608</v>
      </c>
      <c r="E19" s="129">
        <v>0.630104</v>
      </c>
      <c r="F19" s="130">
        <v>0.060399</v>
      </c>
      <c r="G19" s="129">
        <v>1.8023850000000001</v>
      </c>
      <c r="H19" s="129">
        <v>0.412547</v>
      </c>
      <c r="I19" s="131">
        <v>24.21549</v>
      </c>
      <c r="J19" s="134">
        <v>0</v>
      </c>
      <c r="K19" s="129">
        <v>0.027800000000000002</v>
      </c>
      <c r="L19" s="132">
        <v>11.075919</v>
      </c>
      <c r="M19" s="129">
        <v>0.0011</v>
      </c>
      <c r="N19" s="133">
        <f t="shared" si="0"/>
        <v>39.340424</v>
      </c>
    </row>
    <row r="20" spans="2:14" ht="15">
      <c r="B20" s="47" t="s">
        <v>13</v>
      </c>
      <c r="C20" s="128">
        <v>2.2515870000000002</v>
      </c>
      <c r="D20" s="129">
        <v>25.022378</v>
      </c>
      <c r="E20" s="129">
        <v>211.045244</v>
      </c>
      <c r="F20" s="130">
        <v>13.211822999999999</v>
      </c>
      <c r="G20" s="129">
        <v>96.554318</v>
      </c>
      <c r="H20" s="129">
        <v>11.218922</v>
      </c>
      <c r="I20" s="135">
        <v>1759.505741</v>
      </c>
      <c r="J20" s="130">
        <v>6.727842000000001</v>
      </c>
      <c r="K20" s="129">
        <v>7.788448</v>
      </c>
      <c r="L20" s="132">
        <v>125.513717</v>
      </c>
      <c r="M20" s="129">
        <v>66.207953</v>
      </c>
      <c r="N20" s="133">
        <f>SUM(C20,D20,E20,F20,G20,H20,I20,J20,K20,L20,M20)</f>
        <v>2325.0479729999993</v>
      </c>
    </row>
    <row r="21" spans="2:14" ht="15">
      <c r="B21" s="47" t="s">
        <v>14</v>
      </c>
      <c r="C21" s="128">
        <v>7.694518</v>
      </c>
      <c r="D21" s="129">
        <v>28.036545999999998</v>
      </c>
      <c r="E21" s="129">
        <v>1274.6866779999998</v>
      </c>
      <c r="F21" s="130">
        <v>88.89201700000001</v>
      </c>
      <c r="G21" s="129">
        <v>440.79395</v>
      </c>
      <c r="H21" s="129">
        <v>30.996708</v>
      </c>
      <c r="I21" s="135">
        <v>4869.020385</v>
      </c>
      <c r="J21" s="130">
        <v>66.523426</v>
      </c>
      <c r="K21" s="129">
        <v>25.738738</v>
      </c>
      <c r="L21" s="132">
        <v>847.0898500000001</v>
      </c>
      <c r="M21" s="129">
        <v>76.69842200000001</v>
      </c>
      <c r="N21" s="133">
        <f>SUM(C21,D21,E21,F21,G21,H21,I21,J21,K21,L21,M21)</f>
        <v>7756.171238</v>
      </c>
    </row>
    <row r="22" spans="2:14" ht="15">
      <c r="B22" s="65" t="s">
        <v>15</v>
      </c>
      <c r="C22" s="138">
        <v>0.11581000000000001</v>
      </c>
      <c r="D22" s="139">
        <v>17.551612000000002</v>
      </c>
      <c r="E22" s="139">
        <v>17.162902</v>
      </c>
      <c r="F22" s="140">
        <v>0.19126</v>
      </c>
      <c r="G22" s="139">
        <v>6.345118</v>
      </c>
      <c r="H22" s="139">
        <v>3.030013</v>
      </c>
      <c r="I22" s="141">
        <v>156.232247</v>
      </c>
      <c r="J22" s="140">
        <v>0.028324</v>
      </c>
      <c r="K22" s="139">
        <v>1.369196</v>
      </c>
      <c r="L22" s="142">
        <v>19.189086</v>
      </c>
      <c r="M22" s="139">
        <v>3.426558</v>
      </c>
      <c r="N22" s="143">
        <f>SUM(C22,D22,E22,F22,G22,H22,I22,J22,K22,L22,M22)</f>
        <v>224.642126</v>
      </c>
    </row>
    <row r="23" spans="2:14" ht="15">
      <c r="B23" s="47" t="s">
        <v>16</v>
      </c>
      <c r="C23" s="128">
        <v>15.855639000000002</v>
      </c>
      <c r="D23" s="129">
        <v>50.416025000000005</v>
      </c>
      <c r="E23" s="129">
        <v>137.42692100000002</v>
      </c>
      <c r="F23" s="130">
        <v>9.654164999999999</v>
      </c>
      <c r="G23" s="129">
        <v>157.754896</v>
      </c>
      <c r="H23" s="129">
        <v>113.03608</v>
      </c>
      <c r="I23" s="135">
        <v>2526.2615899999996</v>
      </c>
      <c r="J23" s="130">
        <v>4.053440999999999</v>
      </c>
      <c r="K23" s="129">
        <v>84.833912</v>
      </c>
      <c r="L23" s="137">
        <v>1979.501835</v>
      </c>
      <c r="M23" s="129">
        <v>53.736274</v>
      </c>
      <c r="N23" s="133">
        <f>SUM(C23,D23,E23,F23,G23,H23,I23,J23,K23,L23,M23)</f>
        <v>5132.530777999999</v>
      </c>
    </row>
    <row r="24" spans="2:14" ht="15">
      <c r="B24" s="47" t="s">
        <v>17</v>
      </c>
      <c r="C24" s="128">
        <v>0.007925</v>
      </c>
      <c r="D24" s="129">
        <v>0.041156</v>
      </c>
      <c r="E24" s="129">
        <v>0.020387</v>
      </c>
      <c r="F24" s="130">
        <v>3.7332020000000004</v>
      </c>
      <c r="G24" s="129">
        <v>0.065274</v>
      </c>
      <c r="H24" s="129">
        <v>0.00655</v>
      </c>
      <c r="I24" s="131">
        <v>35.599071</v>
      </c>
      <c r="J24" s="134">
        <v>0</v>
      </c>
      <c r="K24" s="144">
        <v>0</v>
      </c>
      <c r="L24" s="132">
        <v>0.12183799999999999</v>
      </c>
      <c r="M24" s="129">
        <v>0.00011</v>
      </c>
      <c r="N24" s="133">
        <f>SUM(C24,D24,E24,F24,G24,H24,I24,J24,K24,L24,M24)</f>
        <v>39.595513</v>
      </c>
    </row>
    <row r="25" spans="2:14" ht="15">
      <c r="B25" s="47" t="s">
        <v>18</v>
      </c>
      <c r="C25" s="128">
        <v>48.436642</v>
      </c>
      <c r="D25" s="129">
        <v>215.649833</v>
      </c>
      <c r="E25" s="129">
        <v>342.69094700000005</v>
      </c>
      <c r="F25" s="130">
        <v>26.228927</v>
      </c>
      <c r="G25" s="129">
        <v>449.06649999999996</v>
      </c>
      <c r="H25" s="129">
        <v>65.49806699999999</v>
      </c>
      <c r="I25" s="135">
        <v>7956.340613</v>
      </c>
      <c r="J25" s="130">
        <v>7.8807849999999995</v>
      </c>
      <c r="K25" s="129">
        <v>64.82847</v>
      </c>
      <c r="L25" s="132">
        <v>1214.629333</v>
      </c>
      <c r="M25" s="129">
        <v>64.148178</v>
      </c>
      <c r="N25" s="133">
        <f>SUM(C25,D25,E25,F25,G25,H25,I25,J25,K25,L25,M25)</f>
        <v>10455.398295</v>
      </c>
    </row>
    <row r="26" spans="2:14" ht="15">
      <c r="B26" s="47" t="s">
        <v>19</v>
      </c>
      <c r="C26" s="128">
        <v>110.740272</v>
      </c>
      <c r="D26" s="129">
        <v>120.91756600000001</v>
      </c>
      <c r="E26" s="129">
        <v>294.07644999999997</v>
      </c>
      <c r="F26" s="130">
        <v>14.434013</v>
      </c>
      <c r="G26" s="129">
        <v>335.571387</v>
      </c>
      <c r="H26" s="129">
        <v>72.85359399999999</v>
      </c>
      <c r="I26" s="135">
        <v>4307.99382</v>
      </c>
      <c r="J26" s="130">
        <v>9.528928</v>
      </c>
      <c r="K26" s="129">
        <v>25.361033000000003</v>
      </c>
      <c r="L26" s="132">
        <v>699.934472</v>
      </c>
      <c r="M26" s="129">
        <v>69.316356</v>
      </c>
      <c r="N26" s="133">
        <f>SUM(C26,D26,E26,F26,G26,H26,I26,J26,K26,L26,M26)</f>
        <v>6060.7278909999995</v>
      </c>
    </row>
    <row r="27" spans="2:15" ht="15">
      <c r="B27" s="47" t="s">
        <v>20</v>
      </c>
      <c r="C27" s="128">
        <v>29.408909</v>
      </c>
      <c r="D27" s="129">
        <v>97.050932</v>
      </c>
      <c r="E27" s="136">
        <v>1814.2922310000001</v>
      </c>
      <c r="F27" s="130">
        <v>51.128053</v>
      </c>
      <c r="G27" s="129">
        <v>447.981016</v>
      </c>
      <c r="H27" s="129">
        <v>269.035017</v>
      </c>
      <c r="I27" s="135">
        <v>8112.824667</v>
      </c>
      <c r="J27" s="130">
        <v>11.691297</v>
      </c>
      <c r="K27" s="129">
        <v>33.243139</v>
      </c>
      <c r="L27" s="137">
        <v>4291.112069000001</v>
      </c>
      <c r="M27" s="129">
        <v>110.915678</v>
      </c>
      <c r="N27" s="133">
        <f>SUM(C27,D27,E27,F27,G27,H27,I27,J27,K27,L27,M27)</f>
        <v>15268.683008</v>
      </c>
      <c r="O27" s="30"/>
    </row>
    <row r="28" spans="2:14" ht="15">
      <c r="B28" s="69" t="s">
        <v>21</v>
      </c>
      <c r="C28" s="122">
        <v>3.539193</v>
      </c>
      <c r="D28" s="123">
        <v>2.420949</v>
      </c>
      <c r="E28" s="123">
        <v>10.897485999999999</v>
      </c>
      <c r="F28" s="124">
        <v>0.426165</v>
      </c>
      <c r="G28" s="123">
        <v>5.9722669999999995</v>
      </c>
      <c r="H28" s="123">
        <v>4.7047859999999995</v>
      </c>
      <c r="I28" s="145">
        <v>263.130745</v>
      </c>
      <c r="J28" s="124">
        <v>0.302045</v>
      </c>
      <c r="K28" s="123">
        <v>3.044324</v>
      </c>
      <c r="L28" s="126">
        <v>22.372263999999998</v>
      </c>
      <c r="M28" s="123">
        <v>0.196545</v>
      </c>
      <c r="N28" s="127">
        <f>SUM(C28,D28,E28,F28,G28,H28,I28,J28,K28,L28,M28)</f>
        <v>317.006769</v>
      </c>
    </row>
    <row r="29" spans="2:14" ht="15">
      <c r="B29" s="47" t="s">
        <v>22</v>
      </c>
      <c r="C29" s="128">
        <v>5.943949</v>
      </c>
      <c r="D29" s="129">
        <v>32.929883</v>
      </c>
      <c r="E29" s="129">
        <v>29.600096</v>
      </c>
      <c r="F29" s="130">
        <v>3.173466</v>
      </c>
      <c r="G29" s="129">
        <v>39.44533800000001</v>
      </c>
      <c r="H29" s="129">
        <v>713.4391089999999</v>
      </c>
      <c r="I29" s="131">
        <v>1382.1999250000001</v>
      </c>
      <c r="J29" s="130">
        <v>0.310686</v>
      </c>
      <c r="K29" s="129">
        <v>11.125736</v>
      </c>
      <c r="L29" s="132">
        <v>964.193117</v>
      </c>
      <c r="M29" s="129">
        <v>11.19464</v>
      </c>
      <c r="N29" s="133">
        <f>SUM(C29,D29,E29,F29,G29,H29,I29,J29,K29,L29,M29)</f>
        <v>3193.5559449999996</v>
      </c>
    </row>
    <row r="30" spans="2:14" ht="15">
      <c r="B30" s="47" t="s">
        <v>23</v>
      </c>
      <c r="C30" s="128">
        <v>10.201215</v>
      </c>
      <c r="D30" s="129">
        <v>21.249381</v>
      </c>
      <c r="E30" s="129">
        <v>61.476203</v>
      </c>
      <c r="F30" s="130">
        <v>8.792858</v>
      </c>
      <c r="G30" s="129">
        <v>85.439421</v>
      </c>
      <c r="H30" s="129">
        <v>18.461292</v>
      </c>
      <c r="I30" s="131">
        <v>1189.950906</v>
      </c>
      <c r="J30" s="130">
        <v>5.7858600000000004</v>
      </c>
      <c r="K30" s="129">
        <v>11.972959</v>
      </c>
      <c r="L30" s="132">
        <v>268.462269</v>
      </c>
      <c r="M30" s="129">
        <v>28.774067</v>
      </c>
      <c r="N30" s="133">
        <f>SUM(C30,D30,E30,F30,G30,H30,I30,J30,K30,L30,M30)</f>
        <v>1710.566431</v>
      </c>
    </row>
    <row r="31" spans="2:14" ht="15">
      <c r="B31" s="47" t="s">
        <v>24</v>
      </c>
      <c r="C31" s="128">
        <v>4.297196</v>
      </c>
      <c r="D31" s="129">
        <v>35.130641999999995</v>
      </c>
      <c r="E31" s="129">
        <v>125.64699500000002</v>
      </c>
      <c r="F31" s="130">
        <v>1.4477710000000001</v>
      </c>
      <c r="G31" s="129">
        <v>91.68930999999999</v>
      </c>
      <c r="H31" s="129">
        <v>26.600436000000002</v>
      </c>
      <c r="I31" s="135">
        <v>2554.7578240000003</v>
      </c>
      <c r="J31" s="130">
        <v>1.2318419999999999</v>
      </c>
      <c r="K31" s="129">
        <v>4.1742</v>
      </c>
      <c r="L31" s="132">
        <v>479.58073099999996</v>
      </c>
      <c r="M31" s="129">
        <v>13.828766</v>
      </c>
      <c r="N31" s="133">
        <f t="shared" si="0"/>
        <v>3338.3857130000006</v>
      </c>
    </row>
    <row r="32" spans="2:14" ht="15">
      <c r="B32" s="47" t="s">
        <v>25</v>
      </c>
      <c r="C32" s="128">
        <v>10.408585</v>
      </c>
      <c r="D32" s="129">
        <v>52.597201000000005</v>
      </c>
      <c r="E32" s="129">
        <v>106.333251</v>
      </c>
      <c r="F32" s="130">
        <v>3.016843</v>
      </c>
      <c r="G32" s="129">
        <v>157.063821</v>
      </c>
      <c r="H32" s="129">
        <v>6.670406</v>
      </c>
      <c r="I32" s="135">
        <v>5358.589223</v>
      </c>
      <c r="J32" s="130">
        <v>3.142514</v>
      </c>
      <c r="K32" s="129">
        <v>8.722198</v>
      </c>
      <c r="L32" s="132">
        <v>348.76513</v>
      </c>
      <c r="M32" s="129">
        <v>21.090504</v>
      </c>
      <c r="N32" s="133">
        <f>SUM(C32,D32,E32,F32,G32,H32,I32,J32,K32,L32,M32)</f>
        <v>6076.399676</v>
      </c>
    </row>
    <row r="33" spans="2:14" ht="15">
      <c r="B33" s="47" t="s">
        <v>26</v>
      </c>
      <c r="C33" s="128">
        <v>11.041762</v>
      </c>
      <c r="D33" s="129">
        <v>19.305092</v>
      </c>
      <c r="E33" s="129">
        <v>113.77176899999999</v>
      </c>
      <c r="F33" s="130">
        <v>4.5862810000000005</v>
      </c>
      <c r="G33" s="129">
        <v>114.606264</v>
      </c>
      <c r="H33" s="129">
        <v>15.114417</v>
      </c>
      <c r="I33" s="135">
        <v>2728.027671</v>
      </c>
      <c r="J33" s="130">
        <v>0.651798</v>
      </c>
      <c r="K33" s="129">
        <v>20.825743</v>
      </c>
      <c r="L33" s="132">
        <v>258.892434</v>
      </c>
      <c r="M33" s="129">
        <v>55.102166000000004</v>
      </c>
      <c r="N33" s="133">
        <f t="shared" si="0"/>
        <v>3341.9253969999995</v>
      </c>
    </row>
    <row r="34" spans="2:14" ht="15">
      <c r="B34" s="48" t="s">
        <v>27</v>
      </c>
      <c r="C34" s="146">
        <v>20.816205</v>
      </c>
      <c r="D34" s="147">
        <v>1043.4287</v>
      </c>
      <c r="E34" s="147">
        <v>103.56136500000001</v>
      </c>
      <c r="F34" s="148">
        <v>3.014834</v>
      </c>
      <c r="G34" s="147">
        <v>409.055268</v>
      </c>
      <c r="H34" s="147">
        <v>51.935008999999994</v>
      </c>
      <c r="I34" s="149">
        <v>4666.7190390000005</v>
      </c>
      <c r="J34" s="148">
        <v>2.432274</v>
      </c>
      <c r="K34" s="147">
        <v>37.692736</v>
      </c>
      <c r="L34" s="150">
        <v>633.2407519999999</v>
      </c>
      <c r="M34" s="147">
        <v>35.994441</v>
      </c>
      <c r="N34" s="151">
        <f t="shared" si="0"/>
        <v>7007.890623</v>
      </c>
    </row>
    <row r="35" spans="3:7" ht="15">
      <c r="C35" s="50"/>
      <c r="D35" s="50"/>
      <c r="E35" s="50"/>
      <c r="F35" s="50"/>
      <c r="G35" s="50"/>
    </row>
    <row r="36" spans="2:7" ht="15">
      <c r="B36" s="50" t="s">
        <v>135</v>
      </c>
      <c r="C36" s="50"/>
      <c r="D36" s="50"/>
      <c r="E36" s="50"/>
      <c r="F36" s="50"/>
      <c r="G36" s="50"/>
    </row>
    <row r="37" spans="2:4" ht="15">
      <c r="B37" s="211" t="s">
        <v>134</v>
      </c>
      <c r="C37" s="211"/>
      <c r="D37" s="211"/>
    </row>
    <row r="38" spans="2:4" ht="15">
      <c r="B38" s="1"/>
      <c r="C38" s="1"/>
      <c r="D38" s="1"/>
    </row>
    <row r="40" ht="15">
      <c r="L40" s="49"/>
    </row>
    <row r="41" ht="15">
      <c r="N41" s="49"/>
    </row>
  </sheetData>
  <mergeCells count="1">
    <mergeCell ref="B37:D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showGridLines="0" workbookViewId="0" topLeftCell="A1">
      <selection activeCell="B5" sqref="B5:M37"/>
    </sheetView>
  </sheetViews>
  <sheetFormatPr defaultColWidth="12.421875" defaultRowHeight="15"/>
  <cols>
    <col min="1" max="1" width="12.00390625" style="19" customWidth="1"/>
    <col min="2" max="2" width="13.8515625" style="19" bestFit="1" customWidth="1"/>
    <col min="3" max="12" width="12.421875" style="19" customWidth="1"/>
    <col min="13" max="13" width="11.421875" style="19" bestFit="1" customWidth="1"/>
    <col min="14" max="14" width="8.57421875" style="19" bestFit="1" customWidth="1"/>
    <col min="15" max="15" width="9.00390625" style="19" bestFit="1" customWidth="1"/>
    <col min="16" max="16" width="10.00390625" style="19" bestFit="1" customWidth="1"/>
    <col min="17" max="17" width="7.8515625" style="19" bestFit="1" customWidth="1"/>
    <col min="18" max="18" width="9.140625" style="19" bestFit="1" customWidth="1"/>
    <col min="19" max="19" width="10.57421875" style="19" bestFit="1" customWidth="1"/>
    <col min="20" max="20" width="8.57421875" style="19" bestFit="1" customWidth="1"/>
    <col min="21" max="21" width="10.7109375" style="19" bestFit="1" customWidth="1"/>
    <col min="22" max="22" width="10.8515625" style="19" bestFit="1" customWidth="1"/>
    <col min="23" max="23" width="8.00390625" style="19" bestFit="1" customWidth="1"/>
    <col min="24" max="24" width="10.8515625" style="19" bestFit="1" customWidth="1"/>
    <col min="25" max="25" width="8.57421875" style="19" bestFit="1" customWidth="1"/>
    <col min="26" max="26" width="7.421875" style="19" bestFit="1" customWidth="1"/>
    <col min="27" max="27" width="10.00390625" style="19" bestFit="1" customWidth="1"/>
    <col min="28" max="28" width="7.8515625" style="19" bestFit="1" customWidth="1"/>
    <col min="29" max="29" width="9.140625" style="19" bestFit="1" customWidth="1"/>
    <col min="30" max="30" width="10.57421875" style="19" bestFit="1" customWidth="1"/>
    <col min="31" max="31" width="8.57421875" style="19" bestFit="1" customWidth="1"/>
    <col min="32" max="32" width="10.7109375" style="19" bestFit="1" customWidth="1"/>
    <col min="33" max="33" width="10.8515625" style="19" bestFit="1" customWidth="1"/>
    <col min="34" max="34" width="8.140625" style="19" bestFit="1" customWidth="1"/>
    <col min="35" max="35" width="10.8515625" style="19" bestFit="1" customWidth="1"/>
    <col min="36" max="36" width="8.140625" style="19" bestFit="1" customWidth="1"/>
    <col min="37" max="37" width="9.57421875" style="19" bestFit="1" customWidth="1"/>
    <col min="38" max="38" width="10.00390625" style="19" bestFit="1" customWidth="1"/>
    <col min="39" max="39" width="7.8515625" style="19" bestFit="1" customWidth="1"/>
    <col min="40" max="40" width="9.140625" style="19" bestFit="1" customWidth="1"/>
    <col min="41" max="41" width="10.57421875" style="19" bestFit="1" customWidth="1"/>
    <col min="42" max="42" width="8.57421875" style="19" bestFit="1" customWidth="1"/>
    <col min="43" max="43" width="10.7109375" style="19" bestFit="1" customWidth="1"/>
    <col min="44" max="44" width="10.8515625" style="19" bestFit="1" customWidth="1"/>
    <col min="45" max="45" width="8.00390625" style="19" bestFit="1" customWidth="1"/>
    <col min="46" max="46" width="10.8515625" style="19" bestFit="1" customWidth="1"/>
    <col min="47" max="47" width="8.57421875" style="19" bestFit="1" customWidth="1"/>
    <col min="48" max="48" width="7.7109375" style="19" bestFit="1" customWidth="1"/>
    <col min="49" max="49" width="10.28125" style="19" bestFit="1" customWidth="1"/>
    <col min="50" max="51" width="9.421875" style="19" bestFit="1" customWidth="1"/>
    <col min="52" max="52" width="10.57421875" style="19" bestFit="1" customWidth="1"/>
    <col min="53" max="53" width="8.57421875" style="19" bestFit="1" customWidth="1"/>
    <col min="54" max="54" width="10.7109375" style="19" bestFit="1" customWidth="1"/>
    <col min="55" max="55" width="10.8515625" style="19" bestFit="1" customWidth="1"/>
    <col min="56" max="56" width="10.28125" style="19" bestFit="1" customWidth="1"/>
    <col min="57" max="57" width="10.8515625" style="19" bestFit="1" customWidth="1"/>
    <col min="58" max="58" width="8.00390625" style="19" bestFit="1" customWidth="1"/>
    <col min="59" max="59" width="10.28125" style="19" bestFit="1" customWidth="1"/>
    <col min="60" max="60" width="10.00390625" style="19" bestFit="1" customWidth="1"/>
    <col min="61" max="61" width="7.28125" style="19" bestFit="1" customWidth="1"/>
    <col min="62" max="62" width="9.140625" style="19" bestFit="1" customWidth="1"/>
    <col min="63" max="63" width="10.57421875" style="19" bestFit="1" customWidth="1"/>
    <col min="64" max="64" width="11.00390625" style="19" bestFit="1" customWidth="1"/>
    <col min="65" max="65" width="10.7109375" style="19" bestFit="1" customWidth="1"/>
    <col min="66" max="66" width="10.8515625" style="19" bestFit="1" customWidth="1"/>
    <col min="67" max="67" width="8.140625" style="19" bestFit="1" customWidth="1"/>
    <col min="68" max="68" width="10.8515625" style="19" bestFit="1" customWidth="1"/>
    <col min="69" max="69" width="10.28125" style="19" bestFit="1" customWidth="1"/>
    <col min="70" max="70" width="8.8515625" style="19" bestFit="1" customWidth="1"/>
    <col min="71" max="71" width="10.00390625" style="19" bestFit="1" customWidth="1"/>
    <col min="72" max="72" width="9.421875" style="19" bestFit="1" customWidth="1"/>
    <col min="73" max="73" width="9.140625" style="19" bestFit="1" customWidth="1"/>
    <col min="74" max="74" width="10.57421875" style="19" bestFit="1" customWidth="1"/>
    <col min="75" max="75" width="8.57421875" style="19" bestFit="1" customWidth="1"/>
    <col min="76" max="76" width="10.7109375" style="19" bestFit="1" customWidth="1"/>
    <col min="77" max="77" width="10.8515625" style="19" bestFit="1" customWidth="1"/>
    <col min="78" max="78" width="8.421875" style="19" bestFit="1" customWidth="1"/>
    <col min="79" max="79" width="10.8515625" style="19" bestFit="1" customWidth="1"/>
    <col min="80" max="80" width="8.57421875" style="19" bestFit="1" customWidth="1"/>
    <col min="81" max="81" width="8.421875" style="19" bestFit="1" customWidth="1"/>
    <col min="82" max="82" width="12.140625" style="19" bestFit="1" customWidth="1"/>
    <col min="83" max="83" width="8.8515625" style="19" bestFit="1" customWidth="1"/>
    <col min="84" max="84" width="10.00390625" style="19" bestFit="1" customWidth="1"/>
    <col min="85" max="85" width="10.7109375" style="19" bestFit="1" customWidth="1"/>
    <col min="86" max="86" width="9.140625" style="19" bestFit="1" customWidth="1"/>
    <col min="87" max="87" width="11.28125" style="19" bestFit="1" customWidth="1"/>
    <col min="88" max="88" width="11.00390625" style="19" bestFit="1" customWidth="1"/>
    <col min="89" max="89" width="10.7109375" style="19" bestFit="1" customWidth="1"/>
    <col min="90" max="90" width="11.8515625" style="19" bestFit="1" customWidth="1"/>
    <col min="91" max="91" width="8.421875" style="19" bestFit="1" customWidth="1"/>
    <col min="92" max="92" width="10.8515625" style="19" bestFit="1" customWidth="1"/>
    <col min="93" max="93" width="12.140625" style="19" bestFit="1" customWidth="1"/>
    <col min="94" max="94" width="8.421875" style="19" bestFit="1" customWidth="1"/>
    <col min="95" max="16384" width="12.421875" style="19" customWidth="1"/>
  </cols>
  <sheetData>
    <row r="2" spans="2:13" ht="15">
      <c r="B2" s="58" t="s">
        <v>137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ht="15">
      <c r="B3" s="1" t="s">
        <v>120</v>
      </c>
    </row>
    <row r="5" spans="2:13" s="18" customFormat="1" ht="84" customHeight="1">
      <c r="B5" s="80"/>
      <c r="C5" s="81" t="s">
        <v>45</v>
      </c>
      <c r="D5" s="80" t="s">
        <v>46</v>
      </c>
      <c r="E5" s="80" t="s">
        <v>57</v>
      </c>
      <c r="F5" s="80" t="s">
        <v>51</v>
      </c>
      <c r="G5" s="80" t="s">
        <v>50</v>
      </c>
      <c r="H5" s="80" t="s">
        <v>47</v>
      </c>
      <c r="I5" s="80" t="s">
        <v>52</v>
      </c>
      <c r="J5" s="80" t="s">
        <v>48</v>
      </c>
      <c r="K5" s="80" t="s">
        <v>49</v>
      </c>
      <c r="L5" s="80" t="s">
        <v>121</v>
      </c>
      <c r="M5" s="81" t="s">
        <v>33</v>
      </c>
    </row>
    <row r="6" spans="2:13" ht="15">
      <c r="B6" s="62" t="s">
        <v>0</v>
      </c>
      <c r="C6" s="152">
        <v>3775.964823</v>
      </c>
      <c r="D6" s="118">
        <v>163.02513800000003</v>
      </c>
      <c r="E6" s="117">
        <v>7430.200625</v>
      </c>
      <c r="F6" s="119">
        <v>198994.88298700002</v>
      </c>
      <c r="G6" s="118">
        <v>983.8242200000001</v>
      </c>
      <c r="H6" s="117">
        <v>7979.0870429999995</v>
      </c>
      <c r="I6" s="117">
        <v>17974.448029000003</v>
      </c>
      <c r="J6" s="117">
        <v>3812.919407</v>
      </c>
      <c r="K6" s="117">
        <v>1541.305973</v>
      </c>
      <c r="L6" s="117">
        <f>M6-SUM(C6:K6)</f>
        <v>20790.644605999987</v>
      </c>
      <c r="M6" s="121">
        <f>'Table 1'!N6</f>
        <v>263446.30285100004</v>
      </c>
    </row>
    <row r="7" spans="2:13" ht="15">
      <c r="B7" s="69" t="s">
        <v>2</v>
      </c>
      <c r="C7" s="153">
        <v>94.464038</v>
      </c>
      <c r="D7" s="154">
        <v>0.900818</v>
      </c>
      <c r="E7" s="155">
        <v>426.355375</v>
      </c>
      <c r="F7" s="125">
        <v>6071.740924000001</v>
      </c>
      <c r="G7" s="154">
        <v>5.585997</v>
      </c>
      <c r="H7" s="155">
        <v>668.6179410000001</v>
      </c>
      <c r="I7" s="156">
        <v>3550.773413</v>
      </c>
      <c r="J7" s="155">
        <v>39.778924</v>
      </c>
      <c r="K7" s="155">
        <v>28.884538000000003</v>
      </c>
      <c r="L7" s="123">
        <f aca="true" t="shared" si="0" ref="L7:L34">M7-SUM(C7:K7)</f>
        <v>56.78748799999448</v>
      </c>
      <c r="M7" s="157">
        <f>'Table 1'!N7</f>
        <v>10943.889455999997</v>
      </c>
    </row>
    <row r="8" spans="2:13" ht="15">
      <c r="B8" s="47" t="s">
        <v>3</v>
      </c>
      <c r="C8" s="158">
        <v>13.761474</v>
      </c>
      <c r="D8" s="159">
        <v>2.303065</v>
      </c>
      <c r="E8" s="160">
        <v>37.022451</v>
      </c>
      <c r="F8" s="135">
        <v>4752.1195020000005</v>
      </c>
      <c r="G8" s="159">
        <v>1.214049</v>
      </c>
      <c r="H8" s="160">
        <v>71.515331</v>
      </c>
      <c r="I8" s="160">
        <v>499.104616</v>
      </c>
      <c r="J8" s="160">
        <v>127.811373</v>
      </c>
      <c r="K8" s="160">
        <v>9.553737</v>
      </c>
      <c r="L8" s="129">
        <f t="shared" si="0"/>
        <v>0.5069839999996475</v>
      </c>
      <c r="M8" s="161">
        <f>'Table 1'!N8</f>
        <v>5514.912581999999</v>
      </c>
    </row>
    <row r="9" spans="2:13" ht="15">
      <c r="B9" s="47" t="s">
        <v>4</v>
      </c>
      <c r="C9" s="158">
        <v>16.776187</v>
      </c>
      <c r="D9" s="159">
        <v>7.835792</v>
      </c>
      <c r="E9" s="160">
        <v>702.727737</v>
      </c>
      <c r="F9" s="135">
        <v>6116.385866</v>
      </c>
      <c r="G9" s="159">
        <v>7.655634</v>
      </c>
      <c r="H9" s="160">
        <v>187.341811</v>
      </c>
      <c r="I9" s="160">
        <v>341.404459</v>
      </c>
      <c r="J9" s="160">
        <v>269.101051</v>
      </c>
      <c r="K9" s="160">
        <v>40.469521</v>
      </c>
      <c r="L9" s="129">
        <f>M9-SUM(C9:K9)</f>
        <v>140.72052900000017</v>
      </c>
      <c r="M9" s="161">
        <f>'Table 1'!N9</f>
        <v>7830.418587</v>
      </c>
    </row>
    <row r="10" spans="2:13" ht="15">
      <c r="B10" s="47" t="s">
        <v>5</v>
      </c>
      <c r="C10" s="158">
        <v>158.785179</v>
      </c>
      <c r="D10" s="159">
        <v>0.200437</v>
      </c>
      <c r="E10" s="160">
        <v>64.324562</v>
      </c>
      <c r="F10" s="162">
        <v>460.33496</v>
      </c>
      <c r="G10" s="159">
        <v>16.525668</v>
      </c>
      <c r="H10" s="160">
        <v>66.164189</v>
      </c>
      <c r="I10" s="160">
        <v>306.937157</v>
      </c>
      <c r="J10" s="160">
        <v>50.431357000000006</v>
      </c>
      <c r="K10" s="160">
        <v>26.908511</v>
      </c>
      <c r="L10" s="129">
        <f>M10-SUM(C10:K10)</f>
        <v>16.102340999999797</v>
      </c>
      <c r="M10" s="161">
        <f>'Table 1'!N10</f>
        <v>1166.7143609999998</v>
      </c>
    </row>
    <row r="11" spans="2:13" ht="15">
      <c r="B11" s="47" t="s">
        <v>28</v>
      </c>
      <c r="C11" s="158">
        <v>320.417741</v>
      </c>
      <c r="D11" s="159">
        <v>28.014086</v>
      </c>
      <c r="E11" s="160">
        <v>781.028217</v>
      </c>
      <c r="F11" s="135">
        <v>29651.522738</v>
      </c>
      <c r="G11" s="159">
        <v>14.645003</v>
      </c>
      <c r="H11" s="160">
        <v>795.7239699999999</v>
      </c>
      <c r="I11" s="136">
        <v>2799.028957</v>
      </c>
      <c r="J11" s="160">
        <v>754.940347</v>
      </c>
      <c r="K11" s="160">
        <v>442.042422</v>
      </c>
      <c r="L11" s="136">
        <f>M11-SUM(C11:K11)</f>
        <v>11154.830308999997</v>
      </c>
      <c r="M11" s="161">
        <f>'Table 1'!N11</f>
        <v>46742.19379</v>
      </c>
    </row>
    <row r="12" spans="2:13" ht="15">
      <c r="B12" s="47" t="s">
        <v>6</v>
      </c>
      <c r="C12" s="158">
        <v>24.547006</v>
      </c>
      <c r="D12" s="159">
        <v>7.561161</v>
      </c>
      <c r="E12" s="160">
        <v>106.58844500000001</v>
      </c>
      <c r="F12" s="162">
        <v>516.84355</v>
      </c>
      <c r="G12" s="159">
        <v>4.1668829999999994</v>
      </c>
      <c r="H12" s="160">
        <v>107.84815400000001</v>
      </c>
      <c r="I12" s="160">
        <v>174.13253</v>
      </c>
      <c r="J12" s="160">
        <v>85.188494</v>
      </c>
      <c r="K12" s="160">
        <v>17.288646</v>
      </c>
      <c r="L12" s="129">
        <f>M12-SUM(C12:K12)</f>
        <v>0.02849700000001576</v>
      </c>
      <c r="M12" s="161">
        <f>'Table 1'!N12</f>
        <v>1044.193366</v>
      </c>
    </row>
    <row r="13" spans="2:13" ht="15">
      <c r="B13" s="47" t="s">
        <v>7</v>
      </c>
      <c r="C13" s="158">
        <v>62.057348999999995</v>
      </c>
      <c r="D13" s="159">
        <v>0.35290099999999996</v>
      </c>
      <c r="E13" s="160">
        <v>2.743447</v>
      </c>
      <c r="F13" s="162">
        <v>23.731971</v>
      </c>
      <c r="G13" s="159">
        <v>0</v>
      </c>
      <c r="H13" s="160">
        <v>89.799586</v>
      </c>
      <c r="I13" s="160">
        <v>1.84483</v>
      </c>
      <c r="J13" s="160">
        <v>5.221235</v>
      </c>
      <c r="K13" s="160">
        <v>7.93752</v>
      </c>
      <c r="L13" s="129">
        <f>M13-SUM(C13:K13)</f>
        <v>0.0006260000000111177</v>
      </c>
      <c r="M13" s="161">
        <f>'Table 1'!N13</f>
        <v>193.689465</v>
      </c>
    </row>
    <row r="14" spans="2:13" ht="15">
      <c r="B14" s="47" t="s">
        <v>8</v>
      </c>
      <c r="C14" s="158">
        <v>91.239391</v>
      </c>
      <c r="D14" s="159">
        <v>0.913966</v>
      </c>
      <c r="E14" s="160">
        <v>89.688247</v>
      </c>
      <c r="F14" s="135">
        <v>8327.455945</v>
      </c>
      <c r="G14" s="159">
        <v>4.198066000000001</v>
      </c>
      <c r="H14" s="160">
        <v>45.840711999999996</v>
      </c>
      <c r="I14" s="160">
        <v>309.983954</v>
      </c>
      <c r="J14" s="160">
        <v>6.425872</v>
      </c>
      <c r="K14" s="160">
        <v>2.9245870000000003</v>
      </c>
      <c r="L14" s="129">
        <f>M14-SUM(C14:K14)</f>
        <v>0.06243900000299618</v>
      </c>
      <c r="M14" s="161">
        <f>'Table 1'!N14</f>
        <v>8878.733179</v>
      </c>
    </row>
    <row r="15" spans="2:13" ht="15">
      <c r="B15" s="47" t="s">
        <v>9</v>
      </c>
      <c r="C15" s="158">
        <v>691.030552</v>
      </c>
      <c r="D15" s="159">
        <v>0.742386</v>
      </c>
      <c r="E15" s="160">
        <v>283.631122</v>
      </c>
      <c r="F15" s="135">
        <v>9297.296867000001</v>
      </c>
      <c r="G15" s="159">
        <v>185.15757299999999</v>
      </c>
      <c r="H15" s="160">
        <v>152.87800800000002</v>
      </c>
      <c r="I15" s="160">
        <v>410.175318</v>
      </c>
      <c r="J15" s="160">
        <v>28.900335</v>
      </c>
      <c r="K15" s="160">
        <v>19.709471</v>
      </c>
      <c r="L15" s="129">
        <f>M15-SUM(C15:K15)</f>
        <v>0.3147979999976087</v>
      </c>
      <c r="M15" s="161">
        <f>'Table 1'!N15</f>
        <v>11069.83643</v>
      </c>
    </row>
    <row r="16" spans="2:13" ht="15">
      <c r="B16" s="47" t="s">
        <v>10</v>
      </c>
      <c r="C16" s="158">
        <v>246.33938999999998</v>
      </c>
      <c r="D16" s="159">
        <v>9.77018</v>
      </c>
      <c r="E16" s="160">
        <v>344.590816</v>
      </c>
      <c r="F16" s="135">
        <v>15832.953915999999</v>
      </c>
      <c r="G16" s="159">
        <v>114.58588999999999</v>
      </c>
      <c r="H16" s="160">
        <v>835.650579</v>
      </c>
      <c r="I16" s="160">
        <v>317.79235</v>
      </c>
      <c r="J16" s="160">
        <v>324.578321</v>
      </c>
      <c r="K16" s="160">
        <v>56.182713</v>
      </c>
      <c r="L16" s="129">
        <f>M16-SUM(C16:K16)</f>
        <v>30.738297000003513</v>
      </c>
      <c r="M16" s="161">
        <f>'Table 1'!N16</f>
        <v>18113.182452</v>
      </c>
    </row>
    <row r="17" spans="2:13" ht="15">
      <c r="B17" s="47" t="s">
        <v>29</v>
      </c>
      <c r="C17" s="158">
        <v>2.0406690000000003</v>
      </c>
      <c r="D17" s="159">
        <v>0.252425</v>
      </c>
      <c r="E17" s="160">
        <v>1.214956</v>
      </c>
      <c r="F17" s="162">
        <v>1605.20543</v>
      </c>
      <c r="G17" s="159">
        <v>0.002183</v>
      </c>
      <c r="H17" s="160">
        <v>42.58661</v>
      </c>
      <c r="I17" s="160">
        <v>62.9985</v>
      </c>
      <c r="J17" s="160">
        <v>15.742961999999999</v>
      </c>
      <c r="K17" s="160">
        <v>3.19683</v>
      </c>
      <c r="L17" s="129">
        <f t="shared" si="0"/>
        <v>0.10798799999975017</v>
      </c>
      <c r="M17" s="161">
        <f>'Table 1'!N17</f>
        <v>1733.3485529999998</v>
      </c>
    </row>
    <row r="18" spans="2:13" ht="15">
      <c r="B18" s="47" t="s">
        <v>11</v>
      </c>
      <c r="C18" s="158">
        <v>509.55000900000005</v>
      </c>
      <c r="D18" s="159">
        <v>2.0563589999999996</v>
      </c>
      <c r="E18" s="160">
        <v>486.218007</v>
      </c>
      <c r="F18" s="135">
        <v>28199.871617</v>
      </c>
      <c r="G18" s="159">
        <v>143.731598</v>
      </c>
      <c r="H18" s="160">
        <v>895.57553</v>
      </c>
      <c r="I18" s="136">
        <v>2887.644339</v>
      </c>
      <c r="J18" s="160">
        <v>149.776397</v>
      </c>
      <c r="K18" s="160">
        <v>214.400166</v>
      </c>
      <c r="L18" s="129">
        <f>M18-SUM(C18:K18)</f>
        <v>60.31986899999902</v>
      </c>
      <c r="M18" s="161">
        <f>'Table 1'!N18</f>
        <v>33549.143891</v>
      </c>
    </row>
    <row r="19" spans="2:13" ht="15">
      <c r="B19" s="47" t="s">
        <v>12</v>
      </c>
      <c r="C19" s="158">
        <v>36.736899</v>
      </c>
      <c r="D19" s="159">
        <v>0.4611</v>
      </c>
      <c r="E19" s="160">
        <v>0.259406</v>
      </c>
      <c r="F19" s="162">
        <v>40.672886</v>
      </c>
      <c r="G19" s="159">
        <v>3.408946</v>
      </c>
      <c r="H19" s="160">
        <v>1.0561690000000001</v>
      </c>
      <c r="I19" s="160">
        <v>3.66546</v>
      </c>
      <c r="J19" s="160">
        <v>1.769709</v>
      </c>
      <c r="K19" s="160">
        <v>0.765499</v>
      </c>
      <c r="L19" s="129">
        <f t="shared" si="0"/>
        <v>0.1665739999999971</v>
      </c>
      <c r="M19" s="161">
        <f>'Table 1'!N19</f>
        <v>88.962648</v>
      </c>
    </row>
    <row r="20" spans="2:13" ht="15">
      <c r="B20" s="47" t="s">
        <v>13</v>
      </c>
      <c r="C20" s="158">
        <v>42.801223</v>
      </c>
      <c r="D20" s="159">
        <v>19.959017</v>
      </c>
      <c r="E20" s="160">
        <v>73.803097</v>
      </c>
      <c r="F20" s="162">
        <v>818.393455</v>
      </c>
      <c r="G20" s="159">
        <v>38.737711000000004</v>
      </c>
      <c r="H20" s="160">
        <v>134.90802399999998</v>
      </c>
      <c r="I20" s="160">
        <v>325.92517</v>
      </c>
      <c r="J20" s="160">
        <v>84.27176299999999</v>
      </c>
      <c r="K20" s="160">
        <v>46.650465000000004</v>
      </c>
      <c r="L20" s="129">
        <f>M20-SUM(C20:K20)</f>
        <v>17.848064000000022</v>
      </c>
      <c r="M20" s="161">
        <f>'Table 1'!N20</f>
        <v>1603.297989</v>
      </c>
    </row>
    <row r="21" spans="2:13" ht="15">
      <c r="B21" s="47" t="s">
        <v>14</v>
      </c>
      <c r="C21" s="158">
        <v>152.072926</v>
      </c>
      <c r="D21" s="159">
        <v>26.016309</v>
      </c>
      <c r="E21" s="160">
        <v>267.01509400000003</v>
      </c>
      <c r="F21" s="135">
        <v>7168.80646</v>
      </c>
      <c r="G21" s="159">
        <v>68.352883</v>
      </c>
      <c r="H21" s="160">
        <v>343.04906600000004</v>
      </c>
      <c r="I21" s="160">
        <v>336.999734</v>
      </c>
      <c r="J21" s="160">
        <v>132.93352099999998</v>
      </c>
      <c r="K21" s="160">
        <v>55.481725000000004</v>
      </c>
      <c r="L21" s="129">
        <f>M21-SUM(C21:K21)</f>
        <v>0.04027399999904446</v>
      </c>
      <c r="M21" s="161">
        <f>'Table 1'!N21</f>
        <v>8550.767991999997</v>
      </c>
    </row>
    <row r="22" spans="2:13" ht="15">
      <c r="B22" s="65" t="s">
        <v>15</v>
      </c>
      <c r="C22" s="163">
        <v>0.041035999999999996</v>
      </c>
      <c r="D22" s="164">
        <v>0.084781</v>
      </c>
      <c r="E22" s="165">
        <v>1.594911</v>
      </c>
      <c r="F22" s="166">
        <v>0</v>
      </c>
      <c r="G22" s="164">
        <v>0</v>
      </c>
      <c r="H22" s="165">
        <v>2.812687</v>
      </c>
      <c r="I22" s="165">
        <v>4.128496</v>
      </c>
      <c r="J22" s="165">
        <v>0.970766</v>
      </c>
      <c r="K22" s="165">
        <v>2.0207710000000003</v>
      </c>
      <c r="L22" s="139">
        <f>M22-SUM(C22:K22)</f>
        <v>0.0001800000000020674</v>
      </c>
      <c r="M22" s="167">
        <f>'Table 1'!N22</f>
        <v>11.653628000000001</v>
      </c>
    </row>
    <row r="23" spans="2:13" ht="15">
      <c r="B23" s="47" t="s">
        <v>16</v>
      </c>
      <c r="C23" s="158">
        <v>16.639257</v>
      </c>
      <c r="D23" s="159">
        <v>0.635819</v>
      </c>
      <c r="E23" s="160">
        <v>263.917855</v>
      </c>
      <c r="F23" s="135">
        <v>6044.336481</v>
      </c>
      <c r="G23" s="159">
        <v>1.669626</v>
      </c>
      <c r="H23" s="160">
        <v>262.468531</v>
      </c>
      <c r="I23" s="160">
        <v>578.0732750000001</v>
      </c>
      <c r="J23" s="160">
        <v>496.62042099999996</v>
      </c>
      <c r="K23" s="160">
        <v>54.550964</v>
      </c>
      <c r="L23" s="129">
        <f>M23-SUM(C23:K23)</f>
        <v>0.34957699999995384</v>
      </c>
      <c r="M23" s="161">
        <f>'Table 1'!N23</f>
        <v>7719.261805999999</v>
      </c>
    </row>
    <row r="24" spans="2:13" ht="15">
      <c r="B24" s="47" t="s">
        <v>17</v>
      </c>
      <c r="C24" s="158">
        <v>0.767468</v>
      </c>
      <c r="D24" s="159">
        <v>0.020558</v>
      </c>
      <c r="E24" s="160">
        <v>0.5315</v>
      </c>
      <c r="F24" s="162">
        <v>6.92466</v>
      </c>
      <c r="G24" s="159">
        <v>0</v>
      </c>
      <c r="H24" s="160">
        <v>0.036918999999999993</v>
      </c>
      <c r="I24" s="160">
        <v>0.239227</v>
      </c>
      <c r="J24" s="160">
        <v>0.318173</v>
      </c>
      <c r="K24" s="160">
        <v>2.667442</v>
      </c>
      <c r="L24" s="129">
        <f>M24-SUM(C24:K24)</f>
        <v>0</v>
      </c>
      <c r="M24" s="161">
        <f>'Table 1'!N24</f>
        <v>11.505946999999999</v>
      </c>
    </row>
    <row r="25" spans="2:13" ht="15">
      <c r="B25" s="47" t="s">
        <v>18</v>
      </c>
      <c r="C25" s="158">
        <v>436.44230899999997</v>
      </c>
      <c r="D25" s="159">
        <v>1.152558</v>
      </c>
      <c r="E25" s="160">
        <v>474.806928</v>
      </c>
      <c r="F25" s="135">
        <v>25819.306255</v>
      </c>
      <c r="G25" s="159">
        <v>185.219612</v>
      </c>
      <c r="H25" s="160">
        <v>413.569574</v>
      </c>
      <c r="I25" s="160">
        <v>1319.911572</v>
      </c>
      <c r="J25" s="160">
        <v>127.11847800000001</v>
      </c>
      <c r="K25" s="160">
        <v>36.315907</v>
      </c>
      <c r="L25" s="129">
        <f>M25-SUM(C25:K25)</f>
        <v>2127.086998999999</v>
      </c>
      <c r="M25" s="161">
        <f>'Table 1'!N25</f>
        <v>30940.930192000003</v>
      </c>
    </row>
    <row r="26" spans="2:13" ht="15">
      <c r="B26" s="47" t="s">
        <v>19</v>
      </c>
      <c r="C26" s="158">
        <v>32.962262</v>
      </c>
      <c r="D26" s="159">
        <v>0.6654439999999999</v>
      </c>
      <c r="E26" s="160">
        <v>84.670386</v>
      </c>
      <c r="F26" s="162">
        <v>2427.450267</v>
      </c>
      <c r="G26" s="159">
        <v>2.290622</v>
      </c>
      <c r="H26" s="160">
        <v>53.453918</v>
      </c>
      <c r="I26" s="160">
        <v>217.59984</v>
      </c>
      <c r="J26" s="160">
        <v>70.982899</v>
      </c>
      <c r="K26" s="160">
        <v>61.291178</v>
      </c>
      <c r="L26" s="129">
        <f>M26-SUM(C26:K26)</f>
        <v>2522.719511</v>
      </c>
      <c r="M26" s="161">
        <f>'Table 1'!N26</f>
        <v>5474.086327</v>
      </c>
    </row>
    <row r="27" spans="2:13" ht="15">
      <c r="B27" s="47" t="s">
        <v>20</v>
      </c>
      <c r="C27" s="158">
        <v>256.102016</v>
      </c>
      <c r="D27" s="159">
        <v>11.80886</v>
      </c>
      <c r="E27" s="160">
        <v>1039.75073</v>
      </c>
      <c r="F27" s="135">
        <v>14479.196746</v>
      </c>
      <c r="G27" s="159">
        <v>54.19293</v>
      </c>
      <c r="H27" s="160">
        <v>1005.202836</v>
      </c>
      <c r="I27" s="160">
        <v>1202.912285</v>
      </c>
      <c r="J27" s="160">
        <v>295.735274</v>
      </c>
      <c r="K27" s="160">
        <v>90.337312</v>
      </c>
      <c r="L27" s="136">
        <f>M27-SUM(C27:K27)</f>
        <v>3010.1479510000026</v>
      </c>
      <c r="M27" s="161">
        <f>'Table 1'!N27</f>
        <v>21445.386939999997</v>
      </c>
    </row>
    <row r="28" spans="2:13" ht="15">
      <c r="B28" s="47" t="s">
        <v>21</v>
      </c>
      <c r="C28" s="158">
        <v>155.25489000000002</v>
      </c>
      <c r="D28" s="159">
        <v>0.133211</v>
      </c>
      <c r="E28" s="160">
        <v>79.581382</v>
      </c>
      <c r="F28" s="162">
        <v>1836.493325</v>
      </c>
      <c r="G28" s="159">
        <v>25.852139</v>
      </c>
      <c r="H28" s="160">
        <v>73.107251</v>
      </c>
      <c r="I28" s="160">
        <v>54.187568</v>
      </c>
      <c r="J28" s="160">
        <v>4.683082</v>
      </c>
      <c r="K28" s="160">
        <v>2.743498</v>
      </c>
      <c r="L28" s="129">
        <f>M28-SUM(C28:K28)</f>
        <v>0.018380000000888685</v>
      </c>
      <c r="M28" s="161">
        <f>'Table 1'!N28</f>
        <v>2232.0547260000003</v>
      </c>
    </row>
    <row r="29" spans="2:13" ht="15">
      <c r="B29" s="47" t="s">
        <v>22</v>
      </c>
      <c r="C29" s="158">
        <v>47.904519</v>
      </c>
      <c r="D29" s="159">
        <v>4.77709</v>
      </c>
      <c r="E29" s="160">
        <v>339.00702</v>
      </c>
      <c r="F29" s="135">
        <v>3840.708466</v>
      </c>
      <c r="G29" s="159">
        <v>22.160256</v>
      </c>
      <c r="H29" s="160">
        <v>113.79306799999999</v>
      </c>
      <c r="I29" s="160">
        <v>311.96232200000003</v>
      </c>
      <c r="J29" s="160">
        <v>258.90357400000005</v>
      </c>
      <c r="K29" s="160">
        <v>105.214228</v>
      </c>
      <c r="L29" s="129">
        <f>M29-SUM(C29:K29)</f>
        <v>11.089318000001185</v>
      </c>
      <c r="M29" s="161">
        <f>'Table 1'!N29</f>
        <v>5055.519861000002</v>
      </c>
    </row>
    <row r="30" spans="2:13" ht="15">
      <c r="B30" s="47" t="s">
        <v>23</v>
      </c>
      <c r="C30" s="158">
        <v>3.415006</v>
      </c>
      <c r="D30" s="159">
        <v>0.000116</v>
      </c>
      <c r="E30" s="160">
        <v>27.990104</v>
      </c>
      <c r="F30" s="162">
        <v>351.625659</v>
      </c>
      <c r="G30" s="159">
        <v>0.027631</v>
      </c>
      <c r="H30" s="160">
        <v>10.912651</v>
      </c>
      <c r="I30" s="160">
        <v>112.787768</v>
      </c>
      <c r="J30" s="160">
        <v>14.834932</v>
      </c>
      <c r="K30" s="160">
        <v>0.491406</v>
      </c>
      <c r="L30" s="129">
        <f>M30-SUM(C30:K30)</f>
        <v>2.397767000000158</v>
      </c>
      <c r="M30" s="161">
        <f>'Table 1'!N30</f>
        <v>524.4830400000001</v>
      </c>
    </row>
    <row r="31" spans="2:13" ht="15">
      <c r="B31" s="69" t="s">
        <v>24</v>
      </c>
      <c r="C31" s="153">
        <v>3.970423</v>
      </c>
      <c r="D31" s="154">
        <v>1.868339</v>
      </c>
      <c r="E31" s="155">
        <v>506.605333</v>
      </c>
      <c r="F31" s="125">
        <v>5670.572991</v>
      </c>
      <c r="G31" s="154">
        <v>1.40936</v>
      </c>
      <c r="H31" s="155">
        <v>117.45792900000001</v>
      </c>
      <c r="I31" s="155">
        <v>212.87039</v>
      </c>
      <c r="J31" s="155">
        <v>158.95051700000002</v>
      </c>
      <c r="K31" s="155">
        <v>54.330844000000006</v>
      </c>
      <c r="L31" s="123">
        <f t="shared" si="0"/>
        <v>0.028277999999772874</v>
      </c>
      <c r="M31" s="157">
        <f>'Table 1'!N31</f>
        <v>6728.064404</v>
      </c>
    </row>
    <row r="32" spans="2:13" ht="15">
      <c r="B32" s="47" t="s">
        <v>25</v>
      </c>
      <c r="C32" s="158">
        <v>32.24805</v>
      </c>
      <c r="D32" s="159">
        <v>0.312097</v>
      </c>
      <c r="E32" s="160">
        <v>505.721949</v>
      </c>
      <c r="F32" s="135">
        <v>8219.046659</v>
      </c>
      <c r="G32" s="159">
        <v>0.00132</v>
      </c>
      <c r="H32" s="160">
        <v>543.964745</v>
      </c>
      <c r="I32" s="160">
        <v>353.858705</v>
      </c>
      <c r="J32" s="160">
        <v>135.745053</v>
      </c>
      <c r="K32" s="160">
        <v>12.962802</v>
      </c>
      <c r="L32" s="129">
        <f>M32-SUM(C32:K32)</f>
        <v>1275.7895240000016</v>
      </c>
      <c r="M32" s="161">
        <f>'Table 1'!N32</f>
        <v>11079.650904000002</v>
      </c>
    </row>
    <row r="33" spans="2:13" ht="15">
      <c r="B33" s="47" t="s">
        <v>26</v>
      </c>
      <c r="C33" s="158">
        <v>54.696284</v>
      </c>
      <c r="D33" s="159">
        <v>0.43682</v>
      </c>
      <c r="E33" s="160">
        <v>120.45841</v>
      </c>
      <c r="F33" s="135">
        <v>4708.406689</v>
      </c>
      <c r="G33" s="159">
        <v>3.57201</v>
      </c>
      <c r="H33" s="160">
        <v>452.033951</v>
      </c>
      <c r="I33" s="160">
        <v>204.01200599999999</v>
      </c>
      <c r="J33" s="160">
        <v>62.4812</v>
      </c>
      <c r="K33" s="160">
        <v>18.945959</v>
      </c>
      <c r="L33" s="129">
        <f t="shared" si="0"/>
        <v>26.395755999999892</v>
      </c>
      <c r="M33" s="161">
        <f>'Table 1'!N33</f>
        <v>5651.439085</v>
      </c>
    </row>
    <row r="34" spans="2:13" ht="15">
      <c r="B34" s="48" t="s">
        <v>27</v>
      </c>
      <c r="C34" s="168">
        <v>272.90126999999995</v>
      </c>
      <c r="D34" s="169">
        <v>33.789443000000006</v>
      </c>
      <c r="E34" s="170">
        <v>318.353138</v>
      </c>
      <c r="F34" s="149">
        <v>6707.478702</v>
      </c>
      <c r="G34" s="169">
        <v>79.46063000000001</v>
      </c>
      <c r="H34" s="170">
        <v>491.717303</v>
      </c>
      <c r="I34" s="170">
        <v>1073.493788</v>
      </c>
      <c r="J34" s="170">
        <v>108.703377</v>
      </c>
      <c r="K34" s="170">
        <v>127.03731100000002</v>
      </c>
      <c r="L34" s="147">
        <f t="shared" si="0"/>
        <v>336.04628799999955</v>
      </c>
      <c r="M34" s="171">
        <f>'Table 1'!N34</f>
        <v>9548.98125</v>
      </c>
    </row>
    <row r="36" ht="15">
      <c r="B36" s="19" t="s">
        <v>138</v>
      </c>
    </row>
    <row r="37" ht="15">
      <c r="B37" s="19" t="s">
        <v>185</v>
      </c>
    </row>
    <row r="38" spans="2:4" ht="15">
      <c r="B38" s="211" t="s">
        <v>134</v>
      </c>
      <c r="C38" s="211"/>
      <c r="D38" s="211"/>
    </row>
  </sheetData>
  <mergeCells count="1">
    <mergeCell ref="B38:D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38"/>
  <sheetViews>
    <sheetView showGridLines="0" workbookViewId="0" topLeftCell="A1">
      <selection activeCell="Q35" sqref="Q35"/>
    </sheetView>
  </sheetViews>
  <sheetFormatPr defaultColWidth="12.421875" defaultRowHeight="15"/>
  <cols>
    <col min="1" max="1" width="12.28125" style="19" customWidth="1"/>
    <col min="2" max="2" width="13.8515625" style="19" bestFit="1" customWidth="1"/>
    <col min="3" max="12" width="12.421875" style="19" customWidth="1"/>
    <col min="13" max="13" width="11.421875" style="19" bestFit="1" customWidth="1"/>
    <col min="14" max="16384" width="12.421875" style="19" customWidth="1"/>
  </cols>
  <sheetData>
    <row r="2" spans="2:13" s="63" customFormat="1" ht="15">
      <c r="B2" s="58" t="s">
        <v>139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</row>
    <row r="3" s="63" customFormat="1" ht="15">
      <c r="B3" s="63" t="s">
        <v>120</v>
      </c>
    </row>
    <row r="4" s="63" customFormat="1" ht="15"/>
    <row r="5" spans="2:13" s="64" customFormat="1" ht="84" customHeight="1">
      <c r="B5" s="80"/>
      <c r="C5" s="81" t="s">
        <v>45</v>
      </c>
      <c r="D5" s="80" t="s">
        <v>46</v>
      </c>
      <c r="E5" s="80" t="s">
        <v>57</v>
      </c>
      <c r="F5" s="80" t="s">
        <v>51</v>
      </c>
      <c r="G5" s="80" t="s">
        <v>50</v>
      </c>
      <c r="H5" s="80" t="s">
        <v>47</v>
      </c>
      <c r="I5" s="80" t="s">
        <v>52</v>
      </c>
      <c r="J5" s="80" t="s">
        <v>48</v>
      </c>
      <c r="K5" s="80" t="s">
        <v>49</v>
      </c>
      <c r="L5" s="80" t="s">
        <v>121</v>
      </c>
      <c r="M5" s="81" t="s">
        <v>33</v>
      </c>
    </row>
    <row r="6" spans="2:13" s="63" customFormat="1" ht="15">
      <c r="B6" s="62" t="s">
        <v>0</v>
      </c>
      <c r="C6" s="152">
        <v>11983.189397</v>
      </c>
      <c r="D6" s="117">
        <v>2199.333827</v>
      </c>
      <c r="E6" s="117">
        <v>2615.643607</v>
      </c>
      <c r="F6" s="117">
        <v>4217.7188909999995</v>
      </c>
      <c r="G6" s="118">
        <v>545.845367</v>
      </c>
      <c r="H6" s="117">
        <v>28785.54128</v>
      </c>
      <c r="I6" s="117">
        <v>19134.038673</v>
      </c>
      <c r="J6" s="117">
        <v>76993.776756</v>
      </c>
      <c r="K6" s="117">
        <v>19954.906715</v>
      </c>
      <c r="L6" s="117">
        <f>M6-SUM(C6:K6)</f>
        <v>3215.7866669999494</v>
      </c>
      <c r="M6" s="121">
        <f>'Table 2'!N6</f>
        <v>169645.78117999996</v>
      </c>
    </row>
    <row r="7" spans="2:13" s="63" customFormat="1" ht="15">
      <c r="B7" s="69" t="s">
        <v>2</v>
      </c>
      <c r="C7" s="153">
        <v>553.98042</v>
      </c>
      <c r="D7" s="155">
        <v>106.360295</v>
      </c>
      <c r="E7" s="155">
        <v>85.165725</v>
      </c>
      <c r="F7" s="155">
        <v>212.985532</v>
      </c>
      <c r="G7" s="154">
        <v>19.592109999999998</v>
      </c>
      <c r="H7" s="156">
        <v>2626.5163430000002</v>
      </c>
      <c r="I7" s="155">
        <v>767.645276</v>
      </c>
      <c r="J7" s="156">
        <v>1799.4053299999998</v>
      </c>
      <c r="K7" s="155">
        <v>480.886344</v>
      </c>
      <c r="L7" s="123">
        <f aca="true" t="shared" si="0" ref="L7:L34">M7-SUM(C7:K7)</f>
        <v>50.53265499999998</v>
      </c>
      <c r="M7" s="127">
        <f>'Table 2'!N7</f>
        <v>6703.07003</v>
      </c>
    </row>
    <row r="8" spans="2:13" s="63" customFormat="1" ht="15">
      <c r="B8" s="47" t="s">
        <v>3</v>
      </c>
      <c r="C8" s="158">
        <v>50.389555</v>
      </c>
      <c r="D8" s="160">
        <v>50.221849999999996</v>
      </c>
      <c r="E8" s="160">
        <v>6.321396</v>
      </c>
      <c r="F8" s="160">
        <v>296.191188</v>
      </c>
      <c r="G8" s="159">
        <v>0.158423</v>
      </c>
      <c r="H8" s="160">
        <v>318.726497</v>
      </c>
      <c r="I8" s="160">
        <v>112.226214</v>
      </c>
      <c r="J8" s="160">
        <v>303.33587</v>
      </c>
      <c r="K8" s="160">
        <v>62.548239</v>
      </c>
      <c r="L8" s="129">
        <f t="shared" si="0"/>
        <v>9.985267000000022</v>
      </c>
      <c r="M8" s="133">
        <f>'Table 2'!N8</f>
        <v>1210.104499</v>
      </c>
    </row>
    <row r="9" spans="2:13" s="63" customFormat="1" ht="15">
      <c r="B9" s="47" t="s">
        <v>4</v>
      </c>
      <c r="C9" s="158">
        <v>105.634914</v>
      </c>
      <c r="D9" s="160">
        <v>31.318844</v>
      </c>
      <c r="E9" s="160">
        <v>35.028043000000004</v>
      </c>
      <c r="F9" s="160">
        <v>14.313642999999999</v>
      </c>
      <c r="G9" s="159">
        <v>0.447484</v>
      </c>
      <c r="H9" s="160">
        <v>582.052449</v>
      </c>
      <c r="I9" s="160">
        <v>709.240954</v>
      </c>
      <c r="J9" s="136">
        <v>4637.988046</v>
      </c>
      <c r="K9" s="160">
        <v>531.081853</v>
      </c>
      <c r="L9" s="129">
        <f>M9-SUM(C9:K9)</f>
        <v>17.964460999999574</v>
      </c>
      <c r="M9" s="133">
        <f>'Table 2'!N9</f>
        <v>6665.070691</v>
      </c>
    </row>
    <row r="10" spans="2:13" s="63" customFormat="1" ht="15">
      <c r="B10" s="47" t="s">
        <v>5</v>
      </c>
      <c r="C10" s="158">
        <v>631.89995</v>
      </c>
      <c r="D10" s="160">
        <v>3.190356</v>
      </c>
      <c r="E10" s="160">
        <v>41.186101</v>
      </c>
      <c r="F10" s="160">
        <v>1.331407</v>
      </c>
      <c r="G10" s="159">
        <v>57.334998</v>
      </c>
      <c r="H10" s="160">
        <v>371.262522</v>
      </c>
      <c r="I10" s="160">
        <v>83.772928</v>
      </c>
      <c r="J10" s="160">
        <v>636.8121100000001</v>
      </c>
      <c r="K10" s="160">
        <v>126.73473099999998</v>
      </c>
      <c r="L10" s="129">
        <f>M10-SUM(C10:K10)</f>
        <v>66.28798499999971</v>
      </c>
      <c r="M10" s="133">
        <f>'Table 2'!N10</f>
        <v>2019.8130879999999</v>
      </c>
    </row>
    <row r="11" spans="2:13" s="63" customFormat="1" ht="15">
      <c r="B11" s="47" t="s">
        <v>28</v>
      </c>
      <c r="C11" s="172">
        <v>1778.857439</v>
      </c>
      <c r="D11" s="160">
        <v>318.55109</v>
      </c>
      <c r="E11" s="160">
        <v>351.81279</v>
      </c>
      <c r="F11" s="160">
        <v>330.32993799999997</v>
      </c>
      <c r="G11" s="159">
        <v>116.363326</v>
      </c>
      <c r="H11" s="136">
        <v>7824.380708</v>
      </c>
      <c r="I11" s="136">
        <v>4490.767299</v>
      </c>
      <c r="J11" s="136">
        <v>26729.068046999997</v>
      </c>
      <c r="K11" s="136">
        <v>4922.089999</v>
      </c>
      <c r="L11" s="129">
        <f>M11-SUM(C11:K11)</f>
        <v>1352.6121270000076</v>
      </c>
      <c r="M11" s="133">
        <f>'Table 2'!N11</f>
        <v>48214.832763000006</v>
      </c>
    </row>
    <row r="12" spans="2:13" s="63" customFormat="1" ht="15">
      <c r="B12" s="47" t="s">
        <v>6</v>
      </c>
      <c r="C12" s="158">
        <v>139.699099</v>
      </c>
      <c r="D12" s="160">
        <v>133.635796</v>
      </c>
      <c r="E12" s="160">
        <v>22.104302</v>
      </c>
      <c r="F12" s="160">
        <v>42.663965999999995</v>
      </c>
      <c r="G12" s="159">
        <v>0.413092</v>
      </c>
      <c r="H12" s="160">
        <v>248.98188900000002</v>
      </c>
      <c r="I12" s="160">
        <v>196.249225</v>
      </c>
      <c r="J12" s="160">
        <v>627.979182</v>
      </c>
      <c r="K12" s="160">
        <v>227.918509</v>
      </c>
      <c r="L12" s="129">
        <f>M12-SUM(C12:K12)</f>
        <v>1.993816999999808</v>
      </c>
      <c r="M12" s="133">
        <f>'Table 2'!N12</f>
        <v>1641.638877</v>
      </c>
    </row>
    <row r="13" spans="2:13" s="63" customFormat="1" ht="15">
      <c r="B13" s="47" t="s">
        <v>7</v>
      </c>
      <c r="C13" s="158">
        <v>224.700828</v>
      </c>
      <c r="D13" s="160">
        <v>15.210714</v>
      </c>
      <c r="E13" s="160">
        <v>109.098146</v>
      </c>
      <c r="F13" s="160">
        <v>0</v>
      </c>
      <c r="G13" s="159">
        <v>0.176952</v>
      </c>
      <c r="H13" s="160">
        <v>214.44698200000002</v>
      </c>
      <c r="I13" s="160">
        <v>14.032324000000001</v>
      </c>
      <c r="J13" s="160">
        <v>120.719299</v>
      </c>
      <c r="K13" s="160">
        <v>81.420563</v>
      </c>
      <c r="L13" s="129">
        <f>M13-SUM(C13:K13)</f>
        <v>0.23485299999993003</v>
      </c>
      <c r="M13" s="133">
        <f>'Table 2'!N13</f>
        <v>780.040661</v>
      </c>
    </row>
    <row r="14" spans="2:13" s="63" customFormat="1" ht="15">
      <c r="B14" s="47" t="s">
        <v>8</v>
      </c>
      <c r="C14" s="158">
        <v>205.55270000000002</v>
      </c>
      <c r="D14" s="160">
        <v>8.345853</v>
      </c>
      <c r="E14" s="160">
        <v>8.773669</v>
      </c>
      <c r="F14" s="160">
        <v>145.761455</v>
      </c>
      <c r="G14" s="159">
        <v>12.631622</v>
      </c>
      <c r="H14" s="160">
        <v>60.505139</v>
      </c>
      <c r="I14" s="160">
        <v>63.978904</v>
      </c>
      <c r="J14" s="160">
        <v>66.662685</v>
      </c>
      <c r="K14" s="160">
        <v>116.711511</v>
      </c>
      <c r="L14" s="129">
        <f>M14-SUM(C14:K14)</f>
        <v>0.46786199999985456</v>
      </c>
      <c r="M14" s="133">
        <f>'Table 2'!N14</f>
        <v>689.3913999999999</v>
      </c>
    </row>
    <row r="15" spans="2:13" s="63" customFormat="1" ht="15">
      <c r="B15" s="47" t="s">
        <v>9</v>
      </c>
      <c r="C15" s="158">
        <v>601.788164</v>
      </c>
      <c r="D15" s="160">
        <v>61.48285</v>
      </c>
      <c r="E15" s="160">
        <v>24.76925</v>
      </c>
      <c r="F15" s="160">
        <v>9.255408999999998</v>
      </c>
      <c r="G15" s="159">
        <v>65.40992</v>
      </c>
      <c r="H15" s="160">
        <v>503.47201500000006</v>
      </c>
      <c r="I15" s="160">
        <v>597.791005</v>
      </c>
      <c r="J15" s="160">
        <v>1408.33288</v>
      </c>
      <c r="K15" s="160">
        <v>575.315338</v>
      </c>
      <c r="L15" s="129">
        <f>M15-SUM(C15:K15)</f>
        <v>19.736149999999725</v>
      </c>
      <c r="M15" s="133">
        <f>'Table 2'!N15</f>
        <v>3867.3529809999995</v>
      </c>
    </row>
    <row r="16" spans="2:13" s="63" customFormat="1" ht="15">
      <c r="B16" s="47" t="s">
        <v>10</v>
      </c>
      <c r="C16" s="158">
        <v>622.3714289999999</v>
      </c>
      <c r="D16" s="160">
        <v>218.5738</v>
      </c>
      <c r="E16" s="160">
        <v>169.09482500000001</v>
      </c>
      <c r="F16" s="160">
        <v>22.262234</v>
      </c>
      <c r="G16" s="159">
        <v>32.848425</v>
      </c>
      <c r="H16" s="136">
        <v>2822.2821050000002</v>
      </c>
      <c r="I16" s="160">
        <v>597.455774</v>
      </c>
      <c r="J16" s="136">
        <v>4622.873693</v>
      </c>
      <c r="K16" s="160">
        <v>952.268613</v>
      </c>
      <c r="L16" s="129">
        <f>M16-SUM(C16:K16)</f>
        <v>129.95769400000063</v>
      </c>
      <c r="M16" s="133">
        <f>'Table 2'!N16</f>
        <v>10189.988592000002</v>
      </c>
    </row>
    <row r="17" spans="2:13" s="63" customFormat="1" ht="15">
      <c r="B17" s="47" t="s">
        <v>29</v>
      </c>
      <c r="C17" s="158">
        <v>18.101111</v>
      </c>
      <c r="D17" s="160">
        <v>0.801982</v>
      </c>
      <c r="E17" s="160">
        <v>2.0591440000000003</v>
      </c>
      <c r="F17" s="160">
        <v>0.39344599999999996</v>
      </c>
      <c r="G17" s="159">
        <v>0.11432</v>
      </c>
      <c r="H17" s="160">
        <v>176.571824</v>
      </c>
      <c r="I17" s="160">
        <v>13.747966</v>
      </c>
      <c r="J17" s="160">
        <v>120.45149099999999</v>
      </c>
      <c r="K17" s="160">
        <v>10.32485</v>
      </c>
      <c r="L17" s="129">
        <f t="shared" si="0"/>
        <v>0.09204500000004145</v>
      </c>
      <c r="M17" s="133">
        <f>'Table 2'!N17</f>
        <v>342.658179</v>
      </c>
    </row>
    <row r="18" spans="2:13" s="63" customFormat="1" ht="15">
      <c r="B18" s="47" t="s">
        <v>11</v>
      </c>
      <c r="C18" s="158">
        <v>576.491951</v>
      </c>
      <c r="D18" s="160">
        <v>219.762869</v>
      </c>
      <c r="E18" s="160">
        <v>105.712066</v>
      </c>
      <c r="F18" s="160">
        <v>155.30070800000001</v>
      </c>
      <c r="G18" s="159">
        <v>61.800507999999994</v>
      </c>
      <c r="H18" s="160">
        <v>1160.899856</v>
      </c>
      <c r="I18" s="136">
        <v>1986.595295</v>
      </c>
      <c r="J18" s="136">
        <v>6005.355154</v>
      </c>
      <c r="K18" s="136">
        <v>4722.6331359999995</v>
      </c>
      <c r="L18" s="129">
        <f>M18-SUM(C18:K18)</f>
        <v>39.40007599999626</v>
      </c>
      <c r="M18" s="133">
        <f>'Table 2'!N18</f>
        <v>15033.951618999998</v>
      </c>
    </row>
    <row r="19" spans="2:13" s="63" customFormat="1" ht="15">
      <c r="B19" s="47" t="s">
        <v>12</v>
      </c>
      <c r="C19" s="158">
        <v>13.740428000000001</v>
      </c>
      <c r="D19" s="160">
        <v>0.073633</v>
      </c>
      <c r="E19" s="160">
        <v>0.36916</v>
      </c>
      <c r="F19" s="160">
        <v>0</v>
      </c>
      <c r="G19" s="159">
        <v>0.174082</v>
      </c>
      <c r="H19" s="160">
        <v>20.53346</v>
      </c>
      <c r="I19" s="160">
        <v>1.048954</v>
      </c>
      <c r="J19" s="160">
        <v>1.864088</v>
      </c>
      <c r="K19" s="160">
        <v>1.326365</v>
      </c>
      <c r="L19" s="129">
        <f t="shared" si="0"/>
        <v>0.21025399999998484</v>
      </c>
      <c r="M19" s="133">
        <f>'Table 2'!N19</f>
        <v>39.340424</v>
      </c>
    </row>
    <row r="20" spans="2:13" s="63" customFormat="1" ht="15">
      <c r="B20" s="47" t="s">
        <v>13</v>
      </c>
      <c r="C20" s="158">
        <v>200.770738</v>
      </c>
      <c r="D20" s="160">
        <v>536.112879</v>
      </c>
      <c r="E20" s="160">
        <v>75.640191</v>
      </c>
      <c r="F20" s="160">
        <v>16.793046</v>
      </c>
      <c r="G20" s="159">
        <v>1.0148620000000002</v>
      </c>
      <c r="H20" s="160">
        <v>312.47798</v>
      </c>
      <c r="I20" s="160">
        <v>287.588842</v>
      </c>
      <c r="J20" s="160">
        <v>635.62973</v>
      </c>
      <c r="K20" s="160">
        <v>258.54863900000004</v>
      </c>
      <c r="L20" s="129">
        <f>M20-SUM(C20:K20)</f>
        <v>0.4710659999991549</v>
      </c>
      <c r="M20" s="133">
        <f>'Table 2'!N20</f>
        <v>2325.0479729999993</v>
      </c>
    </row>
    <row r="21" spans="2:13" s="63" customFormat="1" ht="15">
      <c r="B21" s="47" t="s">
        <v>14</v>
      </c>
      <c r="C21" s="158">
        <v>1304.1948240000002</v>
      </c>
      <c r="D21" s="160">
        <v>235.452177</v>
      </c>
      <c r="E21" s="160">
        <v>150.031078</v>
      </c>
      <c r="F21" s="160">
        <v>636.432443</v>
      </c>
      <c r="G21" s="159">
        <v>12.137020999999999</v>
      </c>
      <c r="H21" s="160">
        <v>716.80796</v>
      </c>
      <c r="I21" s="160">
        <v>891.320523</v>
      </c>
      <c r="J21" s="136">
        <v>2743.497874</v>
      </c>
      <c r="K21" s="160">
        <v>1064.218567</v>
      </c>
      <c r="L21" s="129">
        <f>M21-SUM(C21:K21)</f>
        <v>2.078770999999506</v>
      </c>
      <c r="M21" s="133">
        <f>'Table 2'!N21</f>
        <v>7756.171238</v>
      </c>
    </row>
    <row r="22" spans="2:13" s="63" customFormat="1" ht="15">
      <c r="B22" s="65" t="s">
        <v>15</v>
      </c>
      <c r="C22" s="163">
        <v>11.395716</v>
      </c>
      <c r="D22" s="165">
        <v>0.16509900000000002</v>
      </c>
      <c r="E22" s="165">
        <v>0.10556499999999999</v>
      </c>
      <c r="F22" s="165">
        <v>0.054044</v>
      </c>
      <c r="G22" s="164">
        <v>0.02076</v>
      </c>
      <c r="H22" s="165">
        <v>9.753385999999999</v>
      </c>
      <c r="I22" s="165">
        <v>112.408377</v>
      </c>
      <c r="J22" s="165">
        <v>74.956226</v>
      </c>
      <c r="K22" s="165">
        <v>10.211791</v>
      </c>
      <c r="L22" s="139">
        <f>M22-SUM(C22:K22)</f>
        <v>5.571161999999987</v>
      </c>
      <c r="M22" s="143">
        <f>'Table 2'!N22</f>
        <v>224.642126</v>
      </c>
    </row>
    <row r="23" spans="2:13" s="63" customFormat="1" ht="15">
      <c r="B23" s="47" t="s">
        <v>16</v>
      </c>
      <c r="C23" s="158">
        <v>420.335534</v>
      </c>
      <c r="D23" s="160">
        <v>7.1182870000000005</v>
      </c>
      <c r="E23" s="160">
        <v>56.216929</v>
      </c>
      <c r="F23" s="160">
        <v>299.36895200000004</v>
      </c>
      <c r="G23" s="159">
        <v>6.952259</v>
      </c>
      <c r="H23" s="160">
        <v>1500.3932419999999</v>
      </c>
      <c r="I23" s="160">
        <v>473.385839</v>
      </c>
      <c r="J23" s="136">
        <v>2106.743857</v>
      </c>
      <c r="K23" s="160">
        <v>201.473408</v>
      </c>
      <c r="L23" s="129">
        <f>M23-SUM(C23:K23)</f>
        <v>60.54247099999975</v>
      </c>
      <c r="M23" s="133">
        <f>'Table 2'!N23</f>
        <v>5132.530777999999</v>
      </c>
    </row>
    <row r="24" spans="2:13" s="63" customFormat="1" ht="15">
      <c r="B24" s="47" t="s">
        <v>17</v>
      </c>
      <c r="C24" s="158">
        <v>9.999999999999999E-05</v>
      </c>
      <c r="D24" s="160">
        <v>0.022180000000000002</v>
      </c>
      <c r="E24" s="160">
        <v>0</v>
      </c>
      <c r="F24" s="160">
        <v>33.942916</v>
      </c>
      <c r="G24" s="159">
        <v>0</v>
      </c>
      <c r="H24" s="160">
        <v>0.058439</v>
      </c>
      <c r="I24" s="160">
        <v>0.023043</v>
      </c>
      <c r="J24" s="160">
        <v>0.6619520000000001</v>
      </c>
      <c r="K24" s="160">
        <v>4.879383</v>
      </c>
      <c r="L24" s="129">
        <f>M24-SUM(C24:K24)</f>
        <v>0.007500000000000284</v>
      </c>
      <c r="M24" s="133">
        <f>'Table 2'!N24</f>
        <v>39.595513</v>
      </c>
    </row>
    <row r="25" spans="2:13" s="63" customFormat="1" ht="15">
      <c r="B25" s="47" t="s">
        <v>18</v>
      </c>
      <c r="C25" s="158">
        <v>1227.1014010000001</v>
      </c>
      <c r="D25" s="160">
        <v>66.69252200000001</v>
      </c>
      <c r="E25" s="160">
        <v>682.4966019999999</v>
      </c>
      <c r="F25" s="160">
        <v>137.058764</v>
      </c>
      <c r="G25" s="159">
        <v>77.744495</v>
      </c>
      <c r="H25" s="160">
        <v>1528.614339</v>
      </c>
      <c r="I25" s="160">
        <v>553.896285</v>
      </c>
      <c r="J25" s="136">
        <v>5121.885253</v>
      </c>
      <c r="K25" s="160">
        <v>870.716732</v>
      </c>
      <c r="L25" s="129">
        <f>M25-SUM(C25:K25)</f>
        <v>189.19190200000048</v>
      </c>
      <c r="M25" s="133">
        <f>'Table 2'!N25</f>
        <v>10455.398295</v>
      </c>
    </row>
    <row r="26" spans="2:13" s="63" customFormat="1" ht="15">
      <c r="B26" s="47" t="s">
        <v>19</v>
      </c>
      <c r="C26" s="158">
        <v>317.138254</v>
      </c>
      <c r="D26" s="160">
        <v>37.209317999999996</v>
      </c>
      <c r="E26" s="160">
        <v>66.252584</v>
      </c>
      <c r="F26" s="160">
        <v>28.937905999999998</v>
      </c>
      <c r="G26" s="159">
        <v>7.787587</v>
      </c>
      <c r="H26" s="160">
        <v>1491.142183</v>
      </c>
      <c r="I26" s="160">
        <v>992.1058390000001</v>
      </c>
      <c r="J26" s="136">
        <v>2261.917061</v>
      </c>
      <c r="K26" s="160">
        <v>673.478763</v>
      </c>
      <c r="L26" s="129">
        <f>M26-SUM(C26:K26)</f>
        <v>184.75839599999927</v>
      </c>
      <c r="M26" s="133">
        <f>'Table 2'!N26</f>
        <v>6060.7278909999995</v>
      </c>
    </row>
    <row r="27" spans="2:13" s="63" customFormat="1" ht="15">
      <c r="B27" s="69" t="s">
        <v>20</v>
      </c>
      <c r="C27" s="173">
        <v>2014.339531</v>
      </c>
      <c r="D27" s="155">
        <v>31.054927</v>
      </c>
      <c r="E27" s="155">
        <v>149.78098400000002</v>
      </c>
      <c r="F27" s="155">
        <v>589.626785</v>
      </c>
      <c r="G27" s="154">
        <v>57.957784</v>
      </c>
      <c r="H27" s="156">
        <v>2293.556151</v>
      </c>
      <c r="I27" s="156">
        <v>3104.585504</v>
      </c>
      <c r="J27" s="156">
        <v>5211.697459</v>
      </c>
      <c r="K27" s="156">
        <v>1784.2241780000002</v>
      </c>
      <c r="L27" s="123">
        <f>M27-SUM(C27:K27)</f>
        <v>31.85970499999894</v>
      </c>
      <c r="M27" s="127">
        <f>'Table 2'!N27</f>
        <v>15268.683008</v>
      </c>
    </row>
    <row r="28" spans="2:13" s="63" customFormat="1" ht="15">
      <c r="B28" s="47" t="s">
        <v>21</v>
      </c>
      <c r="C28" s="158">
        <v>39.430152</v>
      </c>
      <c r="D28" s="160">
        <v>3.981854</v>
      </c>
      <c r="E28" s="160">
        <v>13.882292</v>
      </c>
      <c r="F28" s="160">
        <v>0.05104499999999999</v>
      </c>
      <c r="G28" s="159">
        <v>1.009868</v>
      </c>
      <c r="H28" s="160">
        <v>17.079694</v>
      </c>
      <c r="I28" s="160">
        <v>88.064896</v>
      </c>
      <c r="J28" s="160">
        <v>80.98268</v>
      </c>
      <c r="K28" s="160">
        <v>72.52188299999999</v>
      </c>
      <c r="L28" s="129">
        <f>M28-SUM(C28:K28)</f>
        <v>0.0024050000000102045</v>
      </c>
      <c r="M28" s="133">
        <f>'Table 2'!N28</f>
        <v>317.006769</v>
      </c>
    </row>
    <row r="29" spans="2:13" s="63" customFormat="1" ht="15">
      <c r="B29" s="47" t="s">
        <v>22</v>
      </c>
      <c r="C29" s="158">
        <v>148.888037</v>
      </c>
      <c r="D29" s="160">
        <v>3.949526</v>
      </c>
      <c r="E29" s="160">
        <v>26.76311</v>
      </c>
      <c r="F29" s="160">
        <v>764.824933</v>
      </c>
      <c r="G29" s="159">
        <v>0.265205</v>
      </c>
      <c r="H29" s="160">
        <v>400.39393</v>
      </c>
      <c r="I29" s="160">
        <v>518.392522</v>
      </c>
      <c r="J29" s="160">
        <v>1140.417218</v>
      </c>
      <c r="K29" s="160">
        <v>186.827635</v>
      </c>
      <c r="L29" s="129">
        <f>M29-SUM(C29:K29)</f>
        <v>2.833828999999241</v>
      </c>
      <c r="M29" s="133">
        <f>'Table 2'!N29</f>
        <v>3193.5559449999996</v>
      </c>
    </row>
    <row r="30" spans="2:13" s="63" customFormat="1" ht="15">
      <c r="B30" s="47" t="s">
        <v>23</v>
      </c>
      <c r="C30" s="158">
        <v>40.981815</v>
      </c>
      <c r="D30" s="160">
        <v>3.393384</v>
      </c>
      <c r="E30" s="160">
        <v>10.526391</v>
      </c>
      <c r="F30" s="160">
        <v>0.6158290000000001</v>
      </c>
      <c r="G30" s="159">
        <v>0.48489699999999997</v>
      </c>
      <c r="H30" s="160">
        <v>878.216001</v>
      </c>
      <c r="I30" s="160">
        <v>169.287774</v>
      </c>
      <c r="J30" s="160">
        <v>458.722909</v>
      </c>
      <c r="K30" s="160">
        <v>148.270988</v>
      </c>
      <c r="L30" s="129">
        <f>M30-SUM(C30:K30)</f>
        <v>0.06644299999993564</v>
      </c>
      <c r="M30" s="133">
        <f>'Table 2'!N30</f>
        <v>1710.566431</v>
      </c>
    </row>
    <row r="31" spans="2:13" s="63" customFormat="1" ht="15">
      <c r="B31" s="47" t="s">
        <v>24</v>
      </c>
      <c r="C31" s="158">
        <v>55.59715</v>
      </c>
      <c r="D31" s="160">
        <v>2.76982</v>
      </c>
      <c r="E31" s="160">
        <v>47.895418</v>
      </c>
      <c r="F31" s="160">
        <v>14.178862</v>
      </c>
      <c r="G31" s="159">
        <v>0.254206</v>
      </c>
      <c r="H31" s="160">
        <v>126.59176</v>
      </c>
      <c r="I31" s="160">
        <v>326.085496</v>
      </c>
      <c r="J31" s="136">
        <v>2478.88096</v>
      </c>
      <c r="K31" s="160">
        <v>286.11274</v>
      </c>
      <c r="L31" s="129">
        <f t="shared" si="0"/>
        <v>0.019301000000723434</v>
      </c>
      <c r="M31" s="133">
        <f>'Table 2'!N31</f>
        <v>3338.3857130000006</v>
      </c>
    </row>
    <row r="32" spans="2:13" s="63" customFormat="1" ht="15">
      <c r="B32" s="47" t="s">
        <v>25</v>
      </c>
      <c r="C32" s="158">
        <v>409.226089</v>
      </c>
      <c r="D32" s="160">
        <v>37.1328</v>
      </c>
      <c r="E32" s="160">
        <v>282.90567799999997</v>
      </c>
      <c r="F32" s="160">
        <v>392.81649000000004</v>
      </c>
      <c r="G32" s="159">
        <v>3.4606709999999996</v>
      </c>
      <c r="H32" s="160">
        <v>1067.37977</v>
      </c>
      <c r="I32" s="160">
        <v>1159.7033450000001</v>
      </c>
      <c r="J32" s="136">
        <v>1968.9863110000001</v>
      </c>
      <c r="K32" s="160">
        <v>505.758464</v>
      </c>
      <c r="L32" s="129">
        <f>M32-SUM(C32:K32)</f>
        <v>249.03005799999937</v>
      </c>
      <c r="M32" s="133">
        <f>'Table 2'!N32</f>
        <v>6076.399676</v>
      </c>
    </row>
    <row r="33" spans="2:13" s="63" customFormat="1" ht="15">
      <c r="B33" s="47" t="s">
        <v>26</v>
      </c>
      <c r="C33" s="158">
        <v>119.55388</v>
      </c>
      <c r="D33" s="160">
        <v>3.731969</v>
      </c>
      <c r="E33" s="160">
        <v>18.849237000000002</v>
      </c>
      <c r="F33" s="160">
        <v>17.508876</v>
      </c>
      <c r="G33" s="159">
        <v>8.387309</v>
      </c>
      <c r="H33" s="160">
        <v>375.302775</v>
      </c>
      <c r="I33" s="160">
        <v>337.1732</v>
      </c>
      <c r="J33" s="136">
        <v>2195.6786519999996</v>
      </c>
      <c r="K33" s="160">
        <v>171.46281299999998</v>
      </c>
      <c r="L33" s="129">
        <f t="shared" si="0"/>
        <v>94.2766859999997</v>
      </c>
      <c r="M33" s="133">
        <f>'Table 2'!N33</f>
        <v>3341.9253969999995</v>
      </c>
    </row>
    <row r="34" spans="2:13" s="63" customFormat="1" ht="15">
      <c r="B34" s="48" t="s">
        <v>27</v>
      </c>
      <c r="C34" s="168">
        <v>151.028188</v>
      </c>
      <c r="D34" s="170">
        <v>63.01715300000001</v>
      </c>
      <c r="E34" s="170">
        <v>72.802931</v>
      </c>
      <c r="F34" s="170">
        <v>54.719074</v>
      </c>
      <c r="G34" s="169">
        <v>0.903181</v>
      </c>
      <c r="H34" s="170">
        <v>1137.141881</v>
      </c>
      <c r="I34" s="170">
        <v>485.46507</v>
      </c>
      <c r="J34" s="174">
        <v>3432.2707389999996</v>
      </c>
      <c r="K34" s="170">
        <v>904.94068</v>
      </c>
      <c r="L34" s="147">
        <f t="shared" si="0"/>
        <v>705.6017260000008</v>
      </c>
      <c r="M34" s="151">
        <f>'Table 2'!N34</f>
        <v>7007.890623</v>
      </c>
    </row>
    <row r="35" spans="2:13" s="63" customFormat="1" ht="15">
      <c r="B35" s="61"/>
      <c r="C35" s="175"/>
      <c r="D35" s="175"/>
      <c r="E35" s="175"/>
      <c r="F35" s="175"/>
      <c r="G35" s="175"/>
      <c r="H35" s="175"/>
      <c r="I35" s="175"/>
      <c r="J35" s="176"/>
      <c r="K35" s="175"/>
      <c r="L35" s="177"/>
      <c r="M35" s="177"/>
    </row>
    <row r="36" spans="2:4" ht="15">
      <c r="B36" s="50" t="s">
        <v>122</v>
      </c>
      <c r="C36" s="50"/>
      <c r="D36" s="50"/>
    </row>
    <row r="37" spans="2:6" ht="15">
      <c r="B37" s="50" t="s">
        <v>185</v>
      </c>
      <c r="C37" s="50"/>
      <c r="D37" s="50"/>
      <c r="E37" s="50"/>
      <c r="F37" s="50"/>
    </row>
    <row r="38" spans="2:6" ht="15">
      <c r="B38" s="211" t="s">
        <v>134</v>
      </c>
      <c r="C38" s="211"/>
      <c r="D38" s="211"/>
      <c r="E38" s="50"/>
      <c r="F38" s="50"/>
    </row>
  </sheetData>
  <mergeCells count="1">
    <mergeCell ref="B38:D3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showGridLines="0" workbookViewId="0" topLeftCell="A1">
      <selection activeCell="B4" sqref="B4:H57"/>
    </sheetView>
  </sheetViews>
  <sheetFormatPr defaultColWidth="9.140625" defaultRowHeight="15"/>
  <cols>
    <col min="1" max="1" width="3.57421875" style="179" customWidth="1"/>
    <col min="2" max="2" width="10.8515625" style="180" customWidth="1"/>
    <col min="3" max="3" width="42.00390625" style="179" customWidth="1"/>
    <col min="4" max="4" width="11.7109375" style="200" customWidth="1"/>
    <col min="5" max="5" width="6.57421875" style="180" customWidth="1"/>
    <col min="6" max="6" width="58.7109375" style="179" customWidth="1"/>
    <col min="7" max="7" width="11.7109375" style="200" customWidth="1"/>
    <col min="8" max="8" width="6.57421875" style="180" customWidth="1"/>
    <col min="9" max="9" width="11.421875" style="180" bestFit="1" customWidth="1"/>
    <col min="10" max="16384" width="9.140625" style="180" customWidth="1"/>
  </cols>
  <sheetData>
    <row r="1" spans="2:8" ht="12" customHeight="1">
      <c r="B1" s="178"/>
      <c r="C1" s="178"/>
      <c r="D1" s="178"/>
      <c r="E1" s="178"/>
      <c r="F1" s="178"/>
      <c r="G1" s="178"/>
      <c r="H1" s="178"/>
    </row>
    <row r="2" spans="2:8" ht="12" customHeight="1">
      <c r="B2" s="68" t="s">
        <v>181</v>
      </c>
      <c r="C2" s="178"/>
      <c r="D2" s="178"/>
      <c r="E2" s="178"/>
      <c r="F2" s="178"/>
      <c r="G2" s="178"/>
      <c r="H2" s="178"/>
    </row>
    <row r="3" spans="2:8" ht="15">
      <c r="B3" s="178"/>
      <c r="C3" s="178"/>
      <c r="D3" s="178"/>
      <c r="E3" s="178"/>
      <c r="F3" s="178"/>
      <c r="G3" s="178"/>
      <c r="H3" s="178"/>
    </row>
    <row r="4" spans="2:9" ht="15">
      <c r="B4" s="59"/>
      <c r="C4" s="219" t="s">
        <v>58</v>
      </c>
      <c r="D4" s="220"/>
      <c r="E4" s="220"/>
      <c r="F4" s="219" t="s">
        <v>59</v>
      </c>
      <c r="G4" s="220"/>
      <c r="H4" s="220"/>
      <c r="I4" s="181"/>
    </row>
    <row r="5" spans="2:9" ht="15">
      <c r="B5" s="54"/>
      <c r="C5" s="66" t="s">
        <v>164</v>
      </c>
      <c r="D5" s="66" t="s">
        <v>120</v>
      </c>
      <c r="E5" s="67" t="s">
        <v>127</v>
      </c>
      <c r="F5" s="55" t="s">
        <v>164</v>
      </c>
      <c r="G5" s="66" t="s">
        <v>120</v>
      </c>
      <c r="H5" s="66" t="s">
        <v>127</v>
      </c>
      <c r="I5" s="181"/>
    </row>
    <row r="6" spans="2:9" ht="12" customHeight="1">
      <c r="B6" s="182" t="s">
        <v>0</v>
      </c>
      <c r="C6" s="183" t="s">
        <v>144</v>
      </c>
      <c r="D6" s="184">
        <v>174684.16543199998</v>
      </c>
      <c r="E6" s="185">
        <v>65.9467292078292</v>
      </c>
      <c r="F6" s="76" t="s">
        <v>172</v>
      </c>
      <c r="G6" s="184">
        <v>20314.27086</v>
      </c>
      <c r="H6" s="186">
        <v>12.004581346395609</v>
      </c>
      <c r="I6" s="181"/>
    </row>
    <row r="7" spans="2:9" ht="12" customHeight="1">
      <c r="B7" s="182"/>
      <c r="C7" s="187" t="s">
        <v>166</v>
      </c>
      <c r="D7" s="188">
        <v>19701.464265</v>
      </c>
      <c r="E7" s="189">
        <v>7.437692624678347</v>
      </c>
      <c r="F7" s="77" t="s">
        <v>150</v>
      </c>
      <c r="G7" s="188">
        <v>14652.767478</v>
      </c>
      <c r="H7" s="190">
        <v>8.658954109242934</v>
      </c>
      <c r="I7" s="181"/>
    </row>
    <row r="8" spans="2:9" ht="12" customHeight="1">
      <c r="B8" s="182"/>
      <c r="C8" s="187" t="s">
        <v>141</v>
      </c>
      <c r="D8" s="188">
        <v>7732.238476</v>
      </c>
      <c r="E8" s="189">
        <v>2.9190730349604976</v>
      </c>
      <c r="F8" s="77" t="s">
        <v>151</v>
      </c>
      <c r="G8" s="188">
        <v>11852.360738</v>
      </c>
      <c r="H8" s="190">
        <v>7.0040726347855</v>
      </c>
      <c r="I8" s="181"/>
    </row>
    <row r="9" spans="2:9" ht="12" customHeight="1">
      <c r="B9" s="182"/>
      <c r="C9" s="187" t="s">
        <v>142</v>
      </c>
      <c r="D9" s="188">
        <v>5089.05443</v>
      </c>
      <c r="E9" s="189">
        <v>1.9212187526508027</v>
      </c>
      <c r="F9" s="77" t="s">
        <v>173</v>
      </c>
      <c r="G9" s="188">
        <v>11128.046127</v>
      </c>
      <c r="H9" s="190">
        <v>6.576043800865914</v>
      </c>
      <c r="I9" s="181"/>
    </row>
    <row r="10" spans="2:9" ht="12" customHeight="1">
      <c r="B10" s="191"/>
      <c r="C10" s="192" t="s">
        <v>143</v>
      </c>
      <c r="D10" s="193">
        <v>4957.03713</v>
      </c>
      <c r="E10" s="194">
        <v>1.8713796094616177</v>
      </c>
      <c r="F10" s="78" t="s">
        <v>145</v>
      </c>
      <c r="G10" s="193">
        <v>10001.803703</v>
      </c>
      <c r="H10" s="195">
        <v>5.910498436828675</v>
      </c>
      <c r="I10" s="181"/>
    </row>
    <row r="11" spans="2:9" ht="12" customHeight="1">
      <c r="B11" s="182" t="s">
        <v>28</v>
      </c>
      <c r="C11" s="183" t="s">
        <v>144</v>
      </c>
      <c r="D11" s="184">
        <v>29992.178668</v>
      </c>
      <c r="E11" s="196">
        <v>62.46632525594232</v>
      </c>
      <c r="F11" s="76" t="s">
        <v>172</v>
      </c>
      <c r="G11" s="184">
        <v>8316.310841</v>
      </c>
      <c r="H11" s="186">
        <v>17.390666099195396</v>
      </c>
      <c r="I11" s="181"/>
    </row>
    <row r="12" spans="2:9" ht="12" customHeight="1">
      <c r="B12" s="182"/>
      <c r="C12" s="187" t="s">
        <v>143</v>
      </c>
      <c r="D12" s="188">
        <v>1601.7180070000002</v>
      </c>
      <c r="E12" s="197">
        <v>3.3359843278178793</v>
      </c>
      <c r="F12" s="77" t="s">
        <v>150</v>
      </c>
      <c r="G12" s="188">
        <v>5040.585349</v>
      </c>
      <c r="H12" s="190">
        <v>10.5406277404627</v>
      </c>
      <c r="I12" s="181"/>
    </row>
    <row r="13" spans="2:12" ht="12" customHeight="1">
      <c r="B13" s="182"/>
      <c r="C13" s="187" t="s">
        <v>141</v>
      </c>
      <c r="D13" s="188">
        <v>652.996399</v>
      </c>
      <c r="E13" s="197">
        <v>1.3600307567657324</v>
      </c>
      <c r="F13" s="77" t="s">
        <v>173</v>
      </c>
      <c r="G13" s="188">
        <v>4066.5169739999997</v>
      </c>
      <c r="H13" s="190">
        <v>8.503703172432253</v>
      </c>
      <c r="I13" s="181"/>
      <c r="L13" s="205"/>
    </row>
    <row r="14" spans="2:9" ht="12" customHeight="1">
      <c r="B14" s="182"/>
      <c r="C14" s="187" t="s">
        <v>142</v>
      </c>
      <c r="D14" s="188">
        <v>565.774587</v>
      </c>
      <c r="E14" s="197">
        <v>1.1783691929921802</v>
      </c>
      <c r="F14" s="77" t="s">
        <v>145</v>
      </c>
      <c r="G14" s="188">
        <v>3426.389961</v>
      </c>
      <c r="H14" s="190">
        <v>7.165100592875509</v>
      </c>
      <c r="I14" s="181"/>
    </row>
    <row r="15" spans="2:9" ht="12" customHeight="1">
      <c r="B15" s="191"/>
      <c r="C15" s="192" t="s">
        <v>145</v>
      </c>
      <c r="D15" s="193">
        <v>374.384019</v>
      </c>
      <c r="E15" s="198">
        <v>0.7797497527724748</v>
      </c>
      <c r="F15" s="78" t="s">
        <v>158</v>
      </c>
      <c r="G15" s="193">
        <v>2838.657327</v>
      </c>
      <c r="H15" s="195">
        <v>5.936062598876529</v>
      </c>
      <c r="I15" s="181"/>
    </row>
    <row r="16" spans="2:9" ht="12" customHeight="1">
      <c r="B16" s="182" t="s">
        <v>11</v>
      </c>
      <c r="C16" s="183" t="s">
        <v>144</v>
      </c>
      <c r="D16" s="184">
        <v>20279.953519</v>
      </c>
      <c r="E16" s="196">
        <v>60.1977066531322</v>
      </c>
      <c r="F16" s="76" t="s">
        <v>150</v>
      </c>
      <c r="G16" s="184">
        <v>2210.446382</v>
      </c>
      <c r="H16" s="186">
        <v>14.733191801564635</v>
      </c>
      <c r="I16" s="181"/>
    </row>
    <row r="17" spans="2:9" ht="12" customHeight="1">
      <c r="B17" s="182"/>
      <c r="C17" s="187" t="s">
        <v>166</v>
      </c>
      <c r="D17" s="188">
        <v>7708.192244</v>
      </c>
      <c r="E17" s="197">
        <v>22.880500938798075</v>
      </c>
      <c r="F17" s="77" t="s">
        <v>153</v>
      </c>
      <c r="G17" s="188">
        <v>1768.831003</v>
      </c>
      <c r="H17" s="190">
        <v>11.78971208891008</v>
      </c>
      <c r="I17" s="181"/>
    </row>
    <row r="18" spans="2:9" ht="12" customHeight="1">
      <c r="B18" s="182"/>
      <c r="C18" s="187" t="s">
        <v>141</v>
      </c>
      <c r="D18" s="188">
        <v>2192.840682</v>
      </c>
      <c r="E18" s="197">
        <v>6.509086916220872</v>
      </c>
      <c r="F18" s="77" t="s">
        <v>173</v>
      </c>
      <c r="G18" s="188">
        <v>1405.9887879999999</v>
      </c>
      <c r="H18" s="190">
        <v>9.37127570844349</v>
      </c>
      <c r="I18" s="181"/>
    </row>
    <row r="19" spans="2:9" ht="12" customHeight="1">
      <c r="B19" s="182"/>
      <c r="C19" s="187" t="s">
        <v>167</v>
      </c>
      <c r="D19" s="188">
        <v>625.530387</v>
      </c>
      <c r="E19" s="197">
        <v>1.8567840751689775</v>
      </c>
      <c r="F19" s="77" t="s">
        <v>154</v>
      </c>
      <c r="G19" s="188">
        <v>944.993732</v>
      </c>
      <c r="H19" s="190">
        <v>6.298625480449391</v>
      </c>
      <c r="I19" s="181"/>
    </row>
    <row r="20" spans="2:9" ht="12" customHeight="1">
      <c r="B20" s="191"/>
      <c r="C20" s="192" t="s">
        <v>142</v>
      </c>
      <c r="D20" s="193">
        <v>352.940618</v>
      </c>
      <c r="E20" s="198">
        <v>1.0476461777111035</v>
      </c>
      <c r="F20" s="78" t="s">
        <v>155</v>
      </c>
      <c r="G20" s="193">
        <v>831.79187</v>
      </c>
      <c r="H20" s="195">
        <v>5.544106050020496</v>
      </c>
      <c r="I20" s="181"/>
    </row>
    <row r="21" spans="1:9" ht="12" customHeight="1">
      <c r="A21" s="180"/>
      <c r="B21" s="182" t="s">
        <v>18</v>
      </c>
      <c r="C21" s="183" t="s">
        <v>144</v>
      </c>
      <c r="D21" s="184">
        <v>25103.549406</v>
      </c>
      <c r="E21" s="196">
        <v>81.13379025848002</v>
      </c>
      <c r="F21" s="76" t="s">
        <v>156</v>
      </c>
      <c r="G21" s="184">
        <v>1447.214544</v>
      </c>
      <c r="H21" s="186">
        <v>13.841792566545166</v>
      </c>
      <c r="I21" s="181"/>
    </row>
    <row r="22" spans="1:9" ht="12" customHeight="1">
      <c r="A22" s="180"/>
      <c r="B22" s="182"/>
      <c r="C22" s="187" t="s">
        <v>143</v>
      </c>
      <c r="D22" s="188">
        <v>877.7286720000001</v>
      </c>
      <c r="E22" s="197">
        <v>2.8367882495883823</v>
      </c>
      <c r="F22" s="77" t="s">
        <v>157</v>
      </c>
      <c r="G22" s="188">
        <v>830.114668</v>
      </c>
      <c r="H22" s="190">
        <v>7.939579579641447</v>
      </c>
      <c r="I22" s="181"/>
    </row>
    <row r="23" spans="1:9" ht="12" customHeight="1">
      <c r="A23" s="180"/>
      <c r="B23" s="182"/>
      <c r="C23" s="187" t="s">
        <v>142</v>
      </c>
      <c r="D23" s="188">
        <v>643.1018339999999</v>
      </c>
      <c r="E23" s="197">
        <v>2.078482547257996</v>
      </c>
      <c r="F23" s="77" t="s">
        <v>172</v>
      </c>
      <c r="G23" s="188">
        <v>752.075533</v>
      </c>
      <c r="H23" s="190">
        <v>7.193179176728819</v>
      </c>
      <c r="I23" s="181"/>
    </row>
    <row r="24" spans="1:9" ht="12" customHeight="1">
      <c r="A24" s="180"/>
      <c r="B24" s="182"/>
      <c r="C24" s="187" t="s">
        <v>141</v>
      </c>
      <c r="D24" s="188">
        <v>343.66026</v>
      </c>
      <c r="E24" s="197">
        <v>1.1106978939141778</v>
      </c>
      <c r="F24" s="77" t="s">
        <v>173</v>
      </c>
      <c r="G24" s="188">
        <v>605.921147</v>
      </c>
      <c r="H24" s="190">
        <v>5.795294735828139</v>
      </c>
      <c r="I24" s="181"/>
    </row>
    <row r="25" spans="1:9" ht="12" customHeight="1">
      <c r="A25" s="180"/>
      <c r="B25" s="191"/>
      <c r="C25" s="192" t="s">
        <v>168</v>
      </c>
      <c r="D25" s="193">
        <v>261.188621</v>
      </c>
      <c r="E25" s="198">
        <v>0.8441524523639958</v>
      </c>
      <c r="F25" s="78" t="s">
        <v>145</v>
      </c>
      <c r="G25" s="193">
        <v>583.811815</v>
      </c>
      <c r="H25" s="195">
        <v>5.583831419212328</v>
      </c>
      <c r="I25" s="181"/>
    </row>
    <row r="26" spans="1:9" ht="12" customHeight="1">
      <c r="A26" s="180"/>
      <c r="B26" s="182" t="s">
        <v>20</v>
      </c>
      <c r="C26" s="183" t="s">
        <v>144</v>
      </c>
      <c r="D26" s="184">
        <v>12992.338051</v>
      </c>
      <c r="E26" s="196">
        <v>60.58336968854897</v>
      </c>
      <c r="F26" s="76" t="s">
        <v>172</v>
      </c>
      <c r="G26" s="184">
        <v>1266.4143219999999</v>
      </c>
      <c r="H26" s="186">
        <v>8.294194864982556</v>
      </c>
      <c r="I26" s="181"/>
    </row>
    <row r="27" spans="1:9" ht="12" customHeight="1">
      <c r="A27" s="180"/>
      <c r="B27" s="182"/>
      <c r="C27" s="187" t="s">
        <v>169</v>
      </c>
      <c r="D27" s="188">
        <v>3009.4728370000003</v>
      </c>
      <c r="E27" s="197">
        <v>14.03319439010318</v>
      </c>
      <c r="F27" s="77" t="s">
        <v>145</v>
      </c>
      <c r="G27" s="188">
        <v>1081.229339</v>
      </c>
      <c r="H27" s="190">
        <v>7.081352978730987</v>
      </c>
      <c r="I27" s="181"/>
    </row>
    <row r="28" spans="1:9" ht="12" customHeight="1">
      <c r="A28" s="180"/>
      <c r="B28" s="182"/>
      <c r="C28" s="187" t="s">
        <v>166</v>
      </c>
      <c r="D28" s="188">
        <v>942.335223</v>
      </c>
      <c r="E28" s="197">
        <v>4.394116206140135</v>
      </c>
      <c r="F28" s="77" t="s">
        <v>174</v>
      </c>
      <c r="G28" s="188">
        <v>915.788402</v>
      </c>
      <c r="H28" s="190">
        <v>5.997821826022416</v>
      </c>
      <c r="I28" s="181"/>
    </row>
    <row r="29" spans="1:9" ht="12" customHeight="1">
      <c r="A29" s="180"/>
      <c r="B29" s="182"/>
      <c r="C29" s="187" t="s">
        <v>141</v>
      </c>
      <c r="D29" s="188">
        <v>758.1672130000001</v>
      </c>
      <c r="E29" s="197">
        <v>3.5353393954662775</v>
      </c>
      <c r="F29" s="77" t="s">
        <v>150</v>
      </c>
      <c r="G29" s="188">
        <v>862.496819</v>
      </c>
      <c r="H29" s="190">
        <v>5.648796419102396</v>
      </c>
      <c r="I29" s="181"/>
    </row>
    <row r="30" spans="1:9" ht="12" customHeight="1">
      <c r="A30" s="180"/>
      <c r="B30" s="191"/>
      <c r="C30" s="192" t="s">
        <v>142</v>
      </c>
      <c r="D30" s="193">
        <v>504.386654</v>
      </c>
      <c r="E30" s="198">
        <v>2.351958747171013</v>
      </c>
      <c r="F30" s="78" t="s">
        <v>175</v>
      </c>
      <c r="G30" s="193">
        <v>838.794386</v>
      </c>
      <c r="H30" s="195">
        <v>5.4935608104544125</v>
      </c>
      <c r="I30" s="181"/>
    </row>
    <row r="31" spans="1:9" ht="12" customHeight="1">
      <c r="A31" s="180"/>
      <c r="B31" s="182" t="s">
        <v>10</v>
      </c>
      <c r="C31" s="183" t="s">
        <v>144</v>
      </c>
      <c r="D31" s="184">
        <v>15481.312821</v>
      </c>
      <c r="E31" s="196">
        <v>85.4703248237498</v>
      </c>
      <c r="F31" s="76" t="s">
        <v>165</v>
      </c>
      <c r="G31" s="184">
        <v>1517.3129119999999</v>
      </c>
      <c r="H31" s="186">
        <v>14.890668005837792</v>
      </c>
      <c r="I31" s="181"/>
    </row>
    <row r="32" spans="1:9" ht="12" customHeight="1">
      <c r="A32" s="180"/>
      <c r="B32" s="182"/>
      <c r="C32" s="187" t="s">
        <v>167</v>
      </c>
      <c r="D32" s="188">
        <v>649.966841</v>
      </c>
      <c r="E32" s="197">
        <v>3.5883828243287295</v>
      </c>
      <c r="F32" s="77" t="s">
        <v>158</v>
      </c>
      <c r="G32" s="188">
        <v>1063.7633369999999</v>
      </c>
      <c r="H32" s="190">
        <v>10.439604489472075</v>
      </c>
      <c r="I32" s="181"/>
    </row>
    <row r="33" spans="1:9" ht="12" customHeight="1">
      <c r="A33" s="180"/>
      <c r="B33" s="182"/>
      <c r="C33" s="187" t="s">
        <v>142</v>
      </c>
      <c r="D33" s="188">
        <v>231.015322</v>
      </c>
      <c r="E33" s="197">
        <v>1.275405699691026</v>
      </c>
      <c r="F33" s="77" t="s">
        <v>159</v>
      </c>
      <c r="G33" s="188">
        <v>769.573592</v>
      </c>
      <c r="H33" s="190">
        <v>7.552473042246191</v>
      </c>
      <c r="I33" s="181"/>
    </row>
    <row r="34" spans="1:9" ht="12" customHeight="1">
      <c r="A34" s="180"/>
      <c r="B34" s="182"/>
      <c r="C34" s="187" t="s">
        <v>165</v>
      </c>
      <c r="D34" s="188">
        <v>209.89435500000002</v>
      </c>
      <c r="E34" s="197">
        <v>1.1587995739086587</v>
      </c>
      <c r="F34" s="77" t="s">
        <v>145</v>
      </c>
      <c r="G34" s="188">
        <v>752.4679520000001</v>
      </c>
      <c r="H34" s="190">
        <v>7.384601007247402</v>
      </c>
      <c r="I34" s="181"/>
    </row>
    <row r="35" spans="1:9" ht="12" customHeight="1">
      <c r="A35" s="180"/>
      <c r="B35" s="191"/>
      <c r="C35" s="192" t="s">
        <v>168</v>
      </c>
      <c r="D35" s="193">
        <v>195.09663</v>
      </c>
      <c r="E35" s="198">
        <v>1.0771032489893082</v>
      </c>
      <c r="F35" s="78" t="s">
        <v>150</v>
      </c>
      <c r="G35" s="193">
        <v>633.8633550000001</v>
      </c>
      <c r="H35" s="195">
        <v>6.22063432382595</v>
      </c>
      <c r="I35" s="181"/>
    </row>
    <row r="36" spans="1:9" ht="12" customHeight="1">
      <c r="A36" s="180"/>
      <c r="B36" s="182" t="s">
        <v>25</v>
      </c>
      <c r="C36" s="183" t="s">
        <v>144</v>
      </c>
      <c r="D36" s="184">
        <v>7626.561718999999</v>
      </c>
      <c r="E36" s="196">
        <v>68.83395320918136</v>
      </c>
      <c r="F36" s="76" t="s">
        <v>160</v>
      </c>
      <c r="G36" s="184">
        <v>664.317764</v>
      </c>
      <c r="H36" s="186">
        <v>10.93275293631294</v>
      </c>
      <c r="I36" s="181"/>
    </row>
    <row r="37" spans="1:9" ht="12" customHeight="1">
      <c r="A37" s="180"/>
      <c r="B37" s="182"/>
      <c r="C37" s="187" t="s">
        <v>170</v>
      </c>
      <c r="D37" s="188">
        <v>483.99269400000003</v>
      </c>
      <c r="E37" s="197">
        <v>4.36830273980264</v>
      </c>
      <c r="F37" s="77" t="s">
        <v>173</v>
      </c>
      <c r="G37" s="188">
        <v>552.190689</v>
      </c>
      <c r="H37" s="190">
        <v>9.087464920732447</v>
      </c>
      <c r="I37" s="181"/>
    </row>
    <row r="38" spans="1:9" ht="12" customHeight="1">
      <c r="A38" s="180"/>
      <c r="B38" s="182"/>
      <c r="C38" s="187" t="s">
        <v>171</v>
      </c>
      <c r="D38" s="188">
        <v>397.695343</v>
      </c>
      <c r="E38" s="197">
        <v>3.5894212412091715</v>
      </c>
      <c r="F38" s="77" t="s">
        <v>150</v>
      </c>
      <c r="G38" s="188">
        <v>422.109758</v>
      </c>
      <c r="H38" s="190">
        <v>6.9467082566541825</v>
      </c>
      <c r="I38" s="181"/>
    </row>
    <row r="39" spans="1:9" ht="12" customHeight="1">
      <c r="A39" s="180"/>
      <c r="B39" s="182"/>
      <c r="C39" s="187" t="s">
        <v>142</v>
      </c>
      <c r="D39" s="188">
        <v>257.16418000000004</v>
      </c>
      <c r="E39" s="197">
        <v>2.321049482769877</v>
      </c>
      <c r="F39" s="77" t="s">
        <v>144</v>
      </c>
      <c r="G39" s="188">
        <v>392.542102</v>
      </c>
      <c r="H39" s="190">
        <v>6.460109981745052</v>
      </c>
      <c r="I39" s="181"/>
    </row>
    <row r="40" spans="1:9" ht="12" customHeight="1">
      <c r="A40" s="180"/>
      <c r="B40" s="191"/>
      <c r="C40" s="192" t="s">
        <v>166</v>
      </c>
      <c r="D40" s="193">
        <v>171.234571</v>
      </c>
      <c r="E40" s="198">
        <v>1.5454870598691925</v>
      </c>
      <c r="F40" s="78" t="s">
        <v>145</v>
      </c>
      <c r="G40" s="193">
        <v>328.569897</v>
      </c>
      <c r="H40" s="195">
        <v>5.407312134153304</v>
      </c>
      <c r="I40" s="181"/>
    </row>
    <row r="41" spans="1:9" ht="12" customHeight="1">
      <c r="A41" s="180"/>
      <c r="B41" s="182" t="s">
        <v>9</v>
      </c>
      <c r="C41" s="183" t="s">
        <v>144</v>
      </c>
      <c r="D41" s="184">
        <v>9035.560412</v>
      </c>
      <c r="E41" s="196">
        <v>81.62325133832171</v>
      </c>
      <c r="F41" s="76" t="s">
        <v>172</v>
      </c>
      <c r="G41" s="184">
        <v>607.943247</v>
      </c>
      <c r="H41" s="186">
        <v>15.719879979582343</v>
      </c>
      <c r="I41" s="181"/>
    </row>
    <row r="42" spans="1:9" ht="12" customHeight="1">
      <c r="A42" s="180"/>
      <c r="B42" s="182"/>
      <c r="C42" s="187" t="s">
        <v>146</v>
      </c>
      <c r="D42" s="188">
        <v>544.8846269999999</v>
      </c>
      <c r="E42" s="197">
        <v>4.922246416607621</v>
      </c>
      <c r="F42" s="77" t="s">
        <v>174</v>
      </c>
      <c r="G42" s="188">
        <v>390.823611</v>
      </c>
      <c r="H42" s="190">
        <v>10.105713466551554</v>
      </c>
      <c r="I42" s="181"/>
    </row>
    <row r="43" spans="1:9" ht="12" customHeight="1">
      <c r="A43" s="180"/>
      <c r="B43" s="182"/>
      <c r="C43" s="187" t="s">
        <v>141</v>
      </c>
      <c r="D43" s="188">
        <v>316.84326400000003</v>
      </c>
      <c r="E43" s="197">
        <v>2.862221732033307</v>
      </c>
      <c r="F43" s="77" t="s">
        <v>153</v>
      </c>
      <c r="G43" s="188">
        <v>282.024648</v>
      </c>
      <c r="H43" s="190">
        <v>7.292446523127443</v>
      </c>
      <c r="I43" s="181"/>
    </row>
    <row r="44" spans="1:9" ht="12" customHeight="1">
      <c r="A44" s="180"/>
      <c r="B44" s="182"/>
      <c r="C44" s="187" t="s">
        <v>142</v>
      </c>
      <c r="D44" s="188">
        <v>239.697946</v>
      </c>
      <c r="E44" s="197">
        <v>2.1653250932453028</v>
      </c>
      <c r="F44" s="77" t="s">
        <v>148</v>
      </c>
      <c r="G44" s="188">
        <v>280.68208100000004</v>
      </c>
      <c r="H44" s="190">
        <v>7.25773112459527</v>
      </c>
      <c r="I44" s="181"/>
    </row>
    <row r="45" spans="1:9" ht="12" customHeight="1">
      <c r="A45" s="180"/>
      <c r="B45" s="191"/>
      <c r="C45" s="192" t="s">
        <v>147</v>
      </c>
      <c r="D45" s="193">
        <v>185.12804599999998</v>
      </c>
      <c r="E45" s="198">
        <v>1.672364783081081</v>
      </c>
      <c r="F45" s="78" t="s">
        <v>150</v>
      </c>
      <c r="G45" s="193">
        <v>208.022131</v>
      </c>
      <c r="H45" s="195">
        <v>5.378927964993014</v>
      </c>
      <c r="I45" s="181"/>
    </row>
    <row r="46" spans="1:9" ht="12" customHeight="1">
      <c r="A46" s="180"/>
      <c r="B46" s="182" t="s">
        <v>2</v>
      </c>
      <c r="C46" s="183" t="s">
        <v>144</v>
      </c>
      <c r="D46" s="184">
        <v>5789.200013000001</v>
      </c>
      <c r="E46" s="196">
        <v>52.85874191025716</v>
      </c>
      <c r="F46" s="76" t="s">
        <v>151</v>
      </c>
      <c r="G46" s="184">
        <v>1485.419381</v>
      </c>
      <c r="H46" s="186">
        <v>22.181041099760986</v>
      </c>
      <c r="I46" s="181"/>
    </row>
    <row r="47" spans="1:9" ht="12" customHeight="1">
      <c r="A47" s="180"/>
      <c r="B47" s="182"/>
      <c r="C47" s="187" t="s">
        <v>148</v>
      </c>
      <c r="D47" s="188">
        <v>2467.683769</v>
      </c>
      <c r="E47" s="197">
        <v>22.531378976161427</v>
      </c>
      <c r="F47" s="77" t="s">
        <v>172</v>
      </c>
      <c r="G47" s="188">
        <v>593.89536</v>
      </c>
      <c r="H47" s="190">
        <v>8.868348937421967</v>
      </c>
      <c r="I47" s="181"/>
    </row>
    <row r="48" spans="1:9" ht="12" customHeight="1">
      <c r="A48" s="180"/>
      <c r="B48" s="182"/>
      <c r="C48" s="187" t="s">
        <v>141</v>
      </c>
      <c r="D48" s="188">
        <v>777.870192</v>
      </c>
      <c r="E48" s="197">
        <v>7.10240441274769</v>
      </c>
      <c r="F48" s="77" t="s">
        <v>150</v>
      </c>
      <c r="G48" s="188">
        <v>396.173077</v>
      </c>
      <c r="H48" s="190">
        <v>5.915858791097713</v>
      </c>
      <c r="I48" s="181"/>
    </row>
    <row r="49" spans="1:9" ht="12" customHeight="1">
      <c r="A49" s="180"/>
      <c r="B49" s="182"/>
      <c r="C49" s="187" t="s">
        <v>167</v>
      </c>
      <c r="D49" s="188">
        <v>323.223201</v>
      </c>
      <c r="E49" s="197">
        <v>2.951214627703376</v>
      </c>
      <c r="F49" s="77" t="s">
        <v>173</v>
      </c>
      <c r="G49" s="188">
        <v>390.572889</v>
      </c>
      <c r="H49" s="190">
        <v>5.832233922738473</v>
      </c>
      <c r="I49" s="181"/>
    </row>
    <row r="50" spans="1:9" ht="12" customHeight="1">
      <c r="A50" s="180"/>
      <c r="B50" s="191"/>
      <c r="C50" s="192" t="s">
        <v>142</v>
      </c>
      <c r="D50" s="193">
        <v>294.73902499999997</v>
      </c>
      <c r="E50" s="198">
        <v>2.691137638770649</v>
      </c>
      <c r="F50" s="78" t="s">
        <v>161</v>
      </c>
      <c r="G50" s="193">
        <v>376.96923</v>
      </c>
      <c r="H50" s="195">
        <v>5.629097136423623</v>
      </c>
      <c r="I50" s="181"/>
    </row>
    <row r="51" spans="1:9" ht="12" customHeight="1">
      <c r="A51" s="180"/>
      <c r="B51" s="182" t="s">
        <v>162</v>
      </c>
      <c r="C51" s="183" t="s">
        <v>144</v>
      </c>
      <c r="D51" s="184">
        <v>5408.348754000001</v>
      </c>
      <c r="E51" s="196">
        <v>56.63796600291785</v>
      </c>
      <c r="F51" s="76" t="s">
        <v>172</v>
      </c>
      <c r="G51" s="184">
        <v>1630.336559</v>
      </c>
      <c r="H51" s="186">
        <v>23.264298013573605</v>
      </c>
      <c r="I51" s="181"/>
    </row>
    <row r="52" spans="1:9" ht="12" customHeight="1">
      <c r="A52" s="180"/>
      <c r="B52" s="182" t="s">
        <v>163</v>
      </c>
      <c r="C52" s="187" t="s">
        <v>142</v>
      </c>
      <c r="D52" s="188">
        <v>1294.468275</v>
      </c>
      <c r="E52" s="197">
        <v>13.55608772401768</v>
      </c>
      <c r="F52" s="77" t="s">
        <v>149</v>
      </c>
      <c r="G52" s="188">
        <v>642.134517</v>
      </c>
      <c r="H52" s="190">
        <v>9.163021393235008</v>
      </c>
      <c r="I52" s="181"/>
    </row>
    <row r="53" spans="1:9" ht="12" customHeight="1">
      <c r="A53" s="180"/>
      <c r="B53" s="182"/>
      <c r="C53" s="187" t="s">
        <v>143</v>
      </c>
      <c r="D53" s="188">
        <v>715.898538</v>
      </c>
      <c r="E53" s="197">
        <v>7.497119527803031</v>
      </c>
      <c r="F53" s="77" t="s">
        <v>151</v>
      </c>
      <c r="G53" s="188">
        <v>513.677006</v>
      </c>
      <c r="H53" s="190">
        <v>7.329980355488205</v>
      </c>
      <c r="I53" s="181"/>
    </row>
    <row r="54" spans="1:9" ht="12" customHeight="1">
      <c r="A54" s="180"/>
      <c r="B54" s="182"/>
      <c r="C54" s="187" t="s">
        <v>167</v>
      </c>
      <c r="D54" s="188">
        <v>317.557067</v>
      </c>
      <c r="E54" s="197">
        <v>3.3255596454333807</v>
      </c>
      <c r="F54" s="77" t="s">
        <v>173</v>
      </c>
      <c r="G54" s="188">
        <v>453.889541</v>
      </c>
      <c r="H54" s="190">
        <v>6.476835404798241</v>
      </c>
      <c r="I54" s="181"/>
    </row>
    <row r="55" spans="1:9" ht="12" customHeight="1">
      <c r="A55" s="180"/>
      <c r="B55" s="191"/>
      <c r="C55" s="192" t="s">
        <v>149</v>
      </c>
      <c r="D55" s="193">
        <v>276.909048</v>
      </c>
      <c r="E55" s="198">
        <v>2.8998805291402157</v>
      </c>
      <c r="F55" s="78" t="s">
        <v>150</v>
      </c>
      <c r="G55" s="193">
        <v>437.897065</v>
      </c>
      <c r="H55" s="195">
        <v>6.248628703804472</v>
      </c>
      <c r="I55" s="181"/>
    </row>
    <row r="57" ht="15">
      <c r="B57" s="199" t="s">
        <v>140</v>
      </c>
    </row>
    <row r="58" spans="2:4" ht="15">
      <c r="B58" s="221" t="s">
        <v>134</v>
      </c>
      <c r="C58" s="221"/>
      <c r="D58" s="221"/>
    </row>
    <row r="59" spans="2:4" ht="15">
      <c r="B59" s="221"/>
      <c r="C59" s="221"/>
      <c r="D59" s="221"/>
    </row>
  </sheetData>
  <mergeCells count="4">
    <mergeCell ref="F4:H4"/>
    <mergeCell ref="B59:D59"/>
    <mergeCell ref="B58:D58"/>
    <mergeCell ref="C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2015-06-25T08:13:26Z</dcterms:modified>
  <cp:category/>
  <cp:version/>
  <cp:contentType/>
  <cp:contentStatus/>
</cp:coreProperties>
</file>