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9375" yWindow="1620" windowWidth="17265" windowHeight="12420" tabRatio="729" activeTab="0"/>
  </bookViews>
  <sheets>
    <sheet name="Figure 1" sheetId="10" r:id="rId1"/>
    <sheet name="Table 1" sheetId="28" r:id="rId2"/>
    <sheet name="Table 2" sheetId="33" r:id="rId3"/>
    <sheet name="Figure 2" sheetId="34" r:id="rId4"/>
    <sheet name="Table 3" sheetId="25" r:id="rId5"/>
    <sheet name="Figure 3" sheetId="27" r:id="rId6"/>
    <sheet name="Figure 4" sheetId="30" r:id="rId7"/>
    <sheet name="Table 4" sheetId="32" r:id="rId8"/>
  </sheets>
  <definedNames>
    <definedName name="Input2">#REF!</definedName>
    <definedName name="Input3">#REF!</definedName>
    <definedName name="_xlnm.Print_Area" localSheetId="0">'Figure 1'!$A$3:$Z$40</definedName>
    <definedName name="_xlnm.Print_Area" localSheetId="4">'Table 3'!$B$2:$M$67</definedName>
    <definedName name="URLMSL">#REF!</definedName>
  </definedNames>
  <calcPr calcId="145621"/>
</workbook>
</file>

<file path=xl/sharedStrings.xml><?xml version="1.0" encoding="utf-8"?>
<sst xmlns="http://schemas.openxmlformats.org/spreadsheetml/2006/main" count="880" uniqueCount="193">
  <si>
    <t>CH</t>
  </si>
  <si>
    <t>NO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</si>
  <si>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</si>
  <si>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</si>
  <si>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</si>
  <si>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</si>
  <si>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</si>
  <si>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</si>
  <si>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</si>
  <si>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</si>
  <si>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</si>
  <si>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</si>
  <si>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</si>
  <si>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</si>
  <si>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</si>
  <si>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</si>
  <si>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</si>
  <si>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</si>
  <si>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</si>
  <si>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</si>
  <si>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</si>
  <si>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</si>
  <si>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</si>
  <si>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</si>
  <si>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</si>
  <si>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</si>
  <si>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</si>
  <si>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</si>
  <si>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</si>
  <si>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IS</t>
  </si>
  <si>
    <t>LI</t>
  </si>
  <si>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</si>
  <si>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</si>
  <si>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</si>
  <si>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</si>
  <si>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</si>
  <si>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</si>
  <si>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</si>
  <si>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</si>
  <si>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Czech Republic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</si>
  <si>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</si>
  <si>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</si>
  <si>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</si>
  <si>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</si>
  <si>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</si>
  <si>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</si>
  <si>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</si>
  <si>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</si>
  <si>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</si>
  <si>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</si>
  <si>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</si>
  <si>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</si>
  <si>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</si>
  <si>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</si>
  <si>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</si>
  <si>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</si>
  <si>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</si>
  <si>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</si>
  <si>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</si>
  <si>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</si>
  <si>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</si>
  <si>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</si>
  <si>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</si>
  <si>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</si>
  <si>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</si>
  <si>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</si>
  <si>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</si>
  <si>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</si>
  <si>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Country of citizenship</t>
  </si>
  <si>
    <t>Permits</t>
  </si>
  <si>
    <t>Rank 1</t>
  </si>
  <si>
    <t>Rank 2</t>
  </si>
  <si>
    <t>Rank 3</t>
  </si>
  <si>
    <t>Rank 4</t>
  </si>
  <si>
    <t>India</t>
  </si>
  <si>
    <t>Ukraine</t>
  </si>
  <si>
    <t>Morocco</t>
  </si>
  <si>
    <t>Pakistan</t>
  </si>
  <si>
    <t>Albania</t>
  </si>
  <si>
    <t>Philippines</t>
  </si>
  <si>
    <t>Brazil</t>
  </si>
  <si>
    <t>a) permits issued for family reasons</t>
  </si>
  <si>
    <t>b) permits issued for education reasons</t>
  </si>
  <si>
    <t>c) permits issued for employment reasons</t>
  </si>
  <si>
    <t>d) permits issued for other reasons</t>
  </si>
  <si>
    <t>Somalia</t>
  </si>
  <si>
    <t>Citizens of</t>
  </si>
  <si>
    <t>Turkey</t>
  </si>
  <si>
    <t>Kosovo / UNSCR 1244</t>
  </si>
  <si>
    <t>Germany</t>
  </si>
  <si>
    <t>Georgia</t>
  </si>
  <si>
    <t>Algeria</t>
  </si>
  <si>
    <t>Bolivia</t>
  </si>
  <si>
    <t>Colombia</t>
  </si>
  <si>
    <t>Tunisia</t>
  </si>
  <si>
    <t>Belarus</t>
  </si>
  <si>
    <t>Serbia</t>
  </si>
  <si>
    <t>Croatia</t>
  </si>
  <si>
    <t>Thailand</t>
  </si>
  <si>
    <t xml:space="preserve">Other </t>
  </si>
  <si>
    <t>Family</t>
  </si>
  <si>
    <t>Reference year</t>
  </si>
  <si>
    <t>Residence permits reason (millions of TCN-s)</t>
  </si>
  <si>
    <t>Residence permits reason (%)</t>
  </si>
  <si>
    <t>Sri Lanka</t>
  </si>
  <si>
    <t>Eritrea</t>
  </si>
  <si>
    <t>Cape Verde</t>
  </si>
  <si>
    <t>Guinea-Bissau</t>
  </si>
  <si>
    <t>Slovak Republic</t>
  </si>
  <si>
    <t>EU-28</t>
  </si>
  <si>
    <t>#</t>
  </si>
  <si>
    <t>Angola</t>
  </si>
  <si>
    <t>Dominican Republic</t>
  </si>
  <si>
    <t>Kazakhstan</t>
  </si>
  <si>
    <t>Stateless</t>
  </si>
  <si>
    <t>Unknown</t>
  </si>
  <si>
    <t xml:space="preserve">Switzerland </t>
  </si>
  <si>
    <t xml:space="preserve">  Norway </t>
  </si>
  <si>
    <t>European Union (28 countries)</t>
  </si>
  <si>
    <t>Residence permits
(persons)</t>
  </si>
  <si>
    <t>Residence permits
per 1000 inhabitants</t>
  </si>
  <si>
    <t>Source: Eurostat (migr_resfirst)</t>
  </si>
  <si>
    <t>:</t>
  </si>
  <si>
    <t>USA</t>
  </si>
  <si>
    <t>Russia</t>
  </si>
  <si>
    <t>Main EU-28 Member states issuing permits</t>
  </si>
  <si>
    <t>Other EU-28</t>
  </si>
  <si>
    <t>United States</t>
  </si>
  <si>
    <t>Population
(persons)</t>
  </si>
  <si>
    <t>Population 
(thousand of persons)</t>
  </si>
  <si>
    <t> Source: Eurostat(migr_resfirst)</t>
  </si>
  <si>
    <t>Uzbekistan</t>
  </si>
  <si>
    <t>China, including Hong Kong</t>
  </si>
  <si>
    <t>Table 1: Total number of first residence permits issued by reason, in 2014</t>
  </si>
  <si>
    <t>Figure 1: First residence permits issued in the EU-28 by reasons, 2008, 2009, 2010, 2011, 2012, 2013 and 2014</t>
  </si>
  <si>
    <t>Table 2: Main groups of citizenship granted a first residence permit in the EU-28 and main EU Member States issuing the permit, in 2014</t>
  </si>
  <si>
    <t>Table 3: Main citizenships of persons granted first residence permits, in 2014</t>
  </si>
  <si>
    <t>Figure 3: Total first residence permits issued per 1000 inhabitants, in 2014</t>
  </si>
  <si>
    <t>Table 4: Main groups of citizenship granted a first residence permit in the EU-28 and main EU Member States issuing the permit, by reason, in 2014</t>
  </si>
  <si>
    <r>
      <t>EU-28</t>
    </r>
    <r>
      <rPr>
        <b/>
        <vertAlign val="superscript"/>
        <sz val="9"/>
        <rFont val="Arial"/>
        <family val="2"/>
      </rPr>
      <t>s</t>
    </r>
  </si>
  <si>
    <t>First permits by reason, length of validity and citizenship [migr_resfirst]</t>
  </si>
  <si>
    <t>Last update</t>
  </si>
  <si>
    <t>Extracted on</t>
  </si>
  <si>
    <t>Source of data</t>
  </si>
  <si>
    <t>Eurostat</t>
  </si>
  <si>
    <t>CITIZEN</t>
  </si>
  <si>
    <t>DURATION</t>
  </si>
  <si>
    <t>UNIT</t>
  </si>
  <si>
    <t>Person</t>
  </si>
  <si>
    <t>TIME</t>
  </si>
  <si>
    <t>2014</t>
  </si>
  <si>
    <t>GEO/REASON</t>
  </si>
  <si>
    <t>Family reasons</t>
  </si>
  <si>
    <t>Education reasons</t>
  </si>
  <si>
    <t>Remunerated activities reasons</t>
  </si>
  <si>
    <t>Other reasons</t>
  </si>
  <si>
    <t>Germany (until 1990 former territory of the FRG)</t>
  </si>
  <si>
    <t>GEO</t>
  </si>
  <si>
    <t>TIME/REASON</t>
  </si>
  <si>
    <t>2008</t>
  </si>
  <si>
    <t>2009</t>
  </si>
  <si>
    <t>2010</t>
  </si>
  <si>
    <t>2011</t>
  </si>
  <si>
    <t>2012</t>
  </si>
  <si>
    <t>2013</t>
  </si>
  <si>
    <t>Special value:</t>
  </si>
  <si>
    <t>not available</t>
  </si>
  <si>
    <t>Source: Eurostat (migr_resfirst,demo_r_gind)</t>
  </si>
  <si>
    <t>Population change - Demographic balance and crude rates at national level [demo_gind]</t>
  </si>
  <si>
    <t>INDIC_DE</t>
  </si>
  <si>
    <t xml:space="preserve">Population on 1 January - total </t>
  </si>
  <si>
    <t>GEO/TIME</t>
  </si>
  <si>
    <t>Germany (including former GDR)</t>
  </si>
  <si>
    <t>Syria</t>
  </si>
  <si>
    <t>China*</t>
  </si>
  <si>
    <t>Bosnia and Herzegovina</t>
  </si>
  <si>
    <t>Rnc</t>
  </si>
  <si>
    <t>Bangladesh</t>
  </si>
  <si>
    <t>Nepal</t>
  </si>
  <si>
    <t>Australia</t>
  </si>
  <si>
    <t>Figure 4: Last four years evolution of main groups of citizenship granted a first residence permit in the EU-28</t>
  </si>
  <si>
    <t>Korea Republic of</t>
  </si>
  <si>
    <t>Austria**</t>
  </si>
  <si>
    <t>Moldova Republic of</t>
  </si>
  <si>
    <t>Vietnam</t>
  </si>
  <si>
    <t>LU</t>
  </si>
  <si>
    <t>Figure 2: Main groups of citizenship granted a new residence permit in the EU-28, distribution by reason, 2014</t>
  </si>
  <si>
    <t>: not available</t>
  </si>
  <si>
    <t>*China, including Hong Kong</t>
  </si>
  <si>
    <t>* China, including Hong Kong</t>
  </si>
  <si>
    <t>FYR of Macedonia</t>
  </si>
  <si>
    <t>Libya</t>
  </si>
  <si>
    <t>Rnc = recognised non-citizen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</si>
</sst>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#0.0"/>
    <numFmt numFmtId="170" formatCode="dd\.mm\.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</font>
    <font>
      <sz val="9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/>
      <right style="thin"/>
      <top style="thin">
        <color rgb="FF000000"/>
      </top>
      <bottom style="hair">
        <color rgb="FFD0D1D2"/>
      </bottom>
    </border>
    <border>
      <left style="thin"/>
      <right/>
      <top style="thin">
        <color rgb="FF000000"/>
      </top>
      <bottom style="hair">
        <color rgb="FFD0D1D2"/>
      </bottom>
    </border>
    <border>
      <left/>
      <right style="thin"/>
      <top style="hair">
        <color rgb="FFD0D1D2"/>
      </top>
      <bottom style="hair">
        <color rgb="FFD0D1D2"/>
      </bottom>
    </border>
    <border>
      <left style="thin"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 style="thin"/>
      <right/>
      <top style="thin"/>
      <bottom style="thin"/>
    </border>
    <border>
      <left/>
      <right/>
      <top style="hair">
        <color rgb="FFD0D1D2"/>
      </top>
      <bottom style="thin"/>
    </border>
    <border>
      <left/>
      <right style="thin"/>
      <top style="hair">
        <color rgb="FFD0D1D2"/>
      </top>
      <bottom style="thin"/>
    </border>
    <border>
      <left style="thin"/>
      <right/>
      <top style="hair">
        <color rgb="FFD0D1D2"/>
      </top>
      <bottom style="thin"/>
    </border>
    <border>
      <left style="thin"/>
      <right/>
      <top style="thin"/>
      <bottom style="hair">
        <color rgb="FFD0D1D2"/>
      </bottom>
    </border>
    <border>
      <left/>
      <right style="thin"/>
      <top style="thin"/>
      <bottom style="hair">
        <color rgb="FFD0D1D2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hair">
        <color rgb="FFD0D1D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hair">
        <color rgb="FFD0D1D2"/>
      </bottom>
    </border>
    <border>
      <left/>
      <right style="thin"/>
      <top style="hair">
        <color rgb="FFC0C0C0"/>
      </top>
      <bottom style="thin"/>
    </border>
    <border>
      <left style="thin">
        <color rgb="FF000000"/>
      </left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thin">
        <color rgb="FF000000"/>
      </left>
      <right/>
      <top/>
      <bottom style="thin"/>
    </border>
    <border>
      <left style="thin"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/>
      <bottom style="hair">
        <color rgb="FFC0C0C0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A6A6A6"/>
      </left>
      <right/>
      <top style="hair">
        <color rgb="FFC0C0C0"/>
      </top>
      <bottom style="hair">
        <color rgb="FFC0C0C0"/>
      </bottom>
    </border>
    <border>
      <left/>
      <right style="thin">
        <color rgb="FFA6A6A6"/>
      </right>
      <top style="hair">
        <color rgb="FFC0C0C0"/>
      </top>
      <bottom style="hair">
        <color rgb="FFC0C0C0"/>
      </bottom>
    </border>
    <border>
      <left style="thin">
        <color rgb="FFA6A6A6"/>
      </left>
      <right/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A6A6A6"/>
      </left>
      <right/>
      <top style="hair">
        <color rgb="FFC0C0C0"/>
      </top>
      <bottom/>
    </border>
    <border>
      <left/>
      <right style="thin">
        <color rgb="FFA6A6A6"/>
      </right>
      <top style="hair">
        <color rgb="FFC0C0C0"/>
      </top>
      <bottom/>
    </border>
    <border>
      <left style="thin">
        <color rgb="FFA6A6A6"/>
      </left>
      <right/>
      <top/>
      <bottom style="hair">
        <color rgb="FFC0C0C0"/>
      </bottom>
    </border>
    <border>
      <left/>
      <right style="thin">
        <color rgb="FFA6A6A6"/>
      </right>
      <top/>
      <bottom style="hair">
        <color rgb="FFC0C0C0"/>
      </bottom>
    </border>
    <border>
      <left style="thin">
        <color rgb="FFA6A6A6"/>
      </left>
      <right style="thin">
        <color rgb="FFA6A6A6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/>
    </border>
    <border>
      <left/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thin">
        <color rgb="FF000000"/>
      </top>
      <bottom/>
    </border>
    <border>
      <left style="thin">
        <color rgb="FFA6A6A6"/>
      </left>
      <right style="thin">
        <color rgb="FFA6A6A6"/>
      </right>
      <top style="thin">
        <color rgb="FF000000"/>
      </top>
      <bottom/>
    </border>
    <border>
      <left/>
      <right style="thin">
        <color rgb="FFA6A6A6"/>
      </right>
      <top/>
      <bottom/>
    </border>
    <border>
      <left style="thin">
        <color rgb="FFA6A6A6"/>
      </left>
      <right style="thin">
        <color rgb="FFA6A6A6"/>
      </right>
      <top/>
      <bottom/>
    </border>
    <border>
      <left style="thin">
        <color rgb="FFA6A6A6"/>
      </left>
      <right/>
      <top/>
      <bottom/>
    </border>
    <border>
      <left style="thin">
        <color rgb="FFA6A6A6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thin">
        <color rgb="FFA6A6A6"/>
      </left>
      <right/>
      <top style="thin">
        <color rgb="FF000000"/>
      </top>
      <bottom/>
    </border>
    <border>
      <left/>
      <right style="thin"/>
      <top style="thin">
        <color rgb="FF000000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167" fontId="4" fillId="0" borderId="0" applyFill="0" applyBorder="0" applyProtection="0">
      <alignment horizontal="right"/>
    </xf>
    <xf numFmtId="0" fontId="12" fillId="0" borderId="0">
      <alignment/>
      <protection/>
    </xf>
    <xf numFmtId="0" fontId="12" fillId="0" borderId="0">
      <alignment/>
      <protection/>
    </xf>
  </cellStyleXfs>
  <cellXfs count="233">
    <xf numFmtId="0" fontId="0" fillId="0" borderId="0" xfId="0"/>
    <xf numFmtId="0" fontId="4" fillId="0" borderId="0" xfId="0" applyFont="1"/>
    <xf numFmtId="0" fontId="6" fillId="4" borderId="1" xfId="0" applyFont="1" applyFill="1" applyBorder="1" applyAlignment="1">
      <alignment horizontal="left" indent="1"/>
    </xf>
    <xf numFmtId="164" fontId="7" fillId="4" borderId="2" xfId="0" applyNumberFormat="1" applyFont="1" applyFill="1" applyBorder="1" applyAlignment="1">
      <alignment horizontal="right" indent="1"/>
    </xf>
    <xf numFmtId="0" fontId="6" fillId="4" borderId="3" xfId="0" applyFont="1" applyFill="1" applyBorder="1" applyAlignment="1">
      <alignment horizontal="left" indent="1"/>
    </xf>
    <xf numFmtId="164" fontId="7" fillId="4" borderId="4" xfId="0" applyNumberFormat="1" applyFont="1" applyFill="1" applyBorder="1" applyAlignment="1">
      <alignment horizontal="right" indent="1"/>
    </xf>
    <xf numFmtId="165" fontId="7" fillId="4" borderId="3" xfId="0" applyNumberFormat="1" applyFont="1" applyFill="1" applyBorder="1" applyAlignment="1">
      <alignment horizontal="right" indent="1"/>
    </xf>
    <xf numFmtId="165" fontId="7" fillId="4" borderId="5" xfId="0" applyNumberFormat="1" applyFont="1" applyFill="1" applyBorder="1" applyAlignment="1">
      <alignment horizontal="right" indent="1"/>
    </xf>
    <xf numFmtId="0" fontId="6" fillId="4" borderId="5" xfId="0" applyFont="1" applyFill="1" applyBorder="1" applyAlignment="1">
      <alignment horizontal="left" indent="1"/>
    </xf>
    <xf numFmtId="0" fontId="7" fillId="0" borderId="0" xfId="0" applyFont="1"/>
    <xf numFmtId="166" fontId="6" fillId="2" borderId="6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right" indent="1"/>
    </xf>
    <xf numFmtId="166" fontId="7" fillId="0" borderId="4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right" indent="1"/>
    </xf>
    <xf numFmtId="166" fontId="7" fillId="4" borderId="5" xfId="0" applyNumberFormat="1" applyFont="1" applyFill="1" applyBorder="1" applyAlignment="1">
      <alignment horizontal="right" indent="1"/>
    </xf>
    <xf numFmtId="0" fontId="6" fillId="4" borderId="7" xfId="0" applyFont="1" applyFill="1" applyBorder="1" applyAlignment="1">
      <alignment horizontal="left" indent="1"/>
    </xf>
    <xf numFmtId="0" fontId="6" fillId="4" borderId="8" xfId="0" applyFont="1" applyFill="1" applyBorder="1" applyAlignment="1">
      <alignment horizontal="left" indent="1"/>
    </xf>
    <xf numFmtId="164" fontId="7" fillId="4" borderId="9" xfId="0" applyNumberFormat="1" applyFont="1" applyFill="1" applyBorder="1" applyAlignment="1">
      <alignment horizontal="right" indent="1"/>
    </xf>
    <xf numFmtId="166" fontId="7" fillId="0" borderId="9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right" indent="1"/>
    </xf>
    <xf numFmtId="0" fontId="7" fillId="0" borderId="10" xfId="0" applyFont="1" applyBorder="1" applyAlignment="1">
      <alignment horizontal="center"/>
    </xf>
    <xf numFmtId="166" fontId="7" fillId="0" borderId="11" xfId="0" applyNumberFormat="1" applyFont="1" applyBorder="1" applyAlignment="1">
      <alignment horizontal="right" indent="1"/>
    </xf>
    <xf numFmtId="166" fontId="7" fillId="4" borderId="7" xfId="0" applyNumberFormat="1" applyFont="1" applyFill="1" applyBorder="1" applyAlignment="1">
      <alignment horizontal="right" indent="1"/>
    </xf>
    <xf numFmtId="0" fontId="4" fillId="0" borderId="0" xfId="0" applyFont="1" applyBorder="1"/>
    <xf numFmtId="0" fontId="4" fillId="5" borderId="0" xfId="0" applyFont="1" applyFill="1" applyBorder="1"/>
    <xf numFmtId="0" fontId="5" fillId="6" borderId="12" xfId="21" applyFont="1" applyFill="1" applyBorder="1" applyAlignment="1">
      <alignment horizontal="center" vertical="center"/>
    </xf>
    <xf numFmtId="0" fontId="5" fillId="6" borderId="13" xfId="2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left" indent="1"/>
    </xf>
    <xf numFmtId="0" fontId="6" fillId="6" borderId="16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right" indent="1"/>
    </xf>
    <xf numFmtId="164" fontId="7" fillId="4" borderId="18" xfId="0" applyNumberFormat="1" applyFont="1" applyFill="1" applyBorder="1" applyAlignment="1">
      <alignment horizontal="right" indent="1"/>
    </xf>
    <xf numFmtId="164" fontId="7" fillId="4" borderId="19" xfId="0" applyNumberFormat="1" applyFont="1" applyFill="1" applyBorder="1" applyAlignment="1">
      <alignment horizontal="right" indent="1"/>
    </xf>
    <xf numFmtId="164" fontId="4" fillId="5" borderId="0" xfId="0" applyNumberFormat="1" applyFont="1" applyFill="1" applyBorder="1"/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5" borderId="0" xfId="0" applyFont="1" applyFill="1" applyBorder="1"/>
    <xf numFmtId="165" fontId="7" fillId="5" borderId="0" xfId="0" applyNumberFormat="1" applyFont="1" applyFill="1" applyBorder="1" applyAlignment="1">
      <alignment horizontal="right" indent="1"/>
    </xf>
    <xf numFmtId="0" fontId="4" fillId="5" borderId="0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left" indent="1"/>
    </xf>
    <xf numFmtId="0" fontId="7" fillId="2" borderId="25" xfId="0" applyFont="1" applyFill="1" applyBorder="1" applyAlignment="1">
      <alignment horizontal="left" indent="1"/>
    </xf>
    <xf numFmtId="0" fontId="6" fillId="2" borderId="26" xfId="0" applyFont="1" applyFill="1" applyBorder="1" applyAlignment="1">
      <alignment horizontal="left" indent="1"/>
    </xf>
    <xf numFmtId="0" fontId="6" fillId="2" borderId="27" xfId="0" applyFont="1" applyFill="1" applyBorder="1" applyAlignment="1">
      <alignment horizontal="left" indent="1"/>
    </xf>
    <xf numFmtId="0" fontId="6" fillId="4" borderId="28" xfId="0" applyFont="1" applyFill="1" applyBorder="1" applyAlignment="1">
      <alignment horizontal="left" indent="1"/>
    </xf>
    <xf numFmtId="164" fontId="7" fillId="4" borderId="28" xfId="0" applyNumberFormat="1" applyFont="1" applyFill="1" applyBorder="1" applyAlignment="1">
      <alignment horizontal="right" indent="1"/>
    </xf>
    <xf numFmtId="165" fontId="7" fillId="4" borderId="28" xfId="0" applyNumberFormat="1" applyFont="1" applyFill="1" applyBorder="1" applyAlignment="1">
      <alignment horizontal="right" indent="1"/>
    </xf>
    <xf numFmtId="0" fontId="6" fillId="4" borderId="10" xfId="0" applyFont="1" applyFill="1" applyBorder="1" applyAlignment="1">
      <alignment horizontal="left" indent="1"/>
    </xf>
    <xf numFmtId="165" fontId="7" fillId="4" borderId="11" xfId="0" applyNumberFormat="1" applyFont="1" applyFill="1" applyBorder="1" applyAlignment="1">
      <alignment horizontal="right" indent="1"/>
    </xf>
    <xf numFmtId="0" fontId="6" fillId="4" borderId="4" xfId="0" applyFont="1" applyFill="1" applyBorder="1" applyAlignment="1">
      <alignment horizontal="left" indent="1"/>
    </xf>
    <xf numFmtId="164" fontId="7" fillId="4" borderId="7" xfId="0" applyNumberFormat="1" applyFont="1" applyFill="1" applyBorder="1" applyAlignment="1">
      <alignment horizontal="right" indent="1"/>
    </xf>
    <xf numFmtId="0" fontId="6" fillId="4" borderId="9" xfId="0" applyFont="1" applyFill="1" applyBorder="1" applyAlignment="1">
      <alignment horizontal="left" indent="1"/>
    </xf>
    <xf numFmtId="165" fontId="4" fillId="5" borderId="0" xfId="0" applyNumberFormat="1" applyFont="1" applyFill="1" applyBorder="1" applyAlignment="1" applyProtection="1">
      <alignment horizontal="left"/>
      <protection hidden="1"/>
    </xf>
    <xf numFmtId="0" fontId="6" fillId="0" borderId="29" xfId="0" applyFont="1" applyFill="1" applyBorder="1" applyAlignment="1">
      <alignment horizontal="left"/>
    </xf>
    <xf numFmtId="9" fontId="7" fillId="0" borderId="30" xfId="0" applyNumberFormat="1" applyFont="1" applyFill="1" applyBorder="1" applyAlignment="1" applyProtection="1">
      <alignment horizontal="center"/>
      <protection locked="0"/>
    </xf>
    <xf numFmtId="164" fontId="7" fillId="5" borderId="31" xfId="0" applyNumberFormat="1" applyFont="1" applyFill="1" applyBorder="1" applyAlignment="1" applyProtection="1">
      <alignment horizontal="right" indent="1"/>
      <protection locked="0"/>
    </xf>
    <xf numFmtId="9" fontId="7" fillId="0" borderId="32" xfId="0" applyNumberFormat="1" applyFont="1" applyFill="1" applyBorder="1" applyAlignment="1" applyProtection="1">
      <alignment horizontal="center"/>
      <protection locked="0"/>
    </xf>
    <xf numFmtId="164" fontId="7" fillId="5" borderId="33" xfId="0" applyNumberFormat="1" applyFont="1" applyFill="1" applyBorder="1" applyAlignment="1" applyProtection="1">
      <alignment horizontal="right" indent="1"/>
      <protection locked="0"/>
    </xf>
    <xf numFmtId="9" fontId="7" fillId="0" borderId="34" xfId="0" applyNumberFormat="1" applyFont="1" applyFill="1" applyBorder="1" applyAlignment="1" applyProtection="1">
      <alignment horizontal="center"/>
      <protection locked="0"/>
    </xf>
    <xf numFmtId="9" fontId="7" fillId="0" borderId="35" xfId="0" applyNumberFormat="1" applyFont="1" applyFill="1" applyBorder="1" applyAlignment="1" applyProtection="1">
      <alignment horizontal="center"/>
      <protection locked="0"/>
    </xf>
    <xf numFmtId="9" fontId="7" fillId="0" borderId="36" xfId="0" applyNumberFormat="1" applyFont="1" applyFill="1" applyBorder="1" applyAlignment="1" applyProtection="1">
      <alignment horizontal="center"/>
      <protection locked="0"/>
    </xf>
    <xf numFmtId="9" fontId="7" fillId="0" borderId="20" xfId="0" applyNumberFormat="1" applyFont="1" applyFill="1" applyBorder="1" applyAlignment="1" applyProtection="1">
      <alignment horizontal="center"/>
      <protection locked="0"/>
    </xf>
    <xf numFmtId="9" fontId="7" fillId="0" borderId="37" xfId="0" applyNumberFormat="1" applyFont="1" applyFill="1" applyBorder="1" applyAlignment="1" applyProtection="1">
      <alignment horizontal="center"/>
      <protection locked="0"/>
    </xf>
    <xf numFmtId="9" fontId="7" fillId="0" borderId="38" xfId="0" applyNumberFormat="1" applyFont="1" applyFill="1" applyBorder="1" applyAlignment="1" applyProtection="1">
      <alignment horizontal="center"/>
      <protection locked="0"/>
    </xf>
    <xf numFmtId="9" fontId="7" fillId="0" borderId="39" xfId="0" applyNumberFormat="1" applyFont="1" applyFill="1" applyBorder="1" applyAlignment="1" applyProtection="1">
      <alignment horizontal="center"/>
      <protection locked="0"/>
    </xf>
    <xf numFmtId="164" fontId="7" fillId="5" borderId="35" xfId="0" applyNumberFormat="1" applyFont="1" applyFill="1" applyBorder="1" applyAlignment="1" applyProtection="1">
      <alignment horizontal="right" indent="1"/>
      <protection locked="0"/>
    </xf>
    <xf numFmtId="164" fontId="7" fillId="5" borderId="20" xfId="0" applyNumberFormat="1" applyFont="1" applyFill="1" applyBorder="1" applyAlignment="1" applyProtection="1">
      <alignment horizontal="right" indent="1"/>
      <protection locked="0"/>
    </xf>
    <xf numFmtId="164" fontId="7" fillId="5" borderId="38" xfId="0" applyNumberFormat="1" applyFont="1" applyFill="1" applyBorder="1" applyAlignment="1" applyProtection="1">
      <alignment horizontal="right" indent="1"/>
      <protection locked="0"/>
    </xf>
    <xf numFmtId="0" fontId="5" fillId="6" borderId="40" xfId="22" applyFont="1" applyFill="1" applyBorder="1" applyAlignment="1">
      <alignment horizontal="center"/>
    </xf>
    <xf numFmtId="0" fontId="5" fillId="6" borderId="13" xfId="22" applyFont="1" applyFill="1" applyBorder="1" applyAlignment="1">
      <alignment horizontal="center"/>
    </xf>
    <xf numFmtId="168" fontId="4" fillId="5" borderId="0" xfId="0" applyNumberFormat="1" applyFont="1" applyFill="1" applyBorder="1"/>
    <xf numFmtId="168" fontId="4" fillId="0" borderId="0" xfId="0" applyNumberFormat="1" applyFont="1"/>
    <xf numFmtId="166" fontId="6" fillId="2" borderId="41" xfId="0" applyNumberFormat="1" applyFont="1" applyFill="1" applyBorder="1" applyAlignment="1">
      <alignment horizontal="center" vertical="center"/>
    </xf>
    <xf numFmtId="166" fontId="6" fillId="2" borderId="42" xfId="0" applyNumberFormat="1" applyFont="1" applyFill="1" applyBorder="1" applyAlignment="1">
      <alignment horizontal="center" vertical="center"/>
    </xf>
    <xf numFmtId="166" fontId="7" fillId="0" borderId="28" xfId="0" applyNumberFormat="1" applyFont="1" applyBorder="1" applyAlignment="1">
      <alignment horizontal="right" indent="1"/>
    </xf>
    <xf numFmtId="0" fontId="5" fillId="0" borderId="0" xfId="0" applyFont="1"/>
    <xf numFmtId="0" fontId="6" fillId="6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7" fillId="6" borderId="43" xfId="0" applyFont="1" applyFill="1" applyBorder="1" applyAlignment="1">
      <alignment horizontal="left" vertical="center" indent="1"/>
    </xf>
    <xf numFmtId="0" fontId="6" fillId="6" borderId="44" xfId="0" applyFont="1" applyFill="1" applyBorder="1" applyAlignment="1">
      <alignment horizontal="left" vertical="center" indent="1"/>
    </xf>
    <xf numFmtId="164" fontId="4" fillId="0" borderId="0" xfId="0" applyNumberFormat="1" applyFont="1"/>
    <xf numFmtId="0" fontId="6" fillId="2" borderId="6" xfId="0" applyFont="1" applyFill="1" applyBorder="1" applyAlignment="1">
      <alignment horizontal="left" indent="1"/>
    </xf>
    <xf numFmtId="0" fontId="7" fillId="2" borderId="41" xfId="0" applyFont="1" applyFill="1" applyBorder="1" applyAlignment="1">
      <alignment horizontal="left" indent="1"/>
    </xf>
    <xf numFmtId="0" fontId="6" fillId="2" borderId="41" xfId="0" applyFont="1" applyFill="1" applyBorder="1" applyAlignment="1">
      <alignment horizontal="left" indent="1"/>
    </xf>
    <xf numFmtId="0" fontId="6" fillId="2" borderId="42" xfId="0" applyFont="1" applyFill="1" applyBorder="1" applyAlignment="1">
      <alignment horizontal="left" indent="1"/>
    </xf>
    <xf numFmtId="169" fontId="7" fillId="4" borderId="3" xfId="0" applyNumberFormat="1" applyFont="1" applyFill="1" applyBorder="1" applyAlignment="1">
      <alignment horizontal="right" indent="1"/>
    </xf>
    <xf numFmtId="169" fontId="7" fillId="4" borderId="8" xfId="0" applyNumberFormat="1" applyFont="1" applyFill="1" applyBorder="1" applyAlignment="1">
      <alignment horizontal="right" indent="1"/>
    </xf>
    <xf numFmtId="169" fontId="7" fillId="4" borderId="7" xfId="0" applyNumberFormat="1" applyFont="1" applyFill="1" applyBorder="1" applyAlignment="1">
      <alignment horizontal="right" indent="1"/>
    </xf>
    <xf numFmtId="0" fontId="5" fillId="6" borderId="12" xfId="0" applyFont="1" applyFill="1" applyBorder="1" applyAlignment="1">
      <alignment horizontal="center"/>
    </xf>
    <xf numFmtId="165" fontId="7" fillId="5" borderId="35" xfId="0" applyNumberFormat="1" applyFont="1" applyFill="1" applyBorder="1" applyAlignment="1">
      <alignment horizontal="right" indent="1"/>
    </xf>
    <xf numFmtId="164" fontId="7" fillId="5" borderId="45" xfId="0" applyNumberFormat="1" applyFont="1" applyFill="1" applyBorder="1" applyAlignment="1">
      <alignment horizontal="right" indent="1"/>
    </xf>
    <xf numFmtId="165" fontId="7" fillId="5" borderId="46" xfId="0" applyNumberFormat="1" applyFont="1" applyFill="1" applyBorder="1" applyAlignment="1">
      <alignment horizontal="right" indent="1"/>
    </xf>
    <xf numFmtId="165" fontId="7" fillId="5" borderId="21" xfId="0" applyNumberFormat="1" applyFont="1" applyFill="1" applyBorder="1" applyAlignment="1">
      <alignment horizontal="right" indent="1"/>
    </xf>
    <xf numFmtId="164" fontId="7" fillId="5" borderId="47" xfId="0" applyNumberFormat="1" applyFont="1" applyFill="1" applyBorder="1" applyAlignment="1">
      <alignment horizontal="right" indent="1"/>
    </xf>
    <xf numFmtId="165" fontId="7" fillId="5" borderId="48" xfId="0" applyNumberFormat="1" applyFont="1" applyFill="1" applyBorder="1" applyAlignment="1">
      <alignment horizontal="right" indent="1"/>
    </xf>
    <xf numFmtId="165" fontId="7" fillId="5" borderId="49" xfId="0" applyNumberFormat="1" applyFont="1" applyFill="1" applyBorder="1" applyAlignment="1">
      <alignment horizontal="right" indent="1"/>
    </xf>
    <xf numFmtId="164" fontId="7" fillId="5" borderId="50" xfId="0" applyNumberFormat="1" applyFont="1" applyFill="1" applyBorder="1" applyAlignment="1">
      <alignment horizontal="right" indent="1"/>
    </xf>
    <xf numFmtId="165" fontId="7" fillId="5" borderId="51" xfId="0" applyNumberFormat="1" applyFont="1" applyFill="1" applyBorder="1" applyAlignment="1">
      <alignment horizontal="right" indent="1"/>
    </xf>
    <xf numFmtId="165" fontId="7" fillId="5" borderId="22" xfId="0" applyNumberFormat="1" applyFont="1" applyFill="1" applyBorder="1" applyAlignment="1">
      <alignment horizontal="right" indent="1"/>
    </xf>
    <xf numFmtId="164" fontId="7" fillId="5" borderId="52" xfId="0" applyNumberFormat="1" applyFont="1" applyFill="1" applyBorder="1" applyAlignment="1">
      <alignment horizontal="right" indent="1"/>
    </xf>
    <xf numFmtId="165" fontId="7" fillId="5" borderId="53" xfId="0" applyNumberFormat="1" applyFont="1" applyFill="1" applyBorder="1" applyAlignment="1">
      <alignment horizontal="right" indent="1"/>
    </xf>
    <xf numFmtId="165" fontId="7" fillId="5" borderId="20" xfId="0" applyNumberFormat="1" applyFont="1" applyFill="1" applyBorder="1" applyAlignment="1">
      <alignment horizontal="right" indent="1"/>
    </xf>
    <xf numFmtId="164" fontId="7" fillId="5" borderId="54" xfId="0" applyNumberFormat="1" applyFont="1" applyFill="1" applyBorder="1" applyAlignment="1">
      <alignment horizontal="right" indent="1"/>
    </xf>
    <xf numFmtId="165" fontId="4" fillId="0" borderId="0" xfId="0" applyNumberFormat="1" applyFont="1"/>
    <xf numFmtId="0" fontId="5" fillId="0" borderId="21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6" fillId="6" borderId="27" xfId="0" applyFont="1" applyFill="1" applyBorder="1" applyAlignment="1">
      <alignment horizontal="left" vertical="center" indent="1"/>
    </xf>
    <xf numFmtId="0" fontId="7" fillId="6" borderId="25" xfId="0" applyFont="1" applyFill="1" applyBorder="1" applyAlignment="1">
      <alignment horizontal="left" vertical="center" indent="1"/>
    </xf>
    <xf numFmtId="0" fontId="7" fillId="6" borderId="26" xfId="0" applyFont="1" applyFill="1" applyBorder="1" applyAlignment="1">
      <alignment horizontal="left" vertical="center" indent="1"/>
    </xf>
    <xf numFmtId="0" fontId="6" fillId="6" borderId="25" xfId="0" applyFont="1" applyFill="1" applyBorder="1" applyAlignment="1">
      <alignment horizontal="left" vertical="center" indent="1"/>
    </xf>
    <xf numFmtId="0" fontId="6" fillId="6" borderId="55" xfId="0" applyNumberFormat="1" applyFont="1" applyFill="1" applyBorder="1" applyAlignment="1">
      <alignment horizontal="center" wrapText="1"/>
    </xf>
    <xf numFmtId="0" fontId="6" fillId="6" borderId="56" xfId="0" applyNumberFormat="1" applyFont="1" applyFill="1" applyBorder="1" applyAlignment="1">
      <alignment horizontal="center" wrapText="1"/>
    </xf>
    <xf numFmtId="0" fontId="6" fillId="6" borderId="57" xfId="0" applyNumberFormat="1" applyFont="1" applyFill="1" applyBorder="1" applyAlignment="1">
      <alignment horizontal="center" wrapText="1"/>
    </xf>
    <xf numFmtId="0" fontId="6" fillId="5" borderId="58" xfId="0" applyNumberFormat="1" applyFont="1" applyFill="1" applyBorder="1" applyAlignment="1">
      <alignment horizontal="left"/>
    </xf>
    <xf numFmtId="0" fontId="6" fillId="5" borderId="59" xfId="0" applyNumberFormat="1" applyFont="1" applyFill="1" applyBorder="1" applyAlignment="1">
      <alignment horizontal="left"/>
    </xf>
    <xf numFmtId="0" fontId="6" fillId="5" borderId="60" xfId="0" applyNumberFormat="1" applyFont="1" applyFill="1" applyBorder="1" applyAlignment="1">
      <alignment horizontal="left"/>
    </xf>
    <xf numFmtId="0" fontId="6" fillId="5" borderId="61" xfId="0" applyNumberFormat="1" applyFont="1" applyFill="1" applyBorder="1" applyAlignment="1">
      <alignment horizontal="left"/>
    </xf>
    <xf numFmtId="0" fontId="6" fillId="5" borderId="62" xfId="0" applyNumberFormat="1" applyFont="1" applyFill="1" applyBorder="1" applyAlignment="1">
      <alignment horizontal="left"/>
    </xf>
    <xf numFmtId="0" fontId="4" fillId="5" borderId="0" xfId="0" applyFont="1" applyFill="1"/>
    <xf numFmtId="0" fontId="6" fillId="5" borderId="0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0" fontId="4" fillId="0" borderId="63" xfId="0" applyFont="1" applyBorder="1" applyAlignment="1">
      <alignment horizontal="right" indent="1"/>
    </xf>
    <xf numFmtId="0" fontId="4" fillId="0" borderId="34" xfId="0" applyFont="1" applyBorder="1" applyAlignment="1">
      <alignment horizontal="right" indent="1"/>
    </xf>
    <xf numFmtId="0" fontId="4" fillId="0" borderId="64" xfId="0" applyFont="1" applyBorder="1" applyAlignment="1">
      <alignment horizontal="right" indent="1"/>
    </xf>
    <xf numFmtId="0" fontId="4" fillId="0" borderId="65" xfId="0" applyFont="1" applyBorder="1" applyAlignment="1">
      <alignment horizontal="right" indent="1"/>
    </xf>
    <xf numFmtId="0" fontId="4" fillId="0" borderId="66" xfId="0" applyFont="1" applyBorder="1" applyAlignment="1">
      <alignment horizontal="right" indent="1"/>
    </xf>
    <xf numFmtId="0" fontId="4" fillId="0" borderId="67" xfId="0" applyFont="1" applyBorder="1" applyAlignment="1">
      <alignment horizontal="right" indent="1"/>
    </xf>
    <xf numFmtId="164" fontId="4" fillId="0" borderId="0" xfId="0" applyNumberFormat="1" applyFont="1" applyBorder="1"/>
    <xf numFmtId="164" fontId="7" fillId="5" borderId="68" xfId="0" applyNumberFormat="1" applyFont="1" applyFill="1" applyBorder="1" applyAlignment="1" applyProtection="1">
      <alignment horizontal="right" indent="1"/>
      <protection locked="0"/>
    </xf>
    <xf numFmtId="164" fontId="4" fillId="0" borderId="69" xfId="0" applyNumberFormat="1" applyFont="1" applyBorder="1" applyAlignment="1">
      <alignment horizontal="right" indent="1"/>
    </xf>
    <xf numFmtId="164" fontId="4" fillId="0" borderId="70" xfId="0" applyNumberFormat="1" applyFont="1" applyBorder="1" applyAlignment="1">
      <alignment horizontal="right" indent="1"/>
    </xf>
    <xf numFmtId="164" fontId="7" fillId="5" borderId="71" xfId="0" applyNumberFormat="1" applyFont="1" applyFill="1" applyBorder="1" applyAlignment="1" applyProtection="1">
      <alignment horizontal="right" indent="1"/>
      <protection locked="0"/>
    </xf>
    <xf numFmtId="164" fontId="4" fillId="0" borderId="72" xfId="0" applyNumberFormat="1" applyFont="1" applyBorder="1" applyAlignment="1">
      <alignment horizontal="right" indent="1"/>
    </xf>
    <xf numFmtId="164" fontId="4" fillId="0" borderId="73" xfId="0" applyNumberFormat="1" applyFont="1" applyBorder="1" applyAlignment="1">
      <alignment horizontal="right" indent="1"/>
    </xf>
    <xf numFmtId="164" fontId="4" fillId="0" borderId="74" xfId="0" applyNumberFormat="1" applyFont="1" applyBorder="1" applyAlignment="1">
      <alignment horizontal="right" indent="1"/>
    </xf>
    <xf numFmtId="0" fontId="7" fillId="5" borderId="21" xfId="0" applyFont="1" applyFill="1" applyBorder="1" applyAlignment="1">
      <alignment horizontal="left" indent="1"/>
    </xf>
    <xf numFmtId="0" fontId="7" fillId="5" borderId="22" xfId="0" applyFont="1" applyFill="1" applyBorder="1" applyAlignment="1">
      <alignment horizontal="left" indent="1"/>
    </xf>
    <xf numFmtId="0" fontId="7" fillId="5" borderId="49" xfId="0" applyFont="1" applyFill="1" applyBorder="1" applyAlignment="1">
      <alignment horizontal="left" indent="1"/>
    </xf>
    <xf numFmtId="0" fontId="7" fillId="5" borderId="20" xfId="0" applyFont="1" applyFill="1" applyBorder="1" applyAlignment="1">
      <alignment horizontal="left" indent="1"/>
    </xf>
    <xf numFmtId="165" fontId="7" fillId="5" borderId="49" xfId="0" applyNumberFormat="1" applyFont="1" applyFill="1" applyBorder="1" applyAlignment="1">
      <alignment horizontal="left" indent="1"/>
    </xf>
    <xf numFmtId="0" fontId="8" fillId="0" borderId="0" xfId="20" applyFont="1"/>
    <xf numFmtId="0" fontId="9" fillId="0" borderId="0" xfId="0" applyFont="1"/>
    <xf numFmtId="0" fontId="6" fillId="6" borderId="75" xfId="0" applyFont="1" applyFill="1" applyBorder="1" applyAlignment="1">
      <alignment horizontal="center"/>
    </xf>
    <xf numFmtId="0" fontId="6" fillId="6" borderId="76" xfId="0" applyFont="1" applyFill="1" applyBorder="1" applyAlignment="1">
      <alignment horizontal="center" vertical="center" wrapText="1"/>
    </xf>
    <xf numFmtId="0" fontId="6" fillId="6" borderId="77" xfId="0" applyFont="1" applyFill="1" applyBorder="1" applyAlignment="1">
      <alignment horizontal="center"/>
    </xf>
    <xf numFmtId="0" fontId="6" fillId="6" borderId="78" xfId="0" applyFont="1" applyFill="1" applyBorder="1" applyAlignment="1">
      <alignment horizontal="center" vertical="center" wrapText="1"/>
    </xf>
    <xf numFmtId="0" fontId="6" fillId="6" borderId="79" xfId="0" applyFont="1" applyFill="1" applyBorder="1" applyAlignment="1">
      <alignment horizontal="center" vertical="center" wrapText="1"/>
    </xf>
    <xf numFmtId="165" fontId="6" fillId="6" borderId="77" xfId="0" applyNumberFormat="1" applyFont="1" applyFill="1" applyBorder="1" applyAlignment="1">
      <alignment horizontal="center"/>
    </xf>
    <xf numFmtId="0" fontId="6" fillId="6" borderId="77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indent="1"/>
    </xf>
    <xf numFmtId="164" fontId="6" fillId="2" borderId="80" xfId="0" applyNumberFormat="1" applyFont="1" applyFill="1" applyBorder="1" applyAlignment="1">
      <alignment horizontal="right" indent="1"/>
    </xf>
    <xf numFmtId="165" fontId="6" fillId="2" borderId="24" xfId="0" applyNumberFormat="1" applyFont="1" applyFill="1" applyBorder="1" applyAlignment="1">
      <alignment horizontal="right" indent="1"/>
    </xf>
    <xf numFmtId="0" fontId="11" fillId="0" borderId="0" xfId="0" applyFont="1"/>
    <xf numFmtId="0" fontId="12" fillId="0" borderId="0" xfId="24">
      <alignment/>
      <protection/>
    </xf>
    <xf numFmtId="0" fontId="1" fillId="0" borderId="0" xfId="24" applyNumberFormat="1" applyFont="1" applyFill="1" applyBorder="1" applyAlignment="1">
      <alignment/>
      <protection/>
    </xf>
    <xf numFmtId="170" fontId="1" fillId="0" borderId="0" xfId="24" applyNumberFormat="1" applyFont="1" applyFill="1" applyBorder="1" applyAlignment="1">
      <alignment/>
      <protection/>
    </xf>
    <xf numFmtId="0" fontId="1" fillId="7" borderId="81" xfId="24" applyNumberFormat="1" applyFont="1" applyFill="1" applyBorder="1" applyAlignment="1">
      <alignment/>
      <protection/>
    </xf>
    <xf numFmtId="3" fontId="1" fillId="0" borderId="81" xfId="24" applyNumberFormat="1" applyFont="1" applyFill="1" applyBorder="1" applyAlignment="1">
      <alignment/>
      <protection/>
    </xf>
    <xf numFmtId="0" fontId="1" fillId="0" borderId="81" xfId="24" applyNumberFormat="1" applyFont="1" applyFill="1" applyBorder="1" applyAlignment="1">
      <alignment/>
      <protection/>
    </xf>
    <xf numFmtId="0" fontId="12" fillId="0" borderId="0" xfId="24">
      <alignment/>
      <protection/>
    </xf>
    <xf numFmtId="0" fontId="1" fillId="0" borderId="0" xfId="24" applyNumberFormat="1" applyFont="1" applyFill="1" applyBorder="1" applyAlignment="1">
      <alignment/>
      <protection/>
    </xf>
    <xf numFmtId="170" fontId="1" fillId="0" borderId="0" xfId="24" applyNumberFormat="1" applyFont="1" applyFill="1" applyBorder="1" applyAlignment="1">
      <alignment/>
      <protection/>
    </xf>
    <xf numFmtId="0" fontId="1" fillId="7" borderId="81" xfId="24" applyNumberFormat="1" applyFont="1" applyFill="1" applyBorder="1" applyAlignment="1">
      <alignment/>
      <protection/>
    </xf>
    <xf numFmtId="3" fontId="1" fillId="0" borderId="81" xfId="24" applyNumberFormat="1" applyFont="1" applyFill="1" applyBorder="1" applyAlignment="1">
      <alignment/>
      <protection/>
    </xf>
    <xf numFmtId="0" fontId="12" fillId="0" borderId="0" xfId="25">
      <alignment/>
      <protection/>
    </xf>
    <xf numFmtId="0" fontId="1" fillId="0" borderId="0" xfId="25" applyNumberFormat="1" applyFont="1" applyFill="1" applyBorder="1" applyAlignment="1">
      <alignment/>
      <protection/>
    </xf>
    <xf numFmtId="170" fontId="1" fillId="0" borderId="0" xfId="25" applyNumberFormat="1" applyFont="1" applyFill="1" applyBorder="1" applyAlignment="1">
      <alignment/>
      <protection/>
    </xf>
    <xf numFmtId="0" fontId="1" fillId="7" borderId="81" xfId="25" applyNumberFormat="1" applyFont="1" applyFill="1" applyBorder="1" applyAlignment="1">
      <alignment/>
      <protection/>
    </xf>
    <xf numFmtId="3" fontId="1" fillId="0" borderId="81" xfId="25" applyNumberFormat="1" applyFont="1" applyFill="1" applyBorder="1" applyAlignment="1">
      <alignment/>
      <protection/>
    </xf>
    <xf numFmtId="165" fontId="0" fillId="0" borderId="0" xfId="0" applyNumberFormat="1"/>
    <xf numFmtId="166" fontId="4" fillId="0" borderId="0" xfId="0" applyNumberFormat="1" applyFont="1" applyBorder="1"/>
    <xf numFmtId="0" fontId="13" fillId="0" borderId="0" xfId="0" applyFont="1" applyBorder="1"/>
    <xf numFmtId="1" fontId="4" fillId="0" borderId="0" xfId="0" applyNumberFormat="1" applyFont="1" applyBorder="1"/>
    <xf numFmtId="0" fontId="5" fillId="0" borderId="20" xfId="0" applyFont="1" applyBorder="1" applyAlignment="1">
      <alignment horizontal="left"/>
    </xf>
    <xf numFmtId="3" fontId="4" fillId="0" borderId="82" xfId="23" applyNumberFormat="1" applyBorder="1" applyAlignment="1">
      <alignment horizontal="right"/>
    </xf>
    <xf numFmtId="3" fontId="4" fillId="0" borderId="83" xfId="23" applyNumberFormat="1" applyBorder="1" applyAlignment="1">
      <alignment horizontal="right"/>
    </xf>
    <xf numFmtId="3" fontId="4" fillId="0" borderId="84" xfId="23" applyNumberFormat="1" applyBorder="1" applyAlignment="1">
      <alignment horizontal="right"/>
    </xf>
    <xf numFmtId="166" fontId="4" fillId="0" borderId="0" xfId="0" applyNumberFormat="1" applyFont="1"/>
    <xf numFmtId="0" fontId="5" fillId="0" borderId="0" xfId="0" applyFont="1" applyAlignment="1">
      <alignment horizontal="center"/>
    </xf>
    <xf numFmtId="0" fontId="1" fillId="7" borderId="81" xfId="0" applyNumberFormat="1" applyFont="1" applyFill="1" applyBorder="1" applyAlignment="1">
      <alignment/>
    </xf>
    <xf numFmtId="3" fontId="1" fillId="0" borderId="81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5" borderId="0" xfId="0" applyFont="1" applyFill="1" applyBorder="1" applyAlignment="1">
      <alignment horizontal="left"/>
    </xf>
    <xf numFmtId="164" fontId="14" fillId="0" borderId="0" xfId="0" applyNumberFormat="1" applyFont="1" applyAlignment="1">
      <alignment horizontal="left"/>
    </xf>
    <xf numFmtId="0" fontId="4" fillId="0" borderId="0" xfId="0" applyFont="1" applyFill="1" applyBorder="1"/>
    <xf numFmtId="164" fontId="7" fillId="5" borderId="25" xfId="0" applyNumberFormat="1" applyFont="1" applyFill="1" applyBorder="1" applyAlignment="1" applyProtection="1">
      <alignment horizontal="right" indent="1"/>
      <protection locked="0"/>
    </xf>
    <xf numFmtId="166" fontId="6" fillId="2" borderId="2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0" fontId="4" fillId="0" borderId="35" xfId="0" applyFont="1" applyBorder="1"/>
    <xf numFmtId="0" fontId="5" fillId="5" borderId="21" xfId="0" applyFont="1" applyFill="1" applyBorder="1" applyAlignment="1">
      <alignment horizontal="left"/>
    </xf>
    <xf numFmtId="0" fontId="6" fillId="5" borderId="21" xfId="0" applyNumberFormat="1" applyFont="1" applyFill="1" applyBorder="1" applyAlignment="1">
      <alignment horizontal="left"/>
    </xf>
    <xf numFmtId="166" fontId="4" fillId="0" borderId="21" xfId="0" applyNumberFormat="1" applyFont="1" applyBorder="1"/>
    <xf numFmtId="0" fontId="4" fillId="0" borderId="21" xfId="0" applyFont="1" applyBorder="1"/>
    <xf numFmtId="166" fontId="4" fillId="5" borderId="21" xfId="0" applyNumberFormat="1" applyFont="1" applyFill="1" applyBorder="1"/>
    <xf numFmtId="0" fontId="6" fillId="5" borderId="22" xfId="0" applyNumberFormat="1" applyFont="1" applyFill="1" applyBorder="1" applyAlignment="1">
      <alignment horizontal="left"/>
    </xf>
    <xf numFmtId="0" fontId="6" fillId="5" borderId="49" xfId="0" applyNumberFormat="1" applyFont="1" applyFill="1" applyBorder="1" applyAlignment="1">
      <alignment horizontal="left"/>
    </xf>
    <xf numFmtId="0" fontId="4" fillId="0" borderId="49" xfId="0" applyFont="1" applyBorder="1"/>
    <xf numFmtId="0" fontId="5" fillId="5" borderId="22" xfId="0" applyFont="1" applyFill="1" applyBorder="1" applyAlignment="1">
      <alignment horizontal="left"/>
    </xf>
    <xf numFmtId="166" fontId="4" fillId="0" borderId="22" xfId="0" applyNumberFormat="1" applyFont="1" applyBorder="1"/>
    <xf numFmtId="0" fontId="4" fillId="0" borderId="20" xfId="0" applyFont="1" applyBorder="1"/>
    <xf numFmtId="0" fontId="5" fillId="5" borderId="49" xfId="0" applyFont="1" applyFill="1" applyBorder="1" applyAlignment="1">
      <alignment horizontal="left"/>
    </xf>
    <xf numFmtId="166" fontId="4" fillId="0" borderId="49" xfId="0" applyNumberFormat="1" applyFont="1" applyBorder="1"/>
    <xf numFmtId="0" fontId="5" fillId="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6" borderId="85" xfId="0" applyFont="1" applyFill="1" applyBorder="1" applyAlignment="1">
      <alignment horizontal="center" vertical="center" wrapText="1"/>
    </xf>
    <xf numFmtId="0" fontId="6" fillId="6" borderId="7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6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166" fontId="6" fillId="6" borderId="6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6" borderId="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6" fillId="6" borderId="6" xfId="0" applyFont="1" applyFill="1" applyBorder="1" applyAlignment="1">
      <alignment horizontal="left" vertical="center" indent="1"/>
    </xf>
    <xf numFmtId="0" fontId="6" fillId="6" borderId="41" xfId="0" applyFont="1" applyFill="1" applyBorder="1" applyAlignment="1">
      <alignment horizontal="left" vertical="center" indent="1"/>
    </xf>
    <xf numFmtId="0" fontId="6" fillId="6" borderId="42" xfId="0" applyFont="1" applyFill="1" applyBorder="1" applyAlignment="1">
      <alignment horizontal="left" vertical="center" indent="1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2" fontId="5" fillId="6" borderId="23" xfId="21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6" borderId="23" xfId="21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40% - Accent1" xfId="21"/>
    <cellStyle name="40% - Accent3" xfId="22"/>
    <cellStyle name="NumberCellStyle" xfId="23"/>
    <cellStyle name="Normal 2" xfId="24"/>
    <cellStyle name="Normal 3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1'!$G$5</c:f>
              <c:strCache>
                <c:ptCount val="1"/>
                <c:pt idx="0">
                  <c:v>Family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1'!$C$6</c:f>
                  <c:strCache>
                    <c:ptCount val="1"/>
                    <c:pt idx="0">
                      <c:v>27%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1'!$C$7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1'!$C$8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1'!$C$9</c:f>
                  <c:strCache>
                    <c:ptCount val="1"/>
                    <c:pt idx="0">
                      <c:v>33%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1'!$C$10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1'!$C$11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1'!$C$12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1'!$B$6:$B$12</c:f>
              <c:numCache/>
            </c:numRef>
          </c:cat>
          <c:val>
            <c:numRef>
              <c:f>'Figure 1'!$G$6:$G$12</c:f>
              <c:numCache/>
            </c:numRef>
          </c:val>
        </c:ser>
        <c:ser>
          <c:idx val="1"/>
          <c:order val="1"/>
          <c:tx>
            <c:strRef>
              <c:f>'Figure 1'!$H$5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1'!$D$6</c:f>
                  <c:strCache>
                    <c:ptCount val="1"/>
                    <c:pt idx="0">
                      <c:v>18%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1'!$D$7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1'!$D$8</c:f>
                  <c:strCache>
                    <c:ptCount val="1"/>
                    <c:pt idx="0">
                      <c:v>21%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1'!$D$9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1'!$D$10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1'!$D$11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1'!$D$12</c:f>
                  <c:strCache>
                    <c:ptCount val="1"/>
                    <c:pt idx="0">
                      <c:v>21%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1'!$B$6:$B$12</c:f>
              <c:numCache/>
            </c:numRef>
          </c:cat>
          <c:val>
            <c:numRef>
              <c:f>'Figure 1'!$H$6:$H$12</c:f>
              <c:numCache/>
            </c:numRef>
          </c:val>
        </c:ser>
        <c:ser>
          <c:idx val="2"/>
          <c:order val="2"/>
          <c:tx>
            <c:strRef>
              <c:f>'Figure 1'!$I$5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1'!$E$6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1'!$E$7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1'!$E$8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1'!$E$9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1'!$E$10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1'!$E$11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1'!$E$12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1'!$B$6:$B$12</c:f>
              <c:numCache/>
            </c:numRef>
          </c:cat>
          <c:val>
            <c:numRef>
              <c:f>'Figure 1'!$I$6:$I$12</c:f>
              <c:numCache/>
            </c:numRef>
          </c:val>
        </c:ser>
        <c:ser>
          <c:idx val="3"/>
          <c:order val="3"/>
          <c:tx>
            <c:strRef>
              <c:f>'Figure 1'!$J$5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1'!$F$6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1'!$F$7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1'!$F$8</c:f>
                  <c:strCache>
                    <c:ptCount val="1"/>
                    <c:pt idx="0">
                      <c:v>16%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1'!$F$9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1'!$F$10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1'!$F$11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1'!$F$12</c:f>
                  <c:strCache>
                    <c:ptCount val="1"/>
                    <c:pt idx="0">
                      <c:v>25%</c:v>
                    </c:pt>
                  </c:strCache>
                </c:strRef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1'!$B$6:$B$12</c:f>
              <c:numCache/>
            </c:numRef>
          </c:cat>
          <c:val>
            <c:numRef>
              <c:f>'Figure 1'!$J$6:$J$12</c:f>
              <c:numCache/>
            </c:numRef>
          </c:val>
        </c:ser>
        <c:overlap val="100"/>
        <c:gapWidth val="75"/>
        <c:axId val="40754153"/>
        <c:axId val="31243058"/>
      </c:bar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243058"/>
        <c:crosses val="autoZero"/>
        <c:auto val="1"/>
        <c:lblOffset val="100"/>
        <c:noMultiLvlLbl val="0"/>
      </c:catAx>
      <c:valAx>
        <c:axId val="3124305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1"/>
        <c:majorTickMark val="none"/>
        <c:minorTickMark val="none"/>
        <c:tickLblPos val="nextTo"/>
        <c:spPr>
          <a:noFill/>
          <a:ln w="9525">
            <a:noFill/>
          </a:ln>
        </c:spPr>
        <c:crossAx val="407541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325"/>
          <c:y val="0.9205"/>
          <c:w val="0.311"/>
          <c:h val="0.05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2'!$B$11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2'!$C$3:$F$3</c:f>
              <c:strCache/>
            </c:strRef>
          </c:cat>
          <c:val>
            <c:numRef>
              <c:f>'Figure 2'!$C$11:$F$11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2'!$B$12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2'!$D$3:$G$3</c:f>
              <c:strCache/>
            </c:strRef>
          </c:cat>
          <c:val>
            <c:numRef>
              <c:f>'Figure 2'!$D$12:$G$12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2'!$B$13</c:f>
              <c:strCache>
                <c:ptCount val="1"/>
                <c:pt idx="0">
                  <c:v>Turkey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2'!$D$3:$G$3</c:f>
              <c:strCache/>
            </c:strRef>
          </c:cat>
          <c:val>
            <c:numRef>
              <c:f>'Figure 2'!$D$13:$G$13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8"/>
          <c:w val="0.940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5"/>
              </a:solidFill>
            </c:spPr>
          </c:dPt>
          <c:dPt>
            <c:idx val="32"/>
            <c:invertIfNegative val="0"/>
            <c:spPr>
              <a:solidFill>
                <a:schemeClr val="accent5"/>
              </a:solidFill>
            </c:spPr>
          </c:dPt>
          <c:dPt>
            <c:idx val="33"/>
            <c:invertIfNegative val="0"/>
            <c:spPr>
              <a:solidFill>
                <a:schemeClr val="accent5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3'!$V$2:$V$36</c:f>
              <c:strCache/>
            </c:strRef>
          </c:cat>
          <c:val>
            <c:numRef>
              <c:f>'Figure 3'!$X$2:$X$36</c:f>
              <c:numCache/>
            </c:numRef>
          </c:val>
        </c:ser>
        <c:axId val="12752067"/>
        <c:axId val="47659740"/>
      </c:bar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75206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4'!$B$4:$B$13</c:f>
              <c:strCache/>
            </c:strRef>
          </c:cat>
          <c:val>
            <c:numRef>
              <c:f>'Figure 4'!$C$4:$C$13</c:f>
              <c:numCache/>
            </c:numRef>
          </c:val>
        </c:ser>
        <c:ser>
          <c:idx val="1"/>
          <c:order val="1"/>
          <c:tx>
            <c:strRef>
              <c:f>'Figure 4'!$D$3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4'!$B$4:$B$13</c:f>
              <c:strCache/>
            </c:strRef>
          </c:cat>
          <c:val>
            <c:numRef>
              <c:f>'Figure 4'!$D$4:$D$13</c:f>
              <c:numCache/>
            </c:numRef>
          </c:val>
        </c:ser>
        <c:ser>
          <c:idx val="2"/>
          <c:order val="2"/>
          <c:tx>
            <c:strRef>
              <c:f>'Figure 4'!$E$3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4'!$B$4:$B$13</c:f>
              <c:strCache/>
            </c:strRef>
          </c:cat>
          <c:val>
            <c:numRef>
              <c:f>'Figure 4'!$E$4:$E$13</c:f>
              <c:numCache/>
            </c:numRef>
          </c:val>
        </c:ser>
        <c:ser>
          <c:idx val="3"/>
          <c:order val="3"/>
          <c:tx>
            <c:strRef>
              <c:f>'Figure 4'!$F$3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4'!$B$4:$B$13</c:f>
              <c:strCache/>
            </c:strRef>
          </c:cat>
          <c:val>
            <c:numRef>
              <c:f>'Figure 4'!$F$4:$F$13</c:f>
              <c:numCache/>
            </c:numRef>
          </c:val>
        </c:ser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233702"/>
        <c:crosses val="autoZero"/>
        <c:auto val="1"/>
        <c:lblOffset val="100"/>
        <c:noMultiLvlLbl val="0"/>
      </c:catAx>
      <c:valAx>
        <c:axId val="35233702"/>
        <c:scaling>
          <c:orientation val="minMax"/>
          <c:max val="32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284477"/>
        <c:crosses val="autoZero"/>
        <c:crossBetween val="between"/>
        <c:dispUnits/>
        <c:majorUnit val="2500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2'!$D$3:$G$3</c:f>
              <c:strCache/>
            </c:strRef>
          </c:cat>
          <c:val>
            <c:numRef>
              <c:f>'Figure 2'!$D$58:$G$58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2'!$B$4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2'!$D$3:$G$3</c:f>
              <c:strCache/>
            </c:strRef>
          </c:cat>
          <c:val>
            <c:numRef>
              <c:f>'Figure 2'!$D$4:$G$4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2905"/>
          <c:y val="0.035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3125"/>
          <c:y val="0.129"/>
          <c:w val="0.7685"/>
          <c:h val="0.71325"/>
        </c:manualLayout>
      </c:layout>
      <c:pieChart>
        <c:varyColors val="1"/>
        <c:ser>
          <c:idx val="0"/>
          <c:order val="0"/>
          <c:tx>
            <c:strRef>
              <c:f>'Figure 2'!$B$5</c:f>
              <c:strCache>
                <c:ptCount val="1"/>
                <c:pt idx="0">
                  <c:v>United States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2'!$D$3:$G$3</c:f>
              <c:strCache/>
            </c:strRef>
          </c:cat>
          <c:val>
            <c:numRef>
              <c:f>'Figure 2'!$D$5:$G$5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2'!$B$6</c:f>
              <c:strCache>
                <c:ptCount val="1"/>
                <c:pt idx="0">
                  <c:v>China*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2'!$D$3:$G$3</c:f>
              <c:strCache/>
            </c:strRef>
          </c:cat>
          <c:val>
            <c:numRef>
              <c:f>'Figure 2'!$D$6:$G$6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2'!$B$7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2'!$D$3:$G$3</c:f>
              <c:strCache/>
            </c:strRef>
          </c:cat>
          <c:val>
            <c:numRef>
              <c:f>'Figure 2'!$D$7:$G$7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2'!$B$8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2'!$D$3:$G$3</c:f>
              <c:strCache/>
            </c:strRef>
          </c:cat>
          <c:val>
            <c:numRef>
              <c:f>'Figure 2'!$D$8:$G$8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2'!$B$9</c:f>
              <c:strCache>
                <c:ptCount val="1"/>
                <c:pt idx="0">
                  <c:v>Syria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2'!$D$3:$G$3</c:f>
              <c:strCache/>
            </c:strRef>
          </c:cat>
          <c:val>
            <c:numRef>
              <c:f>'Figure 2'!$D$9:$G$9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8"/>
                  <c:y val="0.098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61"/>
                  <c:y val="0.08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2'!$D$3:$G$3</c:f>
              <c:strCache/>
            </c:strRef>
          </c:cat>
          <c:val>
            <c:numRef>
              <c:f>'Figure 2'!$D$10:$G$10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16</xdr:row>
      <xdr:rowOff>200025</xdr:rowOff>
    </xdr:from>
    <xdr:to>
      <xdr:col>12</xdr:col>
      <xdr:colOff>66675</xdr:colOff>
      <xdr:row>35</xdr:row>
      <xdr:rowOff>66675</xdr:rowOff>
    </xdr:to>
    <xdr:graphicFrame macro="">
      <xdr:nvGraphicFramePr>
        <xdr:cNvPr id="11" name="Chart 10"/>
        <xdr:cNvGraphicFramePr/>
      </xdr:nvGraphicFramePr>
      <xdr:xfrm>
        <a:off x="590550" y="3981450"/>
        <a:ext cx="9525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38100</xdr:rowOff>
    </xdr:from>
    <xdr:to>
      <xdr:col>15</xdr:col>
      <xdr:colOff>123825</xdr:colOff>
      <xdr:row>49</xdr:row>
      <xdr:rowOff>123825</xdr:rowOff>
    </xdr:to>
    <xdr:graphicFrame macro="">
      <xdr:nvGraphicFramePr>
        <xdr:cNvPr id="2" name="Chart 1"/>
        <xdr:cNvGraphicFramePr/>
      </xdr:nvGraphicFramePr>
      <xdr:xfrm>
        <a:off x="200025" y="3200400"/>
        <a:ext cx="124491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19</xdr:row>
      <xdr:rowOff>19050</xdr:rowOff>
    </xdr:from>
    <xdr:to>
      <xdr:col>3</xdr:col>
      <xdr:colOff>628650</xdr:colOff>
      <xdr:row>32</xdr:row>
      <xdr:rowOff>95250</xdr:rowOff>
    </xdr:to>
    <xdr:graphicFrame macro="">
      <xdr:nvGraphicFramePr>
        <xdr:cNvPr id="3" name="Chart 2"/>
        <xdr:cNvGraphicFramePr/>
      </xdr:nvGraphicFramePr>
      <xdr:xfrm>
        <a:off x="590550" y="3486150"/>
        <a:ext cx="23622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18</xdr:row>
      <xdr:rowOff>76200</xdr:rowOff>
    </xdr:from>
    <xdr:to>
      <xdr:col>6</xdr:col>
      <xdr:colOff>57150</xdr:colOff>
      <xdr:row>32</xdr:row>
      <xdr:rowOff>123825</xdr:rowOff>
    </xdr:to>
    <xdr:graphicFrame macro="">
      <xdr:nvGraphicFramePr>
        <xdr:cNvPr id="4" name="Chart 3"/>
        <xdr:cNvGraphicFramePr/>
      </xdr:nvGraphicFramePr>
      <xdr:xfrm>
        <a:off x="2943225" y="3390900"/>
        <a:ext cx="20955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295275</xdr:colOff>
      <xdr:row>18</xdr:row>
      <xdr:rowOff>104775</xdr:rowOff>
    </xdr:from>
    <xdr:to>
      <xdr:col>8</xdr:col>
      <xdr:colOff>295275</xdr:colOff>
      <xdr:row>32</xdr:row>
      <xdr:rowOff>95250</xdr:rowOff>
    </xdr:to>
    <xdr:graphicFrame macro="">
      <xdr:nvGraphicFramePr>
        <xdr:cNvPr id="5" name="Chart 4"/>
        <xdr:cNvGraphicFramePr/>
      </xdr:nvGraphicFramePr>
      <xdr:xfrm>
        <a:off x="5276850" y="3419475"/>
        <a:ext cx="20955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514350</xdr:colOff>
      <xdr:row>18</xdr:row>
      <xdr:rowOff>104775</xdr:rowOff>
    </xdr:from>
    <xdr:to>
      <xdr:col>11</xdr:col>
      <xdr:colOff>228600</xdr:colOff>
      <xdr:row>32</xdr:row>
      <xdr:rowOff>95250</xdr:rowOff>
    </xdr:to>
    <xdr:graphicFrame macro="">
      <xdr:nvGraphicFramePr>
        <xdr:cNvPr id="6" name="Chart 5"/>
        <xdr:cNvGraphicFramePr/>
      </xdr:nvGraphicFramePr>
      <xdr:xfrm>
        <a:off x="7591425" y="3419475"/>
        <a:ext cx="2095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428625</xdr:colOff>
      <xdr:row>18</xdr:row>
      <xdr:rowOff>85725</xdr:rowOff>
    </xdr:from>
    <xdr:to>
      <xdr:col>14</xdr:col>
      <xdr:colOff>1133475</xdr:colOff>
      <xdr:row>32</xdr:row>
      <xdr:rowOff>76200</xdr:rowOff>
    </xdr:to>
    <xdr:graphicFrame macro="">
      <xdr:nvGraphicFramePr>
        <xdr:cNvPr id="7" name="Chart 6"/>
        <xdr:cNvGraphicFramePr/>
      </xdr:nvGraphicFramePr>
      <xdr:xfrm>
        <a:off x="9886950" y="3400425"/>
        <a:ext cx="20859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276225</xdr:colOff>
      <xdr:row>32</xdr:row>
      <xdr:rowOff>57150</xdr:rowOff>
    </xdr:from>
    <xdr:to>
      <xdr:col>3</xdr:col>
      <xdr:colOff>533400</xdr:colOff>
      <xdr:row>46</xdr:row>
      <xdr:rowOff>38100</xdr:rowOff>
    </xdr:to>
    <xdr:graphicFrame macro="">
      <xdr:nvGraphicFramePr>
        <xdr:cNvPr id="8" name="Chart 7"/>
        <xdr:cNvGraphicFramePr/>
      </xdr:nvGraphicFramePr>
      <xdr:xfrm>
        <a:off x="504825" y="5505450"/>
        <a:ext cx="235267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32</xdr:row>
      <xdr:rowOff>76200</xdr:rowOff>
    </xdr:from>
    <xdr:to>
      <xdr:col>6</xdr:col>
      <xdr:colOff>238125</xdr:colOff>
      <xdr:row>46</xdr:row>
      <xdr:rowOff>66675</xdr:rowOff>
    </xdr:to>
    <xdr:graphicFrame macro="">
      <xdr:nvGraphicFramePr>
        <xdr:cNvPr id="9" name="Chart 8"/>
        <xdr:cNvGraphicFramePr/>
      </xdr:nvGraphicFramePr>
      <xdr:xfrm>
        <a:off x="2781300" y="5524500"/>
        <a:ext cx="24384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304800</xdr:colOff>
      <xdr:row>32</xdr:row>
      <xdr:rowOff>66675</xdr:rowOff>
    </xdr:from>
    <xdr:to>
      <xdr:col>8</xdr:col>
      <xdr:colOff>304800</xdr:colOff>
      <xdr:row>46</xdr:row>
      <xdr:rowOff>57150</xdr:rowOff>
    </xdr:to>
    <xdr:graphicFrame macro="">
      <xdr:nvGraphicFramePr>
        <xdr:cNvPr id="10" name="Chart 9"/>
        <xdr:cNvGraphicFramePr/>
      </xdr:nvGraphicFramePr>
      <xdr:xfrm>
        <a:off x="5286375" y="5514975"/>
        <a:ext cx="2095500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495300</xdr:colOff>
      <xdr:row>32</xdr:row>
      <xdr:rowOff>57150</xdr:rowOff>
    </xdr:from>
    <xdr:to>
      <xdr:col>11</xdr:col>
      <xdr:colOff>342900</xdr:colOff>
      <xdr:row>46</xdr:row>
      <xdr:rowOff>47625</xdr:rowOff>
    </xdr:to>
    <xdr:graphicFrame macro="">
      <xdr:nvGraphicFramePr>
        <xdr:cNvPr id="11" name="Chart 10"/>
        <xdr:cNvGraphicFramePr/>
      </xdr:nvGraphicFramePr>
      <xdr:xfrm>
        <a:off x="7572375" y="5505450"/>
        <a:ext cx="222885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457200</xdr:colOff>
      <xdr:row>32</xdr:row>
      <xdr:rowOff>28575</xdr:rowOff>
    </xdr:from>
    <xdr:to>
      <xdr:col>14</xdr:col>
      <xdr:colOff>1143000</xdr:colOff>
      <xdr:row>46</xdr:row>
      <xdr:rowOff>28575</xdr:rowOff>
    </xdr:to>
    <xdr:graphicFrame macro="">
      <xdr:nvGraphicFramePr>
        <xdr:cNvPr id="12" name="Chart 11"/>
        <xdr:cNvGraphicFramePr/>
      </xdr:nvGraphicFramePr>
      <xdr:xfrm>
        <a:off x="9915525" y="5476875"/>
        <a:ext cx="2066925" cy="2143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142875</xdr:rowOff>
    </xdr:from>
    <xdr:to>
      <xdr:col>13</xdr:col>
      <xdr:colOff>28575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647700" y="981075"/>
        <a:ext cx="73056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2</xdr:row>
      <xdr:rowOff>123825</xdr:rowOff>
    </xdr:from>
    <xdr:to>
      <xdr:col>17</xdr:col>
      <xdr:colOff>247650</xdr:colOff>
      <xdr:row>24</xdr:row>
      <xdr:rowOff>123825</xdr:rowOff>
    </xdr:to>
    <xdr:graphicFrame macro="">
      <xdr:nvGraphicFramePr>
        <xdr:cNvPr id="13" name="Chart 12"/>
        <xdr:cNvGraphicFramePr/>
      </xdr:nvGraphicFramePr>
      <xdr:xfrm>
        <a:off x="5076825" y="457200"/>
        <a:ext cx="8515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,demo_r_gind3&amp;language=en&amp;mode=view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103"/>
  <sheetViews>
    <sheetView showGridLines="0" tabSelected="1" workbookViewId="0" topLeftCell="A1">
      <selection activeCell="L3" sqref="L3"/>
    </sheetView>
  </sheetViews>
  <sheetFormatPr defaultColWidth="9.140625" defaultRowHeight="15"/>
  <cols>
    <col min="1" max="1" width="9.28125" style="1" customWidth="1"/>
    <col min="2" max="2" width="16.00390625" style="1" customWidth="1"/>
    <col min="3" max="6" width="14.8515625" style="1" customWidth="1"/>
    <col min="7" max="13" width="11.00390625" style="1" customWidth="1"/>
    <col min="14" max="14" width="13.00390625" style="1" customWidth="1"/>
    <col min="15" max="15" width="14.00390625" style="1" customWidth="1"/>
    <col min="16" max="16" width="22.00390625" style="1" customWidth="1"/>
    <col min="17" max="17" width="18.00390625" style="1" customWidth="1"/>
    <col min="18" max="18" width="19.421875" style="1" customWidth="1"/>
    <col min="19" max="19" width="19.421875" style="121" customWidth="1"/>
    <col min="20" max="20" width="11.00390625" style="1" customWidth="1"/>
    <col min="21" max="21" width="29.7109375" style="1" customWidth="1"/>
    <col min="22" max="26" width="11.00390625" style="1" customWidth="1"/>
    <col min="27" max="27" width="8.140625" style="1" customWidth="1"/>
    <col min="28" max="28" width="7.57421875" style="1" customWidth="1"/>
    <col min="29" max="32" width="10.140625" style="1" customWidth="1"/>
    <col min="33" max="33" width="7.00390625" style="1" customWidth="1"/>
    <col min="34" max="34" width="10.28125" style="1" customWidth="1"/>
    <col min="35" max="35" width="7.00390625" style="1" customWidth="1"/>
    <col min="36" max="36" width="10.28125" style="1" customWidth="1"/>
    <col min="37" max="37" width="7.00390625" style="1" customWidth="1"/>
    <col min="38" max="38" width="10.28125" style="1" customWidth="1"/>
    <col min="39" max="39" width="7.00390625" style="1" customWidth="1"/>
    <col min="40" max="40" width="10.28125" style="1" customWidth="1"/>
    <col min="41" max="41" width="7.00390625" style="1" customWidth="1"/>
    <col min="42" max="42" width="10.28125" style="1" customWidth="1"/>
    <col min="43" max="43" width="10.7109375" style="1" customWidth="1"/>
    <col min="44" max="44" width="10.28125" style="1" customWidth="1"/>
    <col min="45" max="45" width="7.00390625" style="1" customWidth="1"/>
    <col min="46" max="46" width="10.28125" style="1" customWidth="1"/>
    <col min="47" max="50" width="8.8515625" style="1" customWidth="1"/>
    <col min="51" max="51" width="7.00390625" style="1" customWidth="1"/>
    <col min="52" max="57" width="8.7109375" style="1" customWidth="1"/>
    <col min="58" max="58" width="9.140625" style="1" customWidth="1"/>
    <col min="59" max="59" width="21.421875" style="1" customWidth="1"/>
    <col min="60" max="16384" width="9.140625" style="1" customWidth="1"/>
  </cols>
  <sheetData>
    <row r="2" spans="1:27" ht="36" customHeight="1">
      <c r="A2" s="23"/>
      <c r="B2" s="17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W2" s="23"/>
      <c r="X2" s="23"/>
      <c r="Y2" s="23"/>
      <c r="Z2" s="23"/>
      <c r="AA2" s="23"/>
    </row>
    <row r="3" spans="1:57" ht="27.75" customHeight="1">
      <c r="A3" s="24"/>
      <c r="B3" s="24"/>
      <c r="C3" s="24"/>
      <c r="D3" s="24"/>
      <c r="E3" s="24"/>
      <c r="F3" s="24"/>
      <c r="G3" s="24"/>
      <c r="H3" s="23"/>
      <c r="I3" s="24"/>
      <c r="J3" s="24"/>
      <c r="K3" s="24"/>
      <c r="L3" s="24"/>
      <c r="M3" s="24"/>
      <c r="N3" s="164" t="s">
        <v>140</v>
      </c>
      <c r="O3" s="163"/>
      <c r="P3" s="163"/>
      <c r="Q3" s="163"/>
      <c r="R3" s="163"/>
      <c r="S3" s="163"/>
      <c r="W3" s="24"/>
      <c r="X3" s="24"/>
      <c r="Y3" s="24"/>
      <c r="Z3" s="24"/>
      <c r="AA3" s="23"/>
      <c r="AB3" s="24"/>
      <c r="AC3" s="24"/>
      <c r="AD3" s="24"/>
      <c r="AE3" s="24"/>
      <c r="AF3" s="208"/>
      <c r="AG3" s="209"/>
      <c r="AH3" s="209"/>
      <c r="AI3" s="209"/>
      <c r="AJ3" s="209"/>
      <c r="AK3" s="209"/>
      <c r="AL3" s="24"/>
      <c r="AM3" s="24"/>
      <c r="AN3" s="24"/>
      <c r="AO3" s="24"/>
      <c r="AP3" s="24"/>
      <c r="AQ3" s="24"/>
      <c r="AR3" s="24"/>
      <c r="AS3" s="208"/>
      <c r="AT3" s="209"/>
      <c r="AU3" s="209"/>
      <c r="AV3" s="209"/>
      <c r="AW3" s="209"/>
      <c r="AX3" s="209"/>
      <c r="AY3" s="42"/>
      <c r="AZ3" s="42"/>
      <c r="BA3" s="42"/>
      <c r="BB3" s="42"/>
      <c r="BC3" s="42"/>
      <c r="BD3" s="42"/>
      <c r="BE3" s="42"/>
    </row>
    <row r="4" spans="1:57" ht="15">
      <c r="A4" s="24"/>
      <c r="B4" s="25" t="s">
        <v>101</v>
      </c>
      <c r="C4" s="229" t="s">
        <v>103</v>
      </c>
      <c r="D4" s="230"/>
      <c r="E4" s="230"/>
      <c r="F4" s="231"/>
      <c r="G4" s="232" t="s">
        <v>102</v>
      </c>
      <c r="H4" s="230"/>
      <c r="I4" s="230"/>
      <c r="J4" s="230"/>
      <c r="K4" s="24"/>
      <c r="L4" s="24"/>
      <c r="M4" s="24"/>
      <c r="W4" s="24"/>
      <c r="X4" s="24"/>
      <c r="Y4" s="24"/>
      <c r="Z4" s="24"/>
      <c r="AA4" s="23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ht="17.25" customHeight="1">
      <c r="A5" s="24"/>
      <c r="B5" s="26"/>
      <c r="C5" s="71" t="s">
        <v>100</v>
      </c>
      <c r="D5" s="72" t="s">
        <v>33</v>
      </c>
      <c r="E5" s="72" t="s">
        <v>34</v>
      </c>
      <c r="F5" s="72" t="s">
        <v>35</v>
      </c>
      <c r="G5" s="71" t="s">
        <v>100</v>
      </c>
      <c r="H5" s="72" t="s">
        <v>33</v>
      </c>
      <c r="I5" s="72" t="s">
        <v>34</v>
      </c>
      <c r="J5" s="72" t="s">
        <v>35</v>
      </c>
      <c r="M5" s="24"/>
      <c r="N5" s="164" t="s">
        <v>141</v>
      </c>
      <c r="O5" s="165">
        <v>42282.40677083333</v>
      </c>
      <c r="P5" s="163"/>
      <c r="Q5" s="163"/>
      <c r="R5" s="163"/>
      <c r="S5" s="163"/>
      <c r="Y5" s="73"/>
      <c r="Z5" s="73"/>
      <c r="AA5" s="73"/>
      <c r="AB5" s="73"/>
      <c r="AC5" s="73"/>
      <c r="AD5" s="73"/>
      <c r="AE5" s="73"/>
      <c r="AF5" s="73"/>
      <c r="AG5" s="73"/>
      <c r="AH5" s="24"/>
      <c r="AJ5" s="24"/>
      <c r="AK5" s="24"/>
      <c r="AL5" s="24"/>
      <c r="AM5" s="23"/>
      <c r="AO5" s="24"/>
      <c r="AP5" s="24"/>
      <c r="AQ5" s="24"/>
      <c r="AR5" s="24"/>
      <c r="AS5" s="23"/>
      <c r="AU5" s="24"/>
      <c r="AV5" s="24"/>
      <c r="AW5" s="24"/>
      <c r="AX5" s="24"/>
      <c r="AY5" s="24"/>
      <c r="BA5" s="24"/>
      <c r="BB5" s="24"/>
      <c r="BC5" s="24"/>
      <c r="BD5" s="24"/>
      <c r="BE5" s="24"/>
    </row>
    <row r="6" spans="1:57" ht="17.25" customHeight="1">
      <c r="A6" s="24"/>
      <c r="B6" s="34">
        <v>2008</v>
      </c>
      <c r="C6" s="61">
        <f>G6/SUM(G6:J6)</f>
        <v>0.2702220524872853</v>
      </c>
      <c r="D6" s="62">
        <f>H6/SUM(G6:J6)</f>
        <v>0.17978743592363663</v>
      </c>
      <c r="E6" s="62">
        <f>I6/SUM(G6:J6)</f>
        <v>0.3104513366823544</v>
      </c>
      <c r="F6" s="63">
        <f>J6/SUM(G6:J6)</f>
        <v>0.2395391749067236</v>
      </c>
      <c r="G6" s="60">
        <f>P15</f>
        <v>684924</v>
      </c>
      <c r="H6" s="68">
        <f aca="true" t="shared" si="0" ref="H6:J6">Q15</f>
        <v>455702</v>
      </c>
      <c r="I6" s="68">
        <f t="shared" si="0"/>
        <v>786892</v>
      </c>
      <c r="J6" s="68">
        <f t="shared" si="0"/>
        <v>607153</v>
      </c>
      <c r="K6" s="83"/>
      <c r="L6" s="83"/>
      <c r="M6" s="24"/>
      <c r="N6" s="164" t="s">
        <v>142</v>
      </c>
      <c r="O6" s="165">
        <v>42282.61875150463</v>
      </c>
      <c r="P6" s="163"/>
      <c r="Q6" s="163"/>
      <c r="R6" s="163"/>
      <c r="S6" s="163"/>
      <c r="Y6" s="73"/>
      <c r="Z6" s="73"/>
      <c r="AA6" s="73"/>
      <c r="AB6" s="73"/>
      <c r="AC6" s="73"/>
      <c r="AD6" s="73"/>
      <c r="AE6" s="73"/>
      <c r="AF6" s="73"/>
      <c r="AG6" s="73"/>
      <c r="AH6" s="24"/>
      <c r="AI6" s="23"/>
      <c r="AJ6" s="73"/>
      <c r="AK6" s="73"/>
      <c r="AL6" s="73"/>
      <c r="AM6" s="23"/>
      <c r="AO6" s="73"/>
      <c r="AP6" s="73"/>
      <c r="AQ6" s="73"/>
      <c r="AR6" s="73"/>
      <c r="AS6" s="23"/>
      <c r="AT6" s="23"/>
      <c r="AU6" s="73"/>
      <c r="AV6" s="73"/>
      <c r="AW6" s="73"/>
      <c r="AX6" s="73"/>
      <c r="AY6" s="24"/>
      <c r="AZ6" s="23"/>
      <c r="BA6" s="73"/>
      <c r="BB6" s="73"/>
      <c r="BC6" s="73"/>
      <c r="BD6" s="73"/>
      <c r="BE6" s="24"/>
    </row>
    <row r="7" spans="1:57" ht="17.25" customHeight="1">
      <c r="A7" s="55"/>
      <c r="B7" s="35">
        <v>2009</v>
      </c>
      <c r="C7" s="57">
        <f aca="true" t="shared" si="1" ref="C7:C11">G7/SUM(G7:J7)</f>
        <v>0.2821593114645452</v>
      </c>
      <c r="D7" s="64">
        <f aca="true" t="shared" si="2" ref="D7:D11">H7/SUM(G7:J7)</f>
        <v>0.21510719663869415</v>
      </c>
      <c r="E7" s="64">
        <f aca="true" t="shared" si="3" ref="E7:E11">I7/SUM(G7:J7)</f>
        <v>0.27660660618397365</v>
      </c>
      <c r="F7" s="65">
        <f aca="true" t="shared" si="4" ref="F7:F11">J7/SUM(G7:J7)</f>
        <v>0.22612688571278697</v>
      </c>
      <c r="G7" s="58">
        <f aca="true" t="shared" si="5" ref="G7:J7">P16</f>
        <v>661608</v>
      </c>
      <c r="H7" s="69">
        <f t="shared" si="5"/>
        <v>504384</v>
      </c>
      <c r="I7" s="69">
        <f t="shared" si="5"/>
        <v>648588</v>
      </c>
      <c r="J7" s="69">
        <f t="shared" si="5"/>
        <v>530223</v>
      </c>
      <c r="K7" s="83"/>
      <c r="L7" s="83"/>
      <c r="M7" s="24"/>
      <c r="N7" s="164" t="s">
        <v>143</v>
      </c>
      <c r="O7" s="164" t="s">
        <v>144</v>
      </c>
      <c r="P7" s="163"/>
      <c r="Q7" s="163"/>
      <c r="R7" s="163"/>
      <c r="S7" s="163"/>
      <c r="Y7" s="73"/>
      <c r="Z7" s="73"/>
      <c r="AA7" s="73"/>
      <c r="AB7" s="73"/>
      <c r="AC7" s="73"/>
      <c r="AD7" s="73"/>
      <c r="AE7" s="73"/>
      <c r="AF7" s="73"/>
      <c r="AG7" s="73"/>
      <c r="AH7" s="24"/>
      <c r="AJ7" s="73"/>
      <c r="AK7" s="73"/>
      <c r="AL7" s="73"/>
      <c r="AM7" s="23"/>
      <c r="AN7" s="23"/>
      <c r="AO7" s="73"/>
      <c r="AP7" s="73"/>
      <c r="AQ7" s="73"/>
      <c r="AR7" s="73"/>
      <c r="AS7" s="23"/>
      <c r="AT7" s="23"/>
      <c r="AU7" s="73"/>
      <c r="AV7" s="73"/>
      <c r="AW7" s="73"/>
      <c r="AX7" s="73"/>
      <c r="AY7" s="24"/>
      <c r="AZ7" s="23"/>
      <c r="BA7" s="73"/>
      <c r="BB7" s="73"/>
      <c r="BC7" s="73"/>
      <c r="BD7" s="73"/>
      <c r="BE7" s="24"/>
    </row>
    <row r="8" spans="1:64" ht="17.25" customHeight="1">
      <c r="A8" s="55"/>
      <c r="B8" s="35">
        <v>2010</v>
      </c>
      <c r="C8" s="57">
        <f t="shared" si="1"/>
        <v>0.3131877729963955</v>
      </c>
      <c r="D8" s="64">
        <f t="shared" si="2"/>
        <v>0.20642753105719408</v>
      </c>
      <c r="E8" s="64">
        <f t="shared" si="3"/>
        <v>0.32003851164852015</v>
      </c>
      <c r="F8" s="65">
        <f t="shared" si="4"/>
        <v>0.16034618429789027</v>
      </c>
      <c r="G8" s="58">
        <f aca="true" t="shared" si="6" ref="G8:J8">P17</f>
        <v>774519</v>
      </c>
      <c r="H8" s="69">
        <f t="shared" si="6"/>
        <v>510499</v>
      </c>
      <c r="I8" s="69">
        <f t="shared" si="6"/>
        <v>791461</v>
      </c>
      <c r="J8" s="69">
        <f t="shared" si="6"/>
        <v>396539</v>
      </c>
      <c r="K8" s="83"/>
      <c r="L8" s="83"/>
      <c r="M8" s="24"/>
      <c r="Y8" s="73"/>
      <c r="Z8" s="73"/>
      <c r="AA8" s="73"/>
      <c r="AB8" s="73"/>
      <c r="AC8" s="73"/>
      <c r="AD8" s="73"/>
      <c r="AE8" s="73"/>
      <c r="AF8" s="73"/>
      <c r="AG8" s="73"/>
      <c r="AH8" s="24"/>
      <c r="AI8" s="23"/>
      <c r="AJ8" s="73"/>
      <c r="AK8" s="73"/>
      <c r="AL8" s="73"/>
      <c r="AM8" s="23"/>
      <c r="AN8" s="23"/>
      <c r="AO8" s="73"/>
      <c r="AP8" s="73"/>
      <c r="AQ8" s="73"/>
      <c r="AR8" s="73"/>
      <c r="AS8" s="23"/>
      <c r="AT8" s="23"/>
      <c r="AU8" s="73"/>
      <c r="AV8" s="73"/>
      <c r="AW8" s="73"/>
      <c r="AX8" s="73"/>
      <c r="AY8" s="24"/>
      <c r="AZ8" s="23"/>
      <c r="BA8" s="73"/>
      <c r="BB8" s="73"/>
      <c r="BC8" s="73"/>
      <c r="BD8" s="73"/>
      <c r="BE8" s="24"/>
      <c r="BF8" s="74"/>
      <c r="BI8" s="74"/>
      <c r="BL8" s="74"/>
    </row>
    <row r="9" spans="1:64" ht="17.25" customHeight="1">
      <c r="A9" s="55"/>
      <c r="B9" s="35">
        <v>2011</v>
      </c>
      <c r="C9" s="57">
        <f t="shared" si="1"/>
        <v>0.33046235743121694</v>
      </c>
      <c r="D9" s="64">
        <f t="shared" si="2"/>
        <v>0.22644617620739016</v>
      </c>
      <c r="E9" s="64">
        <f t="shared" si="3"/>
        <v>0.24065206326222732</v>
      </c>
      <c r="F9" s="65">
        <f t="shared" si="4"/>
        <v>0.20243940309916558</v>
      </c>
      <c r="G9" s="58">
        <f aca="true" t="shared" si="7" ref="G9:J9">P18</f>
        <v>719365</v>
      </c>
      <c r="H9" s="69">
        <f t="shared" si="7"/>
        <v>492938</v>
      </c>
      <c r="I9" s="69">
        <f t="shared" si="7"/>
        <v>523862</v>
      </c>
      <c r="J9" s="69">
        <f t="shared" si="7"/>
        <v>440679</v>
      </c>
      <c r="K9" s="83"/>
      <c r="L9" s="83"/>
      <c r="M9" s="24"/>
      <c r="N9" s="164" t="s">
        <v>145</v>
      </c>
      <c r="O9" s="164" t="s">
        <v>31</v>
      </c>
      <c r="P9" s="163"/>
      <c r="Q9" s="163"/>
      <c r="R9" s="163"/>
      <c r="S9" s="163"/>
      <c r="Y9" s="73"/>
      <c r="Z9" s="73"/>
      <c r="AA9" s="73"/>
      <c r="AB9" s="73"/>
      <c r="AC9" s="73"/>
      <c r="AD9" s="73"/>
      <c r="AE9" s="73"/>
      <c r="AF9" s="73"/>
      <c r="AG9" s="73"/>
      <c r="AH9" s="24"/>
      <c r="AI9" s="23"/>
      <c r="AJ9" s="73"/>
      <c r="AK9" s="73"/>
      <c r="AL9" s="73"/>
      <c r="AM9" s="23"/>
      <c r="AN9" s="23"/>
      <c r="AO9" s="73"/>
      <c r="AP9" s="73"/>
      <c r="AQ9" s="73"/>
      <c r="AR9" s="73"/>
      <c r="AS9" s="23"/>
      <c r="AT9" s="23"/>
      <c r="AU9" s="73"/>
      <c r="AV9" s="73"/>
      <c r="AW9" s="73"/>
      <c r="AX9" s="73"/>
      <c r="AY9" s="24"/>
      <c r="AZ9" s="23"/>
      <c r="BA9" s="73"/>
      <c r="BB9" s="73"/>
      <c r="BC9" s="73"/>
      <c r="BD9" s="73"/>
      <c r="BE9" s="24"/>
      <c r="BF9" s="74"/>
      <c r="BI9" s="74"/>
      <c r="BL9" s="74"/>
    </row>
    <row r="10" spans="1:64" ht="17.25" customHeight="1">
      <c r="A10" s="55"/>
      <c r="B10" s="36">
        <v>2012</v>
      </c>
      <c r="C10" s="57">
        <f t="shared" si="1"/>
        <v>0.3200677476851841</v>
      </c>
      <c r="D10" s="64">
        <f t="shared" si="2"/>
        <v>0.2166738290463192</v>
      </c>
      <c r="E10" s="64">
        <f t="shared" si="3"/>
        <v>0.22939869875221966</v>
      </c>
      <c r="F10" s="65">
        <f t="shared" si="4"/>
        <v>0.23385972451627704</v>
      </c>
      <c r="G10" s="58">
        <f aca="true" t="shared" si="8" ref="G10:J10">P19</f>
        <v>671055</v>
      </c>
      <c r="H10" s="69">
        <f t="shared" si="8"/>
        <v>454279</v>
      </c>
      <c r="I10" s="69">
        <f t="shared" si="8"/>
        <v>480958</v>
      </c>
      <c r="J10" s="69">
        <f t="shared" si="8"/>
        <v>490311</v>
      </c>
      <c r="K10" s="83"/>
      <c r="L10" s="83"/>
      <c r="M10" s="24"/>
      <c r="N10" s="164" t="s">
        <v>146</v>
      </c>
      <c r="O10" s="164" t="s">
        <v>31</v>
      </c>
      <c r="P10" s="163"/>
      <c r="Q10" s="163"/>
      <c r="R10" s="163"/>
      <c r="S10" s="163"/>
      <c r="Y10" s="73"/>
      <c r="Z10" s="73"/>
      <c r="AA10" s="73"/>
      <c r="AB10" s="73"/>
      <c r="AC10" s="73"/>
      <c r="AD10" s="73"/>
      <c r="AE10" s="73"/>
      <c r="AF10" s="73"/>
      <c r="AG10" s="73"/>
      <c r="AH10" s="24"/>
      <c r="AI10" s="23"/>
      <c r="AJ10" s="73"/>
      <c r="AK10" s="73"/>
      <c r="AL10" s="73"/>
      <c r="AM10" s="23"/>
      <c r="AN10" s="23"/>
      <c r="AO10" s="73"/>
      <c r="AP10" s="73"/>
      <c r="AQ10" s="73"/>
      <c r="AR10" s="73"/>
      <c r="AS10" s="23"/>
      <c r="AT10" s="23"/>
      <c r="AU10" s="73"/>
      <c r="AV10" s="73"/>
      <c r="AW10" s="73"/>
      <c r="AX10" s="73"/>
      <c r="AY10" s="24"/>
      <c r="AZ10" s="23"/>
      <c r="BA10" s="73"/>
      <c r="BB10" s="73"/>
      <c r="BC10" s="73"/>
      <c r="BD10" s="73"/>
      <c r="BE10" s="24"/>
      <c r="BF10" s="74"/>
      <c r="BI10" s="74"/>
      <c r="BL10" s="74"/>
    </row>
    <row r="11" spans="1:64" ht="17.25" customHeight="1">
      <c r="A11" s="55"/>
      <c r="B11" s="36">
        <v>2013</v>
      </c>
      <c r="C11" s="57">
        <f t="shared" si="1"/>
        <v>0.2849929830919463</v>
      </c>
      <c r="D11" s="64">
        <f t="shared" si="2"/>
        <v>0.19688209090704623</v>
      </c>
      <c r="E11" s="64">
        <f t="shared" si="3"/>
        <v>0.22670278312598055</v>
      </c>
      <c r="F11" s="65">
        <f t="shared" si="4"/>
        <v>0.2914221428750269</v>
      </c>
      <c r="G11" s="58">
        <f aca="true" t="shared" si="9" ref="G11:J11">P20</f>
        <v>671572</v>
      </c>
      <c r="H11" s="69">
        <f t="shared" si="9"/>
        <v>463943</v>
      </c>
      <c r="I11" s="69">
        <f t="shared" si="9"/>
        <v>534214</v>
      </c>
      <c r="J11" s="69">
        <f t="shared" si="9"/>
        <v>686722</v>
      </c>
      <c r="K11" s="83"/>
      <c r="L11" s="83"/>
      <c r="M11" s="24"/>
      <c r="N11" s="164" t="s">
        <v>147</v>
      </c>
      <c r="O11" s="164" t="s">
        <v>148</v>
      </c>
      <c r="P11" s="163"/>
      <c r="Q11" s="163"/>
      <c r="R11" s="163"/>
      <c r="S11" s="163"/>
      <c r="Y11" s="73"/>
      <c r="Z11" s="73"/>
      <c r="AA11" s="73"/>
      <c r="AB11" s="73"/>
      <c r="AC11" s="73"/>
      <c r="AD11" s="73"/>
      <c r="AE11" s="73"/>
      <c r="AF11" s="73"/>
      <c r="AG11" s="73"/>
      <c r="AH11" s="24"/>
      <c r="AI11" s="23"/>
      <c r="AJ11" s="73"/>
      <c r="AK11" s="73"/>
      <c r="AL11" s="73"/>
      <c r="AM11" s="23"/>
      <c r="AN11" s="23"/>
      <c r="AO11" s="73"/>
      <c r="AP11" s="73"/>
      <c r="AQ11" s="73"/>
      <c r="AR11" s="73"/>
      <c r="AS11" s="23"/>
      <c r="AT11" s="23"/>
      <c r="AU11" s="73"/>
      <c r="AV11" s="73"/>
      <c r="AW11" s="73"/>
      <c r="AX11" s="73"/>
      <c r="AY11" s="24"/>
      <c r="AZ11" s="23"/>
      <c r="BA11" s="73"/>
      <c r="BB11" s="73"/>
      <c r="BC11" s="73"/>
      <c r="BD11" s="73"/>
      <c r="BE11" s="24"/>
      <c r="BF11" s="74"/>
      <c r="BI11" s="74"/>
      <c r="BL11" s="74"/>
    </row>
    <row r="12" spans="1:64" ht="17.25" customHeight="1">
      <c r="A12" s="55"/>
      <c r="B12" s="56">
        <v>2014</v>
      </c>
      <c r="C12" s="59">
        <f>G12/SUM(G12:J12)</f>
        <v>0.29492470588847575</v>
      </c>
      <c r="D12" s="66">
        <f>H12/SUM(G12:J12)</f>
        <v>0.20679403475993577</v>
      </c>
      <c r="E12" s="66">
        <f>I12/SUM(G12:J12)</f>
        <v>0.24825415329796102</v>
      </c>
      <c r="F12" s="67">
        <f>J12/SUM(G12:J12)</f>
        <v>0.2500271060536275</v>
      </c>
      <c r="G12" s="131">
        <f aca="true" t="shared" si="10" ref="G12:J12">P21</f>
        <v>680025</v>
      </c>
      <c r="H12" s="134">
        <f t="shared" si="10"/>
        <v>476817</v>
      </c>
      <c r="I12" s="134">
        <f t="shared" si="10"/>
        <v>572414</v>
      </c>
      <c r="J12" s="134">
        <f t="shared" si="10"/>
        <v>576502</v>
      </c>
      <c r="K12" s="83"/>
      <c r="L12" s="83"/>
      <c r="M12" s="24"/>
      <c r="N12" s="164" t="s">
        <v>157</v>
      </c>
      <c r="O12" s="164" t="s">
        <v>118</v>
      </c>
      <c r="P12" s="163"/>
      <c r="Q12" s="163"/>
      <c r="R12" s="163"/>
      <c r="S12" s="163"/>
      <c r="Y12" s="73"/>
      <c r="Z12" s="73"/>
      <c r="AA12" s="73"/>
      <c r="AB12" s="73"/>
      <c r="AC12" s="73"/>
      <c r="AD12" s="73"/>
      <c r="AE12" s="73"/>
      <c r="AF12" s="73"/>
      <c r="AG12" s="73"/>
      <c r="AH12" s="24"/>
      <c r="AI12" s="23"/>
      <c r="AJ12" s="73"/>
      <c r="AK12" s="73"/>
      <c r="AL12" s="73"/>
      <c r="AM12" s="23"/>
      <c r="AN12" s="23"/>
      <c r="AO12" s="73"/>
      <c r="AP12" s="73"/>
      <c r="AQ12" s="73"/>
      <c r="AR12" s="73"/>
      <c r="AS12" s="23"/>
      <c r="AT12" s="24"/>
      <c r="AU12" s="73"/>
      <c r="AV12" s="73"/>
      <c r="AW12" s="73"/>
      <c r="AX12" s="73"/>
      <c r="AY12" s="24"/>
      <c r="AZ12" s="23"/>
      <c r="BA12" s="73"/>
      <c r="BB12" s="73"/>
      <c r="BC12" s="73"/>
      <c r="BD12" s="73"/>
      <c r="BE12" s="24"/>
      <c r="BF12" s="74"/>
      <c r="BI12" s="74"/>
      <c r="BL12" s="74"/>
    </row>
    <row r="13" spans="1:64" ht="17.25" customHeight="1">
      <c r="A13" s="55"/>
      <c r="G13" s="83"/>
      <c r="H13" s="83"/>
      <c r="I13" s="83"/>
      <c r="J13" s="83"/>
      <c r="K13" s="83"/>
      <c r="Y13" s="73"/>
      <c r="Z13" s="73"/>
      <c r="AA13" s="73"/>
      <c r="AB13" s="73"/>
      <c r="AC13" s="73"/>
      <c r="AD13" s="73"/>
      <c r="AE13" s="73"/>
      <c r="AF13" s="73"/>
      <c r="AG13" s="73"/>
      <c r="AH13" s="24"/>
      <c r="AI13" s="23"/>
      <c r="AJ13" s="73"/>
      <c r="AK13" s="73"/>
      <c r="AL13" s="73"/>
      <c r="AM13" s="23"/>
      <c r="AN13" s="23"/>
      <c r="AO13" s="73"/>
      <c r="AP13" s="73"/>
      <c r="AQ13" s="73"/>
      <c r="AR13" s="73"/>
      <c r="AS13" s="23"/>
      <c r="AT13" s="23"/>
      <c r="AU13" s="73"/>
      <c r="AV13" s="73"/>
      <c r="AW13" s="73"/>
      <c r="AX13" s="73"/>
      <c r="AY13" s="24"/>
      <c r="AZ13" s="23"/>
      <c r="BA13" s="73"/>
      <c r="BB13" s="73"/>
      <c r="BC13" s="73"/>
      <c r="BD13" s="73"/>
      <c r="BE13" s="24"/>
      <c r="BF13" s="74"/>
      <c r="BI13" s="74"/>
      <c r="BL13" s="74"/>
    </row>
    <row r="14" spans="1:64" ht="17.25" customHeight="1">
      <c r="A14" s="55"/>
      <c r="G14" s="23"/>
      <c r="H14" s="23"/>
      <c r="I14" s="130"/>
      <c r="J14" s="41"/>
      <c r="N14" s="166" t="s">
        <v>158</v>
      </c>
      <c r="O14" s="166" t="s">
        <v>31</v>
      </c>
      <c r="P14" s="166" t="s">
        <v>152</v>
      </c>
      <c r="Q14" s="166" t="s">
        <v>153</v>
      </c>
      <c r="R14" s="166" t="s">
        <v>154</v>
      </c>
      <c r="S14" s="166" t="s">
        <v>155</v>
      </c>
      <c r="Y14" s="73"/>
      <c r="Z14" s="73"/>
      <c r="AA14" s="73"/>
      <c r="AB14" s="73"/>
      <c r="AC14" s="73"/>
      <c r="AD14" s="73"/>
      <c r="AE14" s="73"/>
      <c r="AF14" s="73"/>
      <c r="AG14" s="73"/>
      <c r="AH14" s="24"/>
      <c r="AI14" s="23"/>
      <c r="AJ14" s="73"/>
      <c r="AK14" s="73"/>
      <c r="AL14" s="73"/>
      <c r="AM14" s="23"/>
      <c r="AN14" s="23"/>
      <c r="AO14" s="73"/>
      <c r="AP14" s="73"/>
      <c r="AQ14" s="73"/>
      <c r="AR14" s="73"/>
      <c r="AS14" s="23"/>
      <c r="AT14" s="23"/>
      <c r="AU14" s="73"/>
      <c r="AV14" s="73"/>
      <c r="AW14" s="73"/>
      <c r="AX14" s="73"/>
      <c r="AY14" s="24"/>
      <c r="AZ14" s="23"/>
      <c r="BA14" s="73"/>
      <c r="BB14" s="73"/>
      <c r="BC14" s="73"/>
      <c r="BD14" s="73"/>
      <c r="BE14" s="24"/>
      <c r="BF14" s="74"/>
      <c r="BI14" s="74"/>
      <c r="BL14" s="74"/>
    </row>
    <row r="15" spans="1:64" ht="17.25" customHeight="1">
      <c r="A15" s="55"/>
      <c r="B15" s="24"/>
      <c r="C15" s="24"/>
      <c r="D15" s="24"/>
      <c r="E15" s="24"/>
      <c r="G15" s="23"/>
      <c r="H15" s="176"/>
      <c r="I15" s="130"/>
      <c r="J15" s="130"/>
      <c r="N15" s="166" t="s">
        <v>159</v>
      </c>
      <c r="O15" s="167">
        <v>2534671</v>
      </c>
      <c r="P15" s="167">
        <v>684924</v>
      </c>
      <c r="Q15" s="167">
        <v>455702</v>
      </c>
      <c r="R15" s="167">
        <v>786892</v>
      </c>
      <c r="S15" s="167">
        <v>607153</v>
      </c>
      <c r="Y15" s="73"/>
      <c r="Z15" s="73"/>
      <c r="AA15" s="73"/>
      <c r="AB15" s="73"/>
      <c r="AC15" s="73"/>
      <c r="AD15" s="73"/>
      <c r="AE15" s="73"/>
      <c r="AF15" s="73"/>
      <c r="AG15" s="73"/>
      <c r="AH15" s="24"/>
      <c r="AI15" s="23"/>
      <c r="AJ15" s="73"/>
      <c r="AK15" s="73"/>
      <c r="AL15" s="73"/>
      <c r="AM15" s="23"/>
      <c r="AN15" s="23"/>
      <c r="AO15" s="73"/>
      <c r="AP15" s="73"/>
      <c r="AQ15" s="73"/>
      <c r="AR15" s="73"/>
      <c r="AS15" s="23"/>
      <c r="AT15" s="23"/>
      <c r="AU15" s="73"/>
      <c r="AV15" s="73"/>
      <c r="AW15" s="73"/>
      <c r="AX15" s="73"/>
      <c r="AY15" s="24"/>
      <c r="AZ15" s="23"/>
      <c r="BA15" s="73"/>
      <c r="BB15" s="73"/>
      <c r="BC15" s="73"/>
      <c r="BD15" s="73"/>
      <c r="BE15" s="24"/>
      <c r="BF15" s="74"/>
      <c r="BI15" s="74"/>
      <c r="BL15" s="74"/>
    </row>
    <row r="16" spans="1:64" ht="17.25" customHeight="1">
      <c r="A16" s="55"/>
      <c r="B16" s="185" t="s">
        <v>134</v>
      </c>
      <c r="C16" s="186"/>
      <c r="D16" s="186"/>
      <c r="E16" s="186"/>
      <c r="F16" s="185"/>
      <c r="G16" s="185"/>
      <c r="H16" s="185"/>
      <c r="I16" s="187"/>
      <c r="J16" s="83"/>
      <c r="N16" s="166" t="s">
        <v>160</v>
      </c>
      <c r="O16" s="167">
        <v>2344803</v>
      </c>
      <c r="P16" s="167">
        <v>661608</v>
      </c>
      <c r="Q16" s="167">
        <v>504384</v>
      </c>
      <c r="R16" s="167">
        <v>648588</v>
      </c>
      <c r="S16" s="167">
        <v>530223</v>
      </c>
      <c r="Y16" s="73"/>
      <c r="Z16" s="73"/>
      <c r="AA16" s="73"/>
      <c r="AB16" s="73"/>
      <c r="AC16" s="73"/>
      <c r="AD16" s="73"/>
      <c r="AE16" s="73"/>
      <c r="AF16" s="73"/>
      <c r="AG16" s="73"/>
      <c r="AH16" s="24"/>
      <c r="AI16" s="23"/>
      <c r="AJ16" s="73"/>
      <c r="AK16" s="73"/>
      <c r="AL16" s="73"/>
      <c r="AM16" s="23"/>
      <c r="AN16" s="23"/>
      <c r="AO16" s="73"/>
      <c r="AP16" s="73"/>
      <c r="AQ16" s="73"/>
      <c r="AR16" s="73"/>
      <c r="AS16" s="23"/>
      <c r="AT16" s="23"/>
      <c r="AU16" s="73"/>
      <c r="AV16" s="73"/>
      <c r="AW16" s="73"/>
      <c r="AX16" s="73"/>
      <c r="AY16" s="24"/>
      <c r="AZ16" s="23"/>
      <c r="BA16" s="73"/>
      <c r="BB16" s="73"/>
      <c r="BC16" s="73"/>
      <c r="BD16" s="73"/>
      <c r="BE16" s="24"/>
      <c r="BF16" s="74"/>
      <c r="BI16" s="74"/>
      <c r="BL16" s="74"/>
    </row>
    <row r="17" spans="1:64" ht="17.25" customHeight="1">
      <c r="A17" s="55"/>
      <c r="B17" s="24"/>
      <c r="C17" s="24"/>
      <c r="D17" s="24"/>
      <c r="E17" s="24"/>
      <c r="N17" s="166" t="s">
        <v>161</v>
      </c>
      <c r="O17" s="167">
        <v>2473018</v>
      </c>
      <c r="P17" s="167">
        <v>774519</v>
      </c>
      <c r="Q17" s="167">
        <v>510499</v>
      </c>
      <c r="R17" s="167">
        <v>791461</v>
      </c>
      <c r="S17" s="167">
        <v>396539</v>
      </c>
      <c r="Y17" s="73"/>
      <c r="Z17" s="73"/>
      <c r="AA17" s="73"/>
      <c r="AB17" s="73"/>
      <c r="AC17" s="73"/>
      <c r="AD17" s="73"/>
      <c r="AE17" s="73"/>
      <c r="AF17" s="73"/>
      <c r="AG17" s="73"/>
      <c r="AH17" s="24"/>
      <c r="AI17" s="23"/>
      <c r="AJ17" s="73"/>
      <c r="AK17" s="73"/>
      <c r="AL17" s="73"/>
      <c r="AM17" s="23"/>
      <c r="AN17" s="23"/>
      <c r="AO17" s="73"/>
      <c r="AP17" s="73"/>
      <c r="AQ17" s="73"/>
      <c r="AR17" s="73"/>
      <c r="AS17" s="23"/>
      <c r="AT17" s="23"/>
      <c r="AU17" s="73"/>
      <c r="AV17" s="73"/>
      <c r="AW17" s="73"/>
      <c r="AX17" s="73"/>
      <c r="AY17" s="24"/>
      <c r="AZ17" s="23"/>
      <c r="BA17" s="73"/>
      <c r="BB17" s="73"/>
      <c r="BC17" s="73"/>
      <c r="BD17" s="73"/>
      <c r="BE17" s="24"/>
      <c r="BF17" s="74"/>
      <c r="BI17" s="74"/>
      <c r="BL17" s="74"/>
    </row>
    <row r="18" spans="1:64" ht="17.25" customHeight="1">
      <c r="A18" s="55"/>
      <c r="B18" s="24"/>
      <c r="C18" s="24"/>
      <c r="D18" s="24"/>
      <c r="E18" s="24"/>
      <c r="N18" s="166" t="s">
        <v>162</v>
      </c>
      <c r="O18" s="167">
        <v>2176844</v>
      </c>
      <c r="P18" s="167">
        <v>719365</v>
      </c>
      <c r="Q18" s="167">
        <v>492938</v>
      </c>
      <c r="R18" s="167">
        <v>523862</v>
      </c>
      <c r="S18" s="167">
        <v>440679</v>
      </c>
      <c r="Y18" s="73"/>
      <c r="Z18" s="73"/>
      <c r="AA18" s="73"/>
      <c r="AB18" s="73"/>
      <c r="AC18" s="73"/>
      <c r="AD18" s="73"/>
      <c r="AE18" s="73"/>
      <c r="AF18" s="73"/>
      <c r="AG18" s="73"/>
      <c r="AH18" s="24"/>
      <c r="AI18" s="23"/>
      <c r="AJ18" s="73"/>
      <c r="AK18" s="73"/>
      <c r="AL18" s="73"/>
      <c r="AM18" s="23"/>
      <c r="AN18" s="23"/>
      <c r="AO18" s="73"/>
      <c r="AP18" s="73"/>
      <c r="AQ18" s="73"/>
      <c r="AR18" s="73"/>
      <c r="AS18" s="23"/>
      <c r="AT18" s="23"/>
      <c r="AU18" s="73"/>
      <c r="AV18" s="73"/>
      <c r="AW18" s="73"/>
      <c r="AX18" s="73"/>
      <c r="AY18" s="24"/>
      <c r="AZ18" s="23"/>
      <c r="BA18" s="73"/>
      <c r="BB18" s="73"/>
      <c r="BC18" s="73"/>
      <c r="BD18" s="73"/>
      <c r="BE18" s="24"/>
      <c r="BF18" s="74"/>
      <c r="BI18" s="74"/>
      <c r="BL18" s="74"/>
    </row>
    <row r="19" spans="1:64" ht="17.25" customHeight="1">
      <c r="A19" s="55"/>
      <c r="B19" s="24"/>
      <c r="C19" s="24"/>
      <c r="D19" s="24"/>
      <c r="E19" s="24"/>
      <c r="N19" s="166" t="s">
        <v>163</v>
      </c>
      <c r="O19" s="167">
        <v>2096603</v>
      </c>
      <c r="P19" s="167">
        <v>671055</v>
      </c>
      <c r="Q19" s="167">
        <v>454279</v>
      </c>
      <c r="R19" s="167">
        <v>480958</v>
      </c>
      <c r="S19" s="167">
        <v>490311</v>
      </c>
      <c r="Y19" s="73"/>
      <c r="Z19" s="73"/>
      <c r="AA19" s="73"/>
      <c r="AB19" s="73"/>
      <c r="AC19" s="73"/>
      <c r="AD19" s="73"/>
      <c r="AE19" s="73"/>
      <c r="AF19" s="73"/>
      <c r="AG19" s="73"/>
      <c r="AH19" s="24"/>
      <c r="AI19" s="23"/>
      <c r="AJ19" s="73"/>
      <c r="AK19" s="73"/>
      <c r="AL19" s="73"/>
      <c r="AM19" s="23"/>
      <c r="AN19" s="23"/>
      <c r="AO19" s="73"/>
      <c r="AP19" s="73"/>
      <c r="AQ19" s="73"/>
      <c r="AR19" s="73"/>
      <c r="AS19" s="23"/>
      <c r="AT19" s="23"/>
      <c r="AU19" s="73"/>
      <c r="AV19" s="73"/>
      <c r="AW19" s="73"/>
      <c r="AX19" s="73"/>
      <c r="AY19" s="24"/>
      <c r="AZ19" s="23"/>
      <c r="BA19" s="73"/>
      <c r="BB19" s="73"/>
      <c r="BC19" s="73"/>
      <c r="BD19" s="73"/>
      <c r="BE19" s="24"/>
      <c r="BF19" s="74"/>
      <c r="BI19" s="74"/>
      <c r="BL19" s="74"/>
    </row>
    <row r="20" spans="1:64" ht="17.25" customHeight="1">
      <c r="A20" s="55"/>
      <c r="B20" s="24"/>
      <c r="C20" s="24"/>
      <c r="D20" s="24"/>
      <c r="E20" s="24"/>
      <c r="N20" s="166" t="s">
        <v>164</v>
      </c>
      <c r="O20" s="167">
        <v>2356451</v>
      </c>
      <c r="P20" s="167">
        <v>671572</v>
      </c>
      <c r="Q20" s="167">
        <v>463943</v>
      </c>
      <c r="R20" s="167">
        <v>534214</v>
      </c>
      <c r="S20" s="167">
        <v>686722</v>
      </c>
      <c r="Y20" s="73"/>
      <c r="Z20" s="73"/>
      <c r="AA20" s="73"/>
      <c r="AB20" s="73"/>
      <c r="AC20" s="73"/>
      <c r="AD20" s="73"/>
      <c r="AE20" s="73"/>
      <c r="AF20" s="73"/>
      <c r="AG20" s="73"/>
      <c r="AH20" s="24"/>
      <c r="AI20" s="23"/>
      <c r="AJ20" s="73"/>
      <c r="AK20" s="73"/>
      <c r="AL20" s="73"/>
      <c r="AM20" s="23"/>
      <c r="AN20" s="23"/>
      <c r="AO20" s="73"/>
      <c r="AP20" s="73"/>
      <c r="AQ20" s="73"/>
      <c r="AR20" s="73"/>
      <c r="AS20" s="23"/>
      <c r="AT20" s="23"/>
      <c r="AU20" s="73"/>
      <c r="AV20" s="73"/>
      <c r="AW20" s="73"/>
      <c r="AX20" s="73"/>
      <c r="AY20" s="24"/>
      <c r="AZ20" s="23"/>
      <c r="BA20" s="73"/>
      <c r="BB20" s="73"/>
      <c r="BC20" s="73"/>
      <c r="BD20" s="73"/>
      <c r="BE20" s="24"/>
      <c r="BF20" s="74"/>
      <c r="BI20" s="74"/>
      <c r="BL20" s="74"/>
    </row>
    <row r="21" spans="1:64" ht="17.25" customHeight="1">
      <c r="A21" s="55"/>
      <c r="B21" s="24"/>
      <c r="C21" s="24"/>
      <c r="D21" s="24"/>
      <c r="E21" s="24"/>
      <c r="N21" s="166" t="s">
        <v>150</v>
      </c>
      <c r="O21" s="167">
        <v>2305758</v>
      </c>
      <c r="P21" s="167">
        <v>680025</v>
      </c>
      <c r="Q21" s="167">
        <v>476817</v>
      </c>
      <c r="R21" s="167">
        <v>572414</v>
      </c>
      <c r="S21" s="167">
        <v>576502</v>
      </c>
      <c r="Y21" s="73"/>
      <c r="Z21" s="73"/>
      <c r="AA21" s="73"/>
      <c r="AB21" s="73"/>
      <c r="AC21" s="73"/>
      <c r="AD21" s="73"/>
      <c r="AE21" s="73"/>
      <c r="AF21" s="73"/>
      <c r="AG21" s="73"/>
      <c r="AH21" s="24"/>
      <c r="AI21" s="23"/>
      <c r="AJ21" s="73"/>
      <c r="AK21" s="73"/>
      <c r="AL21" s="73"/>
      <c r="AM21" s="23"/>
      <c r="AN21" s="23"/>
      <c r="AO21" s="73"/>
      <c r="AP21" s="73"/>
      <c r="AQ21" s="73"/>
      <c r="AR21" s="73"/>
      <c r="AS21" s="23"/>
      <c r="AT21" s="23"/>
      <c r="AU21" s="73"/>
      <c r="AV21" s="73"/>
      <c r="AW21" s="73"/>
      <c r="AX21" s="73"/>
      <c r="AY21" s="24"/>
      <c r="AZ21" s="23"/>
      <c r="BA21" s="73"/>
      <c r="BB21" s="73"/>
      <c r="BC21" s="73"/>
      <c r="BD21" s="73"/>
      <c r="BE21" s="24"/>
      <c r="BF21" s="74"/>
      <c r="BI21" s="74"/>
      <c r="BL21" s="74"/>
    </row>
    <row r="22" spans="1:64" ht="17.25" customHeight="1">
      <c r="A22" s="55"/>
      <c r="B22" s="24"/>
      <c r="C22" s="24"/>
      <c r="D22" s="24"/>
      <c r="E22" s="24"/>
      <c r="Y22" s="73"/>
      <c r="Z22" s="73"/>
      <c r="AA22" s="73"/>
      <c r="AB22" s="73"/>
      <c r="AC22" s="73"/>
      <c r="AD22" s="73"/>
      <c r="AE22" s="73"/>
      <c r="AF22" s="73"/>
      <c r="AG22" s="73"/>
      <c r="AH22" s="24"/>
      <c r="AI22" s="23"/>
      <c r="AJ22" s="73"/>
      <c r="AK22" s="73"/>
      <c r="AL22" s="73"/>
      <c r="AM22" s="23"/>
      <c r="AN22" s="23"/>
      <c r="AO22" s="73"/>
      <c r="AP22" s="73"/>
      <c r="AQ22" s="73"/>
      <c r="AR22" s="73"/>
      <c r="AS22" s="23"/>
      <c r="AT22" s="23"/>
      <c r="AU22" s="73"/>
      <c r="AV22" s="73"/>
      <c r="AW22" s="73"/>
      <c r="AX22" s="73"/>
      <c r="AY22" s="24"/>
      <c r="AZ22" s="23"/>
      <c r="BA22" s="73"/>
      <c r="BB22" s="73"/>
      <c r="BC22" s="73"/>
      <c r="BD22" s="73"/>
      <c r="BE22" s="24"/>
      <c r="BF22" s="74"/>
      <c r="BI22" s="74"/>
      <c r="BL22" s="74"/>
    </row>
    <row r="23" spans="1:64" ht="17.25" customHeight="1">
      <c r="A23" s="55"/>
      <c r="B23" s="24"/>
      <c r="C23" s="24"/>
      <c r="D23" s="24"/>
      <c r="E23" s="24"/>
      <c r="N23" s="164" t="s">
        <v>165</v>
      </c>
      <c r="O23" s="163"/>
      <c r="Q23" s="163"/>
      <c r="R23" s="163"/>
      <c r="S23" s="163"/>
      <c r="Y23" s="73"/>
      <c r="Z23" s="73"/>
      <c r="AA23" s="73"/>
      <c r="AB23" s="73"/>
      <c r="AC23" s="73"/>
      <c r="AD23" s="73"/>
      <c r="AE23" s="73"/>
      <c r="AF23" s="73"/>
      <c r="AG23" s="73"/>
      <c r="AH23" s="24"/>
      <c r="AI23" s="23"/>
      <c r="AJ23" s="73"/>
      <c r="AK23" s="73"/>
      <c r="AL23" s="73"/>
      <c r="AM23" s="23"/>
      <c r="AN23" s="23"/>
      <c r="AO23" s="73"/>
      <c r="AP23" s="73"/>
      <c r="AQ23" s="73"/>
      <c r="AR23" s="73"/>
      <c r="AS23" s="23"/>
      <c r="AT23" s="23"/>
      <c r="AU23" s="73"/>
      <c r="AV23" s="73"/>
      <c r="AW23" s="73"/>
      <c r="AX23" s="73"/>
      <c r="AY23" s="24"/>
      <c r="AZ23" s="23"/>
      <c r="BA23" s="73"/>
      <c r="BB23" s="73"/>
      <c r="BC23" s="73"/>
      <c r="BD23" s="73"/>
      <c r="BE23" s="24"/>
      <c r="BF23" s="74"/>
      <c r="BI23" s="74"/>
      <c r="BL23" s="74"/>
    </row>
    <row r="24" spans="1:64" ht="17.25" customHeight="1">
      <c r="A24" s="55"/>
      <c r="B24" s="24"/>
      <c r="C24" s="24"/>
      <c r="D24" s="24"/>
      <c r="E24" s="24"/>
      <c r="N24" s="164" t="s">
        <v>122</v>
      </c>
      <c r="O24" s="164" t="s">
        <v>166</v>
      </c>
      <c r="Q24" s="163"/>
      <c r="R24" s="163"/>
      <c r="S24" s="163"/>
      <c r="Y24" s="73"/>
      <c r="Z24" s="73"/>
      <c r="AA24" s="73"/>
      <c r="AB24" s="73"/>
      <c r="AC24" s="73"/>
      <c r="AD24" s="73"/>
      <c r="AE24" s="73"/>
      <c r="AF24" s="73"/>
      <c r="AG24" s="73"/>
      <c r="AH24" s="24"/>
      <c r="AI24" s="23"/>
      <c r="AJ24" s="73"/>
      <c r="AK24" s="73"/>
      <c r="AL24" s="73"/>
      <c r="AM24" s="23"/>
      <c r="AN24" s="23"/>
      <c r="AO24" s="73"/>
      <c r="AP24" s="73"/>
      <c r="AQ24" s="73"/>
      <c r="AR24" s="73"/>
      <c r="AS24" s="23"/>
      <c r="AT24" s="23"/>
      <c r="AU24" s="73"/>
      <c r="AV24" s="73"/>
      <c r="AW24" s="73"/>
      <c r="AX24" s="73"/>
      <c r="AY24" s="24"/>
      <c r="AZ24" s="23"/>
      <c r="BA24" s="73"/>
      <c r="BB24" s="73"/>
      <c r="BC24" s="73"/>
      <c r="BD24" s="73"/>
      <c r="BE24" s="24"/>
      <c r="BF24" s="74"/>
      <c r="BI24" s="74"/>
      <c r="BL24" s="74"/>
    </row>
    <row r="25" spans="1:64" ht="17.25" customHeight="1">
      <c r="A25" s="55"/>
      <c r="B25" s="24"/>
      <c r="C25" s="24"/>
      <c r="D25" s="24"/>
      <c r="E25" s="24"/>
      <c r="Y25" s="73"/>
      <c r="Z25" s="73"/>
      <c r="AA25" s="73"/>
      <c r="AB25" s="73"/>
      <c r="AC25" s="73"/>
      <c r="AD25" s="73"/>
      <c r="AE25" s="73"/>
      <c r="AF25" s="73"/>
      <c r="AG25" s="73"/>
      <c r="AH25" s="24"/>
      <c r="AI25" s="23"/>
      <c r="AJ25" s="73"/>
      <c r="AK25" s="73"/>
      <c r="AL25" s="73"/>
      <c r="AM25" s="23"/>
      <c r="AN25" s="23"/>
      <c r="AO25" s="73"/>
      <c r="AP25" s="73"/>
      <c r="AQ25" s="73"/>
      <c r="AR25" s="73"/>
      <c r="AS25" s="23"/>
      <c r="AT25" s="23"/>
      <c r="AU25" s="73"/>
      <c r="AV25" s="73"/>
      <c r="AW25" s="73"/>
      <c r="AX25" s="73"/>
      <c r="AY25" s="24"/>
      <c r="AZ25" s="23"/>
      <c r="BA25" s="73"/>
      <c r="BB25" s="73"/>
      <c r="BC25" s="73"/>
      <c r="BD25" s="73"/>
      <c r="BE25" s="24"/>
      <c r="BF25" s="74"/>
      <c r="BI25" s="74"/>
      <c r="BL25" s="74"/>
    </row>
    <row r="26" spans="1:64" ht="17.25" customHeight="1">
      <c r="A26" s="55"/>
      <c r="B26" s="24"/>
      <c r="C26" s="24"/>
      <c r="D26" s="24"/>
      <c r="E26" s="24"/>
      <c r="Y26" s="73"/>
      <c r="Z26" s="73"/>
      <c r="AA26" s="73"/>
      <c r="AB26" s="73"/>
      <c r="AC26" s="73"/>
      <c r="AD26" s="73"/>
      <c r="AE26" s="73"/>
      <c r="AF26" s="73"/>
      <c r="AG26" s="73"/>
      <c r="AH26" s="24"/>
      <c r="AI26" s="23"/>
      <c r="AJ26" s="73"/>
      <c r="AK26" s="73"/>
      <c r="AL26" s="73"/>
      <c r="AM26" s="23"/>
      <c r="AN26" s="23"/>
      <c r="AO26" s="73"/>
      <c r="AP26" s="73"/>
      <c r="AQ26" s="73"/>
      <c r="AR26" s="73"/>
      <c r="AS26" s="23"/>
      <c r="AT26" s="23"/>
      <c r="AU26" s="73"/>
      <c r="AV26" s="73"/>
      <c r="AW26" s="73"/>
      <c r="AX26" s="73"/>
      <c r="AY26" s="24"/>
      <c r="AZ26" s="23"/>
      <c r="BA26" s="73"/>
      <c r="BB26" s="73"/>
      <c r="BC26" s="73"/>
      <c r="BD26" s="73"/>
      <c r="BE26" s="24"/>
      <c r="BF26" s="74"/>
      <c r="BI26" s="74"/>
      <c r="BL26" s="74"/>
    </row>
    <row r="27" spans="1:64" ht="17.25" customHeight="1">
      <c r="A27" s="55"/>
      <c r="B27" s="24"/>
      <c r="C27" s="24"/>
      <c r="D27" s="24"/>
      <c r="E27" s="24"/>
      <c r="Y27" s="73"/>
      <c r="Z27" s="73"/>
      <c r="AA27" s="73"/>
      <c r="AB27" s="73"/>
      <c r="AC27" s="73"/>
      <c r="AD27" s="73"/>
      <c r="AE27" s="73"/>
      <c r="AF27" s="73"/>
      <c r="AG27" s="73"/>
      <c r="AH27" s="24"/>
      <c r="AI27" s="23"/>
      <c r="AJ27" s="73"/>
      <c r="AK27" s="73"/>
      <c r="AL27" s="73"/>
      <c r="AM27" s="23"/>
      <c r="AN27" s="23"/>
      <c r="AO27" s="73"/>
      <c r="AP27" s="73"/>
      <c r="AQ27" s="73"/>
      <c r="AR27" s="73"/>
      <c r="AS27" s="23"/>
      <c r="AT27" s="23"/>
      <c r="AU27" s="73"/>
      <c r="AV27" s="73"/>
      <c r="AW27" s="73"/>
      <c r="AX27" s="73"/>
      <c r="AY27" s="24"/>
      <c r="AZ27" s="23"/>
      <c r="BA27" s="73"/>
      <c r="BB27" s="73"/>
      <c r="BC27" s="73"/>
      <c r="BD27" s="73"/>
      <c r="BE27" s="24"/>
      <c r="BF27" s="74"/>
      <c r="BI27" s="74"/>
      <c r="BL27" s="74"/>
    </row>
    <row r="28" spans="1:64" ht="17.25" customHeight="1">
      <c r="A28" s="55"/>
      <c r="B28" s="24"/>
      <c r="C28" s="24"/>
      <c r="D28" s="24"/>
      <c r="E28" s="24"/>
      <c r="Y28" s="73"/>
      <c r="Z28" s="73"/>
      <c r="AA28" s="73"/>
      <c r="AB28" s="73"/>
      <c r="AC28" s="73"/>
      <c r="AD28" s="73"/>
      <c r="AE28" s="73"/>
      <c r="AF28" s="73"/>
      <c r="AG28" s="73"/>
      <c r="AH28" s="24"/>
      <c r="AI28" s="23"/>
      <c r="AJ28" s="73"/>
      <c r="AK28" s="73"/>
      <c r="AL28" s="73"/>
      <c r="AM28" s="23"/>
      <c r="AN28" s="23"/>
      <c r="AO28" s="73"/>
      <c r="AP28" s="73"/>
      <c r="AQ28" s="73"/>
      <c r="AR28" s="73"/>
      <c r="AS28" s="23"/>
      <c r="AT28" s="23"/>
      <c r="AU28" s="73"/>
      <c r="AV28" s="73"/>
      <c r="AW28" s="73"/>
      <c r="AX28" s="73"/>
      <c r="AY28" s="24"/>
      <c r="AZ28" s="23"/>
      <c r="BA28" s="73"/>
      <c r="BB28" s="73"/>
      <c r="BC28" s="73"/>
      <c r="BD28" s="73"/>
      <c r="BE28" s="24"/>
      <c r="BF28" s="74"/>
      <c r="BI28" s="74"/>
      <c r="BL28" s="74"/>
    </row>
    <row r="29" spans="1:64" ht="17.25" customHeight="1">
      <c r="A29" s="55"/>
      <c r="B29" s="24"/>
      <c r="C29" s="24"/>
      <c r="D29" s="24"/>
      <c r="E29" s="24"/>
      <c r="Y29" s="73"/>
      <c r="Z29" s="73"/>
      <c r="AA29" s="73"/>
      <c r="AB29" s="73"/>
      <c r="AC29" s="73"/>
      <c r="AD29" s="73"/>
      <c r="AE29" s="73"/>
      <c r="AF29" s="73"/>
      <c r="AG29" s="73"/>
      <c r="AH29" s="24"/>
      <c r="AI29" s="23"/>
      <c r="AJ29" s="73"/>
      <c r="AK29" s="73"/>
      <c r="AL29" s="73"/>
      <c r="AM29" s="23"/>
      <c r="AN29" s="23"/>
      <c r="AO29" s="73"/>
      <c r="AP29" s="73"/>
      <c r="AQ29" s="73"/>
      <c r="AR29" s="73"/>
      <c r="AS29" s="23"/>
      <c r="AT29" s="23"/>
      <c r="AU29" s="73"/>
      <c r="AV29" s="73"/>
      <c r="AW29" s="73"/>
      <c r="AX29" s="73"/>
      <c r="AY29" s="24"/>
      <c r="AZ29" s="23"/>
      <c r="BA29" s="73"/>
      <c r="BB29" s="73"/>
      <c r="BC29" s="73"/>
      <c r="BD29" s="73"/>
      <c r="BE29" s="24"/>
      <c r="BF29" s="74"/>
      <c r="BI29" s="74"/>
      <c r="BL29" s="74"/>
    </row>
    <row r="30" spans="1:64" ht="17.25" customHeight="1">
      <c r="A30" s="55"/>
      <c r="B30" s="24"/>
      <c r="C30" s="24"/>
      <c r="D30" s="24"/>
      <c r="E30" s="24"/>
      <c r="Y30" s="73"/>
      <c r="Z30" s="73"/>
      <c r="AA30" s="73"/>
      <c r="AB30" s="73"/>
      <c r="AC30" s="73"/>
      <c r="AD30" s="73"/>
      <c r="AE30" s="73"/>
      <c r="AF30" s="73"/>
      <c r="AG30" s="73"/>
      <c r="AH30" s="24"/>
      <c r="AI30" s="23"/>
      <c r="AJ30" s="73"/>
      <c r="AK30" s="73"/>
      <c r="AL30" s="73"/>
      <c r="AM30" s="23"/>
      <c r="AN30" s="23"/>
      <c r="AO30" s="73"/>
      <c r="AP30" s="73"/>
      <c r="AQ30" s="73"/>
      <c r="AR30" s="73"/>
      <c r="AS30" s="23"/>
      <c r="AT30" s="23"/>
      <c r="AU30" s="73"/>
      <c r="AV30" s="73"/>
      <c r="AW30" s="73"/>
      <c r="AX30" s="73"/>
      <c r="AY30" s="24"/>
      <c r="AZ30" s="23"/>
      <c r="BA30" s="73"/>
      <c r="BB30" s="73"/>
      <c r="BC30" s="73"/>
      <c r="BD30" s="73"/>
      <c r="BE30" s="24"/>
      <c r="BF30" s="74"/>
      <c r="BI30" s="74"/>
      <c r="BL30" s="74"/>
    </row>
    <row r="31" spans="1:64" ht="17.25" customHeight="1">
      <c r="A31" s="55"/>
      <c r="B31" s="24"/>
      <c r="C31" s="24"/>
      <c r="D31" s="24"/>
      <c r="E31" s="24"/>
      <c r="Y31" s="73"/>
      <c r="Z31" s="73"/>
      <c r="AA31" s="73"/>
      <c r="AB31" s="73"/>
      <c r="AC31" s="73"/>
      <c r="AD31" s="73"/>
      <c r="AE31" s="73"/>
      <c r="AF31" s="73"/>
      <c r="AG31" s="73"/>
      <c r="AH31" s="24"/>
      <c r="AI31" s="23"/>
      <c r="AJ31" s="73"/>
      <c r="AK31" s="73"/>
      <c r="AL31" s="73"/>
      <c r="AM31" s="23"/>
      <c r="AN31" s="23"/>
      <c r="AO31" s="73"/>
      <c r="AP31" s="73"/>
      <c r="AQ31" s="73"/>
      <c r="AR31" s="73"/>
      <c r="AS31" s="23"/>
      <c r="AT31" s="23"/>
      <c r="AU31" s="73"/>
      <c r="AV31" s="73"/>
      <c r="AW31" s="73"/>
      <c r="AX31" s="73"/>
      <c r="AY31" s="24"/>
      <c r="AZ31" s="23"/>
      <c r="BA31" s="73"/>
      <c r="BB31" s="73"/>
      <c r="BC31" s="73"/>
      <c r="BD31" s="73"/>
      <c r="BE31" s="24"/>
      <c r="BF31" s="74"/>
      <c r="BI31" s="74"/>
      <c r="BL31" s="74"/>
    </row>
    <row r="32" spans="1:64" ht="17.25" customHeight="1">
      <c r="A32" s="55"/>
      <c r="B32" s="24"/>
      <c r="C32" s="24"/>
      <c r="D32" s="24"/>
      <c r="E32" s="24"/>
      <c r="Y32" s="73"/>
      <c r="Z32" s="73"/>
      <c r="AA32" s="73"/>
      <c r="AB32" s="73"/>
      <c r="AC32" s="73"/>
      <c r="AD32" s="73"/>
      <c r="AE32" s="73"/>
      <c r="AF32" s="73"/>
      <c r="AG32" s="73"/>
      <c r="AH32" s="24"/>
      <c r="AI32" s="23"/>
      <c r="AJ32" s="73"/>
      <c r="AK32" s="73"/>
      <c r="AL32" s="73"/>
      <c r="AM32" s="23"/>
      <c r="AN32" s="23"/>
      <c r="AO32" s="73"/>
      <c r="AP32" s="73"/>
      <c r="AQ32" s="73"/>
      <c r="AR32" s="73"/>
      <c r="AS32" s="23"/>
      <c r="AT32" s="23"/>
      <c r="AU32" s="73"/>
      <c r="AV32" s="73"/>
      <c r="AW32" s="73"/>
      <c r="AX32" s="73"/>
      <c r="AY32" s="24"/>
      <c r="AZ32" s="23"/>
      <c r="BA32" s="73"/>
      <c r="BB32" s="73"/>
      <c r="BC32" s="73"/>
      <c r="BD32" s="73"/>
      <c r="BE32" s="24"/>
      <c r="BF32" s="74"/>
      <c r="BI32" s="74"/>
      <c r="BL32" s="74"/>
    </row>
    <row r="33" spans="1:64" ht="17.25" customHeight="1">
      <c r="A33" s="55"/>
      <c r="D33" s="24"/>
      <c r="E33" s="24"/>
      <c r="Y33" s="73"/>
      <c r="Z33" s="73"/>
      <c r="AA33" s="73"/>
      <c r="AB33" s="73"/>
      <c r="AC33" s="73"/>
      <c r="AD33" s="73"/>
      <c r="AE33" s="73"/>
      <c r="AF33" s="73"/>
      <c r="AG33" s="73"/>
      <c r="AH33" s="24"/>
      <c r="AI33" s="23"/>
      <c r="AJ33" s="73"/>
      <c r="AK33" s="73"/>
      <c r="AL33" s="73"/>
      <c r="AM33" s="23"/>
      <c r="AN33" s="23"/>
      <c r="AO33" s="73"/>
      <c r="AP33" s="73"/>
      <c r="AQ33" s="73"/>
      <c r="AR33" s="73"/>
      <c r="AS33" s="23"/>
      <c r="AT33" s="23"/>
      <c r="AU33" s="73"/>
      <c r="AV33" s="73"/>
      <c r="AW33" s="73"/>
      <c r="AX33" s="73"/>
      <c r="AY33" s="24"/>
      <c r="AZ33" s="23"/>
      <c r="BA33" s="73"/>
      <c r="BB33" s="73"/>
      <c r="BC33" s="73"/>
      <c r="BD33" s="73"/>
      <c r="BE33" s="24"/>
      <c r="BF33" s="74"/>
      <c r="BI33" s="74"/>
      <c r="BL33" s="74"/>
    </row>
    <row r="34" spans="1:64" ht="17.25" customHeight="1">
      <c r="A34" s="55"/>
      <c r="B34" s="33"/>
      <c r="C34" s="33"/>
      <c r="D34" s="33"/>
      <c r="E34" s="33"/>
      <c r="Y34" s="73"/>
      <c r="Z34" s="73"/>
      <c r="AA34" s="73"/>
      <c r="AB34" s="73"/>
      <c r="AC34" s="73"/>
      <c r="AD34" s="73"/>
      <c r="AE34" s="73"/>
      <c r="AF34" s="73"/>
      <c r="AG34" s="73"/>
      <c r="AH34" s="24"/>
      <c r="AI34" s="23"/>
      <c r="AJ34" s="73"/>
      <c r="AK34" s="73"/>
      <c r="AL34" s="73"/>
      <c r="AM34" s="23"/>
      <c r="AN34" s="23"/>
      <c r="AO34" s="73"/>
      <c r="AP34" s="73"/>
      <c r="AQ34" s="73"/>
      <c r="AR34" s="73"/>
      <c r="AS34" s="23"/>
      <c r="AT34" s="23"/>
      <c r="AU34" s="73"/>
      <c r="AV34" s="73"/>
      <c r="AW34" s="73"/>
      <c r="AX34" s="73"/>
      <c r="AY34" s="24"/>
      <c r="AZ34" s="23"/>
      <c r="BA34" s="73"/>
      <c r="BB34" s="73"/>
      <c r="BC34" s="73"/>
      <c r="BD34" s="73"/>
      <c r="BE34" s="24"/>
      <c r="BF34" s="74"/>
      <c r="BI34" s="74"/>
      <c r="BL34" s="74"/>
    </row>
    <row r="35" spans="1:64" ht="17.25" customHeight="1">
      <c r="A35" s="55"/>
      <c r="B35" s="188"/>
      <c r="C35" s="24"/>
      <c r="D35" s="24"/>
      <c r="E35" s="24"/>
      <c r="Y35" s="73"/>
      <c r="Z35" s="73"/>
      <c r="AA35" s="73"/>
      <c r="AB35" s="73"/>
      <c r="AC35" s="73"/>
      <c r="AD35" s="73"/>
      <c r="AE35" s="73"/>
      <c r="AF35" s="73"/>
      <c r="AG35" s="73"/>
      <c r="AH35" s="24"/>
      <c r="AI35" s="23"/>
      <c r="AJ35" s="73"/>
      <c r="AK35" s="73"/>
      <c r="AL35" s="73"/>
      <c r="AM35" s="23"/>
      <c r="AN35" s="23"/>
      <c r="AO35" s="73"/>
      <c r="AP35" s="73"/>
      <c r="AQ35" s="73"/>
      <c r="AR35" s="73"/>
      <c r="AS35" s="23"/>
      <c r="AT35" s="24"/>
      <c r="AU35" s="73"/>
      <c r="AV35" s="73"/>
      <c r="AW35" s="73"/>
      <c r="AX35" s="73"/>
      <c r="AY35" s="24"/>
      <c r="AZ35" s="23"/>
      <c r="BA35" s="73"/>
      <c r="BB35" s="73"/>
      <c r="BC35" s="73"/>
      <c r="BD35" s="73"/>
      <c r="BE35" s="24"/>
      <c r="BF35" s="74"/>
      <c r="BI35" s="74"/>
      <c r="BL35" s="74"/>
    </row>
    <row r="36" spans="1:64" ht="17.25" customHeight="1">
      <c r="A36" s="55"/>
      <c r="B36" s="24"/>
      <c r="C36" s="24"/>
      <c r="D36" s="24"/>
      <c r="E36" s="24"/>
      <c r="Y36" s="73"/>
      <c r="Z36" s="73"/>
      <c r="AA36" s="73"/>
      <c r="AB36" s="73"/>
      <c r="AC36" s="73"/>
      <c r="AD36" s="73"/>
      <c r="AE36" s="73"/>
      <c r="AF36" s="73"/>
      <c r="AG36" s="73"/>
      <c r="AH36" s="24"/>
      <c r="AI36" s="23"/>
      <c r="AJ36" s="73"/>
      <c r="AK36" s="73"/>
      <c r="AL36" s="73"/>
      <c r="AM36" s="23"/>
      <c r="AN36" s="23"/>
      <c r="AO36" s="73"/>
      <c r="AP36" s="73"/>
      <c r="AQ36" s="73"/>
      <c r="AR36" s="73"/>
      <c r="AS36" s="23"/>
      <c r="AT36" s="23"/>
      <c r="AU36" s="73"/>
      <c r="AV36" s="73"/>
      <c r="AW36" s="73"/>
      <c r="AX36" s="73"/>
      <c r="AY36" s="24"/>
      <c r="AZ36" s="23"/>
      <c r="BA36" s="73"/>
      <c r="BB36" s="73"/>
      <c r="BC36" s="73"/>
      <c r="BD36" s="73"/>
      <c r="BE36" s="24"/>
      <c r="BF36" s="74"/>
      <c r="BI36" s="74"/>
      <c r="BL36" s="74"/>
    </row>
    <row r="37" spans="1:64" ht="17.25" customHeight="1">
      <c r="A37" s="55"/>
      <c r="B37" s="24"/>
      <c r="C37" s="24"/>
      <c r="D37" s="24"/>
      <c r="E37" s="24"/>
      <c r="Y37" s="73"/>
      <c r="Z37" s="73"/>
      <c r="AA37" s="73"/>
      <c r="AB37" s="73"/>
      <c r="AC37" s="73"/>
      <c r="AD37" s="73"/>
      <c r="AE37" s="73"/>
      <c r="AF37" s="73"/>
      <c r="AG37" s="73"/>
      <c r="AH37" s="24"/>
      <c r="AI37" s="23"/>
      <c r="AJ37" s="73"/>
      <c r="AK37" s="73"/>
      <c r="AL37" s="73"/>
      <c r="AM37" s="23"/>
      <c r="AN37" s="23"/>
      <c r="AO37" s="73"/>
      <c r="AP37" s="73"/>
      <c r="AQ37" s="73"/>
      <c r="AR37" s="73"/>
      <c r="AS37" s="23"/>
      <c r="AT37" s="23"/>
      <c r="AU37" s="73"/>
      <c r="AV37" s="73"/>
      <c r="AW37" s="73"/>
      <c r="AX37" s="73"/>
      <c r="AY37" s="24"/>
      <c r="AZ37" s="23"/>
      <c r="BA37" s="73"/>
      <c r="BB37" s="73"/>
      <c r="BC37" s="73"/>
      <c r="BD37" s="73"/>
      <c r="BE37" s="24"/>
      <c r="BF37" s="74"/>
      <c r="BI37" s="74"/>
      <c r="BL37" s="74"/>
    </row>
    <row r="38" spans="1:64" ht="17.25" customHeight="1">
      <c r="A38" s="55"/>
      <c r="B38" s="143" t="s">
        <v>121</v>
      </c>
      <c r="C38" s="24"/>
      <c r="D38" s="24"/>
      <c r="E38" s="24"/>
      <c r="Y38" s="73"/>
      <c r="Z38" s="73"/>
      <c r="AA38" s="73"/>
      <c r="AB38" s="73"/>
      <c r="AC38" s="73"/>
      <c r="AD38" s="73"/>
      <c r="AE38" s="73"/>
      <c r="AF38" s="73"/>
      <c r="AG38" s="73"/>
      <c r="AH38" s="24"/>
      <c r="AI38" s="23"/>
      <c r="AJ38" s="73"/>
      <c r="AK38" s="73"/>
      <c r="AL38" s="73"/>
      <c r="AM38" s="23"/>
      <c r="AN38" s="23"/>
      <c r="AO38" s="73"/>
      <c r="AP38" s="73"/>
      <c r="AQ38" s="73"/>
      <c r="AR38" s="73"/>
      <c r="AS38" s="23"/>
      <c r="AT38" s="23"/>
      <c r="AU38" s="73"/>
      <c r="AV38" s="73"/>
      <c r="AW38" s="73"/>
      <c r="AX38" s="73"/>
      <c r="AY38" s="24"/>
      <c r="AZ38" s="23"/>
      <c r="BA38" s="73"/>
      <c r="BB38" s="73"/>
      <c r="BC38" s="73"/>
      <c r="BD38" s="73"/>
      <c r="BE38" s="24"/>
      <c r="BF38" s="74"/>
      <c r="BI38" s="74"/>
      <c r="BL38" s="74"/>
    </row>
    <row r="39" spans="1:64" ht="17.25" customHeight="1">
      <c r="A39" s="55"/>
      <c r="D39" s="24"/>
      <c r="E39" s="24"/>
      <c r="Y39" s="73"/>
      <c r="Z39" s="73"/>
      <c r="AA39" s="73"/>
      <c r="AB39" s="73"/>
      <c r="AC39" s="73"/>
      <c r="AD39" s="73"/>
      <c r="AE39" s="73"/>
      <c r="AF39" s="73"/>
      <c r="AG39" s="73"/>
      <c r="AH39" s="24"/>
      <c r="AI39" s="23"/>
      <c r="AJ39" s="73"/>
      <c r="AK39" s="73"/>
      <c r="AL39" s="73"/>
      <c r="AM39" s="23"/>
      <c r="AN39" s="23"/>
      <c r="AO39" s="73"/>
      <c r="AP39" s="73"/>
      <c r="AQ39" s="73"/>
      <c r="AR39" s="73"/>
      <c r="AS39" s="23"/>
      <c r="AT39" s="23"/>
      <c r="AU39" s="73"/>
      <c r="AV39" s="73"/>
      <c r="AW39" s="73"/>
      <c r="AX39" s="73"/>
      <c r="AY39" s="24"/>
      <c r="BA39" s="73"/>
      <c r="BB39" s="73"/>
      <c r="BC39" s="73"/>
      <c r="BD39" s="73"/>
      <c r="BE39" s="24"/>
      <c r="BF39" s="74"/>
      <c r="BI39" s="74"/>
      <c r="BL39" s="74"/>
    </row>
    <row r="40" spans="1:64" ht="15">
      <c r="A40" s="24"/>
      <c r="D40" s="24"/>
      <c r="E40" s="24"/>
      <c r="Y40" s="73"/>
      <c r="Z40" s="73"/>
      <c r="AA40" s="73"/>
      <c r="AB40" s="73"/>
      <c r="AC40" s="73"/>
      <c r="AD40" s="73"/>
      <c r="AE40" s="73"/>
      <c r="AF40" s="73"/>
      <c r="AG40" s="73"/>
      <c r="AH40" s="24"/>
      <c r="AI40" s="23"/>
      <c r="AJ40" s="73"/>
      <c r="AK40" s="73"/>
      <c r="AL40" s="73"/>
      <c r="AM40" s="23"/>
      <c r="AN40" s="23"/>
      <c r="AO40" s="73"/>
      <c r="AP40" s="73"/>
      <c r="AQ40" s="73"/>
      <c r="AR40" s="73"/>
      <c r="AS40" s="23"/>
      <c r="AT40" s="23"/>
      <c r="AU40" s="73"/>
      <c r="AV40" s="73"/>
      <c r="AW40" s="73"/>
      <c r="AX40" s="73"/>
      <c r="AY40" s="24"/>
      <c r="AZ40" s="23"/>
      <c r="BA40" s="73"/>
      <c r="BB40" s="73"/>
      <c r="BC40" s="73"/>
      <c r="BD40" s="73"/>
      <c r="BE40" s="24"/>
      <c r="BF40" s="74"/>
      <c r="BI40" s="74"/>
      <c r="BL40" s="74"/>
    </row>
    <row r="41" spans="1:57" ht="15">
      <c r="A41" s="24"/>
      <c r="D41" s="24"/>
      <c r="E41" s="24"/>
      <c r="Y41" s="73"/>
      <c r="Z41" s="73"/>
      <c r="AA41" s="73"/>
      <c r="AB41" s="73"/>
      <c r="AC41" s="73"/>
      <c r="AD41" s="73"/>
      <c r="AE41" s="73"/>
      <c r="AF41" s="73"/>
      <c r="AG41" s="73"/>
      <c r="AH41" s="24"/>
      <c r="AI41" s="23"/>
      <c r="AJ41" s="73"/>
      <c r="AK41" s="73"/>
      <c r="AL41" s="73"/>
      <c r="AM41" s="23"/>
      <c r="AN41" s="23"/>
      <c r="AO41" s="73"/>
      <c r="AP41" s="73"/>
      <c r="AQ41" s="73"/>
      <c r="AR41" s="73"/>
      <c r="AS41" s="23"/>
      <c r="AT41" s="23"/>
      <c r="AU41" s="73"/>
      <c r="AV41" s="73"/>
      <c r="AW41" s="73"/>
      <c r="AX41" s="73"/>
      <c r="AY41" s="24"/>
      <c r="AZ41" s="23"/>
      <c r="BA41" s="73"/>
      <c r="BB41" s="73"/>
      <c r="BC41" s="73"/>
      <c r="BD41" s="73"/>
      <c r="BE41" s="24"/>
    </row>
    <row r="42" spans="1:57" ht="15">
      <c r="A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3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63" customHeight="1">
      <c r="A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3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5">
      <c r="A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3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ht="15">
      <c r="A45" s="23"/>
    </row>
    <row r="54" spans="4:19" s="23" customFormat="1" ht="15">
      <c r="D54" s="1"/>
      <c r="E54" s="1"/>
      <c r="F54" s="1"/>
      <c r="S54" s="24"/>
    </row>
    <row r="103" spans="1:6" ht="15">
      <c r="A103" s="23"/>
      <c r="C103" s="23"/>
      <c r="D103" s="23"/>
      <c r="E103" s="23"/>
      <c r="F103" s="23"/>
    </row>
  </sheetData>
  <mergeCells count="4">
    <mergeCell ref="AF3:AK3"/>
    <mergeCell ref="AS3:AX3"/>
    <mergeCell ref="C4:F4"/>
    <mergeCell ref="G4:J4"/>
  </mergeCells>
  <hyperlinks>
    <hyperlink ref="B38" r:id="rId1" display="http://ec.europa.eu/eurostat/product?code=migr_resfirst&amp;language=en&amp;mode=vie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3"/>
  <ignoredErrors>
    <ignoredError sqref="C7:F11 C6:D6 F6 C12:F12 G6:H12" unlockedFormula="1"/>
    <ignoredError sqref="N15:N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02"/>
  <sheetViews>
    <sheetView showGridLines="0" workbookViewId="0" topLeftCell="A4">
      <selection activeCell="B4" sqref="B4:K39"/>
    </sheetView>
  </sheetViews>
  <sheetFormatPr defaultColWidth="9.140625" defaultRowHeight="15"/>
  <cols>
    <col min="2" max="2" width="20.8515625" style="1" bestFit="1" customWidth="1"/>
    <col min="3" max="4" width="14.421875" style="1" customWidth="1"/>
    <col min="5" max="5" width="7.57421875" style="1" customWidth="1"/>
    <col min="6" max="6" width="14.421875" style="1" customWidth="1"/>
    <col min="7" max="7" width="7.57421875" style="1" customWidth="1"/>
    <col min="8" max="8" width="14.421875" style="1" customWidth="1"/>
    <col min="9" max="9" width="7.57421875" style="1" customWidth="1"/>
    <col min="10" max="10" width="14.421875" style="1" customWidth="1"/>
    <col min="11" max="11" width="7.57421875" style="1" customWidth="1"/>
    <col min="16" max="16" width="15.421875" style="0" customWidth="1"/>
    <col min="17" max="17" width="9.28125" style="0" bestFit="1" customWidth="1"/>
    <col min="18" max="18" width="14.28125" style="0" bestFit="1" customWidth="1"/>
    <col min="19" max="19" width="17.421875" style="0" bestFit="1" customWidth="1"/>
    <col min="20" max="20" width="28.7109375" style="0" bestFit="1" customWidth="1"/>
    <col min="21" max="21" width="13.421875" style="0" bestFit="1" customWidth="1"/>
  </cols>
  <sheetData>
    <row r="2" spans="2:21" ht="15">
      <c r="B2" s="23"/>
      <c r="C2" s="23"/>
      <c r="D2" s="23"/>
      <c r="E2" s="23"/>
      <c r="F2" s="23"/>
      <c r="G2" s="23"/>
      <c r="H2" s="23"/>
      <c r="I2" s="23"/>
      <c r="J2" s="23"/>
      <c r="K2" s="23"/>
      <c r="P2" s="158" t="s">
        <v>140</v>
      </c>
      <c r="Q2" s="157"/>
      <c r="R2" s="157"/>
      <c r="S2" s="157"/>
      <c r="T2" s="157"/>
      <c r="U2" s="157"/>
    </row>
    <row r="3" spans="2:11" ht="15">
      <c r="B3" s="40" t="s">
        <v>133</v>
      </c>
      <c r="C3" s="24"/>
      <c r="D3" s="24"/>
      <c r="E3" s="24"/>
      <c r="F3" s="24"/>
      <c r="G3" s="24"/>
      <c r="H3" s="24"/>
      <c r="I3" s="24"/>
      <c r="J3" s="24"/>
      <c r="K3" s="24"/>
    </row>
    <row r="4" spans="2:21" ht="15">
      <c r="B4" s="145"/>
      <c r="C4" s="146" t="s">
        <v>31</v>
      </c>
      <c r="D4" s="210" t="s">
        <v>32</v>
      </c>
      <c r="E4" s="211"/>
      <c r="F4" s="210" t="s">
        <v>33</v>
      </c>
      <c r="G4" s="211"/>
      <c r="H4" s="210" t="s">
        <v>34</v>
      </c>
      <c r="I4" s="211"/>
      <c r="J4" s="210" t="s">
        <v>35</v>
      </c>
      <c r="K4" s="212"/>
      <c r="P4" s="158" t="s">
        <v>141</v>
      </c>
      <c r="Q4" s="159">
        <v>42282.40677083333</v>
      </c>
      <c r="R4" s="157"/>
      <c r="S4" s="157"/>
      <c r="T4" s="157"/>
      <c r="U4" s="157"/>
    </row>
    <row r="5" spans="2:21" ht="15">
      <c r="B5" s="147"/>
      <c r="C5" s="148" t="s">
        <v>110</v>
      </c>
      <c r="D5" s="149" t="s">
        <v>110</v>
      </c>
      <c r="E5" s="150" t="s">
        <v>36</v>
      </c>
      <c r="F5" s="149" t="s">
        <v>110</v>
      </c>
      <c r="G5" s="151" t="s">
        <v>36</v>
      </c>
      <c r="H5" s="149" t="s">
        <v>110</v>
      </c>
      <c r="I5" s="151" t="s">
        <v>36</v>
      </c>
      <c r="J5" s="149" t="s">
        <v>110</v>
      </c>
      <c r="K5" s="152" t="s">
        <v>36</v>
      </c>
      <c r="P5" s="158" t="s">
        <v>142</v>
      </c>
      <c r="Q5" s="159">
        <v>42282.573146180555</v>
      </c>
      <c r="R5" s="157"/>
      <c r="S5" s="157"/>
      <c r="T5" s="157"/>
      <c r="U5" s="157"/>
    </row>
    <row r="6" spans="2:21" ht="15">
      <c r="B6" s="153" t="s">
        <v>139</v>
      </c>
      <c r="C6" s="154">
        <f>Q14</f>
        <v>2305758</v>
      </c>
      <c r="D6" s="154">
        <f>R14</f>
        <v>680025</v>
      </c>
      <c r="E6" s="155">
        <f>IF(D6&gt;0,ROUND(D6/C6*100,1),"")</f>
        <v>29.5</v>
      </c>
      <c r="F6" s="154">
        <f>S14</f>
        <v>476817</v>
      </c>
      <c r="G6" s="155">
        <f>IF(F6&gt;0,ROUND(F6/C6*100,1),"")</f>
        <v>20.7</v>
      </c>
      <c r="H6" s="154">
        <f>T14</f>
        <v>572414</v>
      </c>
      <c r="I6" s="155">
        <f>IF(H6&gt;0,ROUND(H6/C6*100,1),"")</f>
        <v>24.8</v>
      </c>
      <c r="J6" s="154">
        <f>U14</f>
        <v>576502</v>
      </c>
      <c r="K6" s="155">
        <f>IF(J6&gt;0,ROUND(J6/C6*100,1),"")</f>
        <v>25</v>
      </c>
      <c r="P6" s="158" t="s">
        <v>143</v>
      </c>
      <c r="Q6" s="158" t="s">
        <v>144</v>
      </c>
      <c r="R6" s="157"/>
      <c r="S6" s="157"/>
      <c r="T6" s="157"/>
      <c r="U6" s="157"/>
    </row>
    <row r="7" spans="2:12" ht="15">
      <c r="B7" s="141" t="s">
        <v>37</v>
      </c>
      <c r="C7" s="102">
        <f>Q15</f>
        <v>43823</v>
      </c>
      <c r="D7" s="102">
        <f aca="true" t="shared" si="0" ref="D7:D37">R15</f>
        <v>23114</v>
      </c>
      <c r="E7" s="103">
        <f>D7/C7*100</f>
        <v>52.743992880450904</v>
      </c>
      <c r="F7" s="102">
        <f aca="true" t="shared" si="1" ref="F7:F38">S15</f>
        <v>6286</v>
      </c>
      <c r="G7" s="104">
        <f>F7/C7*100</f>
        <v>14.344065901467266</v>
      </c>
      <c r="H7" s="102">
        <f aca="true" t="shared" si="2" ref="H7:H37">T15</f>
        <v>4768</v>
      </c>
      <c r="I7" s="104">
        <f>H7/C7*100</f>
        <v>10.88013143782945</v>
      </c>
      <c r="J7" s="102">
        <f aca="true" t="shared" si="3" ref="J7:J38">U15</f>
        <v>9655</v>
      </c>
      <c r="K7" s="104">
        <f>J7/C7*100</f>
        <v>22.031809780252377</v>
      </c>
      <c r="L7" s="173"/>
    </row>
    <row r="8" spans="2:21" ht="15">
      <c r="B8" s="138" t="s">
        <v>38</v>
      </c>
      <c r="C8" s="93">
        <f aca="true" t="shared" si="4" ref="C8:C34">Q16</f>
        <v>8795</v>
      </c>
      <c r="D8" s="93">
        <f t="shared" si="0"/>
        <v>2591</v>
      </c>
      <c r="E8" s="94">
        <f aca="true" t="shared" si="5" ref="E8:E38">D8/C8*100</f>
        <v>29.45992040932348</v>
      </c>
      <c r="F8" s="93">
        <f t="shared" si="1"/>
        <v>911</v>
      </c>
      <c r="G8" s="95">
        <f aca="true" t="shared" si="6" ref="G8:G38">F8/C8*100</f>
        <v>10.358158044343377</v>
      </c>
      <c r="H8" s="93">
        <f t="shared" si="2"/>
        <v>304</v>
      </c>
      <c r="I8" s="95">
        <f aca="true" t="shared" si="7" ref="I8:I38">H8/C8*100</f>
        <v>3.456509380329733</v>
      </c>
      <c r="J8" s="93">
        <f t="shared" si="3"/>
        <v>4989</v>
      </c>
      <c r="K8" s="95">
        <f aca="true" t="shared" si="8" ref="K8:K38">J8/C8*100</f>
        <v>56.72541216600341</v>
      </c>
      <c r="L8" s="173"/>
      <c r="P8" s="158" t="s">
        <v>145</v>
      </c>
      <c r="Q8" s="158" t="s">
        <v>31</v>
      </c>
      <c r="R8" s="157"/>
      <c r="S8" s="157"/>
      <c r="T8" s="157"/>
      <c r="U8" s="157"/>
    </row>
    <row r="9" spans="2:21" ht="15">
      <c r="B9" s="138" t="s">
        <v>39</v>
      </c>
      <c r="C9" s="93">
        <f t="shared" si="4"/>
        <v>35458</v>
      </c>
      <c r="D9" s="93">
        <f>R17</f>
        <v>10687</v>
      </c>
      <c r="E9" s="94">
        <f t="shared" si="5"/>
        <v>30.13988380619324</v>
      </c>
      <c r="F9" s="93">
        <f t="shared" si="1"/>
        <v>6030</v>
      </c>
      <c r="G9" s="95">
        <f t="shared" si="6"/>
        <v>17.00603530938011</v>
      </c>
      <c r="H9" s="93">
        <f t="shared" si="2"/>
        <v>11083</v>
      </c>
      <c r="I9" s="95">
        <f t="shared" si="7"/>
        <v>31.256698065316712</v>
      </c>
      <c r="J9" s="93">
        <f t="shared" si="3"/>
        <v>7658</v>
      </c>
      <c r="K9" s="95">
        <f t="shared" si="8"/>
        <v>21.597382819109935</v>
      </c>
      <c r="L9" s="173"/>
      <c r="P9" s="158" t="s">
        <v>146</v>
      </c>
      <c r="Q9" s="158" t="s">
        <v>31</v>
      </c>
      <c r="R9" s="157"/>
      <c r="S9" s="157"/>
      <c r="T9" s="157"/>
      <c r="U9" s="157"/>
    </row>
    <row r="10" spans="2:21" ht="15">
      <c r="B10" s="138" t="s">
        <v>40</v>
      </c>
      <c r="C10" s="93">
        <f t="shared" si="4"/>
        <v>35886</v>
      </c>
      <c r="D10" s="93">
        <f t="shared" si="0"/>
        <v>10339</v>
      </c>
      <c r="E10" s="94">
        <f t="shared" si="5"/>
        <v>28.81067825893106</v>
      </c>
      <c r="F10" s="93">
        <f t="shared" si="1"/>
        <v>8101</v>
      </c>
      <c r="G10" s="95">
        <f t="shared" si="6"/>
        <v>22.57426294376637</v>
      </c>
      <c r="H10" s="93">
        <f t="shared" si="2"/>
        <v>10954</v>
      </c>
      <c r="I10" s="95">
        <f t="shared" si="7"/>
        <v>30.524438499693474</v>
      </c>
      <c r="J10" s="93">
        <f t="shared" si="3"/>
        <v>6492</v>
      </c>
      <c r="K10" s="95">
        <f t="shared" si="8"/>
        <v>18.090620297609096</v>
      </c>
      <c r="L10" s="173"/>
      <c r="P10" s="158" t="s">
        <v>147</v>
      </c>
      <c r="Q10" s="158" t="s">
        <v>148</v>
      </c>
      <c r="R10" s="157"/>
      <c r="S10" s="157"/>
      <c r="T10" s="157"/>
      <c r="U10" s="157"/>
    </row>
    <row r="11" spans="2:21" ht="15">
      <c r="B11" s="138" t="s">
        <v>41</v>
      </c>
      <c r="C11" s="93">
        <f t="shared" si="4"/>
        <v>237627</v>
      </c>
      <c r="D11" s="93">
        <f t="shared" si="0"/>
        <v>91661</v>
      </c>
      <c r="E11" s="94">
        <f t="shared" si="5"/>
        <v>38.5734786030207</v>
      </c>
      <c r="F11" s="93">
        <f t="shared" si="1"/>
        <v>49406</v>
      </c>
      <c r="G11" s="95">
        <f t="shared" si="6"/>
        <v>20.79140838372744</v>
      </c>
      <c r="H11" s="93">
        <f t="shared" si="2"/>
        <v>29275</v>
      </c>
      <c r="I11" s="95">
        <f t="shared" si="7"/>
        <v>12.319727977039646</v>
      </c>
      <c r="J11" s="93">
        <f t="shared" si="3"/>
        <v>67285</v>
      </c>
      <c r="K11" s="95">
        <f t="shared" si="8"/>
        <v>28.315385036212216</v>
      </c>
      <c r="L11" s="173"/>
      <c r="P11" s="158" t="s">
        <v>149</v>
      </c>
      <c r="Q11" s="158" t="s">
        <v>150</v>
      </c>
      <c r="R11" s="157"/>
      <c r="S11" s="157"/>
      <c r="T11" s="157"/>
      <c r="U11" s="157"/>
    </row>
    <row r="12" spans="2:12" ht="15">
      <c r="B12" s="138" t="s">
        <v>42</v>
      </c>
      <c r="C12" s="93">
        <f t="shared" si="4"/>
        <v>3222</v>
      </c>
      <c r="D12" s="93">
        <f t="shared" si="0"/>
        <v>1263</v>
      </c>
      <c r="E12" s="94">
        <f t="shared" si="5"/>
        <v>39.19925512104283</v>
      </c>
      <c r="F12" s="93">
        <f t="shared" si="1"/>
        <v>777</v>
      </c>
      <c r="G12" s="95">
        <f t="shared" si="6"/>
        <v>24.115456238361265</v>
      </c>
      <c r="H12" s="93">
        <f t="shared" si="2"/>
        <v>882</v>
      </c>
      <c r="I12" s="95">
        <f t="shared" si="7"/>
        <v>27.37430167597765</v>
      </c>
      <c r="J12" s="93">
        <f t="shared" si="3"/>
        <v>300</v>
      </c>
      <c r="K12" s="95">
        <f t="shared" si="8"/>
        <v>9.31098696461825</v>
      </c>
      <c r="L12" s="173"/>
    </row>
    <row r="13" spans="2:21" ht="15">
      <c r="B13" s="138" t="s">
        <v>43</v>
      </c>
      <c r="C13" s="93">
        <f t="shared" si="4"/>
        <v>36728</v>
      </c>
      <c r="D13" s="93">
        <f t="shared" si="0"/>
        <v>2526</v>
      </c>
      <c r="E13" s="94">
        <f t="shared" si="5"/>
        <v>6.877586582443912</v>
      </c>
      <c r="F13" s="93">
        <f t="shared" si="1"/>
        <v>23730</v>
      </c>
      <c r="G13" s="95">
        <f t="shared" si="6"/>
        <v>64.61010673055979</v>
      </c>
      <c r="H13" s="93">
        <f t="shared" si="2"/>
        <v>5139</v>
      </c>
      <c r="I13" s="95">
        <f t="shared" si="7"/>
        <v>13.992049662382925</v>
      </c>
      <c r="J13" s="93">
        <f t="shared" si="3"/>
        <v>5333</v>
      </c>
      <c r="K13" s="95">
        <f t="shared" si="8"/>
        <v>14.520257024613374</v>
      </c>
      <c r="L13" s="173"/>
      <c r="P13" s="160" t="s">
        <v>151</v>
      </c>
      <c r="Q13" s="160" t="s">
        <v>31</v>
      </c>
      <c r="R13" s="160" t="s">
        <v>152</v>
      </c>
      <c r="S13" s="160" t="s">
        <v>153</v>
      </c>
      <c r="T13" s="160" t="s">
        <v>154</v>
      </c>
      <c r="U13" s="160" t="s">
        <v>155</v>
      </c>
    </row>
    <row r="14" spans="2:21" ht="15">
      <c r="B14" s="138" t="s">
        <v>44</v>
      </c>
      <c r="C14" s="93">
        <f t="shared" si="4"/>
        <v>22451</v>
      </c>
      <c r="D14" s="93">
        <f t="shared" si="0"/>
        <v>12647</v>
      </c>
      <c r="E14" s="94">
        <f t="shared" si="5"/>
        <v>56.331566522649325</v>
      </c>
      <c r="F14" s="93">
        <f t="shared" si="1"/>
        <v>835</v>
      </c>
      <c r="G14" s="95">
        <f t="shared" si="6"/>
        <v>3.719210725580152</v>
      </c>
      <c r="H14" s="93">
        <f t="shared" si="2"/>
        <v>2190</v>
      </c>
      <c r="I14" s="95">
        <f t="shared" si="7"/>
        <v>9.754576633557525</v>
      </c>
      <c r="J14" s="93">
        <f t="shared" si="3"/>
        <v>6779</v>
      </c>
      <c r="K14" s="95">
        <f t="shared" si="8"/>
        <v>30.194646118212997</v>
      </c>
      <c r="L14" s="173"/>
      <c r="P14" s="160" t="s">
        <v>118</v>
      </c>
      <c r="Q14" s="161">
        <v>2305758</v>
      </c>
      <c r="R14" s="161">
        <v>680025</v>
      </c>
      <c r="S14" s="161">
        <v>476817</v>
      </c>
      <c r="T14" s="161">
        <v>572414</v>
      </c>
      <c r="U14" s="161">
        <v>576502</v>
      </c>
    </row>
    <row r="15" spans="2:21" ht="15">
      <c r="B15" s="138" t="s">
        <v>45</v>
      </c>
      <c r="C15" s="93">
        <f t="shared" si="4"/>
        <v>188573</v>
      </c>
      <c r="D15" s="93">
        <f t="shared" si="0"/>
        <v>100841</v>
      </c>
      <c r="E15" s="94">
        <f t="shared" si="5"/>
        <v>53.475842246769155</v>
      </c>
      <c r="F15" s="93">
        <f t="shared" si="1"/>
        <v>29438</v>
      </c>
      <c r="G15" s="95">
        <f t="shared" si="6"/>
        <v>15.610930514972981</v>
      </c>
      <c r="H15" s="93">
        <f t="shared" si="2"/>
        <v>42379</v>
      </c>
      <c r="I15" s="95">
        <f t="shared" si="7"/>
        <v>22.473524841838437</v>
      </c>
      <c r="J15" s="93">
        <f t="shared" si="3"/>
        <v>15915</v>
      </c>
      <c r="K15" s="95">
        <f t="shared" si="8"/>
        <v>8.439702396419424</v>
      </c>
      <c r="L15" s="173"/>
      <c r="P15" s="160" t="s">
        <v>37</v>
      </c>
      <c r="Q15" s="161">
        <v>43823</v>
      </c>
      <c r="R15" s="161">
        <v>23114</v>
      </c>
      <c r="S15" s="161">
        <v>6286</v>
      </c>
      <c r="T15" s="161">
        <v>4768</v>
      </c>
      <c r="U15" s="161">
        <v>9655</v>
      </c>
    </row>
    <row r="16" spans="2:21" ht="15">
      <c r="B16" s="138" t="s">
        <v>46</v>
      </c>
      <c r="C16" s="93">
        <f t="shared" si="4"/>
        <v>218267</v>
      </c>
      <c r="D16" s="93">
        <f t="shared" si="0"/>
        <v>92093</v>
      </c>
      <c r="E16" s="94">
        <f t="shared" si="5"/>
        <v>42.19281888695955</v>
      </c>
      <c r="F16" s="93">
        <f t="shared" si="1"/>
        <v>65403</v>
      </c>
      <c r="G16" s="95">
        <f t="shared" si="6"/>
        <v>29.964676290964736</v>
      </c>
      <c r="H16" s="93">
        <f t="shared" si="2"/>
        <v>19118</v>
      </c>
      <c r="I16" s="95">
        <f t="shared" si="7"/>
        <v>8.758997008251363</v>
      </c>
      <c r="J16" s="93">
        <f t="shared" si="3"/>
        <v>41653</v>
      </c>
      <c r="K16" s="95">
        <f t="shared" si="8"/>
        <v>19.08350781382435</v>
      </c>
      <c r="L16" s="173"/>
      <c r="P16" s="160" t="s">
        <v>38</v>
      </c>
      <c r="Q16" s="161">
        <v>8795</v>
      </c>
      <c r="R16" s="161">
        <v>2591</v>
      </c>
      <c r="S16" s="161">
        <v>911</v>
      </c>
      <c r="T16" s="161">
        <v>304</v>
      </c>
      <c r="U16" s="161">
        <v>4989</v>
      </c>
    </row>
    <row r="17" spans="2:21" ht="15">
      <c r="B17" s="138" t="s">
        <v>97</v>
      </c>
      <c r="C17" s="93">
        <f t="shared" si="4"/>
        <v>3334</v>
      </c>
      <c r="D17" s="93">
        <f t="shared" si="0"/>
        <v>1928</v>
      </c>
      <c r="E17" s="94">
        <f t="shared" si="5"/>
        <v>57.82843431313738</v>
      </c>
      <c r="F17" s="93">
        <f t="shared" si="1"/>
        <v>418</v>
      </c>
      <c r="G17" s="95">
        <f t="shared" si="6"/>
        <v>12.5374925014997</v>
      </c>
      <c r="H17" s="93">
        <f t="shared" si="2"/>
        <v>609</v>
      </c>
      <c r="I17" s="95">
        <f t="shared" si="7"/>
        <v>18.26634673065387</v>
      </c>
      <c r="J17" s="93">
        <f t="shared" si="3"/>
        <v>379</v>
      </c>
      <c r="K17" s="95">
        <f t="shared" si="8"/>
        <v>11.367726454709057</v>
      </c>
      <c r="L17" s="173"/>
      <c r="P17" s="160" t="s">
        <v>39</v>
      </c>
      <c r="Q17" s="161">
        <v>35458</v>
      </c>
      <c r="R17" s="161">
        <v>10687</v>
      </c>
      <c r="S17" s="161">
        <v>6030</v>
      </c>
      <c r="T17" s="161">
        <v>11083</v>
      </c>
      <c r="U17" s="161">
        <v>7658</v>
      </c>
    </row>
    <row r="18" spans="2:21" ht="15">
      <c r="B18" s="138" t="s">
        <v>47</v>
      </c>
      <c r="C18" s="93">
        <f t="shared" si="4"/>
        <v>204335</v>
      </c>
      <c r="D18" s="93">
        <f t="shared" si="0"/>
        <v>99051</v>
      </c>
      <c r="E18" s="94">
        <f t="shared" si="5"/>
        <v>48.47480852521595</v>
      </c>
      <c r="F18" s="93">
        <f t="shared" si="1"/>
        <v>24373</v>
      </c>
      <c r="G18" s="95">
        <f t="shared" si="6"/>
        <v>11.927961435877359</v>
      </c>
      <c r="H18" s="93">
        <f t="shared" si="2"/>
        <v>53327</v>
      </c>
      <c r="I18" s="95">
        <f t="shared" si="7"/>
        <v>26.097829544620353</v>
      </c>
      <c r="J18" s="93">
        <f t="shared" si="3"/>
        <v>27584</v>
      </c>
      <c r="K18" s="95">
        <f t="shared" si="8"/>
        <v>13.499400494286343</v>
      </c>
      <c r="L18" s="173"/>
      <c r="P18" s="160" t="s">
        <v>40</v>
      </c>
      <c r="Q18" s="161">
        <v>35886</v>
      </c>
      <c r="R18" s="161">
        <v>10339</v>
      </c>
      <c r="S18" s="161">
        <v>8101</v>
      </c>
      <c r="T18" s="161">
        <v>10954</v>
      </c>
      <c r="U18" s="161">
        <v>6492</v>
      </c>
    </row>
    <row r="19" spans="2:21" ht="15">
      <c r="B19" s="138" t="s">
        <v>48</v>
      </c>
      <c r="C19" s="93">
        <f t="shared" si="4"/>
        <v>13841</v>
      </c>
      <c r="D19" s="93">
        <f t="shared" si="0"/>
        <v>2111</v>
      </c>
      <c r="E19" s="94">
        <f t="shared" si="5"/>
        <v>15.25178816559497</v>
      </c>
      <c r="F19" s="93">
        <f t="shared" si="1"/>
        <v>1444</v>
      </c>
      <c r="G19" s="95">
        <f t="shared" si="6"/>
        <v>10.432772198540567</v>
      </c>
      <c r="H19" s="93">
        <f t="shared" si="2"/>
        <v>7989</v>
      </c>
      <c r="I19" s="95">
        <f t="shared" si="7"/>
        <v>57.719817932230335</v>
      </c>
      <c r="J19" s="93">
        <f t="shared" si="3"/>
        <v>2297</v>
      </c>
      <c r="K19" s="95">
        <f t="shared" si="8"/>
        <v>16.59562170363413</v>
      </c>
      <c r="L19" s="173"/>
      <c r="P19" s="160" t="s">
        <v>156</v>
      </c>
      <c r="Q19" s="161">
        <v>237627</v>
      </c>
      <c r="R19" s="161">
        <v>91661</v>
      </c>
      <c r="S19" s="161">
        <v>49406</v>
      </c>
      <c r="T19" s="161">
        <v>29275</v>
      </c>
      <c r="U19" s="161">
        <v>67285</v>
      </c>
    </row>
    <row r="20" spans="2:21" ht="15">
      <c r="B20" s="138" t="s">
        <v>49</v>
      </c>
      <c r="C20" s="93">
        <f t="shared" si="4"/>
        <v>9857</v>
      </c>
      <c r="D20" s="93">
        <f t="shared" si="0"/>
        <v>4903</v>
      </c>
      <c r="E20" s="94">
        <f>D20/C20*100</f>
        <v>49.7413005985594</v>
      </c>
      <c r="F20" s="93">
        <f t="shared" si="1"/>
        <v>1050</v>
      </c>
      <c r="G20" s="95">
        <f t="shared" si="6"/>
        <v>10.652328294612966</v>
      </c>
      <c r="H20" s="93">
        <f t="shared" si="2"/>
        <v>971</v>
      </c>
      <c r="I20" s="95">
        <f t="shared" si="7"/>
        <v>9.85086740387542</v>
      </c>
      <c r="J20" s="93">
        <f t="shared" si="3"/>
        <v>2933</v>
      </c>
      <c r="K20" s="95">
        <f t="shared" si="8"/>
        <v>29.75550370295222</v>
      </c>
      <c r="L20" s="173"/>
      <c r="P20" s="160" t="s">
        <v>42</v>
      </c>
      <c r="Q20" s="161">
        <v>3222</v>
      </c>
      <c r="R20" s="161">
        <v>1263</v>
      </c>
      <c r="S20" s="161">
        <v>777</v>
      </c>
      <c r="T20" s="161">
        <v>882</v>
      </c>
      <c r="U20" s="161">
        <v>300</v>
      </c>
    </row>
    <row r="21" spans="2:21" ht="15">
      <c r="B21" s="138" t="s">
        <v>50</v>
      </c>
      <c r="C21" s="93">
        <f t="shared" si="4"/>
        <v>7252</v>
      </c>
      <c r="D21" s="93">
        <f t="shared" si="0"/>
        <v>1473</v>
      </c>
      <c r="E21" s="94">
        <f t="shared" si="5"/>
        <v>20.311638168781027</v>
      </c>
      <c r="F21" s="93">
        <f t="shared" si="1"/>
        <v>666</v>
      </c>
      <c r="G21" s="95">
        <f t="shared" si="6"/>
        <v>9.183673469387756</v>
      </c>
      <c r="H21" s="93">
        <f t="shared" si="2"/>
        <v>4800</v>
      </c>
      <c r="I21" s="95">
        <f t="shared" si="7"/>
        <v>66.18863761720904</v>
      </c>
      <c r="J21" s="93">
        <f t="shared" si="3"/>
        <v>313</v>
      </c>
      <c r="K21" s="95">
        <f t="shared" si="8"/>
        <v>4.316050744622173</v>
      </c>
      <c r="L21" s="173"/>
      <c r="P21" s="160" t="s">
        <v>43</v>
      </c>
      <c r="Q21" s="161">
        <v>36728</v>
      </c>
      <c r="R21" s="161">
        <v>2526</v>
      </c>
      <c r="S21" s="161">
        <v>23730</v>
      </c>
      <c r="T21" s="161">
        <v>5139</v>
      </c>
      <c r="U21" s="161">
        <v>5333</v>
      </c>
    </row>
    <row r="22" spans="2:21" ht="15">
      <c r="B22" s="138" t="s">
        <v>51</v>
      </c>
      <c r="C22" s="93">
        <f t="shared" si="4"/>
        <v>4289</v>
      </c>
      <c r="D22" s="93">
        <f t="shared" si="0"/>
        <v>2470</v>
      </c>
      <c r="E22" s="94">
        <f t="shared" si="5"/>
        <v>57.58918162741898</v>
      </c>
      <c r="F22" s="93">
        <f t="shared" si="1"/>
        <v>456</v>
      </c>
      <c r="G22" s="95">
        <f t="shared" si="6"/>
        <v>10.631848915831196</v>
      </c>
      <c r="H22" s="93">
        <f t="shared" si="2"/>
        <v>965</v>
      </c>
      <c r="I22" s="95">
        <f t="shared" si="7"/>
        <v>22.49941711354628</v>
      </c>
      <c r="J22" s="93">
        <f t="shared" si="3"/>
        <v>398</v>
      </c>
      <c r="K22" s="95">
        <f t="shared" si="8"/>
        <v>9.279552343203544</v>
      </c>
      <c r="L22" s="173"/>
      <c r="P22" s="160" t="s">
        <v>44</v>
      </c>
      <c r="Q22" s="161">
        <v>22451</v>
      </c>
      <c r="R22" s="161">
        <v>12647</v>
      </c>
      <c r="S22" s="161">
        <v>835</v>
      </c>
      <c r="T22" s="161">
        <v>2190</v>
      </c>
      <c r="U22" s="161">
        <v>6779</v>
      </c>
    </row>
    <row r="23" spans="2:21" ht="15">
      <c r="B23" s="138" t="s">
        <v>52</v>
      </c>
      <c r="C23" s="93">
        <f t="shared" si="4"/>
        <v>21188</v>
      </c>
      <c r="D23" s="93">
        <f t="shared" si="0"/>
        <v>6736</v>
      </c>
      <c r="E23" s="94">
        <f t="shared" si="5"/>
        <v>31.79158013970172</v>
      </c>
      <c r="F23" s="93">
        <f t="shared" si="1"/>
        <v>5168</v>
      </c>
      <c r="G23" s="95">
        <f t="shared" si="6"/>
        <v>24.391164810269963</v>
      </c>
      <c r="H23" s="93">
        <f t="shared" si="2"/>
        <v>3733</v>
      </c>
      <c r="I23" s="95">
        <f t="shared" si="7"/>
        <v>17.61846328110251</v>
      </c>
      <c r="J23" s="93">
        <f t="shared" si="3"/>
        <v>5551</v>
      </c>
      <c r="K23" s="95">
        <f t="shared" si="8"/>
        <v>26.198791768925805</v>
      </c>
      <c r="L23" s="173"/>
      <c r="P23" s="160" t="s">
        <v>45</v>
      </c>
      <c r="Q23" s="161">
        <v>188573</v>
      </c>
      <c r="R23" s="161">
        <v>100841</v>
      </c>
      <c r="S23" s="161">
        <v>29438</v>
      </c>
      <c r="T23" s="161">
        <v>42379</v>
      </c>
      <c r="U23" s="161">
        <v>15915</v>
      </c>
    </row>
    <row r="24" spans="2:21" ht="15">
      <c r="B24" s="138" t="s">
        <v>53</v>
      </c>
      <c r="C24" s="93">
        <f t="shared" si="4"/>
        <v>9895</v>
      </c>
      <c r="D24" s="93">
        <f t="shared" si="0"/>
        <v>2077</v>
      </c>
      <c r="E24" s="94">
        <f t="shared" si="5"/>
        <v>20.990399191510864</v>
      </c>
      <c r="F24" s="93">
        <f t="shared" si="1"/>
        <v>2924</v>
      </c>
      <c r="G24" s="95">
        <f t="shared" si="6"/>
        <v>29.550277918140477</v>
      </c>
      <c r="H24" s="93">
        <f t="shared" si="2"/>
        <v>2044</v>
      </c>
      <c r="I24" s="95">
        <f t="shared" si="7"/>
        <v>20.65689742294088</v>
      </c>
      <c r="J24" s="93">
        <f t="shared" si="3"/>
        <v>2850</v>
      </c>
      <c r="K24" s="95">
        <f t="shared" si="8"/>
        <v>28.802425467407783</v>
      </c>
      <c r="L24" s="173"/>
      <c r="P24" s="160" t="s">
        <v>46</v>
      </c>
      <c r="Q24" s="161">
        <v>218267</v>
      </c>
      <c r="R24" s="161">
        <v>92093</v>
      </c>
      <c r="S24" s="161">
        <v>65403</v>
      </c>
      <c r="T24" s="161">
        <v>19118</v>
      </c>
      <c r="U24" s="161">
        <v>41653</v>
      </c>
    </row>
    <row r="25" spans="2:21" ht="15">
      <c r="B25" s="138" t="s">
        <v>54</v>
      </c>
      <c r="C25" s="93">
        <f t="shared" si="4"/>
        <v>69569</v>
      </c>
      <c r="D25" s="93">
        <f t="shared" si="0"/>
        <v>22115</v>
      </c>
      <c r="E25" s="94">
        <f t="shared" si="5"/>
        <v>31.788583995745228</v>
      </c>
      <c r="F25" s="93">
        <f t="shared" si="1"/>
        <v>12746</v>
      </c>
      <c r="G25" s="95">
        <f t="shared" si="6"/>
        <v>18.321378775029107</v>
      </c>
      <c r="H25" s="93">
        <f t="shared" si="2"/>
        <v>11780</v>
      </c>
      <c r="I25" s="95">
        <f t="shared" si="7"/>
        <v>16.93282927740804</v>
      </c>
      <c r="J25" s="93">
        <f t="shared" si="3"/>
        <v>22928</v>
      </c>
      <c r="K25" s="95">
        <f t="shared" si="8"/>
        <v>32.957207951817615</v>
      </c>
      <c r="L25" s="173"/>
      <c r="P25" s="160" t="s">
        <v>97</v>
      </c>
      <c r="Q25" s="161">
        <v>3334</v>
      </c>
      <c r="R25" s="161">
        <v>1928</v>
      </c>
      <c r="S25" s="161">
        <v>418</v>
      </c>
      <c r="T25" s="161">
        <v>609</v>
      </c>
      <c r="U25" s="161">
        <v>379</v>
      </c>
    </row>
    <row r="26" spans="2:21" ht="15">
      <c r="B26" s="138" t="s">
        <v>55</v>
      </c>
      <c r="C26" s="93">
        <f t="shared" si="4"/>
        <v>23186</v>
      </c>
      <c r="D26" s="93">
        <f t="shared" si="0"/>
        <v>13394</v>
      </c>
      <c r="E26" s="94">
        <f>D26/C26*100</f>
        <v>57.767618390408</v>
      </c>
      <c r="F26" s="93">
        <f t="shared" si="1"/>
        <v>6350</v>
      </c>
      <c r="G26" s="95">
        <f t="shared" si="6"/>
        <v>27.387216423703958</v>
      </c>
      <c r="H26" s="93">
        <f t="shared" si="2"/>
        <v>3442</v>
      </c>
      <c r="I26" s="95">
        <f t="shared" si="7"/>
        <v>14.845165185888035</v>
      </c>
      <c r="J26" s="93" t="s">
        <v>122</v>
      </c>
      <c r="K26" s="95" t="s">
        <v>122</v>
      </c>
      <c r="L26" s="173"/>
      <c r="P26" s="160" t="s">
        <v>47</v>
      </c>
      <c r="Q26" s="161">
        <v>204335</v>
      </c>
      <c r="R26" s="161">
        <v>99051</v>
      </c>
      <c r="S26" s="161">
        <v>24373</v>
      </c>
      <c r="T26" s="161">
        <v>53327</v>
      </c>
      <c r="U26" s="161">
        <v>27584</v>
      </c>
    </row>
    <row r="27" spans="2:21" ht="15">
      <c r="B27" s="138" t="s">
        <v>56</v>
      </c>
      <c r="C27" s="93">
        <f t="shared" si="4"/>
        <v>355418</v>
      </c>
      <c r="D27" s="93">
        <f t="shared" si="0"/>
        <v>1188</v>
      </c>
      <c r="E27" s="94">
        <f t="shared" si="5"/>
        <v>0.3342543146379756</v>
      </c>
      <c r="F27" s="93">
        <f t="shared" si="1"/>
        <v>29825</v>
      </c>
      <c r="G27" s="95">
        <f t="shared" si="6"/>
        <v>8.39152772228756</v>
      </c>
      <c r="H27" s="93">
        <f t="shared" si="2"/>
        <v>206176</v>
      </c>
      <c r="I27" s="95">
        <f t="shared" si="7"/>
        <v>58.009442403029674</v>
      </c>
      <c r="J27" s="93">
        <f t="shared" si="3"/>
        <v>118229</v>
      </c>
      <c r="K27" s="95">
        <f t="shared" si="8"/>
        <v>33.26477556004479</v>
      </c>
      <c r="L27" s="173"/>
      <c r="P27" s="160" t="s">
        <v>48</v>
      </c>
      <c r="Q27" s="161">
        <v>13841</v>
      </c>
      <c r="R27" s="161">
        <v>2111</v>
      </c>
      <c r="S27" s="161">
        <v>1444</v>
      </c>
      <c r="T27" s="161">
        <v>7989</v>
      </c>
      <c r="U27" s="161">
        <v>2297</v>
      </c>
    </row>
    <row r="28" spans="2:21" ht="15">
      <c r="B28" s="138" t="s">
        <v>57</v>
      </c>
      <c r="C28" s="93">
        <f t="shared" si="4"/>
        <v>29764</v>
      </c>
      <c r="D28" s="93">
        <f t="shared" si="0"/>
        <v>13846</v>
      </c>
      <c r="E28" s="94">
        <f t="shared" si="5"/>
        <v>46.51928504233302</v>
      </c>
      <c r="F28" s="93">
        <f t="shared" si="1"/>
        <v>3407</v>
      </c>
      <c r="G28" s="95">
        <f t="shared" si="6"/>
        <v>11.446714151323748</v>
      </c>
      <c r="H28" s="93">
        <f t="shared" si="2"/>
        <v>6409</v>
      </c>
      <c r="I28" s="95">
        <f t="shared" si="7"/>
        <v>21.532724096223628</v>
      </c>
      <c r="J28" s="93">
        <f t="shared" si="3"/>
        <v>6102</v>
      </c>
      <c r="K28" s="95">
        <f t="shared" si="8"/>
        <v>20.501276710119605</v>
      </c>
      <c r="L28" s="173"/>
      <c r="P28" s="160" t="s">
        <v>49</v>
      </c>
      <c r="Q28" s="161">
        <v>9857</v>
      </c>
      <c r="R28" s="161">
        <v>4903</v>
      </c>
      <c r="S28" s="161">
        <v>1050</v>
      </c>
      <c r="T28" s="161">
        <v>971</v>
      </c>
      <c r="U28" s="161">
        <v>2933</v>
      </c>
    </row>
    <row r="29" spans="2:21" ht="15">
      <c r="B29" s="138" t="s">
        <v>58</v>
      </c>
      <c r="C29" s="93">
        <f t="shared" si="4"/>
        <v>10294</v>
      </c>
      <c r="D29" s="93">
        <f t="shared" si="0"/>
        <v>3331</v>
      </c>
      <c r="E29" s="94">
        <f t="shared" si="5"/>
        <v>32.35865552749174</v>
      </c>
      <c r="F29" s="93">
        <f t="shared" si="1"/>
        <v>3535</v>
      </c>
      <c r="G29" s="95">
        <f t="shared" si="6"/>
        <v>34.340392461628134</v>
      </c>
      <c r="H29" s="93">
        <f t="shared" si="2"/>
        <v>1803</v>
      </c>
      <c r="I29" s="95">
        <f t="shared" si="7"/>
        <v>17.515057314940744</v>
      </c>
      <c r="J29" s="93">
        <f t="shared" si="3"/>
        <v>1625</v>
      </c>
      <c r="K29" s="95">
        <f t="shared" si="8"/>
        <v>15.785894695939382</v>
      </c>
      <c r="L29" s="173"/>
      <c r="P29" s="160" t="s">
        <v>50</v>
      </c>
      <c r="Q29" s="161">
        <v>7252</v>
      </c>
      <c r="R29" s="161">
        <v>1473</v>
      </c>
      <c r="S29" s="161">
        <v>666</v>
      </c>
      <c r="T29" s="161">
        <v>4800</v>
      </c>
      <c r="U29" s="161">
        <v>313</v>
      </c>
    </row>
    <row r="30" spans="2:21" ht="15">
      <c r="B30" s="138" t="s">
        <v>59</v>
      </c>
      <c r="C30" s="93">
        <f t="shared" si="4"/>
        <v>9891</v>
      </c>
      <c r="D30" s="93">
        <f t="shared" si="0"/>
        <v>5099</v>
      </c>
      <c r="E30" s="94">
        <f t="shared" si="5"/>
        <v>51.55191588312608</v>
      </c>
      <c r="F30" s="93">
        <f t="shared" si="1"/>
        <v>500</v>
      </c>
      <c r="G30" s="95">
        <f t="shared" si="6"/>
        <v>5.0551005965018705</v>
      </c>
      <c r="H30" s="93">
        <f t="shared" si="2"/>
        <v>4183</v>
      </c>
      <c r="I30" s="95">
        <f t="shared" si="7"/>
        <v>42.29097159033465</v>
      </c>
      <c r="J30" s="93">
        <f t="shared" si="3"/>
        <v>109</v>
      </c>
      <c r="K30" s="95">
        <f t="shared" si="8"/>
        <v>1.1020119300374078</v>
      </c>
      <c r="L30" s="173"/>
      <c r="P30" s="160" t="s">
        <v>51</v>
      </c>
      <c r="Q30" s="161">
        <v>4289</v>
      </c>
      <c r="R30" s="161">
        <v>2470</v>
      </c>
      <c r="S30" s="161">
        <v>456</v>
      </c>
      <c r="T30" s="161">
        <v>965</v>
      </c>
      <c r="U30" s="161">
        <v>398</v>
      </c>
    </row>
    <row r="31" spans="2:21" ht="15">
      <c r="B31" s="138" t="s">
        <v>60</v>
      </c>
      <c r="C31" s="93">
        <f t="shared" si="4"/>
        <v>5510</v>
      </c>
      <c r="D31" s="93">
        <f t="shared" si="0"/>
        <v>1735</v>
      </c>
      <c r="E31" s="94">
        <f t="shared" si="5"/>
        <v>31.488203266787657</v>
      </c>
      <c r="F31" s="93">
        <f t="shared" si="1"/>
        <v>1082</v>
      </c>
      <c r="G31" s="95">
        <f t="shared" si="6"/>
        <v>19.637023593466424</v>
      </c>
      <c r="H31" s="93">
        <f t="shared" si="2"/>
        <v>1741</v>
      </c>
      <c r="I31" s="95">
        <f t="shared" si="7"/>
        <v>31.59709618874773</v>
      </c>
      <c r="J31" s="93">
        <f t="shared" si="3"/>
        <v>952</v>
      </c>
      <c r="K31" s="95">
        <f t="shared" si="8"/>
        <v>17.277676950998185</v>
      </c>
      <c r="L31" s="173"/>
      <c r="P31" s="160" t="s">
        <v>52</v>
      </c>
      <c r="Q31" s="161">
        <v>21188</v>
      </c>
      <c r="R31" s="161">
        <v>6736</v>
      </c>
      <c r="S31" s="161">
        <v>5168</v>
      </c>
      <c r="T31" s="161">
        <v>3733</v>
      </c>
      <c r="U31" s="161">
        <v>5551</v>
      </c>
    </row>
    <row r="32" spans="2:21" ht="15">
      <c r="B32" s="138" t="s">
        <v>61</v>
      </c>
      <c r="C32" s="93">
        <f t="shared" si="4"/>
        <v>21552</v>
      </c>
      <c r="D32" s="93">
        <f t="shared" si="0"/>
        <v>8043</v>
      </c>
      <c r="E32" s="94">
        <f t="shared" si="5"/>
        <v>37.31904231625835</v>
      </c>
      <c r="F32" s="93">
        <f t="shared" si="1"/>
        <v>5528</v>
      </c>
      <c r="G32" s="95">
        <f t="shared" si="6"/>
        <v>25.64959168522643</v>
      </c>
      <c r="H32" s="93">
        <f t="shared" si="2"/>
        <v>4786</v>
      </c>
      <c r="I32" s="95">
        <f t="shared" si="7"/>
        <v>22.206755753526355</v>
      </c>
      <c r="J32" s="93">
        <f t="shared" si="3"/>
        <v>3195</v>
      </c>
      <c r="K32" s="95">
        <f t="shared" si="8"/>
        <v>14.824610244988865</v>
      </c>
      <c r="L32" s="173"/>
      <c r="P32" s="160" t="s">
        <v>53</v>
      </c>
      <c r="Q32" s="161">
        <v>9895</v>
      </c>
      <c r="R32" s="161">
        <v>2077</v>
      </c>
      <c r="S32" s="161">
        <v>2924</v>
      </c>
      <c r="T32" s="161">
        <v>2044</v>
      </c>
      <c r="U32" s="161">
        <v>2850</v>
      </c>
    </row>
    <row r="33" spans="2:21" ht="15">
      <c r="B33" s="139" t="s">
        <v>62</v>
      </c>
      <c r="C33" s="99">
        <f t="shared" si="4"/>
        <v>107947</v>
      </c>
      <c r="D33" s="99">
        <f t="shared" si="0"/>
        <v>46262</v>
      </c>
      <c r="E33" s="100">
        <f t="shared" si="5"/>
        <v>42.85621647660426</v>
      </c>
      <c r="F33" s="99">
        <f t="shared" si="1"/>
        <v>9194</v>
      </c>
      <c r="G33" s="101">
        <f t="shared" si="6"/>
        <v>8.517142671866749</v>
      </c>
      <c r="H33" s="99">
        <f t="shared" si="2"/>
        <v>14857</v>
      </c>
      <c r="I33" s="101">
        <f t="shared" si="7"/>
        <v>13.763235661945213</v>
      </c>
      <c r="J33" s="99">
        <f t="shared" si="3"/>
        <v>37634</v>
      </c>
      <c r="K33" s="101">
        <f t="shared" si="8"/>
        <v>34.86340518958378</v>
      </c>
      <c r="L33" s="173"/>
      <c r="P33" s="160" t="s">
        <v>54</v>
      </c>
      <c r="Q33" s="161">
        <v>69569</v>
      </c>
      <c r="R33" s="161">
        <v>22115</v>
      </c>
      <c r="S33" s="161">
        <v>12746</v>
      </c>
      <c r="T33" s="161">
        <v>11780</v>
      </c>
      <c r="U33" s="161">
        <v>22928</v>
      </c>
    </row>
    <row r="34" spans="2:21" ht="15">
      <c r="B34" s="140" t="s">
        <v>63</v>
      </c>
      <c r="C34" s="105">
        <f t="shared" si="4"/>
        <v>567806</v>
      </c>
      <c r="D34" s="96">
        <f t="shared" si="0"/>
        <v>96501</v>
      </c>
      <c r="E34" s="97">
        <f t="shared" si="5"/>
        <v>16.99541744891741</v>
      </c>
      <c r="F34" s="96">
        <f t="shared" si="1"/>
        <v>177234</v>
      </c>
      <c r="G34" s="98">
        <f t="shared" si="6"/>
        <v>31.213830075765316</v>
      </c>
      <c r="H34" s="96">
        <f t="shared" si="2"/>
        <v>116707</v>
      </c>
      <c r="I34" s="98">
        <f t="shared" si="7"/>
        <v>20.554027255788068</v>
      </c>
      <c r="J34" s="96">
        <f t="shared" si="3"/>
        <v>177364</v>
      </c>
      <c r="K34" s="98">
        <f t="shared" si="8"/>
        <v>31.236725219529205</v>
      </c>
      <c r="L34" s="173"/>
      <c r="P34" s="160" t="s">
        <v>55</v>
      </c>
      <c r="Q34" s="162">
        <v>23186</v>
      </c>
      <c r="R34" s="162">
        <v>13394</v>
      </c>
      <c r="S34" s="162">
        <v>6350</v>
      </c>
      <c r="T34" s="162">
        <v>3442</v>
      </c>
      <c r="U34" s="162"/>
    </row>
    <row r="35" spans="2:21" ht="15">
      <c r="B35" s="141" t="s">
        <v>64</v>
      </c>
      <c r="C35" s="102" t="s">
        <v>122</v>
      </c>
      <c r="D35" s="102" t="s">
        <v>122</v>
      </c>
      <c r="E35" s="103" t="s">
        <v>122</v>
      </c>
      <c r="F35" s="102" t="s">
        <v>122</v>
      </c>
      <c r="G35" s="104" t="s">
        <v>122</v>
      </c>
      <c r="H35" s="102" t="s">
        <v>122</v>
      </c>
      <c r="I35" s="104" t="s">
        <v>122</v>
      </c>
      <c r="J35" s="102" t="s">
        <v>122</v>
      </c>
      <c r="K35" s="104" t="s">
        <v>122</v>
      </c>
      <c r="L35" s="173"/>
      <c r="P35" s="160" t="s">
        <v>56</v>
      </c>
      <c r="Q35" s="161">
        <v>355418</v>
      </c>
      <c r="R35" s="161">
        <v>1188</v>
      </c>
      <c r="S35" s="161">
        <v>29825</v>
      </c>
      <c r="T35" s="161">
        <v>206176</v>
      </c>
      <c r="U35" s="161">
        <v>118229</v>
      </c>
    </row>
    <row r="36" spans="2:21" ht="15">
      <c r="B36" s="138" t="s">
        <v>65</v>
      </c>
      <c r="C36" s="93">
        <f>Q44</f>
        <v>709</v>
      </c>
      <c r="D36" s="93">
        <f t="shared" si="0"/>
        <v>488</v>
      </c>
      <c r="E36" s="94">
        <f t="shared" si="5"/>
        <v>68.8293370944993</v>
      </c>
      <c r="F36" s="93">
        <f t="shared" si="1"/>
        <v>35</v>
      </c>
      <c r="G36" s="95">
        <f t="shared" si="6"/>
        <v>4.9365303244005645</v>
      </c>
      <c r="H36" s="93">
        <f t="shared" si="2"/>
        <v>101</v>
      </c>
      <c r="I36" s="95">
        <f t="shared" si="7"/>
        <v>14.245416078984485</v>
      </c>
      <c r="J36" s="93">
        <f t="shared" si="3"/>
        <v>85</v>
      </c>
      <c r="K36" s="95">
        <f t="shared" si="8"/>
        <v>11.988716502115656</v>
      </c>
      <c r="L36" s="173"/>
      <c r="P36" s="160" t="s">
        <v>57</v>
      </c>
      <c r="Q36" s="161">
        <v>29764</v>
      </c>
      <c r="R36" s="161">
        <v>13846</v>
      </c>
      <c r="S36" s="161">
        <v>3407</v>
      </c>
      <c r="T36" s="161">
        <v>6409</v>
      </c>
      <c r="U36" s="161">
        <v>6102</v>
      </c>
    </row>
    <row r="37" spans="2:21" ht="15">
      <c r="B37" s="138" t="s">
        <v>66</v>
      </c>
      <c r="C37" s="93">
        <f>Q45</f>
        <v>25902</v>
      </c>
      <c r="D37" s="93">
        <f t="shared" si="0"/>
        <v>9093</v>
      </c>
      <c r="E37" s="94">
        <f t="shared" si="5"/>
        <v>35.105397266620336</v>
      </c>
      <c r="F37" s="93">
        <f t="shared" si="1"/>
        <v>4192</v>
      </c>
      <c r="G37" s="95">
        <f t="shared" si="6"/>
        <v>16.184078449540575</v>
      </c>
      <c r="H37" s="93">
        <f t="shared" si="2"/>
        <v>7830</v>
      </c>
      <c r="I37" s="95">
        <f t="shared" si="7"/>
        <v>30.229325920778315</v>
      </c>
      <c r="J37" s="93">
        <f t="shared" si="3"/>
        <v>4787</v>
      </c>
      <c r="K37" s="95">
        <f t="shared" si="8"/>
        <v>18.481198363060766</v>
      </c>
      <c r="L37" s="173"/>
      <c r="P37" s="160" t="s">
        <v>58</v>
      </c>
      <c r="Q37" s="161">
        <v>10294</v>
      </c>
      <c r="R37" s="161">
        <v>3331</v>
      </c>
      <c r="S37" s="161">
        <v>3535</v>
      </c>
      <c r="T37" s="161">
        <v>1803</v>
      </c>
      <c r="U37" s="161">
        <v>1625</v>
      </c>
    </row>
    <row r="38" spans="2:21" ht="15">
      <c r="B38" s="142" t="s">
        <v>67</v>
      </c>
      <c r="C38" s="96">
        <f>Q46</f>
        <v>43252</v>
      </c>
      <c r="D38" s="96">
        <f>R46</f>
        <v>18526</v>
      </c>
      <c r="E38" s="97">
        <f t="shared" si="5"/>
        <v>42.83270137797096</v>
      </c>
      <c r="F38" s="96">
        <f t="shared" si="1"/>
        <v>8767</v>
      </c>
      <c r="G38" s="98">
        <f t="shared" si="6"/>
        <v>20.269582909460834</v>
      </c>
      <c r="H38" s="96">
        <v>12776</v>
      </c>
      <c r="I38" s="98">
        <f t="shared" si="7"/>
        <v>29.538518450013875</v>
      </c>
      <c r="J38" s="96">
        <f t="shared" si="3"/>
        <v>3183</v>
      </c>
      <c r="K38" s="98">
        <f t="shared" si="8"/>
        <v>7.359197262554333</v>
      </c>
      <c r="L38" s="173"/>
      <c r="P38" s="160" t="s">
        <v>59</v>
      </c>
      <c r="Q38" s="161">
        <v>9891</v>
      </c>
      <c r="R38" s="161">
        <v>5099</v>
      </c>
      <c r="S38" s="161">
        <v>500</v>
      </c>
      <c r="T38" s="161">
        <v>4183</v>
      </c>
      <c r="U38" s="161">
        <v>109</v>
      </c>
    </row>
    <row r="39" spans="2:21" ht="15">
      <c r="B39" s="1" t="s">
        <v>187</v>
      </c>
      <c r="C39" s="24"/>
      <c r="D39" s="24"/>
      <c r="E39" s="24"/>
      <c r="F39" s="24"/>
      <c r="G39" s="24"/>
      <c r="H39" s="24"/>
      <c r="I39" s="24"/>
      <c r="J39" s="24"/>
      <c r="K39" s="24"/>
      <c r="P39" s="160" t="s">
        <v>60</v>
      </c>
      <c r="Q39" s="161">
        <v>5510</v>
      </c>
      <c r="R39" s="161">
        <v>1735</v>
      </c>
      <c r="S39" s="161">
        <v>1082</v>
      </c>
      <c r="T39" s="161">
        <v>1741</v>
      </c>
      <c r="U39" s="161">
        <v>952</v>
      </c>
    </row>
    <row r="40" spans="2:21" ht="15">
      <c r="B40" s="143" t="s">
        <v>121</v>
      </c>
      <c r="C40" s="24"/>
      <c r="D40" s="24"/>
      <c r="E40" s="24"/>
      <c r="F40" s="24"/>
      <c r="G40" s="24"/>
      <c r="H40" s="24"/>
      <c r="I40" s="24"/>
      <c r="J40" s="24"/>
      <c r="K40" s="24"/>
      <c r="P40" s="160" t="s">
        <v>61</v>
      </c>
      <c r="Q40" s="161">
        <v>21552</v>
      </c>
      <c r="R40" s="161">
        <v>8043</v>
      </c>
      <c r="S40" s="161">
        <v>5528</v>
      </c>
      <c r="T40" s="161">
        <v>4786</v>
      </c>
      <c r="U40" s="161">
        <v>3195</v>
      </c>
    </row>
    <row r="41" spans="2:21" ht="15"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160" t="s">
        <v>62</v>
      </c>
      <c r="Q41" s="161">
        <v>107947</v>
      </c>
      <c r="R41" s="161">
        <v>46262</v>
      </c>
      <c r="S41" s="161">
        <v>9194</v>
      </c>
      <c r="T41" s="161">
        <v>14857</v>
      </c>
      <c r="U41" s="161">
        <v>37634</v>
      </c>
    </row>
    <row r="42" spans="16:21" ht="15">
      <c r="P42" s="160" t="s">
        <v>63</v>
      </c>
      <c r="Q42" s="161">
        <v>567806</v>
      </c>
      <c r="R42" s="161">
        <v>96501</v>
      </c>
      <c r="S42" s="161">
        <v>177234</v>
      </c>
      <c r="T42" s="161">
        <v>116707</v>
      </c>
      <c r="U42" s="161">
        <v>177364</v>
      </c>
    </row>
    <row r="43" spans="16:21" ht="15">
      <c r="P43" s="160" t="s">
        <v>64</v>
      </c>
      <c r="Q43" s="162"/>
      <c r="R43" s="162"/>
      <c r="S43" s="162"/>
      <c r="T43" s="162"/>
      <c r="U43" s="162"/>
    </row>
    <row r="44" spans="16:21" ht="15">
      <c r="P44" s="160" t="s">
        <v>65</v>
      </c>
      <c r="Q44" s="167">
        <v>709</v>
      </c>
      <c r="R44" s="167">
        <v>488</v>
      </c>
      <c r="S44" s="167">
        <v>35</v>
      </c>
      <c r="T44" s="167">
        <v>101</v>
      </c>
      <c r="U44" s="167">
        <v>85</v>
      </c>
    </row>
    <row r="45" spans="16:21" ht="15">
      <c r="P45" s="160" t="s">
        <v>66</v>
      </c>
      <c r="Q45" s="167">
        <v>25902</v>
      </c>
      <c r="R45" s="167">
        <v>9093</v>
      </c>
      <c r="S45" s="167">
        <v>4192</v>
      </c>
      <c r="T45" s="167">
        <v>7830</v>
      </c>
      <c r="U45" s="167">
        <v>4787</v>
      </c>
    </row>
    <row r="46" spans="12:21" ht="15">
      <c r="L46" s="1"/>
      <c r="P46" s="160" t="s">
        <v>67</v>
      </c>
      <c r="Q46" s="167">
        <v>43252</v>
      </c>
      <c r="R46" s="167">
        <v>18526</v>
      </c>
      <c r="S46" s="167">
        <v>8767</v>
      </c>
      <c r="T46" s="162">
        <v>12776</v>
      </c>
      <c r="U46" s="167">
        <v>3183</v>
      </c>
    </row>
    <row r="47" ht="15">
      <c r="L47" s="1"/>
    </row>
    <row r="48" ht="15">
      <c r="L48" s="1"/>
    </row>
    <row r="49" ht="15">
      <c r="L49" s="1"/>
    </row>
    <row r="50" ht="15">
      <c r="L50" s="1"/>
    </row>
    <row r="51" ht="15">
      <c r="L51" s="1"/>
    </row>
    <row r="52" ht="15">
      <c r="L52" s="1"/>
    </row>
    <row r="53" ht="15">
      <c r="L53" s="1"/>
    </row>
    <row r="54" spans="3:12" ht="15">
      <c r="C54" s="123"/>
      <c r="L54" s="1"/>
    </row>
    <row r="55" ht="15">
      <c r="L55" s="1"/>
    </row>
    <row r="56" ht="15">
      <c r="L56" s="1"/>
    </row>
    <row r="57" ht="15">
      <c r="L57" s="1"/>
    </row>
    <row r="58" ht="15">
      <c r="L58" s="1"/>
    </row>
    <row r="59" ht="15">
      <c r="L59" s="1"/>
    </row>
    <row r="60" ht="15">
      <c r="L60" s="1"/>
    </row>
    <row r="61" ht="15">
      <c r="L61" s="1"/>
    </row>
    <row r="62" ht="15">
      <c r="L62" s="1"/>
    </row>
    <row r="63" ht="15">
      <c r="L63" s="1"/>
    </row>
    <row r="64" ht="15">
      <c r="L64" s="1"/>
    </row>
    <row r="65" ht="15">
      <c r="L65" s="1"/>
    </row>
    <row r="66" ht="15">
      <c r="L66" s="1"/>
    </row>
    <row r="67" ht="15">
      <c r="L67" s="1"/>
    </row>
    <row r="68" ht="15">
      <c r="L68" s="1"/>
    </row>
    <row r="69" ht="15">
      <c r="L69" s="1"/>
    </row>
    <row r="70" ht="15">
      <c r="L70" s="1"/>
    </row>
    <row r="71" ht="15">
      <c r="L71" s="1"/>
    </row>
    <row r="72" ht="15">
      <c r="L72" s="1"/>
    </row>
    <row r="73" ht="15">
      <c r="L73" s="1"/>
    </row>
    <row r="74" ht="15">
      <c r="L74" s="1"/>
    </row>
    <row r="75" ht="15">
      <c r="L75" s="1"/>
    </row>
    <row r="76" ht="15">
      <c r="L76" s="1"/>
    </row>
    <row r="77" ht="15">
      <c r="L77" s="1"/>
    </row>
    <row r="78" ht="15">
      <c r="L78" s="1"/>
    </row>
    <row r="79" ht="15">
      <c r="L79" s="1"/>
    </row>
    <row r="102" spans="3:11" ht="15">
      <c r="C102" s="78"/>
      <c r="E102" s="23"/>
      <c r="F102" s="23"/>
      <c r="H102" s="23"/>
      <c r="I102" s="23"/>
      <c r="K102" s="23"/>
    </row>
  </sheetData>
  <mergeCells count="4">
    <mergeCell ref="D4:E4"/>
    <mergeCell ref="F4:G4"/>
    <mergeCell ref="H4:I4"/>
    <mergeCell ref="J4:K4"/>
  </mergeCells>
  <hyperlinks>
    <hyperlink ref="B40" r:id="rId1" display="http://ec.europa.eu/eurostat/product?code=migr_resfirst&amp;language=en&amp;mode=view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7"/>
  <sheetViews>
    <sheetView showGridLines="0" workbookViewId="0" topLeftCell="A1">
      <selection activeCell="B4" sqref="B4:Q17"/>
    </sheetView>
  </sheetViews>
  <sheetFormatPr defaultColWidth="9.140625" defaultRowHeight="15"/>
  <cols>
    <col min="2" max="2" width="15.140625" style="1" customWidth="1"/>
    <col min="3" max="3" width="9.421875" style="1" customWidth="1"/>
    <col min="4" max="4" width="7.7109375" style="1" customWidth="1"/>
    <col min="5" max="5" width="8.8515625" style="1" customWidth="1"/>
    <col min="6" max="6" width="5.8515625" style="1" customWidth="1"/>
    <col min="7" max="7" width="7.7109375" style="1" customWidth="1"/>
    <col min="8" max="8" width="8.8515625" style="1" customWidth="1"/>
    <col min="9" max="9" width="5.8515625" style="1" customWidth="1"/>
    <col min="10" max="10" width="7.7109375" style="1" customWidth="1"/>
    <col min="11" max="11" width="8.8515625" style="1" customWidth="1"/>
    <col min="12" max="12" width="5.8515625" style="1" customWidth="1"/>
    <col min="13" max="13" width="7.7109375" style="1" customWidth="1"/>
    <col min="14" max="14" width="8.8515625" style="1" customWidth="1"/>
    <col min="15" max="15" width="5.8515625" style="1" customWidth="1"/>
    <col min="16" max="16" width="8.8515625" style="1" customWidth="1"/>
    <col min="17" max="17" width="5.8515625" style="1" customWidth="1"/>
  </cols>
  <sheetData>
    <row r="3" spans="2:17" ht="15">
      <c r="B3" s="221" t="s">
        <v>135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/>
      <c r="N3" s="223"/>
      <c r="O3" s="223"/>
      <c r="P3" s="223"/>
      <c r="Q3" s="223"/>
    </row>
    <row r="4" spans="2:17" ht="15" customHeight="1">
      <c r="B4" s="213" t="s">
        <v>68</v>
      </c>
      <c r="C4" s="213" t="s">
        <v>69</v>
      </c>
      <c r="D4" s="215" t="s">
        <v>125</v>
      </c>
      <c r="E4" s="216"/>
      <c r="F4" s="216"/>
      <c r="G4" s="216"/>
      <c r="H4" s="216"/>
      <c r="I4" s="216"/>
      <c r="J4" s="216"/>
      <c r="K4" s="216"/>
      <c r="L4" s="216"/>
      <c r="M4" s="217"/>
      <c r="N4" s="217"/>
      <c r="O4" s="218"/>
      <c r="P4" s="219" t="s">
        <v>126</v>
      </c>
      <c r="Q4" s="220"/>
    </row>
    <row r="5" spans="2:17" ht="15">
      <c r="B5" s="214"/>
      <c r="C5" s="214"/>
      <c r="D5" s="10" t="s">
        <v>70</v>
      </c>
      <c r="E5" s="75" t="s">
        <v>110</v>
      </c>
      <c r="F5" s="76" t="s">
        <v>36</v>
      </c>
      <c r="G5" s="10" t="s">
        <v>71</v>
      </c>
      <c r="H5" s="75" t="s">
        <v>110</v>
      </c>
      <c r="I5" s="76" t="s">
        <v>36</v>
      </c>
      <c r="J5" s="10" t="s">
        <v>72</v>
      </c>
      <c r="K5" s="75" t="s">
        <v>110</v>
      </c>
      <c r="L5" s="76" t="s">
        <v>36</v>
      </c>
      <c r="M5" s="10" t="s">
        <v>73</v>
      </c>
      <c r="N5" s="75" t="s">
        <v>110</v>
      </c>
      <c r="O5" s="76" t="s">
        <v>36</v>
      </c>
      <c r="P5" s="10" t="s">
        <v>110</v>
      </c>
      <c r="Q5" s="75" t="s">
        <v>36</v>
      </c>
    </row>
    <row r="6" spans="2:17" ht="15">
      <c r="B6" s="2" t="s">
        <v>75</v>
      </c>
      <c r="C6" s="3">
        <v>302772</v>
      </c>
      <c r="D6" s="20" t="s">
        <v>20</v>
      </c>
      <c r="E6" s="68">
        <v>247397</v>
      </c>
      <c r="F6" s="21">
        <v>81.71066016672611</v>
      </c>
      <c r="G6" s="20" t="s">
        <v>4</v>
      </c>
      <c r="H6" s="68">
        <v>12867</v>
      </c>
      <c r="I6" s="21">
        <v>4.249732471959098</v>
      </c>
      <c r="J6" s="20" t="s">
        <v>12</v>
      </c>
      <c r="K6" s="68">
        <v>8761</v>
      </c>
      <c r="L6" s="21">
        <v>2.8935965016580134</v>
      </c>
      <c r="M6" s="20" t="s">
        <v>6</v>
      </c>
      <c r="N6" s="68">
        <v>6163</v>
      </c>
      <c r="O6" s="21">
        <v>2.0355250815795385</v>
      </c>
      <c r="P6" s="68">
        <f>C6-E6-H6-K6-N6</f>
        <v>27584</v>
      </c>
      <c r="Q6" s="77">
        <f>100-F6-I6-L6-O6</f>
        <v>9.110485778077233</v>
      </c>
    </row>
    <row r="7" spans="2:17" ht="15">
      <c r="B7" s="4" t="s">
        <v>127</v>
      </c>
      <c r="C7" s="5">
        <v>199244</v>
      </c>
      <c r="D7" s="12" t="s">
        <v>27</v>
      </c>
      <c r="E7" s="69">
        <v>136202</v>
      </c>
      <c r="F7" s="13">
        <v>68.3593985264299</v>
      </c>
      <c r="G7" s="12" t="s">
        <v>6</v>
      </c>
      <c r="H7" s="69">
        <v>11722</v>
      </c>
      <c r="I7" s="13">
        <v>5.883238642067013</v>
      </c>
      <c r="J7" s="12" t="s">
        <v>12</v>
      </c>
      <c r="K7" s="69">
        <v>9049</v>
      </c>
      <c r="L7" s="13">
        <v>4.5416675031619524</v>
      </c>
      <c r="M7" s="12" t="s">
        <v>11</v>
      </c>
      <c r="N7" s="69">
        <v>7107</v>
      </c>
      <c r="O7" s="13">
        <v>3.5669831964827043</v>
      </c>
      <c r="P7" s="69">
        <f aca="true" t="shared" si="0" ref="P7:P15">C7-E7-H7-K7-N7</f>
        <v>35164</v>
      </c>
      <c r="Q7" s="14">
        <f aca="true" t="shared" si="1" ref="Q7:Q15">100-F7-I7-L7-O7</f>
        <v>17.64871213185843</v>
      </c>
    </row>
    <row r="8" spans="2:17" ht="15">
      <c r="B8" s="4" t="s">
        <v>174</v>
      </c>
      <c r="C8" s="5">
        <v>169657</v>
      </c>
      <c r="D8" s="12" t="s">
        <v>27</v>
      </c>
      <c r="E8" s="69">
        <v>73878</v>
      </c>
      <c r="F8" s="13">
        <v>43.54550652198259</v>
      </c>
      <c r="G8" s="12" t="s">
        <v>12</v>
      </c>
      <c r="H8" s="69">
        <v>16971</v>
      </c>
      <c r="I8" s="13">
        <v>10.003123950087529</v>
      </c>
      <c r="J8" s="12" t="s">
        <v>11</v>
      </c>
      <c r="K8" s="69">
        <v>15436</v>
      </c>
      <c r="L8" s="13">
        <v>9.098357273793594</v>
      </c>
      <c r="M8" s="12" t="s">
        <v>6</v>
      </c>
      <c r="N8" s="69">
        <v>14603</v>
      </c>
      <c r="O8" s="13">
        <v>8.607366627961122</v>
      </c>
      <c r="P8" s="69">
        <f t="shared" si="0"/>
        <v>48769</v>
      </c>
      <c r="Q8" s="14">
        <f t="shared" si="1"/>
        <v>28.74564562617517</v>
      </c>
    </row>
    <row r="9" spans="2:17" ht="15">
      <c r="B9" s="4" t="s">
        <v>74</v>
      </c>
      <c r="C9" s="5">
        <v>134881</v>
      </c>
      <c r="D9" s="12" t="s">
        <v>27</v>
      </c>
      <c r="E9" s="69">
        <v>72691</v>
      </c>
      <c r="F9" s="13">
        <v>53.89269059393095</v>
      </c>
      <c r="G9" s="12" t="s">
        <v>12</v>
      </c>
      <c r="H9" s="69">
        <v>13004</v>
      </c>
      <c r="I9" s="13">
        <v>9.64109103580193</v>
      </c>
      <c r="J9" s="12" t="s">
        <v>6</v>
      </c>
      <c r="K9" s="69">
        <v>11863</v>
      </c>
      <c r="L9" s="13">
        <v>8.795160178231182</v>
      </c>
      <c r="M9" s="12" t="s">
        <v>26</v>
      </c>
      <c r="N9" s="69">
        <v>6589</v>
      </c>
      <c r="O9" s="13">
        <v>4.8850468190479015</v>
      </c>
      <c r="P9" s="69">
        <f t="shared" si="0"/>
        <v>30734</v>
      </c>
      <c r="Q9" s="14">
        <f t="shared" si="1"/>
        <v>22.78601137298804</v>
      </c>
    </row>
    <row r="10" spans="2:17" ht="15">
      <c r="B10" s="4" t="s">
        <v>76</v>
      </c>
      <c r="C10" s="5">
        <v>96273</v>
      </c>
      <c r="D10" s="12" t="s">
        <v>10</v>
      </c>
      <c r="E10" s="69">
        <v>36362</v>
      </c>
      <c r="F10" s="13">
        <v>37.76967581772667</v>
      </c>
      <c r="G10" s="12" t="s">
        <v>11</v>
      </c>
      <c r="H10" s="69">
        <v>25727</v>
      </c>
      <c r="I10" s="13">
        <v>26.722964901893576</v>
      </c>
      <c r="J10" s="12" t="s">
        <v>12</v>
      </c>
      <c r="K10" s="69">
        <v>19759</v>
      </c>
      <c r="L10" s="13">
        <v>20.523926749971437</v>
      </c>
      <c r="M10" s="12" t="s">
        <v>2</v>
      </c>
      <c r="N10" s="69">
        <v>5565</v>
      </c>
      <c r="O10" s="13">
        <v>5.780436882615064</v>
      </c>
      <c r="P10" s="69">
        <f t="shared" si="0"/>
        <v>8860</v>
      </c>
      <c r="Q10" s="14">
        <f t="shared" si="1"/>
        <v>9.202995647793252</v>
      </c>
    </row>
    <row r="11" spans="2:17" ht="15">
      <c r="B11" s="4" t="s">
        <v>173</v>
      </c>
      <c r="C11" s="5">
        <v>81899</v>
      </c>
      <c r="D11" s="12" t="s">
        <v>6</v>
      </c>
      <c r="E11" s="69">
        <v>29757</v>
      </c>
      <c r="F11" s="13">
        <v>36.333776969193764</v>
      </c>
      <c r="G11" s="12" t="s">
        <v>26</v>
      </c>
      <c r="H11" s="69">
        <v>26428</v>
      </c>
      <c r="I11" s="13">
        <v>32.26901427367855</v>
      </c>
      <c r="J11" s="12" t="s">
        <v>18</v>
      </c>
      <c r="K11" s="69">
        <v>8474</v>
      </c>
      <c r="L11" s="13">
        <v>10.346890682425915</v>
      </c>
      <c r="M11" s="12" t="s">
        <v>5</v>
      </c>
      <c r="N11" s="69">
        <v>5654</v>
      </c>
      <c r="O11" s="13">
        <v>6.90362519688885</v>
      </c>
      <c r="P11" s="69">
        <f t="shared" si="0"/>
        <v>11586</v>
      </c>
      <c r="Q11" s="14">
        <f t="shared" si="1"/>
        <v>14.14669287781292</v>
      </c>
    </row>
    <row r="12" spans="2:17" ht="15">
      <c r="B12" s="4" t="s">
        <v>95</v>
      </c>
      <c r="C12" s="5">
        <v>80442</v>
      </c>
      <c r="D12" s="12" t="s">
        <v>20</v>
      </c>
      <c r="E12" s="69">
        <v>74062</v>
      </c>
      <c r="F12" s="13">
        <v>92.06881977076652</v>
      </c>
      <c r="G12" s="12" t="s">
        <v>15</v>
      </c>
      <c r="H12" s="69">
        <v>1043</v>
      </c>
      <c r="I12" s="13">
        <v>1.2965863603590164</v>
      </c>
      <c r="J12" s="12" t="s">
        <v>6</v>
      </c>
      <c r="K12" s="69">
        <v>948</v>
      </c>
      <c r="L12" s="13">
        <v>1.1784888491086747</v>
      </c>
      <c r="M12" s="12" t="s">
        <v>12</v>
      </c>
      <c r="N12" s="69">
        <v>638</v>
      </c>
      <c r="O12" s="13">
        <v>0.7931180229233485</v>
      </c>
      <c r="P12" s="69">
        <f t="shared" si="0"/>
        <v>3751</v>
      </c>
      <c r="Q12" s="14">
        <f t="shared" si="1"/>
        <v>4.662986996842436</v>
      </c>
    </row>
    <row r="13" spans="2:17" ht="15">
      <c r="B13" s="4" t="s">
        <v>124</v>
      </c>
      <c r="C13" s="5">
        <v>73821</v>
      </c>
      <c r="D13" s="12" t="s">
        <v>6</v>
      </c>
      <c r="E13" s="69">
        <v>10198</v>
      </c>
      <c r="F13" s="13">
        <v>13.814497229785564</v>
      </c>
      <c r="G13" s="12" t="s">
        <v>27</v>
      </c>
      <c r="H13" s="69">
        <v>9676</v>
      </c>
      <c r="I13" s="13">
        <v>13.107381368445292</v>
      </c>
      <c r="J13" s="12" t="s">
        <v>4</v>
      </c>
      <c r="K13" s="69">
        <v>6040</v>
      </c>
      <c r="L13" s="13">
        <v>8.181953644626867</v>
      </c>
      <c r="M13" s="12" t="s">
        <v>10</v>
      </c>
      <c r="N13" s="69">
        <v>5691</v>
      </c>
      <c r="O13" s="13">
        <v>7.709188442313162</v>
      </c>
      <c r="P13" s="69">
        <f t="shared" si="0"/>
        <v>42216</v>
      </c>
      <c r="Q13" s="14">
        <f t="shared" si="1"/>
        <v>57.18697931482912</v>
      </c>
    </row>
    <row r="14" spans="2:17" ht="15">
      <c r="B14" s="4" t="s">
        <v>80</v>
      </c>
      <c r="C14" s="5">
        <v>57099</v>
      </c>
      <c r="D14" s="12" t="s">
        <v>27</v>
      </c>
      <c r="E14" s="69">
        <v>10472</v>
      </c>
      <c r="F14" s="13">
        <v>18.340076008336396</v>
      </c>
      <c r="G14" s="12" t="s">
        <v>8</v>
      </c>
      <c r="H14" s="69">
        <v>8883</v>
      </c>
      <c r="I14" s="13">
        <v>15.557190143435088</v>
      </c>
      <c r="J14" s="12" t="s">
        <v>21</v>
      </c>
      <c r="K14" s="69">
        <v>8334</v>
      </c>
      <c r="L14" s="13">
        <v>14.595702201439606</v>
      </c>
      <c r="M14" s="12" t="s">
        <v>10</v>
      </c>
      <c r="N14" s="69">
        <v>6631</v>
      </c>
      <c r="O14" s="13">
        <v>11.613163102681307</v>
      </c>
      <c r="P14" s="69">
        <f t="shared" si="0"/>
        <v>22779</v>
      </c>
      <c r="Q14" s="14">
        <f t="shared" si="1"/>
        <v>39.8938685441076</v>
      </c>
    </row>
    <row r="15" spans="2:17" ht="15">
      <c r="B15" s="16" t="s">
        <v>87</v>
      </c>
      <c r="C15" s="17">
        <v>56323</v>
      </c>
      <c r="D15" s="18" t="s">
        <v>6</v>
      </c>
      <c r="E15" s="70">
        <v>18934</v>
      </c>
      <c r="F15" s="19">
        <v>33.61681728601104</v>
      </c>
      <c r="G15" s="18" t="s">
        <v>11</v>
      </c>
      <c r="H15" s="70">
        <v>6214</v>
      </c>
      <c r="I15" s="19">
        <v>11.032792997532091</v>
      </c>
      <c r="J15" s="18" t="s">
        <v>27</v>
      </c>
      <c r="K15" s="70">
        <v>5544</v>
      </c>
      <c r="L15" s="19">
        <v>9.84322568045026</v>
      </c>
      <c r="M15" s="18" t="s">
        <v>20</v>
      </c>
      <c r="N15" s="70">
        <v>4496</v>
      </c>
      <c r="O15" s="19">
        <v>7.982529339701365</v>
      </c>
      <c r="P15" s="70">
        <f t="shared" si="0"/>
        <v>21135</v>
      </c>
      <c r="Q15" s="22">
        <f t="shared" si="1"/>
        <v>37.52463469630524</v>
      </c>
    </row>
    <row r="16" ht="4.5" customHeight="1"/>
    <row r="17" ht="15">
      <c r="B17" s="1" t="s">
        <v>188</v>
      </c>
    </row>
  </sheetData>
  <mergeCells count="5">
    <mergeCell ref="B4:B5"/>
    <mergeCell ref="C4:C5"/>
    <mergeCell ref="D4:O4"/>
    <mergeCell ref="P4:Q4"/>
    <mergeCell ref="B3:Q3"/>
  </mergeCells>
  <printOptions/>
  <pageMargins left="0.7" right="0.7" top="0.75" bottom="0.75" header="0.3" footer="0.3"/>
  <pageSetup orientation="portrait" paperSize="9"/>
  <ignoredErrors>
    <ignoredError sqref="P6:P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9"/>
  <sheetViews>
    <sheetView showGridLines="0" workbookViewId="0" topLeftCell="B8">
      <selection activeCell="B18" sqref="B18:O51"/>
    </sheetView>
  </sheetViews>
  <sheetFormatPr defaultColWidth="9.140625" defaultRowHeight="15"/>
  <cols>
    <col min="1" max="1" width="3.421875" style="1" customWidth="1"/>
    <col min="2" max="2" width="18.140625" style="1" customWidth="1"/>
    <col min="3" max="7" width="13.28125" style="1" customWidth="1"/>
    <col min="8" max="8" width="18.140625" style="1" customWidth="1"/>
    <col min="9" max="9" width="9.421875" style="1" customWidth="1"/>
    <col min="10" max="10" width="8.140625" style="1" bestFit="1" customWidth="1"/>
    <col min="11" max="11" width="18.140625" style="1" customWidth="1"/>
    <col min="12" max="12" width="9.421875" style="1" customWidth="1"/>
    <col min="13" max="13" width="6.00390625" style="1" customWidth="1"/>
    <col min="14" max="14" width="5.28125" style="1" customWidth="1"/>
    <col min="15" max="15" width="25.28125" style="1" bestFit="1" customWidth="1"/>
    <col min="16" max="16" width="9.28125" style="1" bestFit="1" customWidth="1"/>
    <col min="17" max="18" width="9.140625" style="1" customWidth="1"/>
    <col min="19" max="23" width="9.28125" style="1" bestFit="1" customWidth="1"/>
    <col min="24" max="16384" width="9.140625" style="1" customWidth="1"/>
  </cols>
  <sheetData>
    <row r="2" spans="2:13" ht="15">
      <c r="B2" s="3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7" ht="12" customHeight="1">
      <c r="B3" s="38"/>
      <c r="C3" s="27" t="s">
        <v>31</v>
      </c>
      <c r="D3" s="29" t="s">
        <v>32</v>
      </c>
      <c r="E3" s="29" t="s">
        <v>33</v>
      </c>
      <c r="F3" s="29" t="s">
        <v>34</v>
      </c>
      <c r="G3" s="37" t="s">
        <v>99</v>
      </c>
    </row>
    <row r="4" spans="2:7" ht="15">
      <c r="B4" s="28" t="s">
        <v>75</v>
      </c>
      <c r="C4" s="30">
        <v>302772</v>
      </c>
      <c r="D4" s="124">
        <v>21378</v>
      </c>
      <c r="E4" s="124">
        <v>22168</v>
      </c>
      <c r="F4" s="124">
        <v>206422</v>
      </c>
      <c r="G4" s="125">
        <v>52804</v>
      </c>
    </row>
    <row r="5" spans="2:7" ht="15">
      <c r="B5" s="8" t="s">
        <v>127</v>
      </c>
      <c r="C5" s="31">
        <v>199244</v>
      </c>
      <c r="D5" s="126">
        <v>21277</v>
      </c>
      <c r="E5" s="126">
        <v>36508</v>
      </c>
      <c r="F5" s="126">
        <v>40839</v>
      </c>
      <c r="G5" s="127">
        <v>100620</v>
      </c>
    </row>
    <row r="6" spans="2:7" ht="15">
      <c r="B6" s="8" t="s">
        <v>174</v>
      </c>
      <c r="C6" s="31">
        <v>169657</v>
      </c>
      <c r="D6" s="126">
        <v>35562</v>
      </c>
      <c r="E6" s="126">
        <v>100846</v>
      </c>
      <c r="F6" s="126">
        <v>22271</v>
      </c>
      <c r="G6" s="127">
        <v>10978</v>
      </c>
    </row>
    <row r="7" spans="2:7" ht="15">
      <c r="B7" s="8" t="s">
        <v>74</v>
      </c>
      <c r="C7" s="31">
        <v>134881</v>
      </c>
      <c r="D7" s="126">
        <v>45618</v>
      </c>
      <c r="E7" s="126">
        <v>22032</v>
      </c>
      <c r="F7" s="126">
        <v>54676</v>
      </c>
      <c r="G7" s="127">
        <v>12555</v>
      </c>
    </row>
    <row r="8" spans="2:7" ht="15">
      <c r="B8" s="8" t="s">
        <v>76</v>
      </c>
      <c r="C8" s="31">
        <v>96273</v>
      </c>
      <c r="D8" s="126">
        <v>64320</v>
      </c>
      <c r="E8" s="126">
        <v>10212</v>
      </c>
      <c r="F8" s="126">
        <v>15077</v>
      </c>
      <c r="G8" s="127">
        <v>6664</v>
      </c>
    </row>
    <row r="9" spans="2:7" ht="15">
      <c r="B9" s="8" t="s">
        <v>173</v>
      </c>
      <c r="C9" s="31">
        <v>81899</v>
      </c>
      <c r="D9" s="126">
        <v>14926</v>
      </c>
      <c r="E9" s="126">
        <v>1896</v>
      </c>
      <c r="F9" s="126">
        <v>1407</v>
      </c>
      <c r="G9" s="127">
        <v>63670</v>
      </c>
    </row>
    <row r="10" spans="2:7" ht="15">
      <c r="B10" s="8" t="s">
        <v>95</v>
      </c>
      <c r="C10" s="31">
        <v>80442</v>
      </c>
      <c r="D10" s="126">
        <v>2644</v>
      </c>
      <c r="E10" s="126">
        <v>3620</v>
      </c>
      <c r="F10" s="126">
        <v>5608</v>
      </c>
      <c r="G10" s="127">
        <v>68570</v>
      </c>
    </row>
    <row r="11" spans="2:7" ht="15">
      <c r="B11" s="8" t="s">
        <v>124</v>
      </c>
      <c r="C11" s="31">
        <v>73821</v>
      </c>
      <c r="D11" s="126">
        <v>25709</v>
      </c>
      <c r="E11" s="126">
        <v>15731</v>
      </c>
      <c r="F11" s="126">
        <v>12867</v>
      </c>
      <c r="G11" s="127">
        <v>19514</v>
      </c>
    </row>
    <row r="12" spans="2:7" ht="15">
      <c r="B12" s="8" t="s">
        <v>80</v>
      </c>
      <c r="C12" s="31">
        <v>57099</v>
      </c>
      <c r="D12" s="126">
        <v>16074</v>
      </c>
      <c r="E12" s="126">
        <v>26514</v>
      </c>
      <c r="F12" s="126">
        <v>7885</v>
      </c>
      <c r="G12" s="127">
        <v>6626</v>
      </c>
    </row>
    <row r="13" spans="2:7" ht="15">
      <c r="B13" s="15" t="s">
        <v>87</v>
      </c>
      <c r="C13" s="32">
        <v>56323</v>
      </c>
      <c r="D13" s="128">
        <v>27353</v>
      </c>
      <c r="E13" s="128">
        <v>14422</v>
      </c>
      <c r="F13" s="128">
        <v>5066</v>
      </c>
      <c r="G13" s="129">
        <v>9482</v>
      </c>
    </row>
    <row r="15" ht="15">
      <c r="B15" s="1" t="s">
        <v>132</v>
      </c>
    </row>
    <row r="17" ht="15">
      <c r="B17" s="144" t="s">
        <v>186</v>
      </c>
    </row>
    <row r="18" ht="12" customHeight="1"/>
    <row r="19" ht="12"/>
    <row r="20" ht="12"/>
    <row r="21" ht="12"/>
    <row r="22" ht="12"/>
    <row r="23" ht="12"/>
    <row r="24" ht="12"/>
    <row r="25" ht="12"/>
    <row r="26" ht="12" customHeight="1"/>
    <row r="27" ht="12"/>
    <row r="28" ht="12"/>
    <row r="29" ht="12"/>
    <row r="30" ht="12"/>
    <row r="31" ht="12"/>
    <row r="32" ht="12"/>
    <row r="33" ht="12"/>
    <row r="34" ht="12" customHeight="1"/>
    <row r="35" ht="12"/>
    <row r="36" ht="12"/>
    <row r="37" ht="12"/>
    <row r="38" ht="12"/>
    <row r="39" ht="12"/>
    <row r="40" ht="12"/>
    <row r="41" ht="12"/>
    <row r="42" ht="12" customHeight="1"/>
    <row r="43" ht="12"/>
    <row r="44" ht="12"/>
    <row r="45" ht="12.75" customHeight="1"/>
    <row r="46" ht="12"/>
    <row r="47" ht="12"/>
    <row r="48" ht="12.75" customHeight="1"/>
    <row r="51" ht="12.75" customHeight="1">
      <c r="B51" s="1" t="s">
        <v>189</v>
      </c>
    </row>
    <row r="52" ht="12.75" customHeight="1"/>
    <row r="53" ht="12.75" customHeight="1"/>
    <row r="54" ht="15">
      <c r="B54" s="143" t="s">
        <v>130</v>
      </c>
    </row>
    <row r="56" ht="12.75" customHeight="1"/>
    <row r="58" spans="4:7" ht="15">
      <c r="D58" s="156"/>
      <c r="E58" s="156"/>
      <c r="F58" s="156"/>
      <c r="G58" s="156"/>
    </row>
    <row r="59" ht="12.75" customHeight="1"/>
    <row r="62" ht="12.75" customHeight="1"/>
    <row r="65" ht="12.75" customHeight="1"/>
    <row r="68" ht="12.75" customHeight="1"/>
    <row r="71" ht="12.75" customHeight="1"/>
    <row r="74" ht="12.75" customHeight="1"/>
    <row r="77" ht="12.75" customHeight="1"/>
    <row r="80" ht="12.75" customHeight="1"/>
    <row r="83" ht="12.75" customHeight="1"/>
    <row r="86" ht="12.75" customHeight="1"/>
    <row r="89" ht="12.75" customHeight="1"/>
    <row r="92" ht="12.75" customHeight="1"/>
    <row r="119" ht="15">
      <c r="N119" s="106"/>
    </row>
  </sheetData>
  <hyperlinks>
    <hyperlink ref="B54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0"/>
  <sheetViews>
    <sheetView showGridLines="0" workbookViewId="0" topLeftCell="B3">
      <selection activeCell="B3" sqref="B3:M69"/>
    </sheetView>
  </sheetViews>
  <sheetFormatPr defaultColWidth="9.140625" defaultRowHeight="15"/>
  <cols>
    <col min="1" max="1" width="9.140625" style="1" customWidth="1"/>
    <col min="2" max="2" width="24.8515625" style="1" customWidth="1"/>
    <col min="3" max="3" width="10.421875" style="1" bestFit="1" customWidth="1"/>
    <col min="4" max="4" width="7.28125" style="1" customWidth="1"/>
    <col min="5" max="5" width="24.8515625" style="1" customWidth="1"/>
    <col min="6" max="6" width="9.421875" style="1" bestFit="1" customWidth="1"/>
    <col min="7" max="7" width="7.28125" style="1" customWidth="1"/>
    <col min="8" max="8" width="22.00390625" style="1" customWidth="1"/>
    <col min="9" max="9" width="9.421875" style="1" bestFit="1" customWidth="1"/>
    <col min="10" max="10" width="7.28125" style="1" customWidth="1"/>
    <col min="11" max="11" width="24.8515625" style="1" customWidth="1"/>
    <col min="12" max="12" width="8.140625" style="1" customWidth="1"/>
    <col min="13" max="13" width="7.28125" style="1" customWidth="1"/>
    <col min="14" max="16384" width="9.140625" style="1" customWidth="1"/>
  </cols>
  <sheetData>
    <row r="2" ht="15">
      <c r="B2" s="78" t="s">
        <v>136</v>
      </c>
    </row>
    <row r="3" spans="2:13" ht="15">
      <c r="B3" s="112" t="s">
        <v>109</v>
      </c>
      <c r="C3" s="110"/>
      <c r="D3" s="111"/>
      <c r="E3" s="224" t="s">
        <v>37</v>
      </c>
      <c r="F3" s="225"/>
      <c r="G3" s="226"/>
      <c r="H3" s="224" t="s">
        <v>38</v>
      </c>
      <c r="I3" s="225"/>
      <c r="J3" s="226"/>
      <c r="K3" s="224" t="s">
        <v>39</v>
      </c>
      <c r="L3" s="225"/>
      <c r="M3" s="225"/>
    </row>
    <row r="4" spans="2:13" ht="15">
      <c r="B4" s="86" t="s">
        <v>86</v>
      </c>
      <c r="C4" s="85"/>
      <c r="D4" s="87" t="s">
        <v>36</v>
      </c>
      <c r="E4" s="46" t="s">
        <v>86</v>
      </c>
      <c r="F4" s="44"/>
      <c r="G4" s="43" t="s">
        <v>36</v>
      </c>
      <c r="H4" s="46" t="s">
        <v>86</v>
      </c>
      <c r="I4" s="44"/>
      <c r="J4" s="45" t="s">
        <v>36</v>
      </c>
      <c r="K4" s="46" t="s">
        <v>86</v>
      </c>
      <c r="L4" s="44"/>
      <c r="M4" s="43" t="s">
        <v>36</v>
      </c>
    </row>
    <row r="5" spans="2:13" ht="15">
      <c r="B5" s="47" t="s">
        <v>75</v>
      </c>
      <c r="C5" s="48">
        <v>302772</v>
      </c>
      <c r="D5" s="88">
        <v>13.131126510240884</v>
      </c>
      <c r="E5" s="50" t="s">
        <v>76</v>
      </c>
      <c r="F5" s="48">
        <v>5565</v>
      </c>
      <c r="G5" s="51">
        <v>12.698811126577366</v>
      </c>
      <c r="H5" s="50" t="s">
        <v>124</v>
      </c>
      <c r="I5" s="48">
        <v>3307</v>
      </c>
      <c r="J5" s="51">
        <v>37.600909607731666</v>
      </c>
      <c r="K5" s="50" t="s">
        <v>75</v>
      </c>
      <c r="L5" s="48">
        <v>12867</v>
      </c>
      <c r="M5" s="49">
        <v>36.288002707428504</v>
      </c>
    </row>
    <row r="6" spans="2:13" ht="15">
      <c r="B6" s="8" t="s">
        <v>127</v>
      </c>
      <c r="C6" s="11">
        <v>199244</v>
      </c>
      <c r="D6" s="88">
        <v>8.64114967832704</v>
      </c>
      <c r="E6" s="52" t="s">
        <v>74</v>
      </c>
      <c r="F6" s="11">
        <v>2568</v>
      </c>
      <c r="G6" s="6">
        <v>5.859936562992036</v>
      </c>
      <c r="H6" s="52" t="s">
        <v>87</v>
      </c>
      <c r="I6" s="11">
        <v>2347</v>
      </c>
      <c r="J6" s="6">
        <v>26.685616827743036</v>
      </c>
      <c r="K6" s="52" t="s">
        <v>124</v>
      </c>
      <c r="L6" s="11">
        <v>6040</v>
      </c>
      <c r="M6" s="7">
        <v>17.03423768966101</v>
      </c>
    </row>
    <row r="7" spans="2:13" ht="15">
      <c r="B7" s="8" t="s">
        <v>174</v>
      </c>
      <c r="C7" s="11">
        <v>169657</v>
      </c>
      <c r="D7" s="88">
        <v>7.357970784444855</v>
      </c>
      <c r="E7" s="52" t="s">
        <v>127</v>
      </c>
      <c r="F7" s="11">
        <v>2374</v>
      </c>
      <c r="G7" s="6">
        <v>5.417246651301828</v>
      </c>
      <c r="H7" s="52" t="s">
        <v>75</v>
      </c>
      <c r="I7" s="11">
        <v>598</v>
      </c>
      <c r="J7" s="6">
        <v>6.799317794201251</v>
      </c>
      <c r="K7" s="52" t="s">
        <v>184</v>
      </c>
      <c r="L7" s="11">
        <v>3995</v>
      </c>
      <c r="M7" s="7">
        <v>11.266850922217834</v>
      </c>
    </row>
    <row r="8" spans="2:13" ht="15">
      <c r="B8" s="8" t="s">
        <v>74</v>
      </c>
      <c r="C8" s="11">
        <v>134881</v>
      </c>
      <c r="D8" s="88">
        <v>5.8497465909258475</v>
      </c>
      <c r="E8" s="52" t="s">
        <v>115</v>
      </c>
      <c r="F8" s="11">
        <v>2062</v>
      </c>
      <c r="G8" s="6">
        <v>4.705291741779431</v>
      </c>
      <c r="H8" s="52" t="s">
        <v>174</v>
      </c>
      <c r="I8" s="11">
        <v>260</v>
      </c>
      <c r="J8" s="6">
        <v>2.956225127913587</v>
      </c>
      <c r="K8" s="52" t="s">
        <v>127</v>
      </c>
      <c r="L8" s="11">
        <v>1780</v>
      </c>
      <c r="M8" s="7">
        <v>5.0200236899994355</v>
      </c>
    </row>
    <row r="9" spans="2:13" ht="15">
      <c r="B9" s="8" t="s">
        <v>76</v>
      </c>
      <c r="C9" s="11">
        <v>96273</v>
      </c>
      <c r="D9" s="88">
        <v>4.17532976140601</v>
      </c>
      <c r="E9" s="52" t="s">
        <v>87</v>
      </c>
      <c r="F9" s="11">
        <v>1953</v>
      </c>
      <c r="G9" s="6">
        <v>4.45656390479885</v>
      </c>
      <c r="H9" s="52" t="s">
        <v>190</v>
      </c>
      <c r="I9" s="11">
        <v>234</v>
      </c>
      <c r="J9" s="6">
        <v>2.6606026151222286</v>
      </c>
      <c r="K9" s="52" t="s">
        <v>113</v>
      </c>
      <c r="L9" s="11">
        <v>1051</v>
      </c>
      <c r="M9" s="7">
        <v>2.964070167522139</v>
      </c>
    </row>
    <row r="10" spans="2:13" ht="15">
      <c r="B10" s="15" t="s">
        <v>35</v>
      </c>
      <c r="C10" s="53">
        <v>1402931</v>
      </c>
      <c r="D10" s="89">
        <v>60.84467667465536</v>
      </c>
      <c r="E10" s="54" t="s">
        <v>35</v>
      </c>
      <c r="F10" s="53">
        <v>29301</v>
      </c>
      <c r="G10" s="89">
        <v>66.8621500125505</v>
      </c>
      <c r="H10" s="54" t="s">
        <v>35</v>
      </c>
      <c r="I10" s="53">
        <v>2049</v>
      </c>
      <c r="J10" s="89">
        <v>23.29732802728823</v>
      </c>
      <c r="K10" s="54" t="s">
        <v>35</v>
      </c>
      <c r="L10" s="53">
        <v>9725</v>
      </c>
      <c r="M10" s="90">
        <v>27.42681482317107</v>
      </c>
    </row>
    <row r="11" spans="2:13" ht="15">
      <c r="B11" s="225" t="s">
        <v>40</v>
      </c>
      <c r="C11" s="225"/>
      <c r="D11" s="226"/>
      <c r="E11" s="82" t="s">
        <v>89</v>
      </c>
      <c r="F11" s="80"/>
      <c r="G11" s="80"/>
      <c r="H11" s="82" t="s">
        <v>42</v>
      </c>
      <c r="I11" s="80"/>
      <c r="J11" s="81"/>
      <c r="K11" s="82" t="s">
        <v>43</v>
      </c>
      <c r="L11" s="80"/>
      <c r="M11" s="80"/>
    </row>
    <row r="12" spans="2:13" ht="15">
      <c r="B12" s="43" t="s">
        <v>86</v>
      </c>
      <c r="C12" s="44"/>
      <c r="D12" s="45" t="s">
        <v>36</v>
      </c>
      <c r="E12" s="84" t="s">
        <v>86</v>
      </c>
      <c r="F12" s="85"/>
      <c r="G12" s="86" t="s">
        <v>36</v>
      </c>
      <c r="H12" s="84" t="s">
        <v>86</v>
      </c>
      <c r="I12" s="85"/>
      <c r="J12" s="87" t="s">
        <v>36</v>
      </c>
      <c r="K12" s="84" t="s">
        <v>86</v>
      </c>
      <c r="L12" s="85"/>
      <c r="M12" s="86" t="s">
        <v>36</v>
      </c>
    </row>
    <row r="13" spans="2:13" ht="15">
      <c r="B13" s="47" t="s">
        <v>173</v>
      </c>
      <c r="C13" s="48">
        <v>5654</v>
      </c>
      <c r="D13" s="51">
        <v>15.755447806944211</v>
      </c>
      <c r="E13" s="50" t="s">
        <v>173</v>
      </c>
      <c r="F13" s="48">
        <v>29757</v>
      </c>
      <c r="G13" s="49">
        <v>12.52256688002626</v>
      </c>
      <c r="H13" s="50" t="s">
        <v>124</v>
      </c>
      <c r="I13" s="48">
        <v>908</v>
      </c>
      <c r="J13" s="51">
        <v>28.1812538795779</v>
      </c>
      <c r="K13" s="50" t="s">
        <v>80</v>
      </c>
      <c r="L13" s="48">
        <v>8883</v>
      </c>
      <c r="M13" s="49">
        <v>24.185907209758224</v>
      </c>
    </row>
    <row r="14" spans="2:13" ht="15">
      <c r="B14" s="8" t="s">
        <v>127</v>
      </c>
      <c r="C14" s="11">
        <v>3923</v>
      </c>
      <c r="D14" s="6">
        <v>10.931839714651954</v>
      </c>
      <c r="E14" s="52" t="s">
        <v>87</v>
      </c>
      <c r="F14" s="11">
        <v>18934</v>
      </c>
      <c r="G14" s="7">
        <v>7.967949770017717</v>
      </c>
      <c r="H14" s="52" t="s">
        <v>75</v>
      </c>
      <c r="I14" s="11">
        <v>853</v>
      </c>
      <c r="J14" s="6">
        <v>26.474239602731224</v>
      </c>
      <c r="K14" s="52" t="s">
        <v>127</v>
      </c>
      <c r="L14" s="11">
        <v>4737</v>
      </c>
      <c r="M14" s="7">
        <v>12.897516880853843</v>
      </c>
    </row>
    <row r="15" spans="2:13" ht="15">
      <c r="B15" s="8" t="s">
        <v>74</v>
      </c>
      <c r="C15" s="11">
        <v>3351</v>
      </c>
      <c r="D15" s="6">
        <v>9.337903360642033</v>
      </c>
      <c r="E15" s="52" t="s">
        <v>174</v>
      </c>
      <c r="F15" s="11">
        <v>14603</v>
      </c>
      <c r="G15" s="7">
        <v>6.145345436335097</v>
      </c>
      <c r="H15" s="52" t="s">
        <v>176</v>
      </c>
      <c r="I15" s="11">
        <v>243</v>
      </c>
      <c r="J15" s="6">
        <v>7.5418994413407825</v>
      </c>
      <c r="K15" s="52" t="s">
        <v>74</v>
      </c>
      <c r="L15" s="11">
        <v>2897</v>
      </c>
      <c r="M15" s="7">
        <v>7.8877150947505985</v>
      </c>
    </row>
    <row r="16" spans="2:13" ht="15">
      <c r="B16" s="8" t="s">
        <v>174</v>
      </c>
      <c r="C16" s="11">
        <v>2692</v>
      </c>
      <c r="D16" s="6">
        <v>7.501532631109625</v>
      </c>
      <c r="E16" s="52" t="s">
        <v>74</v>
      </c>
      <c r="F16" s="11">
        <v>11863</v>
      </c>
      <c r="G16" s="7">
        <v>4.992277813548124</v>
      </c>
      <c r="H16" s="52" t="s">
        <v>127</v>
      </c>
      <c r="I16" s="11">
        <v>150</v>
      </c>
      <c r="J16" s="6">
        <v>4.655493482309125</v>
      </c>
      <c r="K16" s="52" t="s">
        <v>174</v>
      </c>
      <c r="L16" s="11">
        <v>1956</v>
      </c>
      <c r="M16" s="7">
        <v>5.325637116096711</v>
      </c>
    </row>
    <row r="17" spans="2:13" ht="15">
      <c r="B17" s="8" t="s">
        <v>75</v>
      </c>
      <c r="C17" s="11">
        <v>2603</v>
      </c>
      <c r="D17" s="6">
        <v>7.2535250515521374</v>
      </c>
      <c r="E17" s="52" t="s">
        <v>127</v>
      </c>
      <c r="F17" s="11">
        <v>11722</v>
      </c>
      <c r="G17" s="7">
        <v>4.932941122010546</v>
      </c>
      <c r="H17" s="52" t="s">
        <v>74</v>
      </c>
      <c r="I17" s="11">
        <v>112</v>
      </c>
      <c r="J17" s="6">
        <v>3.4761018001241464</v>
      </c>
      <c r="K17" s="52" t="s">
        <v>181</v>
      </c>
      <c r="L17" s="11">
        <v>1931</v>
      </c>
      <c r="M17" s="7">
        <v>5.257569157046396</v>
      </c>
    </row>
    <row r="18" spans="2:13" ht="15">
      <c r="B18" s="15" t="s">
        <v>35</v>
      </c>
      <c r="C18" s="53">
        <v>17663</v>
      </c>
      <c r="D18" s="89">
        <v>49.21975143510004</v>
      </c>
      <c r="E18" s="54" t="s">
        <v>35</v>
      </c>
      <c r="F18" s="53">
        <v>150748</v>
      </c>
      <c r="G18" s="89">
        <v>63.43891897806226</v>
      </c>
      <c r="H18" s="54" t="s">
        <v>35</v>
      </c>
      <c r="I18" s="53">
        <v>956</v>
      </c>
      <c r="J18" s="89">
        <v>29.671011793916833</v>
      </c>
      <c r="K18" s="54" t="s">
        <v>35</v>
      </c>
      <c r="L18" s="53">
        <v>16324</v>
      </c>
      <c r="M18" s="90">
        <v>44.44565454149423</v>
      </c>
    </row>
    <row r="19" spans="2:13" ht="15">
      <c r="B19" s="79" t="s">
        <v>44</v>
      </c>
      <c r="C19" s="80"/>
      <c r="D19" s="81"/>
      <c r="E19" s="109" t="s">
        <v>45</v>
      </c>
      <c r="F19" s="110"/>
      <c r="G19" s="110"/>
      <c r="H19" s="109" t="s">
        <v>46</v>
      </c>
      <c r="I19" s="110"/>
      <c r="J19" s="111"/>
      <c r="K19" s="109" t="s">
        <v>97</v>
      </c>
      <c r="L19" s="110"/>
      <c r="M19" s="110"/>
    </row>
    <row r="20" spans="2:13" ht="15">
      <c r="B20" s="86" t="s">
        <v>86</v>
      </c>
      <c r="C20" s="85"/>
      <c r="D20" s="87" t="s">
        <v>36</v>
      </c>
      <c r="E20" s="84" t="s">
        <v>86</v>
      </c>
      <c r="F20" s="85"/>
      <c r="G20" s="86" t="s">
        <v>36</v>
      </c>
      <c r="H20" s="84" t="s">
        <v>86</v>
      </c>
      <c r="I20" s="85"/>
      <c r="J20" s="87" t="s">
        <v>36</v>
      </c>
      <c r="K20" s="84" t="s">
        <v>86</v>
      </c>
      <c r="L20" s="85"/>
      <c r="M20" s="86" t="s">
        <v>36</v>
      </c>
    </row>
    <row r="21" spans="2:13" ht="15">
      <c r="B21" s="47" t="s">
        <v>78</v>
      </c>
      <c r="C21" s="48">
        <v>13100</v>
      </c>
      <c r="D21" s="51">
        <v>58.34929401808383</v>
      </c>
      <c r="E21" s="50" t="s">
        <v>76</v>
      </c>
      <c r="F21" s="48">
        <v>36362</v>
      </c>
      <c r="G21" s="49">
        <v>19.2827180985613</v>
      </c>
      <c r="H21" s="50" t="s">
        <v>76</v>
      </c>
      <c r="I21" s="48">
        <v>25727</v>
      </c>
      <c r="J21" s="51">
        <v>11.786939848900658</v>
      </c>
      <c r="K21" s="50" t="s">
        <v>175</v>
      </c>
      <c r="L21" s="48">
        <v>1002</v>
      </c>
      <c r="M21" s="49">
        <v>30.05398920215957</v>
      </c>
    </row>
    <row r="22" spans="2:13" ht="15">
      <c r="B22" s="8" t="s">
        <v>124</v>
      </c>
      <c r="C22" s="11">
        <v>1378</v>
      </c>
      <c r="D22" s="6">
        <v>6.137811233352634</v>
      </c>
      <c r="E22" s="52" t="s">
        <v>174</v>
      </c>
      <c r="F22" s="11">
        <v>12135</v>
      </c>
      <c r="G22" s="7">
        <v>6.43517364628022</v>
      </c>
      <c r="H22" s="52" t="s">
        <v>91</v>
      </c>
      <c r="I22" s="11">
        <v>25407</v>
      </c>
      <c r="J22" s="6">
        <v>11.640330420998135</v>
      </c>
      <c r="K22" s="52" t="s">
        <v>96</v>
      </c>
      <c r="L22" s="11">
        <v>456</v>
      </c>
      <c r="M22" s="7">
        <v>13.677264547090582</v>
      </c>
    </row>
    <row r="23" spans="2:13" ht="15">
      <c r="B23" s="8" t="s">
        <v>90</v>
      </c>
      <c r="C23" s="11">
        <v>1096</v>
      </c>
      <c r="D23" s="6">
        <v>4.881742461360296</v>
      </c>
      <c r="E23" s="52" t="s">
        <v>93</v>
      </c>
      <c r="F23" s="11">
        <v>9313</v>
      </c>
      <c r="G23" s="7">
        <v>4.938670965620741</v>
      </c>
      <c r="H23" s="52" t="s">
        <v>174</v>
      </c>
      <c r="I23" s="11">
        <v>15436</v>
      </c>
      <c r="J23" s="6">
        <v>7.072072278447957</v>
      </c>
      <c r="K23" s="52" t="s">
        <v>190</v>
      </c>
      <c r="L23" s="11">
        <v>261</v>
      </c>
      <c r="M23" s="7">
        <v>7.828434313137373</v>
      </c>
    </row>
    <row r="24" spans="2:13" ht="15">
      <c r="B24" s="8" t="s">
        <v>75</v>
      </c>
      <c r="C24" s="11">
        <v>836</v>
      </c>
      <c r="D24" s="6">
        <v>3.7236648701616852</v>
      </c>
      <c r="E24" s="52" t="s">
        <v>112</v>
      </c>
      <c r="F24" s="11">
        <v>8283</v>
      </c>
      <c r="G24" s="7">
        <v>4.392463396138366</v>
      </c>
      <c r="H24" s="52" t="s">
        <v>94</v>
      </c>
      <c r="I24" s="11">
        <v>14102</v>
      </c>
      <c r="J24" s="6">
        <v>6.460894225879313</v>
      </c>
      <c r="K24" s="52" t="s">
        <v>127</v>
      </c>
      <c r="L24" s="11">
        <v>252</v>
      </c>
      <c r="M24" s="7">
        <v>7.558488302339532</v>
      </c>
    </row>
    <row r="25" spans="2:13" ht="15">
      <c r="B25" s="8" t="s">
        <v>174</v>
      </c>
      <c r="C25" s="11">
        <v>649</v>
      </c>
      <c r="D25" s="6">
        <v>2.8907398334149925</v>
      </c>
      <c r="E25" s="52" t="s">
        <v>92</v>
      </c>
      <c r="F25" s="11">
        <v>8205</v>
      </c>
      <c r="G25" s="7">
        <v>4.351100104468826</v>
      </c>
      <c r="H25" s="52" t="s">
        <v>127</v>
      </c>
      <c r="I25" s="11">
        <v>7107</v>
      </c>
      <c r="J25" s="6">
        <v>3.256103762822598</v>
      </c>
      <c r="K25" s="52" t="s">
        <v>88</v>
      </c>
      <c r="L25" s="11">
        <v>195</v>
      </c>
      <c r="M25" s="7">
        <v>5.848830233953209</v>
      </c>
    </row>
    <row r="26" spans="2:13" ht="15">
      <c r="B26" s="15" t="s">
        <v>35</v>
      </c>
      <c r="C26" s="53">
        <v>5392</v>
      </c>
      <c r="D26" s="89">
        <v>24.016747583626568</v>
      </c>
      <c r="E26" s="54" t="s">
        <v>35</v>
      </c>
      <c r="F26" s="53">
        <v>114275</v>
      </c>
      <c r="G26" s="89">
        <v>60.599873788930545</v>
      </c>
      <c r="H26" s="54" t="s">
        <v>35</v>
      </c>
      <c r="I26" s="53">
        <v>130488</v>
      </c>
      <c r="J26" s="89">
        <v>59.78365946295134</v>
      </c>
      <c r="K26" s="54" t="s">
        <v>35</v>
      </c>
      <c r="L26" s="53">
        <v>1168</v>
      </c>
      <c r="M26" s="90">
        <v>35.03299340131973</v>
      </c>
    </row>
    <row r="27" spans="2:13" ht="15">
      <c r="B27" s="112" t="s">
        <v>47</v>
      </c>
      <c r="C27" s="110"/>
      <c r="D27" s="111"/>
      <c r="E27" s="109" t="s">
        <v>48</v>
      </c>
      <c r="F27" s="110"/>
      <c r="G27" s="110"/>
      <c r="H27" s="109" t="s">
        <v>49</v>
      </c>
      <c r="I27" s="110"/>
      <c r="J27" s="111"/>
      <c r="K27" s="109" t="s">
        <v>50</v>
      </c>
      <c r="L27" s="110"/>
      <c r="M27" s="110"/>
    </row>
    <row r="28" spans="2:13" ht="15">
      <c r="B28" s="86" t="s">
        <v>86</v>
      </c>
      <c r="C28" s="85"/>
      <c r="D28" s="87" t="s">
        <v>36</v>
      </c>
      <c r="E28" s="84" t="s">
        <v>86</v>
      </c>
      <c r="F28" s="85"/>
      <c r="G28" s="86" t="s">
        <v>36</v>
      </c>
      <c r="H28" s="84" t="s">
        <v>86</v>
      </c>
      <c r="I28" s="85"/>
      <c r="J28" s="87" t="s">
        <v>36</v>
      </c>
      <c r="K28" s="84" t="s">
        <v>86</v>
      </c>
      <c r="L28" s="85"/>
      <c r="M28" s="86" t="s">
        <v>36</v>
      </c>
    </row>
    <row r="29" spans="2:13" ht="15">
      <c r="B29" s="47" t="s">
        <v>76</v>
      </c>
      <c r="C29" s="48">
        <v>19759</v>
      </c>
      <c r="D29" s="51">
        <v>9.669904813174444</v>
      </c>
      <c r="E29" s="50" t="s">
        <v>79</v>
      </c>
      <c r="F29" s="48">
        <v>2169</v>
      </c>
      <c r="G29" s="49">
        <v>15.670833032295354</v>
      </c>
      <c r="H29" s="50" t="s">
        <v>124</v>
      </c>
      <c r="I29" s="48">
        <v>5104</v>
      </c>
      <c r="J29" s="51">
        <v>51.78046058638531</v>
      </c>
      <c r="K29" s="50" t="s">
        <v>124</v>
      </c>
      <c r="L29" s="48">
        <v>2368</v>
      </c>
      <c r="M29" s="49">
        <v>32.6530612244898</v>
      </c>
    </row>
    <row r="30" spans="2:13" ht="15">
      <c r="B30" s="8" t="s">
        <v>174</v>
      </c>
      <c r="C30" s="11">
        <v>16971</v>
      </c>
      <c r="D30" s="6">
        <v>8.305478748134192</v>
      </c>
      <c r="E30" s="52" t="s">
        <v>124</v>
      </c>
      <c r="F30" s="11">
        <v>2133</v>
      </c>
      <c r="G30" s="7">
        <v>15.410736218481325</v>
      </c>
      <c r="H30" s="52" t="s">
        <v>75</v>
      </c>
      <c r="I30" s="11">
        <v>1316</v>
      </c>
      <c r="J30" s="6">
        <v>13.35091812924825</v>
      </c>
      <c r="K30" s="52" t="s">
        <v>75</v>
      </c>
      <c r="L30" s="11">
        <v>2053</v>
      </c>
      <c r="M30" s="7">
        <v>28.30943188086045</v>
      </c>
    </row>
    <row r="31" spans="2:13" ht="15">
      <c r="B31" s="8" t="s">
        <v>78</v>
      </c>
      <c r="C31" s="11">
        <v>14591</v>
      </c>
      <c r="D31" s="6">
        <v>7.140724790173</v>
      </c>
      <c r="E31" s="52" t="s">
        <v>104</v>
      </c>
      <c r="F31" s="11">
        <v>1464</v>
      </c>
      <c r="G31" s="7">
        <v>10.577270428437252</v>
      </c>
      <c r="H31" s="52" t="s">
        <v>174</v>
      </c>
      <c r="I31" s="11">
        <v>699</v>
      </c>
      <c r="J31" s="6">
        <v>7.091407121842345</v>
      </c>
      <c r="K31" s="52" t="s">
        <v>95</v>
      </c>
      <c r="L31" s="11">
        <v>1043</v>
      </c>
      <c r="M31" s="7">
        <v>14.382239382239382</v>
      </c>
    </row>
    <row r="32" spans="2:13" ht="15">
      <c r="B32" s="8" t="s">
        <v>74</v>
      </c>
      <c r="C32" s="11">
        <v>13004</v>
      </c>
      <c r="D32" s="6">
        <v>6.36405902072577</v>
      </c>
      <c r="E32" s="52" t="s">
        <v>178</v>
      </c>
      <c r="F32" s="11">
        <v>1205</v>
      </c>
      <c r="G32" s="7">
        <v>8.706018351275196</v>
      </c>
      <c r="H32" s="52" t="s">
        <v>131</v>
      </c>
      <c r="I32" s="11">
        <v>657</v>
      </c>
      <c r="J32" s="6">
        <v>6.665313990057826</v>
      </c>
      <c r="K32" s="52" t="s">
        <v>74</v>
      </c>
      <c r="L32" s="11">
        <v>191</v>
      </c>
      <c r="M32" s="7">
        <v>2.6337562051847767</v>
      </c>
    </row>
    <row r="33" spans="2:13" ht="15">
      <c r="B33" s="8" t="s">
        <v>177</v>
      </c>
      <c r="C33" s="11">
        <v>11785</v>
      </c>
      <c r="D33" s="6">
        <v>5.7674896615851425</v>
      </c>
      <c r="E33" s="52" t="s">
        <v>74</v>
      </c>
      <c r="F33" s="11">
        <v>1077</v>
      </c>
      <c r="G33" s="7">
        <v>7.781229679936421</v>
      </c>
      <c r="H33" s="52" t="s">
        <v>95</v>
      </c>
      <c r="I33" s="11">
        <v>470</v>
      </c>
      <c r="J33" s="6">
        <v>4.76818504616009</v>
      </c>
      <c r="K33" s="52" t="s">
        <v>90</v>
      </c>
      <c r="L33" s="11">
        <v>159</v>
      </c>
      <c r="M33" s="7">
        <v>2.1924986210700497</v>
      </c>
    </row>
    <row r="34" spans="2:13" ht="15">
      <c r="B34" s="15" t="s">
        <v>35</v>
      </c>
      <c r="C34" s="53">
        <v>128225</v>
      </c>
      <c r="D34" s="89">
        <v>62.75234296620745</v>
      </c>
      <c r="E34" s="54" t="s">
        <v>35</v>
      </c>
      <c r="F34" s="53">
        <v>5793</v>
      </c>
      <c r="G34" s="89">
        <v>41.853912289574446</v>
      </c>
      <c r="H34" s="54" t="s">
        <v>35</v>
      </c>
      <c r="I34" s="53">
        <v>1611</v>
      </c>
      <c r="J34" s="89">
        <v>16.34371512630618</v>
      </c>
      <c r="K34" s="54" t="s">
        <v>35</v>
      </c>
      <c r="L34" s="53">
        <v>1438</v>
      </c>
      <c r="M34" s="90">
        <v>19.82901268615555</v>
      </c>
    </row>
    <row r="35" spans="2:13" ht="15">
      <c r="B35" s="112" t="s">
        <v>51</v>
      </c>
      <c r="C35" s="110"/>
      <c r="D35" s="111"/>
      <c r="E35" s="109" t="s">
        <v>52</v>
      </c>
      <c r="F35" s="110"/>
      <c r="G35" s="110"/>
      <c r="H35" s="109" t="s">
        <v>53</v>
      </c>
      <c r="I35" s="110"/>
      <c r="J35" s="110"/>
      <c r="K35" s="109" t="s">
        <v>54</v>
      </c>
      <c r="L35" s="110"/>
      <c r="M35" s="110"/>
    </row>
    <row r="36" spans="2:13" ht="15">
      <c r="B36" s="86" t="s">
        <v>86</v>
      </c>
      <c r="C36" s="85"/>
      <c r="D36" s="87" t="s">
        <v>36</v>
      </c>
      <c r="E36" s="84" t="s">
        <v>86</v>
      </c>
      <c r="F36" s="85"/>
      <c r="G36" s="86" t="s">
        <v>36</v>
      </c>
      <c r="H36" s="84" t="s">
        <v>86</v>
      </c>
      <c r="I36" s="85"/>
      <c r="J36" s="86" t="s">
        <v>36</v>
      </c>
      <c r="K36" s="84" t="s">
        <v>86</v>
      </c>
      <c r="L36" s="85"/>
      <c r="M36" s="86" t="s">
        <v>36</v>
      </c>
    </row>
    <row r="37" spans="2:13" ht="15">
      <c r="B37" s="47" t="s">
        <v>127</v>
      </c>
      <c r="C37" s="48">
        <v>665</v>
      </c>
      <c r="D37" s="51">
        <v>15.504779668920493</v>
      </c>
      <c r="E37" s="47" t="s">
        <v>174</v>
      </c>
      <c r="F37" s="48">
        <v>6269</v>
      </c>
      <c r="G37" s="49">
        <v>29.587502359826317</v>
      </c>
      <c r="H37" s="50" t="s">
        <v>191</v>
      </c>
      <c r="I37" s="48">
        <v>3100</v>
      </c>
      <c r="J37" s="49">
        <v>31.328954017180394</v>
      </c>
      <c r="K37" s="50" t="s">
        <v>173</v>
      </c>
      <c r="L37" s="48">
        <v>8474</v>
      </c>
      <c r="M37" s="49">
        <v>12.180712673748365</v>
      </c>
    </row>
    <row r="38" spans="2:13" ht="15">
      <c r="B38" s="8" t="s">
        <v>174</v>
      </c>
      <c r="C38" s="11">
        <v>387</v>
      </c>
      <c r="D38" s="6">
        <v>9.023082303567264</v>
      </c>
      <c r="E38" s="8" t="s">
        <v>127</v>
      </c>
      <c r="F38" s="11">
        <v>1655</v>
      </c>
      <c r="G38" s="7">
        <v>7.811025108552011</v>
      </c>
      <c r="H38" s="52" t="s">
        <v>124</v>
      </c>
      <c r="I38" s="11">
        <v>866</v>
      </c>
      <c r="J38" s="7">
        <v>8.75189489641233</v>
      </c>
      <c r="K38" s="52" t="s">
        <v>74</v>
      </c>
      <c r="L38" s="11">
        <v>6196</v>
      </c>
      <c r="M38" s="7">
        <v>8.906265721801377</v>
      </c>
    </row>
    <row r="39" spans="2:13" ht="15">
      <c r="B39" s="8" t="s">
        <v>74</v>
      </c>
      <c r="C39" s="11">
        <v>256</v>
      </c>
      <c r="D39" s="6">
        <v>5.968757286080671</v>
      </c>
      <c r="E39" s="8" t="s">
        <v>124</v>
      </c>
      <c r="F39" s="11">
        <v>1500</v>
      </c>
      <c r="G39" s="7">
        <v>7.0794789503492535</v>
      </c>
      <c r="H39" s="52" t="s">
        <v>96</v>
      </c>
      <c r="I39" s="11">
        <v>602</v>
      </c>
      <c r="J39" s="7">
        <v>6.083880747852451</v>
      </c>
      <c r="K39" s="52" t="s">
        <v>174</v>
      </c>
      <c r="L39" s="11">
        <v>5736</v>
      </c>
      <c r="M39" s="7">
        <v>8.245051675315155</v>
      </c>
    </row>
    <row r="40" spans="2:13" ht="15">
      <c r="B40" s="8" t="s">
        <v>124</v>
      </c>
      <c r="C40" s="11">
        <v>241</v>
      </c>
      <c r="D40" s="6">
        <v>5.619025413849382</v>
      </c>
      <c r="E40" s="8" t="s">
        <v>75</v>
      </c>
      <c r="F40" s="11">
        <v>1164</v>
      </c>
      <c r="G40" s="7">
        <v>5.493675665471021</v>
      </c>
      <c r="H40" s="52" t="s">
        <v>79</v>
      </c>
      <c r="I40" s="11">
        <v>497</v>
      </c>
      <c r="J40" s="7">
        <v>5.022738756947954</v>
      </c>
      <c r="K40" s="52" t="s">
        <v>127</v>
      </c>
      <c r="L40" s="11">
        <v>4927</v>
      </c>
      <c r="M40" s="7">
        <v>7.082177406603515</v>
      </c>
    </row>
    <row r="41" spans="2:13" ht="15">
      <c r="B41" s="8" t="s">
        <v>106</v>
      </c>
      <c r="C41" s="11">
        <v>201</v>
      </c>
      <c r="D41" s="6">
        <v>4.686407087899277</v>
      </c>
      <c r="E41" s="8" t="s">
        <v>87</v>
      </c>
      <c r="F41" s="11">
        <v>1002</v>
      </c>
      <c r="G41" s="7">
        <v>4.729091938833302</v>
      </c>
      <c r="H41" s="52" t="s">
        <v>173</v>
      </c>
      <c r="I41" s="11">
        <v>418</v>
      </c>
      <c r="J41" s="7">
        <v>4.224355735219808</v>
      </c>
      <c r="K41" s="52" t="s">
        <v>87</v>
      </c>
      <c r="L41" s="11">
        <v>3943</v>
      </c>
      <c r="M41" s="7">
        <v>5.667754315859074</v>
      </c>
    </row>
    <row r="42" spans="2:13" ht="15">
      <c r="B42" s="15" t="s">
        <v>35</v>
      </c>
      <c r="C42" s="53">
        <v>2539</v>
      </c>
      <c r="D42" s="89">
        <v>59.197948239682916</v>
      </c>
      <c r="E42" s="54" t="s">
        <v>35</v>
      </c>
      <c r="F42" s="53">
        <v>9598</v>
      </c>
      <c r="G42" s="89">
        <v>45.299225976968096</v>
      </c>
      <c r="H42" s="54" t="s">
        <v>35</v>
      </c>
      <c r="I42" s="53">
        <v>4412</v>
      </c>
      <c r="J42" s="89">
        <v>44.58817584638706</v>
      </c>
      <c r="K42" s="54" t="s">
        <v>35</v>
      </c>
      <c r="L42" s="53">
        <v>40293</v>
      </c>
      <c r="M42" s="90">
        <v>57.91803820667252</v>
      </c>
    </row>
    <row r="43" spans="2:13" ht="15">
      <c r="B43" s="112" t="s">
        <v>182</v>
      </c>
      <c r="C43" s="110"/>
      <c r="D43" s="111"/>
      <c r="E43" s="109" t="s">
        <v>56</v>
      </c>
      <c r="F43" s="110"/>
      <c r="G43" s="110"/>
      <c r="H43" s="109" t="s">
        <v>57</v>
      </c>
      <c r="I43" s="110"/>
      <c r="J43" s="110"/>
      <c r="K43" s="109" t="s">
        <v>58</v>
      </c>
      <c r="L43" s="110"/>
      <c r="M43" s="110"/>
    </row>
    <row r="44" spans="2:13" ht="15">
      <c r="B44" s="86" t="s">
        <v>86</v>
      </c>
      <c r="C44" s="85"/>
      <c r="D44" s="87" t="s">
        <v>36</v>
      </c>
      <c r="E44" s="84" t="s">
        <v>86</v>
      </c>
      <c r="F44" s="85"/>
      <c r="G44" s="86" t="s">
        <v>36</v>
      </c>
      <c r="H44" s="84" t="s">
        <v>86</v>
      </c>
      <c r="I44" s="85"/>
      <c r="J44" s="86" t="s">
        <v>36</v>
      </c>
      <c r="K44" s="84" t="s">
        <v>86</v>
      </c>
      <c r="L44" s="85"/>
      <c r="M44" s="86" t="s">
        <v>36</v>
      </c>
    </row>
    <row r="45" spans="2:13" ht="15">
      <c r="B45" s="47" t="s">
        <v>175</v>
      </c>
      <c r="C45" s="48">
        <v>3458</v>
      </c>
      <c r="D45" s="51">
        <v>14.914172345380832</v>
      </c>
      <c r="E45" s="47" t="s">
        <v>75</v>
      </c>
      <c r="F45" s="48">
        <v>247397</v>
      </c>
      <c r="G45" s="49">
        <v>69.60733558795559</v>
      </c>
      <c r="H45" s="50" t="s">
        <v>80</v>
      </c>
      <c r="I45" s="48">
        <v>8334</v>
      </c>
      <c r="J45" s="49">
        <v>28.000268781077814</v>
      </c>
      <c r="K45" s="50" t="s">
        <v>183</v>
      </c>
      <c r="L45" s="48">
        <v>1401</v>
      </c>
      <c r="M45" s="49">
        <v>13.609869827083736</v>
      </c>
    </row>
    <row r="46" spans="2:13" ht="15">
      <c r="B46" s="8" t="s">
        <v>96</v>
      </c>
      <c r="C46" s="11">
        <v>3445</v>
      </c>
      <c r="D46" s="6">
        <v>14.858104028292935</v>
      </c>
      <c r="E46" s="8" t="s">
        <v>95</v>
      </c>
      <c r="F46" s="11">
        <v>74062</v>
      </c>
      <c r="G46" s="7">
        <v>20.837999200940864</v>
      </c>
      <c r="H46" s="52" t="s">
        <v>174</v>
      </c>
      <c r="I46" s="11">
        <v>4711</v>
      </c>
      <c r="J46" s="7">
        <v>15.827845719661335</v>
      </c>
      <c r="K46" s="52" t="s">
        <v>87</v>
      </c>
      <c r="L46" s="11">
        <v>1129</v>
      </c>
      <c r="M46" s="7">
        <v>10.967553914901885</v>
      </c>
    </row>
    <row r="47" spans="2:13" ht="15">
      <c r="B47" s="8" t="s">
        <v>87</v>
      </c>
      <c r="C47" s="11">
        <v>2335</v>
      </c>
      <c r="D47" s="6">
        <v>10.070732338480118</v>
      </c>
      <c r="E47" s="8" t="s">
        <v>183</v>
      </c>
      <c r="F47" s="11">
        <v>6072</v>
      </c>
      <c r="G47" s="7">
        <v>1.7084109414829862</v>
      </c>
      <c r="H47" s="52" t="s">
        <v>106</v>
      </c>
      <c r="I47" s="11">
        <v>2638</v>
      </c>
      <c r="J47" s="7">
        <v>8.863056040854724</v>
      </c>
      <c r="K47" s="52" t="s">
        <v>174</v>
      </c>
      <c r="L47" s="11">
        <v>980</v>
      </c>
      <c r="M47" s="7">
        <v>9.520108801243444</v>
      </c>
    </row>
    <row r="48" spans="2:13" ht="15">
      <c r="B48" s="8" t="s">
        <v>88</v>
      </c>
      <c r="C48" s="11">
        <v>1262</v>
      </c>
      <c r="D48" s="6">
        <v>5.442939704994393</v>
      </c>
      <c r="E48" s="8" t="s">
        <v>87</v>
      </c>
      <c r="F48" s="11">
        <v>4496</v>
      </c>
      <c r="G48" s="7">
        <v>1.2649893927713283</v>
      </c>
      <c r="H48" s="52" t="s">
        <v>111</v>
      </c>
      <c r="I48" s="11">
        <v>1841</v>
      </c>
      <c r="J48" s="7">
        <v>6.1853245531514585</v>
      </c>
      <c r="K48" s="52" t="s">
        <v>173</v>
      </c>
      <c r="L48" s="11">
        <v>782</v>
      </c>
      <c r="M48" s="7">
        <v>7.5966582475228295</v>
      </c>
    </row>
    <row r="49" spans="2:13" ht="15">
      <c r="B49" s="8" t="s">
        <v>124</v>
      </c>
      <c r="C49" s="11">
        <v>1233</v>
      </c>
      <c r="D49" s="6">
        <v>5.317864228413698</v>
      </c>
      <c r="E49" s="8" t="s">
        <v>124</v>
      </c>
      <c r="F49" s="11">
        <v>3521</v>
      </c>
      <c r="G49" s="7">
        <v>0.9906645133335958</v>
      </c>
      <c r="H49" s="52" t="s">
        <v>107</v>
      </c>
      <c r="I49" s="11">
        <v>1564</v>
      </c>
      <c r="J49" s="7">
        <v>5.254670071226986</v>
      </c>
      <c r="K49" s="52" t="s">
        <v>127</v>
      </c>
      <c r="L49" s="11">
        <v>508</v>
      </c>
      <c r="M49" s="7">
        <v>4.93491354186905</v>
      </c>
    </row>
    <row r="50" spans="2:13" ht="15">
      <c r="B50" s="15" t="s">
        <v>35</v>
      </c>
      <c r="C50" s="53">
        <v>11453</v>
      </c>
      <c r="D50" s="89">
        <v>49.39618735443802</v>
      </c>
      <c r="E50" s="54" t="s">
        <v>35</v>
      </c>
      <c r="F50" s="53">
        <v>19870</v>
      </c>
      <c r="G50" s="89">
        <v>5.590600363515648</v>
      </c>
      <c r="H50" s="54" t="s">
        <v>35</v>
      </c>
      <c r="I50" s="53">
        <v>10676</v>
      </c>
      <c r="J50" s="89">
        <v>35.86883483402768</v>
      </c>
      <c r="K50" s="54" t="s">
        <v>35</v>
      </c>
      <c r="L50" s="53">
        <v>5494</v>
      </c>
      <c r="M50" s="90">
        <v>53.37089566737905</v>
      </c>
    </row>
    <row r="51" spans="2:13" ht="15">
      <c r="B51" s="112" t="s">
        <v>59</v>
      </c>
      <c r="C51" s="110"/>
      <c r="D51" s="111"/>
      <c r="E51" s="109" t="s">
        <v>108</v>
      </c>
      <c r="F51" s="110"/>
      <c r="G51" s="110"/>
      <c r="H51" s="109" t="s">
        <v>61</v>
      </c>
      <c r="I51" s="110"/>
      <c r="J51" s="110"/>
      <c r="K51" s="109" t="s">
        <v>62</v>
      </c>
      <c r="L51" s="110"/>
      <c r="M51" s="110"/>
    </row>
    <row r="52" spans="2:13" ht="15">
      <c r="B52" s="86" t="s">
        <v>86</v>
      </c>
      <c r="C52" s="85"/>
      <c r="D52" s="87" t="s">
        <v>36</v>
      </c>
      <c r="E52" s="84" t="s">
        <v>86</v>
      </c>
      <c r="F52" s="85"/>
      <c r="G52" s="86" t="s">
        <v>36</v>
      </c>
      <c r="H52" s="84" t="s">
        <v>86</v>
      </c>
      <c r="I52" s="85"/>
      <c r="J52" s="86" t="s">
        <v>36</v>
      </c>
      <c r="K52" s="84" t="s">
        <v>86</v>
      </c>
      <c r="L52" s="85"/>
      <c r="M52" s="86" t="s">
        <v>36</v>
      </c>
    </row>
    <row r="53" spans="2:13" ht="15">
      <c r="B53" s="47" t="s">
        <v>175</v>
      </c>
      <c r="C53" s="48">
        <v>4369</v>
      </c>
      <c r="D53" s="51">
        <v>44.171469012233345</v>
      </c>
      <c r="E53" s="47" t="s">
        <v>75</v>
      </c>
      <c r="F53" s="48">
        <v>1592</v>
      </c>
      <c r="G53" s="49">
        <v>28.89292196007259</v>
      </c>
      <c r="H53" s="50" t="s">
        <v>124</v>
      </c>
      <c r="I53" s="48">
        <v>3496</v>
      </c>
      <c r="J53" s="49">
        <v>16.221232368225685</v>
      </c>
      <c r="K53" s="50" t="s">
        <v>173</v>
      </c>
      <c r="L53" s="48">
        <v>26428</v>
      </c>
      <c r="M53" s="49">
        <v>24.482384874058567</v>
      </c>
    </row>
    <row r="54" spans="2:13" ht="15">
      <c r="B54" s="8" t="s">
        <v>88</v>
      </c>
      <c r="C54" s="11">
        <v>1555</v>
      </c>
      <c r="D54" s="6">
        <v>15.721362855120816</v>
      </c>
      <c r="E54" s="8" t="s">
        <v>96</v>
      </c>
      <c r="F54" s="11">
        <v>830</v>
      </c>
      <c r="G54" s="7">
        <v>15.063520871143377</v>
      </c>
      <c r="H54" s="52" t="s">
        <v>74</v>
      </c>
      <c r="I54" s="11">
        <v>1848</v>
      </c>
      <c r="J54" s="7">
        <v>8.574610244988865</v>
      </c>
      <c r="K54" s="52" t="s">
        <v>114</v>
      </c>
      <c r="L54" s="11">
        <v>8115</v>
      </c>
      <c r="M54" s="7">
        <v>7.517578070719891</v>
      </c>
    </row>
    <row r="55" spans="2:13" ht="15">
      <c r="B55" s="8" t="s">
        <v>96</v>
      </c>
      <c r="C55" s="11">
        <v>1331</v>
      </c>
      <c r="D55" s="6">
        <v>13.45667778788798</v>
      </c>
      <c r="E55" s="8" t="s">
        <v>124</v>
      </c>
      <c r="F55" s="11">
        <v>494</v>
      </c>
      <c r="G55" s="7">
        <v>8.96551724137931</v>
      </c>
      <c r="H55" s="52" t="s">
        <v>174</v>
      </c>
      <c r="I55" s="11">
        <v>1553</v>
      </c>
      <c r="J55" s="7">
        <v>7.205827765404603</v>
      </c>
      <c r="K55" s="52" t="s">
        <v>105</v>
      </c>
      <c r="L55" s="11">
        <v>7080</v>
      </c>
      <c r="M55" s="7">
        <v>6.558774213271327</v>
      </c>
    </row>
    <row r="56" spans="2:13" ht="15">
      <c r="B56" s="8" t="s">
        <v>124</v>
      </c>
      <c r="C56" s="11">
        <v>685</v>
      </c>
      <c r="D56" s="6">
        <v>6.9254878172075625</v>
      </c>
      <c r="E56" s="8" t="s">
        <v>181</v>
      </c>
      <c r="F56" s="11">
        <v>365</v>
      </c>
      <c r="G56" s="7">
        <v>6.624319419237749</v>
      </c>
      <c r="H56" s="52" t="s">
        <v>75</v>
      </c>
      <c r="I56" s="11">
        <v>1119</v>
      </c>
      <c r="J56" s="7">
        <v>5.192093541202673</v>
      </c>
      <c r="K56" s="52" t="s">
        <v>74</v>
      </c>
      <c r="L56" s="11">
        <v>6589</v>
      </c>
      <c r="M56" s="7">
        <v>6.103921368819884</v>
      </c>
    </row>
    <row r="57" spans="2:13" ht="15">
      <c r="B57" s="8" t="s">
        <v>190</v>
      </c>
      <c r="C57" s="11">
        <v>562</v>
      </c>
      <c r="D57" s="6">
        <v>5.681933070468102</v>
      </c>
      <c r="E57" s="8" t="s">
        <v>174</v>
      </c>
      <c r="F57" s="11">
        <v>226</v>
      </c>
      <c r="G57" s="7">
        <v>4.101633393829402</v>
      </c>
      <c r="H57" s="52" t="s">
        <v>127</v>
      </c>
      <c r="I57" s="11">
        <v>930</v>
      </c>
      <c r="J57" s="7">
        <v>4.315144766146993</v>
      </c>
      <c r="K57" s="52" t="s">
        <v>174</v>
      </c>
      <c r="L57" s="11">
        <v>4922</v>
      </c>
      <c r="M57" s="7">
        <v>4.55964501097761</v>
      </c>
    </row>
    <row r="58" spans="2:13" ht="15">
      <c r="B58" s="15" t="s">
        <v>35</v>
      </c>
      <c r="C58" s="53">
        <v>1389</v>
      </c>
      <c r="D58" s="89">
        <v>14.043069457082183</v>
      </c>
      <c r="E58" s="54" t="s">
        <v>35</v>
      </c>
      <c r="F58" s="53">
        <v>2003</v>
      </c>
      <c r="G58" s="89">
        <v>36.35208711433757</v>
      </c>
      <c r="H58" s="54" t="s">
        <v>35</v>
      </c>
      <c r="I58" s="53">
        <v>12606</v>
      </c>
      <c r="J58" s="89">
        <v>58.49109131403118</v>
      </c>
      <c r="K58" s="54" t="s">
        <v>35</v>
      </c>
      <c r="L58" s="53">
        <v>54813</v>
      </c>
      <c r="M58" s="90">
        <v>50.77769646215272</v>
      </c>
    </row>
    <row r="59" spans="2:13" ht="15">
      <c r="B59" s="112" t="s">
        <v>63</v>
      </c>
      <c r="C59" s="110"/>
      <c r="D59" s="111"/>
      <c r="E59" s="109" t="s">
        <v>65</v>
      </c>
      <c r="F59" s="110"/>
      <c r="G59" s="110"/>
      <c r="H59" s="109" t="s">
        <v>117</v>
      </c>
      <c r="I59" s="110"/>
      <c r="J59" s="110"/>
      <c r="K59" s="109" t="s">
        <v>116</v>
      </c>
      <c r="L59" s="110"/>
      <c r="M59" s="110"/>
    </row>
    <row r="60" spans="2:13" ht="15">
      <c r="B60" s="86" t="s">
        <v>86</v>
      </c>
      <c r="C60" s="85"/>
      <c r="D60" s="87" t="s">
        <v>36</v>
      </c>
      <c r="E60" s="84" t="s">
        <v>86</v>
      </c>
      <c r="F60" s="85"/>
      <c r="G60" s="86" t="s">
        <v>36</v>
      </c>
      <c r="H60" s="84" t="s">
        <v>86</v>
      </c>
      <c r="I60" s="85"/>
      <c r="J60" s="86" t="s">
        <v>36</v>
      </c>
      <c r="K60" s="84" t="s">
        <v>86</v>
      </c>
      <c r="L60" s="85"/>
      <c r="M60" s="86" t="s">
        <v>36</v>
      </c>
    </row>
    <row r="61" spans="2:13" ht="15">
      <c r="B61" s="47" t="s">
        <v>127</v>
      </c>
      <c r="C61" s="48">
        <v>136202</v>
      </c>
      <c r="D61" s="51">
        <v>23.98741823791929</v>
      </c>
      <c r="E61" s="47" t="s">
        <v>67</v>
      </c>
      <c r="F61" s="48">
        <v>429</v>
      </c>
      <c r="G61" s="49">
        <v>60.507757404795484</v>
      </c>
      <c r="H61" s="50" t="s">
        <v>79</v>
      </c>
      <c r="I61" s="48">
        <v>2417</v>
      </c>
      <c r="J61" s="49">
        <v>9.331325766350089</v>
      </c>
      <c r="K61" s="50" t="s">
        <v>127</v>
      </c>
      <c r="L61" s="48">
        <v>2435</v>
      </c>
      <c r="M61" s="49">
        <v>5.629797466013133</v>
      </c>
    </row>
    <row r="62" spans="2:13" ht="15">
      <c r="B62" s="8" t="s">
        <v>174</v>
      </c>
      <c r="C62" s="11">
        <v>73878</v>
      </c>
      <c r="D62" s="6">
        <v>13.011134084528871</v>
      </c>
      <c r="E62" s="8" t="s">
        <v>80</v>
      </c>
      <c r="F62" s="11">
        <v>32</v>
      </c>
      <c r="G62" s="7">
        <v>4.513399153737659</v>
      </c>
      <c r="H62" s="52" t="s">
        <v>74</v>
      </c>
      <c r="I62" s="11">
        <v>2382</v>
      </c>
      <c r="J62" s="7">
        <v>9.196201065554783</v>
      </c>
      <c r="K62" s="52" t="s">
        <v>88</v>
      </c>
      <c r="L62" s="11">
        <v>2020</v>
      </c>
      <c r="M62" s="7">
        <v>4.670304263386664</v>
      </c>
    </row>
    <row r="63" spans="2:13" ht="15">
      <c r="B63" s="8" t="s">
        <v>74</v>
      </c>
      <c r="C63" s="11">
        <v>72691</v>
      </c>
      <c r="D63" s="6">
        <v>12.802083810315496</v>
      </c>
      <c r="E63" s="8" t="s">
        <v>87</v>
      </c>
      <c r="F63" s="11">
        <v>28</v>
      </c>
      <c r="G63" s="7">
        <v>3.9492242595204514</v>
      </c>
      <c r="H63" s="52" t="s">
        <v>105</v>
      </c>
      <c r="I63" s="11">
        <v>2312</v>
      </c>
      <c r="J63" s="7">
        <v>8.925951663964172</v>
      </c>
      <c r="K63" s="52" t="s">
        <v>174</v>
      </c>
      <c r="L63" s="11">
        <v>1991</v>
      </c>
      <c r="M63" s="7">
        <v>4.603255340793489</v>
      </c>
    </row>
    <row r="64" spans="2:13" ht="15">
      <c r="B64" s="8" t="s">
        <v>179</v>
      </c>
      <c r="C64" s="11">
        <v>19479</v>
      </c>
      <c r="D64" s="6">
        <v>3.430573118283357</v>
      </c>
      <c r="E64" s="8" t="s">
        <v>88</v>
      </c>
      <c r="F64" s="11">
        <v>17</v>
      </c>
      <c r="G64" s="7">
        <v>2.3977433004231314</v>
      </c>
      <c r="H64" s="52" t="s">
        <v>85</v>
      </c>
      <c r="I64" s="11">
        <v>1676</v>
      </c>
      <c r="J64" s="7">
        <v>6.470542815226624</v>
      </c>
      <c r="K64" s="52" t="s">
        <v>74</v>
      </c>
      <c r="L64" s="11">
        <v>1965</v>
      </c>
      <c r="M64" s="7">
        <v>4.543142513640987</v>
      </c>
    </row>
    <row r="65" spans="2:13" ht="15">
      <c r="B65" s="8" t="s">
        <v>77</v>
      </c>
      <c r="C65" s="11">
        <v>17008</v>
      </c>
      <c r="D65" s="6">
        <v>2.9953892702789333</v>
      </c>
      <c r="E65" s="8" t="s">
        <v>98</v>
      </c>
      <c r="F65" s="11">
        <v>17</v>
      </c>
      <c r="G65" s="7">
        <v>2.3977433004231314</v>
      </c>
      <c r="H65" s="52" t="s">
        <v>173</v>
      </c>
      <c r="I65" s="11">
        <v>1363</v>
      </c>
      <c r="J65" s="7">
        <v>5.262141919542892</v>
      </c>
      <c r="K65" s="52" t="s">
        <v>80</v>
      </c>
      <c r="L65" s="11">
        <v>1502</v>
      </c>
      <c r="M65" s="7">
        <v>3.4726717839637473</v>
      </c>
    </row>
    <row r="66" spans="2:13" ht="15">
      <c r="B66" s="15" t="s">
        <v>35</v>
      </c>
      <c r="C66" s="53">
        <v>248548</v>
      </c>
      <c r="D66" s="89">
        <v>43.77340147867405</v>
      </c>
      <c r="E66" s="15" t="s">
        <v>35</v>
      </c>
      <c r="F66" s="53">
        <v>186</v>
      </c>
      <c r="G66" s="89">
        <v>26.234132581100155</v>
      </c>
      <c r="H66" s="54" t="s">
        <v>35</v>
      </c>
      <c r="I66" s="53">
        <v>15752</v>
      </c>
      <c r="J66" s="89">
        <v>60.813836769361444</v>
      </c>
      <c r="K66" s="54" t="s">
        <v>35</v>
      </c>
      <c r="L66" s="53">
        <v>33339</v>
      </c>
      <c r="M66" s="90">
        <v>77.08082863220199</v>
      </c>
    </row>
    <row r="68" ht="15">
      <c r="B68" s="1" t="s">
        <v>189</v>
      </c>
    </row>
    <row r="69" ht="15">
      <c r="B69" s="1" t="s">
        <v>192</v>
      </c>
    </row>
    <row r="70" ht="15">
      <c r="B70" s="143" t="s">
        <v>121</v>
      </c>
    </row>
  </sheetData>
  <mergeCells count="4">
    <mergeCell ref="E3:G3"/>
    <mergeCell ref="H3:J3"/>
    <mergeCell ref="K3:M3"/>
    <mergeCell ref="B11:D11"/>
  </mergeCells>
  <hyperlinks>
    <hyperlink ref="B70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workbookViewId="0" topLeftCell="A1">
      <selection activeCell="B4" sqref="B4"/>
    </sheetView>
  </sheetViews>
  <sheetFormatPr defaultColWidth="9.140625" defaultRowHeight="15"/>
  <cols>
    <col min="1" max="15" width="9.140625" style="1" customWidth="1"/>
    <col min="16" max="16" width="13.8515625" style="1" bestFit="1" customWidth="1"/>
    <col min="17" max="17" width="12.140625" style="1" bestFit="1" customWidth="1"/>
    <col min="18" max="18" width="19.140625" style="1" customWidth="1"/>
    <col min="19" max="19" width="17.57421875" style="1" customWidth="1"/>
    <col min="20" max="20" width="17.421875" style="1" customWidth="1"/>
    <col min="21" max="22" width="9.140625" style="1" customWidth="1"/>
    <col min="23" max="23" width="19.421875" style="1" customWidth="1"/>
    <col min="24" max="26" width="9.140625" style="1" customWidth="1"/>
    <col min="27" max="27" width="13.140625" style="1" customWidth="1"/>
    <col min="28" max="16384" width="9.140625" style="1" customWidth="1"/>
  </cols>
  <sheetData>
    <row r="1" ht="15">
      <c r="U1" s="122"/>
    </row>
    <row r="2" spans="2:27" ht="36">
      <c r="B2" s="24"/>
      <c r="P2" s="114"/>
      <c r="Q2" s="113" t="s">
        <v>128</v>
      </c>
      <c r="R2" s="113" t="s">
        <v>129</v>
      </c>
      <c r="S2" s="113" t="s">
        <v>119</v>
      </c>
      <c r="T2" s="115" t="s">
        <v>120</v>
      </c>
      <c r="U2" s="41"/>
      <c r="V2" s="191" t="s">
        <v>109</v>
      </c>
      <c r="W2" s="192" t="s">
        <v>109</v>
      </c>
      <c r="X2" s="193">
        <v>4.544030637974209</v>
      </c>
      <c r="Z2" s="169" t="s">
        <v>168</v>
      </c>
      <c r="AA2" s="168"/>
    </row>
    <row r="3" spans="1:24" ht="15">
      <c r="A3" s="24"/>
      <c r="B3" s="78" t="s">
        <v>137</v>
      </c>
      <c r="P3" s="116" t="s">
        <v>109</v>
      </c>
      <c r="Q3" s="135">
        <f>AA11</f>
        <v>507425716</v>
      </c>
      <c r="R3" s="135">
        <f>Q3/1000</f>
        <v>507425.716</v>
      </c>
      <c r="S3" s="135">
        <f>'Table 1'!C6</f>
        <v>2305758</v>
      </c>
      <c r="T3" s="92">
        <f>S3/Q3*1000</f>
        <v>4.544030637974209</v>
      </c>
      <c r="U3" s="41"/>
      <c r="V3" s="194"/>
      <c r="W3" s="194"/>
      <c r="X3" s="194"/>
    </row>
    <row r="4" spans="1:27" ht="12.75">
      <c r="A4" s="24"/>
      <c r="B4" s="24"/>
      <c r="P4" s="117" t="s">
        <v>37</v>
      </c>
      <c r="Q4" s="133">
        <f aca="true" t="shared" si="0" ref="Q4:Q31">AA12</f>
        <v>11231213</v>
      </c>
      <c r="R4" s="133">
        <f aca="true" t="shared" si="1" ref="R4:R35">Q4/1000</f>
        <v>11231.213</v>
      </c>
      <c r="S4" s="133">
        <f>'Table 1'!C7</f>
        <v>43823</v>
      </c>
      <c r="T4" s="95">
        <f aca="true" t="shared" si="2" ref="T4:T35">S4/Q4*1000</f>
        <v>3.901893766951085</v>
      </c>
      <c r="U4" s="41"/>
      <c r="V4" s="195" t="s">
        <v>17</v>
      </c>
      <c r="W4" s="196" t="s">
        <v>53</v>
      </c>
      <c r="X4" s="197">
        <v>23.153564642786947</v>
      </c>
      <c r="Z4" s="169" t="s">
        <v>141</v>
      </c>
      <c r="AA4" s="170">
        <v>42283.274675925924</v>
      </c>
    </row>
    <row r="5" spans="1:33" ht="12.75">
      <c r="A5" s="24"/>
      <c r="B5" s="24"/>
      <c r="P5" s="117" t="s">
        <v>38</v>
      </c>
      <c r="Q5" s="133">
        <f t="shared" si="0"/>
        <v>7223938</v>
      </c>
      <c r="R5" s="133">
        <f t="shared" si="1"/>
        <v>7223.938</v>
      </c>
      <c r="S5" s="133">
        <f>'Table 1'!C8</f>
        <v>8795</v>
      </c>
      <c r="T5" s="95">
        <f t="shared" si="2"/>
        <v>1.2174799949833455</v>
      </c>
      <c r="U5" s="41"/>
      <c r="V5" s="195" t="s">
        <v>13</v>
      </c>
      <c r="W5" s="196" t="s">
        <v>48</v>
      </c>
      <c r="X5" s="197">
        <v>16.235700946857726</v>
      </c>
      <c r="Z5" s="169" t="s">
        <v>142</v>
      </c>
      <c r="AA5" s="170">
        <v>42286.72053653935</v>
      </c>
      <c r="AG5" s="181"/>
    </row>
    <row r="6" spans="1:27" ht="12.75">
      <c r="A6" s="24"/>
      <c r="B6" s="24"/>
      <c r="P6" s="117" t="s">
        <v>39</v>
      </c>
      <c r="Q6" s="133">
        <f t="shared" si="0"/>
        <v>10525347</v>
      </c>
      <c r="R6" s="133">
        <f t="shared" si="1"/>
        <v>10525.347</v>
      </c>
      <c r="S6" s="133">
        <f>'Table 1'!C9</f>
        <v>35458</v>
      </c>
      <c r="T6" s="95">
        <f t="shared" si="2"/>
        <v>3.3688200493532423</v>
      </c>
      <c r="U6" s="41"/>
      <c r="V6" s="195" t="s">
        <v>26</v>
      </c>
      <c r="W6" s="196" t="s">
        <v>62</v>
      </c>
      <c r="X6" s="197">
        <v>11.133021386927336</v>
      </c>
      <c r="Z6" s="169" t="s">
        <v>143</v>
      </c>
      <c r="AA6" s="169" t="s">
        <v>144</v>
      </c>
    </row>
    <row r="7" spans="1:33" ht="15">
      <c r="A7" s="24"/>
      <c r="B7" s="24"/>
      <c r="P7" s="117" t="s">
        <v>40</v>
      </c>
      <c r="Q7" s="133">
        <f t="shared" si="0"/>
        <v>5638530</v>
      </c>
      <c r="R7" s="133">
        <f t="shared" si="1"/>
        <v>5638.53</v>
      </c>
      <c r="S7" s="133">
        <f>'Table 1'!C10</f>
        <v>35886</v>
      </c>
      <c r="T7" s="95">
        <f t="shared" si="2"/>
        <v>6.364424770285872</v>
      </c>
      <c r="U7" s="41"/>
      <c r="V7" s="195" t="s">
        <v>20</v>
      </c>
      <c r="W7" s="196" t="s">
        <v>56</v>
      </c>
      <c r="X7" s="197">
        <v>9.350217768276034</v>
      </c>
      <c r="AG7" s="181"/>
    </row>
    <row r="8" spans="1:33" ht="12.75">
      <c r="A8" s="24"/>
      <c r="B8" s="24"/>
      <c r="P8" s="117" t="s">
        <v>41</v>
      </c>
      <c r="Q8" s="133">
        <f t="shared" si="0"/>
        <v>80970732</v>
      </c>
      <c r="R8" s="133">
        <f t="shared" si="1"/>
        <v>80970.732</v>
      </c>
      <c r="S8" s="133">
        <f>'Table 1'!C11</f>
        <v>237627</v>
      </c>
      <c r="T8" s="95">
        <f t="shared" si="2"/>
        <v>2.9347270813854074</v>
      </c>
      <c r="U8" s="41"/>
      <c r="V8" s="195" t="s">
        <v>27</v>
      </c>
      <c r="W8" s="198" t="s">
        <v>63</v>
      </c>
      <c r="X8" s="197">
        <v>8.795130232150726</v>
      </c>
      <c r="Z8" s="169" t="s">
        <v>169</v>
      </c>
      <c r="AA8" s="169" t="s">
        <v>170</v>
      </c>
      <c r="AG8" s="181"/>
    </row>
    <row r="9" spans="1:33" ht="15">
      <c r="A9" s="23"/>
      <c r="B9" s="23"/>
      <c r="P9" s="117" t="s">
        <v>42</v>
      </c>
      <c r="Q9" s="133">
        <f t="shared" si="0"/>
        <v>1314545</v>
      </c>
      <c r="R9" s="133">
        <f t="shared" si="1"/>
        <v>1314.545</v>
      </c>
      <c r="S9" s="133">
        <f>'Table 1'!C12</f>
        <v>3222</v>
      </c>
      <c r="T9" s="95">
        <f t="shared" si="2"/>
        <v>2.4510381919219197</v>
      </c>
      <c r="U9" s="41"/>
      <c r="V9" s="195" t="s">
        <v>8</v>
      </c>
      <c r="W9" s="196" t="s">
        <v>43</v>
      </c>
      <c r="X9" s="197">
        <v>7.9572016596424415</v>
      </c>
      <c r="AG9" s="181"/>
    </row>
    <row r="10" spans="16:33" ht="12.75">
      <c r="P10" s="117" t="s">
        <v>43</v>
      </c>
      <c r="Q10" s="133">
        <f t="shared" si="0"/>
        <v>4615693</v>
      </c>
      <c r="R10" s="133">
        <f t="shared" si="1"/>
        <v>4615.693</v>
      </c>
      <c r="S10" s="133">
        <f>'Table 1'!C13</f>
        <v>36728</v>
      </c>
      <c r="T10" s="95">
        <f t="shared" si="2"/>
        <v>7.9572016596424415</v>
      </c>
      <c r="U10" s="41"/>
      <c r="V10" s="195" t="s">
        <v>185</v>
      </c>
      <c r="W10" s="196" t="s">
        <v>51</v>
      </c>
      <c r="X10" s="197">
        <v>7.7096054601766255</v>
      </c>
      <c r="Z10" s="183" t="s">
        <v>171</v>
      </c>
      <c r="AA10" s="183" t="s">
        <v>150</v>
      </c>
      <c r="AG10" s="181"/>
    </row>
    <row r="11" spans="16:33" ht="12.75">
      <c r="P11" s="117" t="s">
        <v>44</v>
      </c>
      <c r="Q11" s="133">
        <f t="shared" si="0"/>
        <v>10869637</v>
      </c>
      <c r="R11" s="133">
        <f t="shared" si="1"/>
        <v>10869.637</v>
      </c>
      <c r="S11" s="133">
        <f>'Table 1'!C14</f>
        <v>22451</v>
      </c>
      <c r="T11" s="95">
        <f t="shared" si="2"/>
        <v>2.065478359580913</v>
      </c>
      <c r="U11" s="41"/>
      <c r="V11" s="195" t="s">
        <v>5</v>
      </c>
      <c r="W11" s="196" t="s">
        <v>40</v>
      </c>
      <c r="X11" s="197">
        <v>6.364424770285872</v>
      </c>
      <c r="Z11" s="183" t="s">
        <v>118</v>
      </c>
      <c r="AA11" s="184">
        <v>507425716</v>
      </c>
      <c r="AG11" s="181"/>
    </row>
    <row r="12" spans="16:33" ht="12.75">
      <c r="P12" s="117" t="s">
        <v>45</v>
      </c>
      <c r="Q12" s="133">
        <f t="shared" si="0"/>
        <v>46476032</v>
      </c>
      <c r="R12" s="133">
        <f t="shared" si="1"/>
        <v>46476.032</v>
      </c>
      <c r="S12" s="133">
        <f>'Table 1'!C15</f>
        <v>188573</v>
      </c>
      <c r="T12" s="95">
        <f t="shared" si="2"/>
        <v>4.057424695808799</v>
      </c>
      <c r="U12" s="41"/>
      <c r="V12" s="195" t="s">
        <v>14</v>
      </c>
      <c r="W12" s="196" t="s">
        <v>49</v>
      </c>
      <c r="X12" s="197">
        <v>4.943870493363868</v>
      </c>
      <c r="Z12" s="183" t="s">
        <v>37</v>
      </c>
      <c r="AA12" s="184">
        <v>11231213</v>
      </c>
      <c r="AG12" s="181"/>
    </row>
    <row r="13" spans="16:33" ht="12.75">
      <c r="P13" s="117" t="s">
        <v>46</v>
      </c>
      <c r="Q13" s="133">
        <f t="shared" si="0"/>
        <v>65983874</v>
      </c>
      <c r="R13" s="133">
        <f t="shared" si="1"/>
        <v>65983.874</v>
      </c>
      <c r="S13" s="133">
        <f>'Table 1'!C16</f>
        <v>218267</v>
      </c>
      <c r="T13" s="95">
        <f t="shared" si="2"/>
        <v>3.3078839838958225</v>
      </c>
      <c r="U13" s="41"/>
      <c r="V13" s="195" t="s">
        <v>23</v>
      </c>
      <c r="W13" s="196" t="s">
        <v>59</v>
      </c>
      <c r="X13" s="197">
        <v>4.796845750201263</v>
      </c>
      <c r="Z13" s="183" t="s">
        <v>38</v>
      </c>
      <c r="AA13" s="184">
        <v>7223938</v>
      </c>
      <c r="AG13" s="181"/>
    </row>
    <row r="14" spans="16:33" ht="12.75">
      <c r="P14" s="117" t="s">
        <v>97</v>
      </c>
      <c r="Q14" s="133">
        <f t="shared" si="0"/>
        <v>4236063</v>
      </c>
      <c r="R14" s="133">
        <f t="shared" si="1"/>
        <v>4236.063</v>
      </c>
      <c r="S14" s="133">
        <f>'Table 1'!C17</f>
        <v>3334</v>
      </c>
      <c r="T14" s="95">
        <f t="shared" si="2"/>
        <v>0.7870515617921641</v>
      </c>
      <c r="U14" s="41"/>
      <c r="V14" s="195" t="s">
        <v>18</v>
      </c>
      <c r="W14" s="196" t="s">
        <v>54</v>
      </c>
      <c r="X14" s="197">
        <v>4.125049925858322</v>
      </c>
      <c r="Z14" s="183" t="s">
        <v>39</v>
      </c>
      <c r="AA14" s="184">
        <v>10525347</v>
      </c>
      <c r="AG14" s="181"/>
    </row>
    <row r="15" spans="16:33" ht="12.75">
      <c r="P15" s="117" t="s">
        <v>47</v>
      </c>
      <c r="Q15" s="133">
        <f t="shared" si="0"/>
        <v>60789140</v>
      </c>
      <c r="R15" s="133">
        <f t="shared" si="1"/>
        <v>60789.14</v>
      </c>
      <c r="S15" s="133">
        <f>'Table 1'!C18</f>
        <v>204335</v>
      </c>
      <c r="T15" s="95">
        <f t="shared" si="2"/>
        <v>3.3613734295303406</v>
      </c>
      <c r="U15" s="41"/>
      <c r="V15" s="195" t="s">
        <v>10</v>
      </c>
      <c r="W15" s="196" t="s">
        <v>45</v>
      </c>
      <c r="X15" s="197">
        <v>4.057424695808799</v>
      </c>
      <c r="Z15" s="183" t="s">
        <v>40</v>
      </c>
      <c r="AA15" s="184">
        <v>5638530</v>
      </c>
      <c r="AG15" s="181"/>
    </row>
    <row r="16" spans="16:33" ht="12.75">
      <c r="P16" s="117" t="s">
        <v>48</v>
      </c>
      <c r="Q16" s="133">
        <f t="shared" si="0"/>
        <v>852504</v>
      </c>
      <c r="R16" s="133">
        <f t="shared" si="1"/>
        <v>852.504</v>
      </c>
      <c r="S16" s="133">
        <f>'Table 1'!C19</f>
        <v>13841</v>
      </c>
      <c r="T16" s="95">
        <f t="shared" si="2"/>
        <v>16.235700946857726</v>
      </c>
      <c r="U16" s="41"/>
      <c r="V16" s="195" t="s">
        <v>25</v>
      </c>
      <c r="W16" s="196" t="s">
        <v>61</v>
      </c>
      <c r="X16" s="197">
        <v>3.9461599644933494</v>
      </c>
      <c r="Z16" s="183" t="s">
        <v>172</v>
      </c>
      <c r="AA16" s="184">
        <v>80970732</v>
      </c>
      <c r="AG16" s="181"/>
    </row>
    <row r="17" spans="16:33" ht="12.75">
      <c r="P17" s="117" t="s">
        <v>49</v>
      </c>
      <c r="Q17" s="133">
        <f t="shared" si="0"/>
        <v>1993782</v>
      </c>
      <c r="R17" s="133">
        <f t="shared" si="1"/>
        <v>1993.782</v>
      </c>
      <c r="S17" s="133">
        <f>'Table 1'!C20</f>
        <v>9857</v>
      </c>
      <c r="T17" s="95">
        <f t="shared" si="2"/>
        <v>4.943870493363868</v>
      </c>
      <c r="U17" s="41"/>
      <c r="V17" s="195" t="s">
        <v>2</v>
      </c>
      <c r="W17" s="196" t="s">
        <v>37</v>
      </c>
      <c r="X17" s="197">
        <v>3.901893766951085</v>
      </c>
      <c r="Z17" s="183" t="s">
        <v>42</v>
      </c>
      <c r="AA17" s="184">
        <v>1314545</v>
      </c>
      <c r="AG17" s="181"/>
    </row>
    <row r="18" spans="1:33" ht="12.75">
      <c r="A18" s="23"/>
      <c r="B18" s="23"/>
      <c r="P18" s="117" t="s">
        <v>50</v>
      </c>
      <c r="Q18" s="133">
        <f t="shared" si="0"/>
        <v>2932367</v>
      </c>
      <c r="R18" s="133">
        <f t="shared" si="1"/>
        <v>2932.367</v>
      </c>
      <c r="S18" s="133">
        <f>'Table 1'!C21</f>
        <v>7252</v>
      </c>
      <c r="T18" s="95">
        <f t="shared" si="2"/>
        <v>2.473087440964927</v>
      </c>
      <c r="U18" s="41"/>
      <c r="V18" s="195" t="s">
        <v>4</v>
      </c>
      <c r="W18" s="196" t="s">
        <v>39</v>
      </c>
      <c r="X18" s="197">
        <v>3.3688200493532423</v>
      </c>
      <c r="Z18" s="183" t="s">
        <v>43</v>
      </c>
      <c r="AA18" s="184">
        <v>4615693</v>
      </c>
      <c r="AG18" s="181"/>
    </row>
    <row r="19" spans="2:33" ht="12.75">
      <c r="B19" s="143" t="s">
        <v>167</v>
      </c>
      <c r="P19" s="117" t="s">
        <v>51</v>
      </c>
      <c r="Q19" s="133">
        <f t="shared" si="0"/>
        <v>556319</v>
      </c>
      <c r="R19" s="133">
        <f t="shared" si="1"/>
        <v>556.319</v>
      </c>
      <c r="S19" s="133">
        <f>'Table 1'!C22</f>
        <v>4289</v>
      </c>
      <c r="T19" s="95">
        <f t="shared" si="2"/>
        <v>7.7096054601766255</v>
      </c>
      <c r="U19" s="41"/>
      <c r="V19" s="195" t="s">
        <v>12</v>
      </c>
      <c r="W19" s="196" t="s">
        <v>47</v>
      </c>
      <c r="X19" s="197">
        <v>3.3613734295303406</v>
      </c>
      <c r="Z19" s="183" t="s">
        <v>44</v>
      </c>
      <c r="AA19" s="184">
        <v>10869637</v>
      </c>
      <c r="AG19" s="181"/>
    </row>
    <row r="20" spans="16:33" ht="12.75">
      <c r="P20" s="117" t="s">
        <v>52</v>
      </c>
      <c r="Q20" s="133">
        <f t="shared" si="0"/>
        <v>9863183</v>
      </c>
      <c r="R20" s="133">
        <f t="shared" si="1"/>
        <v>9863.183</v>
      </c>
      <c r="S20" s="133">
        <f>'Table 1'!C23</f>
        <v>21188</v>
      </c>
      <c r="T20" s="95">
        <f t="shared" si="2"/>
        <v>2.1481909034841995</v>
      </c>
      <c r="U20" s="41"/>
      <c r="V20" s="195" t="s">
        <v>11</v>
      </c>
      <c r="W20" s="196" t="s">
        <v>46</v>
      </c>
      <c r="X20" s="197">
        <v>3.3078839838958225</v>
      </c>
      <c r="Z20" s="183" t="s">
        <v>45</v>
      </c>
      <c r="AA20" s="184">
        <v>46476032</v>
      </c>
      <c r="AG20" s="181"/>
    </row>
    <row r="21" spans="16:33" ht="12.75">
      <c r="P21" s="117" t="s">
        <v>53</v>
      </c>
      <c r="Q21" s="133">
        <f t="shared" si="0"/>
        <v>427364</v>
      </c>
      <c r="R21" s="133">
        <f t="shared" si="1"/>
        <v>427.364</v>
      </c>
      <c r="S21" s="133">
        <f>'Table 1'!C24</f>
        <v>9895</v>
      </c>
      <c r="T21" s="95">
        <f t="shared" si="2"/>
        <v>23.153564642786947</v>
      </c>
      <c r="U21" s="41"/>
      <c r="V21" s="195" t="s">
        <v>6</v>
      </c>
      <c r="W21" s="196" t="s">
        <v>41</v>
      </c>
      <c r="X21" s="197">
        <v>2.9347270813854074</v>
      </c>
      <c r="Z21" s="183" t="s">
        <v>46</v>
      </c>
      <c r="AA21" s="184">
        <v>65983874</v>
      </c>
      <c r="AG21" s="181"/>
    </row>
    <row r="22" spans="16:33" ht="12.75">
      <c r="P22" s="117" t="s">
        <v>54</v>
      </c>
      <c r="Q22" s="133">
        <f t="shared" si="0"/>
        <v>16865008</v>
      </c>
      <c r="R22" s="133">
        <f t="shared" si="1"/>
        <v>16865.008</v>
      </c>
      <c r="S22" s="133">
        <f>'Table 1'!C25</f>
        <v>69569</v>
      </c>
      <c r="T22" s="95">
        <f t="shared" si="2"/>
        <v>4.125049925858322</v>
      </c>
      <c r="U22" s="41"/>
      <c r="V22" s="195" t="s">
        <v>21</v>
      </c>
      <c r="W22" s="196" t="s">
        <v>57</v>
      </c>
      <c r="X22" s="197">
        <v>2.8616308603871414</v>
      </c>
      <c r="Z22" s="183" t="s">
        <v>97</v>
      </c>
      <c r="AA22" s="184">
        <v>4236063</v>
      </c>
      <c r="AG22" s="181"/>
    </row>
    <row r="23" spans="16:33" ht="12.75">
      <c r="P23" s="117" t="s">
        <v>55</v>
      </c>
      <c r="Q23" s="133">
        <f t="shared" si="0"/>
        <v>8545908</v>
      </c>
      <c r="R23" s="133">
        <f t="shared" si="1"/>
        <v>8545.908</v>
      </c>
      <c r="S23" s="133">
        <f>'Table 1'!C26</f>
        <v>23186</v>
      </c>
      <c r="T23" s="95">
        <f t="shared" si="2"/>
        <v>2.713111351070009</v>
      </c>
      <c r="U23" s="41"/>
      <c r="V23" s="195" t="s">
        <v>19</v>
      </c>
      <c r="W23" s="196" t="s">
        <v>55</v>
      </c>
      <c r="X23" s="197">
        <v>2.713111351070009</v>
      </c>
      <c r="Z23" s="183" t="s">
        <v>47</v>
      </c>
      <c r="AA23" s="184">
        <v>60789140</v>
      </c>
      <c r="AG23" s="181"/>
    </row>
    <row r="24" spans="16:33" ht="12.75">
      <c r="P24" s="117" t="s">
        <v>56</v>
      </c>
      <c r="Q24" s="133">
        <f t="shared" si="0"/>
        <v>38011735</v>
      </c>
      <c r="R24" s="133">
        <f t="shared" si="1"/>
        <v>38011.735</v>
      </c>
      <c r="S24" s="133">
        <f>'Table 1'!C27</f>
        <v>355418</v>
      </c>
      <c r="T24" s="95">
        <f t="shared" si="2"/>
        <v>9.350217768276034</v>
      </c>
      <c r="U24" s="41"/>
      <c r="V24" s="195" t="s">
        <v>15</v>
      </c>
      <c r="W24" s="196" t="s">
        <v>50</v>
      </c>
      <c r="X24" s="197">
        <v>2.473087440964927</v>
      </c>
      <c r="Z24" s="183" t="s">
        <v>48</v>
      </c>
      <c r="AA24" s="184">
        <v>852504</v>
      </c>
      <c r="AG24" s="181"/>
    </row>
    <row r="25" spans="16:33" ht="12.75">
      <c r="P25" s="117" t="s">
        <v>57</v>
      </c>
      <c r="Q25" s="133">
        <f t="shared" si="0"/>
        <v>10401062</v>
      </c>
      <c r="R25" s="133">
        <f t="shared" si="1"/>
        <v>10401.062</v>
      </c>
      <c r="S25" s="133">
        <f>'Table 1'!C28</f>
        <v>29764</v>
      </c>
      <c r="T25" s="95">
        <f t="shared" si="2"/>
        <v>2.8616308603871414</v>
      </c>
      <c r="U25" s="41"/>
      <c r="V25" s="195" t="s">
        <v>7</v>
      </c>
      <c r="W25" s="196" t="s">
        <v>42</v>
      </c>
      <c r="X25" s="197">
        <v>2.4510381919219197</v>
      </c>
      <c r="Z25" s="183" t="s">
        <v>49</v>
      </c>
      <c r="AA25" s="184">
        <v>1993782</v>
      </c>
      <c r="AG25" s="181"/>
    </row>
    <row r="26" spans="16:33" ht="12.75">
      <c r="P26" s="117" t="s">
        <v>58</v>
      </c>
      <c r="Q26" s="133">
        <f t="shared" si="0"/>
        <v>19904360</v>
      </c>
      <c r="R26" s="133">
        <f t="shared" si="1"/>
        <v>19904.36</v>
      </c>
      <c r="S26" s="133">
        <f>'Table 1'!C29</f>
        <v>10294</v>
      </c>
      <c r="T26" s="95">
        <f t="shared" si="2"/>
        <v>0.5171731218687765</v>
      </c>
      <c r="U26" s="41"/>
      <c r="V26" s="195" t="s">
        <v>16</v>
      </c>
      <c r="W26" s="196" t="s">
        <v>52</v>
      </c>
      <c r="X26" s="197">
        <v>2.1481909034841995</v>
      </c>
      <c r="Z26" s="183" t="s">
        <v>50</v>
      </c>
      <c r="AA26" s="184">
        <v>2932367</v>
      </c>
      <c r="AG26" s="181"/>
    </row>
    <row r="27" spans="16:33" ht="12.75">
      <c r="P27" s="117" t="s">
        <v>59</v>
      </c>
      <c r="Q27" s="133">
        <f t="shared" si="0"/>
        <v>2061980</v>
      </c>
      <c r="R27" s="133">
        <f t="shared" si="1"/>
        <v>2061.98</v>
      </c>
      <c r="S27" s="133">
        <f>'Table 1'!C30</f>
        <v>9891</v>
      </c>
      <c r="T27" s="95">
        <f t="shared" si="2"/>
        <v>4.796845750201263</v>
      </c>
      <c r="U27" s="41"/>
      <c r="V27" s="195" t="s">
        <v>9</v>
      </c>
      <c r="W27" s="196" t="s">
        <v>44</v>
      </c>
      <c r="X27" s="199">
        <v>2.065478359580913</v>
      </c>
      <c r="Z27" s="183" t="s">
        <v>51</v>
      </c>
      <c r="AA27" s="184">
        <v>556319</v>
      </c>
      <c r="AG27" s="181"/>
    </row>
    <row r="28" spans="16:33" ht="12.75">
      <c r="P28" s="117" t="s">
        <v>60</v>
      </c>
      <c r="Q28" s="133">
        <f t="shared" si="0"/>
        <v>5418649</v>
      </c>
      <c r="R28" s="133">
        <f t="shared" si="1"/>
        <v>5418.649</v>
      </c>
      <c r="S28" s="133">
        <f>'Table 1'!C31</f>
        <v>5510</v>
      </c>
      <c r="T28" s="95">
        <f t="shared" si="2"/>
        <v>1.016858630260052</v>
      </c>
      <c r="U28" s="41"/>
      <c r="V28" s="195" t="s">
        <v>3</v>
      </c>
      <c r="W28" s="196" t="s">
        <v>38</v>
      </c>
      <c r="X28" s="197">
        <v>1.2174799949833455</v>
      </c>
      <c r="Z28" s="183" t="s">
        <v>52</v>
      </c>
      <c r="AA28" s="184">
        <v>9863183</v>
      </c>
      <c r="AG28" s="181"/>
    </row>
    <row r="29" spans="16:33" ht="12.75">
      <c r="P29" s="117" t="s">
        <v>61</v>
      </c>
      <c r="Q29" s="133">
        <f t="shared" si="0"/>
        <v>5461512</v>
      </c>
      <c r="R29" s="133">
        <f t="shared" si="1"/>
        <v>5461.512</v>
      </c>
      <c r="S29" s="133">
        <f>'Table 1'!C32</f>
        <v>21552</v>
      </c>
      <c r="T29" s="95">
        <f t="shared" si="2"/>
        <v>3.9461599644933494</v>
      </c>
      <c r="U29" s="41"/>
      <c r="V29" s="195" t="s">
        <v>24</v>
      </c>
      <c r="W29" s="196" t="s">
        <v>60</v>
      </c>
      <c r="X29" s="197">
        <v>1.016858630260052</v>
      </c>
      <c r="Z29" s="183" t="s">
        <v>53</v>
      </c>
      <c r="AA29" s="184">
        <v>427364</v>
      </c>
      <c r="AG29" s="181"/>
    </row>
    <row r="30" spans="16:33" ht="12.75">
      <c r="P30" s="118" t="s">
        <v>62</v>
      </c>
      <c r="Q30" s="136">
        <f t="shared" si="0"/>
        <v>9696110</v>
      </c>
      <c r="R30" s="136">
        <f t="shared" si="1"/>
        <v>9696.11</v>
      </c>
      <c r="S30" s="136">
        <f>'Table 1'!C33</f>
        <v>107947</v>
      </c>
      <c r="T30" s="101">
        <f t="shared" si="2"/>
        <v>11.133021386927336</v>
      </c>
      <c r="U30" s="41"/>
      <c r="V30" s="203" t="s">
        <v>28</v>
      </c>
      <c r="W30" s="200" t="s">
        <v>97</v>
      </c>
      <c r="X30" s="204">
        <v>0.7870515617921641</v>
      </c>
      <c r="Z30" s="183" t="s">
        <v>54</v>
      </c>
      <c r="AA30" s="184">
        <v>16865008</v>
      </c>
      <c r="AG30" s="181"/>
    </row>
    <row r="31" spans="16:33" ht="12.75">
      <c r="P31" s="120" t="s">
        <v>63</v>
      </c>
      <c r="Q31" s="137">
        <f t="shared" si="0"/>
        <v>64559135</v>
      </c>
      <c r="R31" s="137">
        <f t="shared" si="1"/>
        <v>64559.135</v>
      </c>
      <c r="S31" s="137">
        <f>'Table 1'!C34</f>
        <v>567806</v>
      </c>
      <c r="T31" s="98">
        <f t="shared" si="2"/>
        <v>8.795130232150726</v>
      </c>
      <c r="U31" s="41"/>
      <c r="V31" s="206" t="s">
        <v>22</v>
      </c>
      <c r="W31" s="201" t="s">
        <v>58</v>
      </c>
      <c r="X31" s="207">
        <v>0.5171731218687765</v>
      </c>
      <c r="Z31" s="183" t="s">
        <v>55</v>
      </c>
      <c r="AA31" s="184">
        <v>8545908</v>
      </c>
      <c r="AG31" s="181"/>
    </row>
    <row r="32" spans="16:33" ht="12.75">
      <c r="P32" s="119" t="s">
        <v>64</v>
      </c>
      <c r="Q32" s="132">
        <f>AA40</f>
        <v>325671</v>
      </c>
      <c r="R32" s="132">
        <f t="shared" si="1"/>
        <v>325.671</v>
      </c>
      <c r="S32" s="132" t="str">
        <f>'Table 1'!C35</f>
        <v>:</v>
      </c>
      <c r="T32" s="104" t="s">
        <v>122</v>
      </c>
      <c r="U32" s="41"/>
      <c r="V32" s="177"/>
      <c r="W32" s="205"/>
      <c r="X32" s="205"/>
      <c r="Z32" s="183" t="s">
        <v>56</v>
      </c>
      <c r="AA32" s="184">
        <v>38011735</v>
      </c>
      <c r="AG32" s="181"/>
    </row>
    <row r="33" spans="16:33" ht="12.75">
      <c r="P33" s="117" t="s">
        <v>65</v>
      </c>
      <c r="Q33" s="133">
        <f>AA41</f>
        <v>37129</v>
      </c>
      <c r="R33" s="133">
        <f t="shared" si="1"/>
        <v>37.129</v>
      </c>
      <c r="S33" s="133">
        <f>'Table 1'!C36</f>
        <v>709</v>
      </c>
      <c r="T33" s="95">
        <f>S33/Q33*1000</f>
        <v>19.095585660804222</v>
      </c>
      <c r="U33" s="41"/>
      <c r="V33" s="107" t="s">
        <v>0</v>
      </c>
      <c r="W33" s="196" t="s">
        <v>65</v>
      </c>
      <c r="X33" s="197">
        <v>19.095585660804222</v>
      </c>
      <c r="Z33" s="183" t="s">
        <v>57</v>
      </c>
      <c r="AA33" s="184">
        <v>10401062</v>
      </c>
      <c r="AG33" s="181"/>
    </row>
    <row r="34" spans="16:33" ht="12.75">
      <c r="P34" s="117" t="s">
        <v>66</v>
      </c>
      <c r="Q34" s="133">
        <f>AA42</f>
        <v>5107970</v>
      </c>
      <c r="R34" s="133">
        <f t="shared" si="1"/>
        <v>5107.97</v>
      </c>
      <c r="S34" s="133">
        <f>'Table 1'!C37</f>
        <v>25902</v>
      </c>
      <c r="T34" s="95">
        <f t="shared" si="2"/>
        <v>5.0708990068461635</v>
      </c>
      <c r="U34" s="41"/>
      <c r="V34" s="107" t="s">
        <v>1</v>
      </c>
      <c r="W34" s="196" t="s">
        <v>67</v>
      </c>
      <c r="X34" s="197">
        <v>5.313754395008815</v>
      </c>
      <c r="Z34" s="183" t="s">
        <v>58</v>
      </c>
      <c r="AA34" s="184">
        <v>19904360</v>
      </c>
      <c r="AG34" s="181"/>
    </row>
    <row r="35" spans="16:27" ht="12.75">
      <c r="P35" s="120" t="s">
        <v>67</v>
      </c>
      <c r="Q35" s="137">
        <f>AA43</f>
        <v>8139631</v>
      </c>
      <c r="R35" s="137">
        <f t="shared" si="1"/>
        <v>8139.631</v>
      </c>
      <c r="S35" s="137">
        <f>'Table 1'!C38</f>
        <v>43252</v>
      </c>
      <c r="T35" s="98">
        <f t="shared" si="2"/>
        <v>5.313754395008815</v>
      </c>
      <c r="U35" s="121"/>
      <c r="V35" s="107" t="s">
        <v>29</v>
      </c>
      <c r="W35" s="196" t="s">
        <v>66</v>
      </c>
      <c r="X35" s="197">
        <v>5.0708990068461635</v>
      </c>
      <c r="Z35" s="183" t="s">
        <v>59</v>
      </c>
      <c r="AA35" s="184">
        <v>2061980</v>
      </c>
    </row>
    <row r="36" spans="22:33" ht="12.75">
      <c r="V36" s="108" t="s">
        <v>30</v>
      </c>
      <c r="W36" s="201" t="s">
        <v>64</v>
      </c>
      <c r="X36" s="202"/>
      <c r="Z36" s="183" t="s">
        <v>60</v>
      </c>
      <c r="AA36" s="184">
        <v>5418649</v>
      </c>
      <c r="AG36" s="181"/>
    </row>
    <row r="37" spans="26:33" ht="12.75">
      <c r="Z37" s="183" t="s">
        <v>61</v>
      </c>
      <c r="AA37" s="184">
        <v>5461512</v>
      </c>
      <c r="AG37" s="181"/>
    </row>
    <row r="38" spans="26:33" ht="12.75">
      <c r="Z38" s="183" t="s">
        <v>62</v>
      </c>
      <c r="AA38" s="184">
        <v>9696110</v>
      </c>
      <c r="AG38" s="181"/>
    </row>
    <row r="39" spans="26:27" ht="12.75">
      <c r="Z39" s="183" t="s">
        <v>63</v>
      </c>
      <c r="AA39" s="184">
        <v>64559135</v>
      </c>
    </row>
    <row r="40" spans="24:27" ht="12.75">
      <c r="X40" s="174"/>
      <c r="Z40" s="171" t="s">
        <v>64</v>
      </c>
      <c r="AA40" s="172">
        <v>325671</v>
      </c>
    </row>
    <row r="41" spans="24:27" ht="12.75">
      <c r="X41" s="174"/>
      <c r="Z41" s="171" t="s">
        <v>65</v>
      </c>
      <c r="AA41" s="172">
        <v>37129</v>
      </c>
    </row>
    <row r="42" spans="26:27" ht="12.75">
      <c r="Z42" s="171" t="s">
        <v>66</v>
      </c>
      <c r="AA42" s="172">
        <v>5107970</v>
      </c>
    </row>
    <row r="43" spans="26:27" ht="12.75">
      <c r="Z43" s="171" t="s">
        <v>67</v>
      </c>
      <c r="AA43" s="172">
        <v>8139631</v>
      </c>
    </row>
    <row r="45" spans="26:27" ht="14.25">
      <c r="Z45" s="169" t="s">
        <v>165</v>
      </c>
      <c r="AA45" s="168"/>
    </row>
    <row r="46" spans="26:27" ht="12.75">
      <c r="Z46" s="169" t="s">
        <v>122</v>
      </c>
      <c r="AA46" s="169" t="s">
        <v>166</v>
      </c>
    </row>
  </sheetData>
  <hyperlinks>
    <hyperlink ref="B19" r:id="rId1" display="http://ec.europa.eu/eurostat/product?code=migr_resfirst,demo_r_gind3&amp;language=en&amp;mode=view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8"/>
  <sheetViews>
    <sheetView showGridLines="0" workbookViewId="0" topLeftCell="A1">
      <selection activeCell="H3" sqref="H3:Q26"/>
    </sheetView>
  </sheetViews>
  <sheetFormatPr defaultColWidth="9.140625" defaultRowHeight="15"/>
  <cols>
    <col min="1" max="1" width="3.421875" style="1" customWidth="1"/>
    <col min="2" max="2" width="18.140625" style="1" customWidth="1"/>
    <col min="3" max="6" width="10.421875" style="1" customWidth="1"/>
    <col min="7" max="8" width="13.28125" style="1" customWidth="1"/>
    <col min="9" max="9" width="18.140625" style="1" customWidth="1"/>
    <col min="10" max="10" width="9.421875" style="1" customWidth="1"/>
    <col min="11" max="11" width="8.140625" style="1" bestFit="1" customWidth="1"/>
    <col min="12" max="12" width="18.140625" style="1" customWidth="1"/>
    <col min="13" max="13" width="9.421875" style="1" customWidth="1"/>
    <col min="14" max="14" width="6.00390625" style="1" customWidth="1"/>
    <col min="15" max="15" width="6.421875" style="1" customWidth="1"/>
    <col min="16" max="16" width="25.28125" style="1" bestFit="1" customWidth="1"/>
    <col min="17" max="17" width="9.28125" style="1" bestFit="1" customWidth="1"/>
    <col min="18" max="18" width="24.8515625" style="1" customWidth="1"/>
    <col min="19" max="19" width="10.57421875" style="1" customWidth="1"/>
    <col min="20" max="20" width="8.8515625" style="1" customWidth="1"/>
    <col min="21" max="21" width="9.8515625" style="1" customWidth="1"/>
    <col min="22" max="22" width="5.8515625" style="1" customWidth="1"/>
    <col min="23" max="23" width="8.8515625" style="1" customWidth="1"/>
    <col min="24" max="24" width="9.8515625" style="1" customWidth="1"/>
    <col min="25" max="25" width="5.8515625" style="1" customWidth="1"/>
    <col min="26" max="26" width="8.8515625" style="1" customWidth="1"/>
    <col min="27" max="27" width="9.8515625" style="1" customWidth="1"/>
    <col min="28" max="28" width="5.8515625" style="1" customWidth="1"/>
    <col min="29" max="29" width="8.8515625" style="1" customWidth="1"/>
    <col min="30" max="30" width="9.8515625" style="1" customWidth="1"/>
    <col min="31" max="31" width="5.8515625" style="1" customWidth="1"/>
    <col min="32" max="32" width="9.8515625" style="1" customWidth="1"/>
    <col min="33" max="33" width="5.8515625" style="1" customWidth="1"/>
    <col min="34" max="35" width="9.140625" style="1" customWidth="1"/>
    <col min="36" max="40" width="9.28125" style="1" bestFit="1" customWidth="1"/>
    <col min="41" max="16384" width="9.140625" style="1" customWidth="1"/>
  </cols>
  <sheetData>
    <row r="2" ht="14.25" customHeight="1">
      <c r="H2" s="78" t="s">
        <v>180</v>
      </c>
    </row>
    <row r="3" spans="2:6" ht="12.75" customHeight="1">
      <c r="B3" s="38"/>
      <c r="C3" s="91">
        <v>2011</v>
      </c>
      <c r="D3" s="91">
        <v>2012</v>
      </c>
      <c r="E3" s="91">
        <v>2013</v>
      </c>
      <c r="F3" s="91">
        <v>2014</v>
      </c>
    </row>
    <row r="4" spans="2:6" ht="15">
      <c r="B4" s="177" t="s">
        <v>75</v>
      </c>
      <c r="C4" s="178">
        <v>125754</v>
      </c>
      <c r="D4" s="178">
        <v>160222</v>
      </c>
      <c r="E4" s="178">
        <v>236472</v>
      </c>
      <c r="F4" s="178">
        <v>302772</v>
      </c>
    </row>
    <row r="5" spans="2:6" ht="12.75" customHeight="1">
      <c r="B5" s="107" t="s">
        <v>127</v>
      </c>
      <c r="C5" s="179">
        <v>190617</v>
      </c>
      <c r="D5" s="179">
        <v>199408</v>
      </c>
      <c r="E5" s="179">
        <v>171937</v>
      </c>
      <c r="F5" s="179">
        <v>199244</v>
      </c>
    </row>
    <row r="6" spans="2:6" ht="12.75" customHeight="1">
      <c r="B6" s="107" t="s">
        <v>174</v>
      </c>
      <c r="C6" s="179">
        <v>154324</v>
      </c>
      <c r="D6" s="179">
        <v>159870</v>
      </c>
      <c r="E6" s="179">
        <v>165418</v>
      </c>
      <c r="F6" s="179">
        <v>169657</v>
      </c>
    </row>
    <row r="7" spans="2:6" ht="15">
      <c r="B7" s="107" t="s">
        <v>74</v>
      </c>
      <c r="C7" s="179">
        <v>173710</v>
      </c>
      <c r="D7" s="179">
        <v>157555</v>
      </c>
      <c r="E7" s="179">
        <v>200748</v>
      </c>
      <c r="F7" s="179">
        <v>134881</v>
      </c>
    </row>
    <row r="8" spans="2:6" ht="12.75" customHeight="1">
      <c r="B8" s="107" t="s">
        <v>76</v>
      </c>
      <c r="C8" s="179">
        <v>121206</v>
      </c>
      <c r="D8" s="179">
        <v>102021</v>
      </c>
      <c r="E8" s="179">
        <v>102045</v>
      </c>
      <c r="F8" s="179">
        <v>96273</v>
      </c>
    </row>
    <row r="9" spans="2:6" ht="12.75" customHeight="1">
      <c r="B9" s="107" t="s">
        <v>173</v>
      </c>
      <c r="C9" s="179">
        <v>9003</v>
      </c>
      <c r="D9" s="179">
        <v>24020</v>
      </c>
      <c r="E9" s="179">
        <v>41567</v>
      </c>
      <c r="F9" s="179">
        <v>81899</v>
      </c>
    </row>
    <row r="10" spans="2:6" ht="15">
      <c r="B10" s="107" t="s">
        <v>95</v>
      </c>
      <c r="C10" s="179">
        <v>15373</v>
      </c>
      <c r="D10" s="179">
        <v>29282</v>
      </c>
      <c r="E10" s="179">
        <v>76793</v>
      </c>
      <c r="F10" s="179">
        <v>80442</v>
      </c>
    </row>
    <row r="11" spans="2:6" ht="12.75" customHeight="1">
      <c r="B11" s="107" t="s">
        <v>124</v>
      </c>
      <c r="C11" s="179">
        <v>60334</v>
      </c>
      <c r="D11" s="179">
        <v>65627</v>
      </c>
      <c r="E11" s="179">
        <v>72787</v>
      </c>
      <c r="F11" s="179">
        <v>73821</v>
      </c>
    </row>
    <row r="12" spans="2:6" ht="12.75" customHeight="1">
      <c r="B12" s="107" t="s">
        <v>80</v>
      </c>
      <c r="C12" s="179">
        <v>59986</v>
      </c>
      <c r="D12" s="179">
        <v>57132</v>
      </c>
      <c r="E12" s="179">
        <v>55039</v>
      </c>
      <c r="F12" s="179">
        <v>57099</v>
      </c>
    </row>
    <row r="13" spans="2:6" ht="12.75" customHeight="1">
      <c r="B13" s="108" t="s">
        <v>87</v>
      </c>
      <c r="C13" s="180">
        <v>52096</v>
      </c>
      <c r="D13" s="180">
        <v>59060</v>
      </c>
      <c r="E13" s="180">
        <v>59693</v>
      </c>
      <c r="F13" s="180">
        <v>56323</v>
      </c>
    </row>
    <row r="15" ht="12.75" customHeight="1">
      <c r="B15" s="1" t="s">
        <v>188</v>
      </c>
    </row>
    <row r="16" ht="12.75" customHeight="1"/>
    <row r="18" ht="12.75" customHeight="1"/>
    <row r="19" ht="12.75" customHeight="1"/>
    <row r="20" ht="15">
      <c r="C20" s="121"/>
    </row>
    <row r="21" ht="12.75" customHeight="1"/>
    <row r="22" ht="12.75" customHeight="1"/>
    <row r="25" ht="12.75" customHeight="1"/>
    <row r="26" ht="15">
      <c r="H26" s="1" t="s">
        <v>189</v>
      </c>
    </row>
    <row r="28" ht="12.75" customHeight="1">
      <c r="H28" s="143" t="s">
        <v>121</v>
      </c>
    </row>
    <row r="31" ht="12.75" customHeight="1"/>
    <row r="34" ht="12.75" customHeight="1"/>
    <row r="37" ht="12.75" customHeight="1"/>
    <row r="40" ht="12.75" customHeight="1"/>
    <row r="41" spans="8:9" ht="15">
      <c r="H41" s="182"/>
      <c r="I41" s="182"/>
    </row>
    <row r="42" ht="15">
      <c r="I42" s="181"/>
    </row>
    <row r="43" ht="12.75" customHeight="1">
      <c r="I43" s="181"/>
    </row>
    <row r="44" ht="15">
      <c r="I44" s="181"/>
    </row>
    <row r="45" ht="15">
      <c r="I45" s="181"/>
    </row>
    <row r="46" ht="12.75" customHeight="1">
      <c r="I46" s="181"/>
    </row>
    <row r="47" ht="15">
      <c r="I47" s="181"/>
    </row>
    <row r="48" ht="15">
      <c r="I48" s="181"/>
    </row>
    <row r="49" ht="12.75" customHeight="1">
      <c r="I49" s="181"/>
    </row>
    <row r="50" ht="15">
      <c r="I50" s="181"/>
    </row>
    <row r="51" ht="15">
      <c r="I51" s="181"/>
    </row>
    <row r="52" ht="12.75" customHeight="1"/>
    <row r="55" ht="12.75" customHeight="1"/>
    <row r="58" ht="12.75" customHeight="1"/>
    <row r="61" ht="12.75" customHeight="1"/>
    <row r="64" ht="12.75" customHeight="1"/>
    <row r="168" ht="15">
      <c r="M168" s="106"/>
    </row>
  </sheetData>
  <hyperlinks>
    <hyperlink ref="H28" r:id="rId1" display="http://ec.europa.eu/eurostat/product?code=migr_resfirst&amp;language=en&amp;mode=view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2"/>
  <sheetViews>
    <sheetView showGridLines="0" workbookViewId="0" topLeftCell="A1">
      <selection activeCell="R28" sqref="R28"/>
    </sheetView>
  </sheetViews>
  <sheetFormatPr defaultColWidth="9.140625" defaultRowHeight="15"/>
  <cols>
    <col min="2" max="2" width="15.140625" style="1" customWidth="1"/>
    <col min="3" max="3" width="9.421875" style="1" customWidth="1"/>
    <col min="4" max="4" width="7.7109375" style="1" customWidth="1"/>
    <col min="5" max="5" width="8.8515625" style="1" customWidth="1"/>
    <col min="6" max="6" width="5.8515625" style="1" customWidth="1"/>
    <col min="7" max="7" width="7.7109375" style="1" customWidth="1"/>
    <col min="8" max="8" width="8.8515625" style="1" customWidth="1"/>
    <col min="9" max="9" width="5.8515625" style="1" customWidth="1"/>
    <col min="10" max="10" width="7.7109375" style="1" customWidth="1"/>
    <col min="11" max="11" width="8.8515625" style="1" customWidth="1"/>
    <col min="12" max="12" width="5.8515625" style="1" customWidth="1"/>
    <col min="13" max="13" width="7.7109375" style="1" customWidth="1"/>
    <col min="14" max="14" width="8.8515625" style="1" customWidth="1"/>
    <col min="15" max="15" width="5.8515625" style="1" customWidth="1"/>
    <col min="16" max="16" width="8.8515625" style="1" customWidth="1"/>
    <col min="17" max="17" width="5.8515625" style="1" customWidth="1"/>
  </cols>
  <sheetData>
    <row r="2" spans="14:17" ht="15">
      <c r="N2" s="23"/>
      <c r="O2" s="23"/>
      <c r="P2" s="23"/>
      <c r="Q2" s="23"/>
    </row>
    <row r="3" spans="2:17" ht="15">
      <c r="B3" s="78" t="s">
        <v>138</v>
      </c>
      <c r="N3" s="23"/>
      <c r="O3" s="23"/>
      <c r="P3" s="23"/>
      <c r="Q3" s="23"/>
    </row>
    <row r="4" spans="3:17" ht="15">
      <c r="C4" s="78" t="s">
        <v>81</v>
      </c>
      <c r="E4" s="23"/>
      <c r="F4" s="23"/>
      <c r="H4" s="23"/>
      <c r="I4" s="23"/>
      <c r="K4" s="23"/>
      <c r="L4" s="23"/>
      <c r="N4" s="23"/>
      <c r="O4" s="23"/>
      <c r="P4" s="23"/>
      <c r="Q4" s="23"/>
    </row>
    <row r="5" spans="2:17" ht="15">
      <c r="B5" s="213" t="s">
        <v>68</v>
      </c>
      <c r="C5" s="213" t="s">
        <v>69</v>
      </c>
      <c r="D5" s="215" t="s">
        <v>125</v>
      </c>
      <c r="E5" s="216"/>
      <c r="F5" s="216"/>
      <c r="G5" s="216"/>
      <c r="H5" s="216"/>
      <c r="I5" s="216"/>
      <c r="J5" s="216"/>
      <c r="K5" s="216"/>
      <c r="L5" s="216"/>
      <c r="M5" s="227"/>
      <c r="N5" s="227"/>
      <c r="O5" s="228"/>
      <c r="P5" s="219" t="s">
        <v>126</v>
      </c>
      <c r="Q5" s="220"/>
    </row>
    <row r="6" spans="2:17" ht="15">
      <c r="B6" s="214"/>
      <c r="C6" s="214"/>
      <c r="D6" s="10" t="s">
        <v>70</v>
      </c>
      <c r="E6" s="75" t="s">
        <v>110</v>
      </c>
      <c r="F6" s="76" t="s">
        <v>36</v>
      </c>
      <c r="G6" s="10" t="s">
        <v>71</v>
      </c>
      <c r="H6" s="75" t="s">
        <v>110</v>
      </c>
      <c r="I6" s="76" t="s">
        <v>36</v>
      </c>
      <c r="J6" s="10" t="s">
        <v>72</v>
      </c>
      <c r="K6" s="75" t="s">
        <v>110</v>
      </c>
      <c r="L6" s="76" t="s">
        <v>36</v>
      </c>
      <c r="M6" s="10" t="s">
        <v>73</v>
      </c>
      <c r="N6" s="75" t="s">
        <v>110</v>
      </c>
      <c r="O6" s="76" t="s">
        <v>36</v>
      </c>
      <c r="P6" s="10" t="s">
        <v>110</v>
      </c>
      <c r="Q6" s="75" t="s">
        <v>36</v>
      </c>
    </row>
    <row r="7" spans="2:17" ht="15">
      <c r="B7" s="2" t="s">
        <v>76</v>
      </c>
      <c r="C7" s="3">
        <v>64320</v>
      </c>
      <c r="D7" s="20" t="s">
        <v>10</v>
      </c>
      <c r="E7" s="68">
        <v>27082</v>
      </c>
      <c r="F7" s="21">
        <f>E7/C7*100</f>
        <v>42.10509950248756</v>
      </c>
      <c r="G7" s="20" t="s">
        <v>11</v>
      </c>
      <c r="H7" s="68">
        <v>14116</v>
      </c>
      <c r="I7" s="21">
        <f>H7/C7*100</f>
        <v>21.946517412935325</v>
      </c>
      <c r="J7" s="20" t="s">
        <v>12</v>
      </c>
      <c r="K7" s="68">
        <v>13364</v>
      </c>
      <c r="L7" s="21">
        <f>K7/C7*100</f>
        <v>20.777363184079604</v>
      </c>
      <c r="M7" s="20" t="s">
        <v>2</v>
      </c>
      <c r="N7" s="68">
        <v>4142</v>
      </c>
      <c r="O7" s="21">
        <f>N7/C7*100</f>
        <v>6.439676616915422</v>
      </c>
      <c r="P7" s="68">
        <f>C7-E7-H7-K7-N7</f>
        <v>5616</v>
      </c>
      <c r="Q7" s="77">
        <f>100-F7-I7-L7-0</f>
        <v>15.171019900497512</v>
      </c>
    </row>
    <row r="8" spans="2:17" ht="15">
      <c r="B8" s="4" t="s">
        <v>74</v>
      </c>
      <c r="C8" s="5">
        <v>45618</v>
      </c>
      <c r="D8" s="12" t="s">
        <v>27</v>
      </c>
      <c r="E8" s="69">
        <v>23787</v>
      </c>
      <c r="F8" s="13">
        <f aca="true" t="shared" si="0" ref="F8:F11">E8/C8*100</f>
        <v>52.14389056951203</v>
      </c>
      <c r="G8" s="12" t="s">
        <v>12</v>
      </c>
      <c r="H8" s="69">
        <v>5924</v>
      </c>
      <c r="I8" s="13">
        <f aca="true" t="shared" si="1" ref="I8:I11">H8/C8*100</f>
        <v>12.986101977289666</v>
      </c>
      <c r="J8" s="12" t="s">
        <v>6</v>
      </c>
      <c r="K8" s="69">
        <v>4117</v>
      </c>
      <c r="L8" s="13">
        <f aca="true" t="shared" si="2" ref="L8:L11">K8/C8*100</f>
        <v>9.024946293129906</v>
      </c>
      <c r="M8" s="12" t="s">
        <v>26</v>
      </c>
      <c r="N8" s="69">
        <v>2401</v>
      </c>
      <c r="O8" s="13">
        <f aca="true" t="shared" si="3" ref="O8:O11">N8/C8*100</f>
        <v>5.263273269323513</v>
      </c>
      <c r="P8" s="69">
        <f aca="true" t="shared" si="4" ref="P8:P11">C8-E8-H8-K8-N8</f>
        <v>9389</v>
      </c>
      <c r="Q8" s="14">
        <f aca="true" t="shared" si="5" ref="Q8:Q10">100-F8-I8-L8-0</f>
        <v>25.845061160068397</v>
      </c>
    </row>
    <row r="9" spans="2:17" ht="15">
      <c r="B9" s="4" t="s">
        <v>174</v>
      </c>
      <c r="C9" s="5">
        <v>35562</v>
      </c>
      <c r="D9" s="12" t="s">
        <v>12</v>
      </c>
      <c r="E9" s="69">
        <v>7456</v>
      </c>
      <c r="F9" s="13">
        <f t="shared" si="0"/>
        <v>20.966199876272427</v>
      </c>
      <c r="G9" s="12" t="s">
        <v>10</v>
      </c>
      <c r="H9" s="69">
        <v>6466</v>
      </c>
      <c r="I9" s="13">
        <f t="shared" si="1"/>
        <v>18.182329452786682</v>
      </c>
      <c r="J9" s="12" t="s">
        <v>27</v>
      </c>
      <c r="K9" s="69">
        <v>3300</v>
      </c>
      <c r="L9" s="13">
        <f t="shared" si="2"/>
        <v>9.279568078285811</v>
      </c>
      <c r="M9" s="12" t="s">
        <v>16</v>
      </c>
      <c r="N9" s="69">
        <v>3242</v>
      </c>
      <c r="O9" s="13">
        <f t="shared" si="3"/>
        <v>9.116472639334122</v>
      </c>
      <c r="P9" s="69">
        <f t="shared" si="4"/>
        <v>15098</v>
      </c>
      <c r="Q9" s="14">
        <f t="shared" si="5"/>
        <v>51.57190259265508</v>
      </c>
    </row>
    <row r="10" spans="2:17" ht="15">
      <c r="B10" s="4" t="s">
        <v>87</v>
      </c>
      <c r="C10" s="5">
        <v>27353</v>
      </c>
      <c r="D10" s="12" t="s">
        <v>6</v>
      </c>
      <c r="E10" s="69">
        <v>13635</v>
      </c>
      <c r="F10" s="13">
        <f t="shared" si="0"/>
        <v>49.848279896172265</v>
      </c>
      <c r="G10" s="12" t="s">
        <v>11</v>
      </c>
      <c r="H10" s="69">
        <v>3419</v>
      </c>
      <c r="I10" s="13">
        <f t="shared" si="1"/>
        <v>12.499543011735458</v>
      </c>
      <c r="J10" s="12" t="s">
        <v>18</v>
      </c>
      <c r="K10" s="69">
        <v>2285</v>
      </c>
      <c r="L10" s="13">
        <f t="shared" si="2"/>
        <v>8.353745475816181</v>
      </c>
      <c r="M10" s="12" t="s">
        <v>19</v>
      </c>
      <c r="N10" s="69">
        <v>1869</v>
      </c>
      <c r="O10" s="13">
        <f t="shared" si="3"/>
        <v>6.832888531422513</v>
      </c>
      <c r="P10" s="69">
        <f t="shared" si="4"/>
        <v>6145</v>
      </c>
      <c r="Q10" s="14">
        <f t="shared" si="5"/>
        <v>29.29843161627609</v>
      </c>
    </row>
    <row r="11" spans="2:17" ht="15">
      <c r="B11" s="16" t="s">
        <v>124</v>
      </c>
      <c r="C11" s="17">
        <v>25709</v>
      </c>
      <c r="D11" s="18" t="s">
        <v>6</v>
      </c>
      <c r="E11" s="70">
        <v>5150</v>
      </c>
      <c r="F11" s="19">
        <f t="shared" si="0"/>
        <v>20.03189544517484</v>
      </c>
      <c r="G11" s="18" t="s">
        <v>14</v>
      </c>
      <c r="H11" s="70">
        <v>2968</v>
      </c>
      <c r="I11" s="19">
        <f t="shared" si="1"/>
        <v>11.544595277918239</v>
      </c>
      <c r="J11" s="18" t="s">
        <v>12</v>
      </c>
      <c r="K11" s="70">
        <v>1873</v>
      </c>
      <c r="L11" s="19">
        <f t="shared" si="2"/>
        <v>7.285386440546112</v>
      </c>
      <c r="M11" s="18" t="s">
        <v>10</v>
      </c>
      <c r="N11" s="70">
        <v>1806</v>
      </c>
      <c r="O11" s="19">
        <f t="shared" si="3"/>
        <v>7.024777315337041</v>
      </c>
      <c r="P11" s="70">
        <f t="shared" si="4"/>
        <v>13912</v>
      </c>
      <c r="Q11" s="22">
        <f>100-F11-I11-L11-0</f>
        <v>61.138122836360814</v>
      </c>
    </row>
    <row r="12" spans="5:17" ht="15">
      <c r="E12" s="23"/>
      <c r="F12" s="23"/>
      <c r="H12" s="23"/>
      <c r="I12" s="23"/>
      <c r="K12" s="23"/>
      <c r="L12" s="23"/>
      <c r="N12" s="23"/>
      <c r="O12" s="23"/>
      <c r="P12" s="23"/>
      <c r="Q12" s="23"/>
    </row>
    <row r="13" spans="3:17" ht="15">
      <c r="C13" s="78" t="s">
        <v>82</v>
      </c>
      <c r="E13" s="23"/>
      <c r="F13" s="23"/>
      <c r="H13" s="23"/>
      <c r="I13" s="23"/>
      <c r="K13" s="23"/>
      <c r="L13" s="23"/>
      <c r="N13" s="23"/>
      <c r="O13" s="23"/>
      <c r="P13" s="23"/>
      <c r="Q13" s="23"/>
    </row>
    <row r="14" spans="2:17" ht="15">
      <c r="B14" s="213" t="s">
        <v>68</v>
      </c>
      <c r="C14" s="213" t="s">
        <v>69</v>
      </c>
      <c r="D14" s="215" t="s">
        <v>125</v>
      </c>
      <c r="E14" s="216"/>
      <c r="F14" s="216"/>
      <c r="G14" s="216"/>
      <c r="H14" s="216"/>
      <c r="I14" s="216"/>
      <c r="J14" s="216"/>
      <c r="K14" s="216"/>
      <c r="L14" s="216"/>
      <c r="M14" s="227"/>
      <c r="N14" s="227"/>
      <c r="O14" s="228"/>
      <c r="P14" s="219" t="s">
        <v>126</v>
      </c>
      <c r="Q14" s="220"/>
    </row>
    <row r="15" spans="2:17" ht="15">
      <c r="B15" s="214"/>
      <c r="C15" s="214"/>
      <c r="D15" s="10" t="s">
        <v>70</v>
      </c>
      <c r="E15" s="75" t="s">
        <v>110</v>
      </c>
      <c r="F15" s="76" t="s">
        <v>36</v>
      </c>
      <c r="G15" s="10" t="s">
        <v>71</v>
      </c>
      <c r="H15" s="190" t="s">
        <v>110</v>
      </c>
      <c r="I15" s="76" t="s">
        <v>36</v>
      </c>
      <c r="J15" s="10" t="s">
        <v>72</v>
      </c>
      <c r="K15" s="75" t="s">
        <v>110</v>
      </c>
      <c r="L15" s="76" t="s">
        <v>36</v>
      </c>
      <c r="M15" s="10" t="s">
        <v>73</v>
      </c>
      <c r="N15" s="75" t="s">
        <v>110</v>
      </c>
      <c r="O15" s="76" t="s">
        <v>36</v>
      </c>
      <c r="P15" s="10" t="s">
        <v>110</v>
      </c>
      <c r="Q15" s="75" t="s">
        <v>36</v>
      </c>
    </row>
    <row r="16" spans="2:17" ht="15">
      <c r="B16" s="2" t="s">
        <v>174</v>
      </c>
      <c r="C16" s="3">
        <v>100846</v>
      </c>
      <c r="D16" s="20" t="s">
        <v>27</v>
      </c>
      <c r="E16" s="68">
        <v>63519</v>
      </c>
      <c r="F16" s="21">
        <f>E16/C16*100</f>
        <v>62.986137278622856</v>
      </c>
      <c r="G16" s="20" t="s">
        <v>11</v>
      </c>
      <c r="H16" s="189">
        <v>10357</v>
      </c>
      <c r="I16" s="21">
        <f>H16/C16*100</f>
        <v>10.270114828550463</v>
      </c>
      <c r="J16" s="20" t="s">
        <v>6</v>
      </c>
      <c r="K16" s="68">
        <v>8242</v>
      </c>
      <c r="L16" s="21">
        <f>K16/C16*100</f>
        <v>8.172857624496757</v>
      </c>
      <c r="M16" s="20" t="s">
        <v>12</v>
      </c>
      <c r="N16" s="68">
        <v>5070</v>
      </c>
      <c r="O16" s="21">
        <f>N16/C16*100</f>
        <v>5.02746762390179</v>
      </c>
      <c r="P16" s="68">
        <f>C16-E16-H16-K16-N16</f>
        <v>13658</v>
      </c>
      <c r="Q16" s="77">
        <f>100-F16-I16-L16-0</f>
        <v>18.570890268329926</v>
      </c>
    </row>
    <row r="17" spans="2:17" ht="15">
      <c r="B17" s="4" t="s">
        <v>123</v>
      </c>
      <c r="C17" s="5">
        <v>36508</v>
      </c>
      <c r="D17" s="12" t="s">
        <v>27</v>
      </c>
      <c r="E17" s="69">
        <v>11586</v>
      </c>
      <c r="F17" s="13">
        <f aca="true" t="shared" si="6" ref="F17:F20">E17/C17*100</f>
        <v>31.735510025199957</v>
      </c>
      <c r="G17" s="12" t="s">
        <v>6</v>
      </c>
      <c r="H17" s="69">
        <v>4002</v>
      </c>
      <c r="I17" s="13">
        <f aca="true" t="shared" si="7" ref="I17:I20">H17/C17*100</f>
        <v>10.961980935685329</v>
      </c>
      <c r="J17" s="12" t="s">
        <v>10</v>
      </c>
      <c r="K17" s="69">
        <v>3836</v>
      </c>
      <c r="L17" s="13">
        <f aca="true" t="shared" si="8" ref="L17:L20">K17/C17*100</f>
        <v>10.507286074285089</v>
      </c>
      <c r="M17" s="12" t="s">
        <v>12</v>
      </c>
      <c r="N17" s="69">
        <v>3201</v>
      </c>
      <c r="O17" s="13">
        <f aca="true" t="shared" si="9" ref="O17:O20">N17/C17*100</f>
        <v>8.767941273145611</v>
      </c>
      <c r="P17" s="69">
        <f aca="true" t="shared" si="10" ref="P17:P20">C17-E17-H17-K17-N17</f>
        <v>13883</v>
      </c>
      <c r="Q17" s="14">
        <f>100-F17-I17-L17-0</f>
        <v>46.79522296482962</v>
      </c>
    </row>
    <row r="18" spans="2:17" ht="15">
      <c r="B18" s="4" t="s">
        <v>80</v>
      </c>
      <c r="C18" s="5">
        <v>26514</v>
      </c>
      <c r="D18" s="12" t="s">
        <v>8</v>
      </c>
      <c r="E18" s="69">
        <v>8468</v>
      </c>
      <c r="F18" s="13">
        <f t="shared" si="6"/>
        <v>31.937844157803426</v>
      </c>
      <c r="G18" s="12" t="s">
        <v>27</v>
      </c>
      <c r="H18" s="69">
        <v>4449</v>
      </c>
      <c r="I18" s="13">
        <f t="shared" si="7"/>
        <v>16.779814437655578</v>
      </c>
      <c r="J18" s="12" t="s">
        <v>6</v>
      </c>
      <c r="K18" s="69">
        <v>3520</v>
      </c>
      <c r="L18" s="13">
        <f t="shared" si="8"/>
        <v>13.276005129365616</v>
      </c>
      <c r="M18" s="12" t="s">
        <v>11</v>
      </c>
      <c r="N18" s="69">
        <v>2910</v>
      </c>
      <c r="O18" s="13">
        <f t="shared" si="9"/>
        <v>10.975333785924416</v>
      </c>
      <c r="P18" s="69">
        <f t="shared" si="10"/>
        <v>7167</v>
      </c>
      <c r="Q18" s="14">
        <f aca="true" t="shared" si="11" ref="Q18:Q19">100-F18-I18-L18-0</f>
        <v>38.006336275175386</v>
      </c>
    </row>
    <row r="19" spans="2:17" ht="15">
      <c r="B19" s="4" t="s">
        <v>75</v>
      </c>
      <c r="C19" s="5">
        <v>22168</v>
      </c>
      <c r="D19" s="12" t="s">
        <v>20</v>
      </c>
      <c r="E19" s="69">
        <v>16375</v>
      </c>
      <c r="F19" s="13">
        <f t="shared" si="6"/>
        <v>73.86773727896066</v>
      </c>
      <c r="G19" s="12" t="s">
        <v>6</v>
      </c>
      <c r="H19" s="69">
        <v>1215</v>
      </c>
      <c r="I19" s="13">
        <f t="shared" si="7"/>
        <v>5.480873330927463</v>
      </c>
      <c r="J19" s="12" t="s">
        <v>27</v>
      </c>
      <c r="K19" s="69">
        <v>843</v>
      </c>
      <c r="L19" s="13">
        <f t="shared" si="8"/>
        <v>3.8027787802237456</v>
      </c>
      <c r="M19" s="12" t="s">
        <v>4</v>
      </c>
      <c r="N19" s="69">
        <v>712</v>
      </c>
      <c r="O19" s="13">
        <f t="shared" si="9"/>
        <v>3.2118368819920606</v>
      </c>
      <c r="P19" s="69">
        <f t="shared" si="10"/>
        <v>3023</v>
      </c>
      <c r="Q19" s="14">
        <f t="shared" si="11"/>
        <v>16.84861060988813</v>
      </c>
    </row>
    <row r="20" spans="2:17" ht="15">
      <c r="B20" s="16" t="s">
        <v>74</v>
      </c>
      <c r="C20" s="17">
        <v>22032</v>
      </c>
      <c r="D20" s="18" t="s">
        <v>27</v>
      </c>
      <c r="E20" s="70">
        <v>10924</v>
      </c>
      <c r="F20" s="19">
        <f t="shared" si="6"/>
        <v>49.582425562817726</v>
      </c>
      <c r="G20" s="18" t="s">
        <v>6</v>
      </c>
      <c r="H20" s="70">
        <v>3385</v>
      </c>
      <c r="I20" s="19">
        <f t="shared" si="7"/>
        <v>15.364015976761076</v>
      </c>
      <c r="J20" s="18" t="s">
        <v>11</v>
      </c>
      <c r="K20" s="70">
        <v>1827</v>
      </c>
      <c r="L20" s="19">
        <f t="shared" si="8"/>
        <v>8.292483660130719</v>
      </c>
      <c r="M20" s="18" t="s">
        <v>8</v>
      </c>
      <c r="N20" s="70">
        <v>1226</v>
      </c>
      <c r="O20" s="19">
        <f t="shared" si="9"/>
        <v>5.564633260711692</v>
      </c>
      <c r="P20" s="70">
        <f t="shared" si="10"/>
        <v>4670</v>
      </c>
      <c r="Q20" s="22">
        <f>100-F20-I20-L20-0</f>
        <v>26.76107480029048</v>
      </c>
    </row>
    <row r="23" spans="3:17" ht="15">
      <c r="C23" s="78" t="s">
        <v>83</v>
      </c>
      <c r="E23" s="23"/>
      <c r="F23" s="23"/>
      <c r="H23" s="23"/>
      <c r="I23" s="23"/>
      <c r="K23" s="23"/>
      <c r="L23" s="23"/>
      <c r="N23" s="23"/>
      <c r="O23" s="23"/>
      <c r="P23" s="23"/>
      <c r="Q23" s="23"/>
    </row>
    <row r="24" spans="2:17" ht="15">
      <c r="B24" s="213" t="s">
        <v>68</v>
      </c>
      <c r="C24" s="213" t="s">
        <v>69</v>
      </c>
      <c r="D24" s="215" t="s">
        <v>125</v>
      </c>
      <c r="E24" s="216"/>
      <c r="F24" s="216"/>
      <c r="G24" s="216"/>
      <c r="H24" s="216"/>
      <c r="I24" s="216"/>
      <c r="J24" s="216"/>
      <c r="K24" s="216"/>
      <c r="L24" s="216"/>
      <c r="M24" s="227"/>
      <c r="N24" s="227"/>
      <c r="O24" s="228"/>
      <c r="P24" s="219" t="s">
        <v>126</v>
      </c>
      <c r="Q24" s="220"/>
    </row>
    <row r="25" spans="2:17" ht="15">
      <c r="B25" s="214"/>
      <c r="C25" s="214"/>
      <c r="D25" s="10" t="s">
        <v>70</v>
      </c>
      <c r="E25" s="75" t="s">
        <v>110</v>
      </c>
      <c r="F25" s="76" t="s">
        <v>36</v>
      </c>
      <c r="G25" s="10" t="s">
        <v>71</v>
      </c>
      <c r="H25" s="75" t="s">
        <v>110</v>
      </c>
      <c r="I25" s="76" t="s">
        <v>36</v>
      </c>
      <c r="J25" s="10" t="s">
        <v>72</v>
      </c>
      <c r="K25" s="75" t="s">
        <v>110</v>
      </c>
      <c r="L25" s="76" t="s">
        <v>36</v>
      </c>
      <c r="M25" s="10" t="s">
        <v>73</v>
      </c>
      <c r="N25" s="75" t="s">
        <v>110</v>
      </c>
      <c r="O25" s="76" t="s">
        <v>36</v>
      </c>
      <c r="P25" s="10" t="s">
        <v>110</v>
      </c>
      <c r="Q25" s="75" t="s">
        <v>36</v>
      </c>
    </row>
    <row r="26" spans="2:17" ht="15">
      <c r="B26" s="2" t="s">
        <v>75</v>
      </c>
      <c r="C26" s="3">
        <v>206422</v>
      </c>
      <c r="D26" s="20" t="s">
        <v>20</v>
      </c>
      <c r="E26" s="68">
        <v>186128</v>
      </c>
      <c r="F26" s="21">
        <f>E26/C26*100</f>
        <v>90.16868357054965</v>
      </c>
      <c r="G26" s="20" t="s">
        <v>4</v>
      </c>
      <c r="H26" s="68">
        <v>5029</v>
      </c>
      <c r="I26" s="21">
        <f>H26/C26*100</f>
        <v>2.436271327668562</v>
      </c>
      <c r="J26" s="20" t="s">
        <v>12</v>
      </c>
      <c r="K26" s="68">
        <v>3890</v>
      </c>
      <c r="L26" s="21">
        <f>K26/C26*100</f>
        <v>1.884489056399027</v>
      </c>
      <c r="M26" s="20" t="s">
        <v>5</v>
      </c>
      <c r="N26" s="68">
        <v>1927</v>
      </c>
      <c r="O26" s="21">
        <f>N26/C26*100</f>
        <v>0.9335245274244024</v>
      </c>
      <c r="P26" s="68">
        <f>C26-E26-H26-K26-N26</f>
        <v>9448</v>
      </c>
      <c r="Q26" s="77">
        <f>100-F26-I26-L26-0</f>
        <v>5.5105560453827644</v>
      </c>
    </row>
    <row r="27" spans="2:17" ht="15">
      <c r="B27" s="4" t="s">
        <v>74</v>
      </c>
      <c r="C27" s="5">
        <v>54676</v>
      </c>
      <c r="D27" s="12" t="s">
        <v>27</v>
      </c>
      <c r="E27" s="69">
        <v>28294</v>
      </c>
      <c r="F27" s="13">
        <f aca="true" t="shared" si="12" ref="F27:F30">E27/C27*100</f>
        <v>51.74848196649352</v>
      </c>
      <c r="G27" s="12" t="s">
        <v>12</v>
      </c>
      <c r="H27" s="69">
        <v>5639</v>
      </c>
      <c r="I27" s="13">
        <f aca="true" t="shared" si="13" ref="I27:I30">H27/C27*100</f>
        <v>10.313483063867144</v>
      </c>
      <c r="J27" s="12" t="s">
        <v>6</v>
      </c>
      <c r="K27" s="69">
        <v>3970</v>
      </c>
      <c r="L27" s="13">
        <f aca="true" t="shared" si="14" ref="L27:L30">K27/C27*100</f>
        <v>7.260955446631064</v>
      </c>
      <c r="M27" s="12" t="s">
        <v>26</v>
      </c>
      <c r="N27" s="69">
        <v>3350</v>
      </c>
      <c r="O27" s="13">
        <f>N27/C27*100</f>
        <v>6.1270027068549275</v>
      </c>
      <c r="P27" s="69">
        <f aca="true" t="shared" si="15" ref="P27:P30">C27-E27-H27-K27-N27</f>
        <v>13423</v>
      </c>
      <c r="Q27" s="14">
        <f aca="true" t="shared" si="16" ref="Q27:Q29">100-F27-I27-L27-0</f>
        <v>30.677079523008267</v>
      </c>
    </row>
    <row r="28" spans="2:17" ht="15">
      <c r="B28" s="4" t="s">
        <v>123</v>
      </c>
      <c r="C28" s="5">
        <v>40839</v>
      </c>
      <c r="D28" s="12" t="s">
        <v>27</v>
      </c>
      <c r="E28" s="69">
        <v>26521</v>
      </c>
      <c r="F28" s="13">
        <f t="shared" si="12"/>
        <v>64.94037562134234</v>
      </c>
      <c r="G28" s="12" t="s">
        <v>6</v>
      </c>
      <c r="H28" s="69">
        <v>3738</v>
      </c>
      <c r="I28" s="13">
        <f t="shared" si="13"/>
        <v>9.153015499889811</v>
      </c>
      <c r="J28" s="12" t="s">
        <v>11</v>
      </c>
      <c r="K28" s="69">
        <v>2069</v>
      </c>
      <c r="L28" s="13">
        <f t="shared" si="14"/>
        <v>5.066235706065281</v>
      </c>
      <c r="M28" s="12" t="s">
        <v>18</v>
      </c>
      <c r="N28" s="69">
        <v>1551</v>
      </c>
      <c r="O28" s="13">
        <f aca="true" t="shared" si="17" ref="O28:O30">N28/C28*100</f>
        <v>3.797840299713509</v>
      </c>
      <c r="P28" s="69">
        <f t="shared" si="15"/>
        <v>6960</v>
      </c>
      <c r="Q28" s="14">
        <f t="shared" si="16"/>
        <v>20.840373172702567</v>
      </c>
    </row>
    <row r="29" spans="2:17" ht="15">
      <c r="B29" s="4" t="s">
        <v>174</v>
      </c>
      <c r="C29" s="5">
        <v>22271</v>
      </c>
      <c r="D29" s="12" t="s">
        <v>27</v>
      </c>
      <c r="E29" s="69">
        <v>4261</v>
      </c>
      <c r="F29" s="13">
        <f t="shared" si="12"/>
        <v>19.132504153383323</v>
      </c>
      <c r="G29" s="12" t="s">
        <v>12</v>
      </c>
      <c r="H29" s="69">
        <v>3751</v>
      </c>
      <c r="I29" s="13">
        <f t="shared" si="13"/>
        <v>16.842530645233712</v>
      </c>
      <c r="J29" s="12" t="s">
        <v>6</v>
      </c>
      <c r="K29" s="69">
        <v>2973</v>
      </c>
      <c r="L29" s="13">
        <f t="shared" si="14"/>
        <v>13.349198509272147</v>
      </c>
      <c r="M29" s="12" t="s">
        <v>10</v>
      </c>
      <c r="N29" s="69">
        <v>1519</v>
      </c>
      <c r="O29" s="13">
        <f t="shared" si="17"/>
        <v>6.820528938978941</v>
      </c>
      <c r="P29" s="69">
        <f t="shared" si="15"/>
        <v>9767</v>
      </c>
      <c r="Q29" s="14">
        <f t="shared" si="16"/>
        <v>50.67576669211082</v>
      </c>
    </row>
    <row r="30" spans="2:17" ht="15">
      <c r="B30" s="16" t="s">
        <v>179</v>
      </c>
      <c r="C30" s="17">
        <v>15960</v>
      </c>
      <c r="D30" s="18" t="s">
        <v>27</v>
      </c>
      <c r="E30" s="70">
        <v>13579</v>
      </c>
      <c r="F30" s="19">
        <f t="shared" si="12"/>
        <v>85.08145363408521</v>
      </c>
      <c r="G30" s="18" t="s">
        <v>6</v>
      </c>
      <c r="H30" s="70">
        <v>762</v>
      </c>
      <c r="I30" s="19">
        <f t="shared" si="13"/>
        <v>4.774436090225564</v>
      </c>
      <c r="J30" s="18" t="s">
        <v>26</v>
      </c>
      <c r="K30" s="70">
        <v>366</v>
      </c>
      <c r="L30" s="19">
        <f t="shared" si="14"/>
        <v>2.293233082706767</v>
      </c>
      <c r="M30" s="18" t="s">
        <v>8</v>
      </c>
      <c r="N30" s="70">
        <v>253</v>
      </c>
      <c r="O30" s="19">
        <f t="shared" si="17"/>
        <v>1.5852130325814537</v>
      </c>
      <c r="P30" s="70">
        <f t="shared" si="15"/>
        <v>1000</v>
      </c>
      <c r="Q30" s="22">
        <f>100-F30-I30-L30-0</f>
        <v>7.850877192982463</v>
      </c>
    </row>
    <row r="33" spans="3:17" ht="15">
      <c r="C33" s="78" t="s">
        <v>84</v>
      </c>
      <c r="E33" s="23"/>
      <c r="F33" s="23"/>
      <c r="H33" s="23"/>
      <c r="I33" s="23"/>
      <c r="K33" s="23"/>
      <c r="L33" s="23"/>
      <c r="N33" s="23"/>
      <c r="O33" s="23"/>
      <c r="P33" s="23"/>
      <c r="Q33" s="23"/>
    </row>
    <row r="34" spans="2:17" ht="15">
      <c r="B34" s="213" t="s">
        <v>68</v>
      </c>
      <c r="C34" s="213" t="s">
        <v>69</v>
      </c>
      <c r="D34" s="215" t="s">
        <v>125</v>
      </c>
      <c r="E34" s="216"/>
      <c r="F34" s="216"/>
      <c r="G34" s="216"/>
      <c r="H34" s="216"/>
      <c r="I34" s="216"/>
      <c r="J34" s="216"/>
      <c r="K34" s="216"/>
      <c r="L34" s="216"/>
      <c r="M34" s="227"/>
      <c r="N34" s="227"/>
      <c r="O34" s="228"/>
      <c r="P34" s="219" t="s">
        <v>126</v>
      </c>
      <c r="Q34" s="220"/>
    </row>
    <row r="35" spans="2:17" ht="15">
      <c r="B35" s="214"/>
      <c r="C35" s="214"/>
      <c r="D35" s="10" t="s">
        <v>70</v>
      </c>
      <c r="E35" s="75" t="s">
        <v>110</v>
      </c>
      <c r="F35" s="76" t="s">
        <v>36</v>
      </c>
      <c r="G35" s="10" t="s">
        <v>71</v>
      </c>
      <c r="H35" s="75" t="s">
        <v>110</v>
      </c>
      <c r="I35" s="76" t="s">
        <v>36</v>
      </c>
      <c r="J35" s="10" t="s">
        <v>72</v>
      </c>
      <c r="K35" s="75" t="s">
        <v>110</v>
      </c>
      <c r="L35" s="76" t="s">
        <v>36</v>
      </c>
      <c r="M35" s="10" t="s">
        <v>73</v>
      </c>
      <c r="N35" s="75" t="s">
        <v>110</v>
      </c>
      <c r="O35" s="76" t="s">
        <v>36</v>
      </c>
      <c r="P35" s="10" t="s">
        <v>110</v>
      </c>
      <c r="Q35" s="75" t="s">
        <v>36</v>
      </c>
    </row>
    <row r="36" spans="2:17" ht="15">
      <c r="B36" s="2" t="s">
        <v>127</v>
      </c>
      <c r="C36" s="3">
        <v>100620</v>
      </c>
      <c r="D36" s="20" t="s">
        <v>27</v>
      </c>
      <c r="E36" s="68">
        <v>91889</v>
      </c>
      <c r="F36" s="21">
        <f>E36/C36*100</f>
        <v>91.32279864838004</v>
      </c>
      <c r="G36" s="20" t="s">
        <v>12</v>
      </c>
      <c r="H36" s="68">
        <v>2484</v>
      </c>
      <c r="I36" s="21">
        <f>H36/C36*100</f>
        <v>2.4686940966010735</v>
      </c>
      <c r="J36" s="20" t="s">
        <v>11</v>
      </c>
      <c r="K36" s="68">
        <v>1150</v>
      </c>
      <c r="L36" s="21">
        <f>K36/C36*100</f>
        <v>1.142913933611608</v>
      </c>
      <c r="M36" s="20" t="s">
        <v>10</v>
      </c>
      <c r="N36" s="68">
        <v>882</v>
      </c>
      <c r="O36" s="21">
        <f>N36/C36*100</f>
        <v>0.8765652951699463</v>
      </c>
      <c r="P36" s="68">
        <f>C36-E36-H36-K36-N36</f>
        <v>4215</v>
      </c>
      <c r="Q36" s="77">
        <f>100-F36-I36-L36-0</f>
        <v>5.065593321407276</v>
      </c>
    </row>
    <row r="37" spans="2:17" ht="15">
      <c r="B37" s="4" t="s">
        <v>95</v>
      </c>
      <c r="C37" s="5">
        <v>68570</v>
      </c>
      <c r="D37" s="12" t="s">
        <v>20</v>
      </c>
      <c r="E37" s="69">
        <v>67804</v>
      </c>
      <c r="F37" s="13">
        <f aca="true" t="shared" si="18" ref="F37:F40">E37/C37*100</f>
        <v>98.88289339361236</v>
      </c>
      <c r="G37" s="12" t="s">
        <v>27</v>
      </c>
      <c r="H37" s="69">
        <v>173</v>
      </c>
      <c r="I37" s="13">
        <f aca="true" t="shared" si="19" ref="I37:I40">H37/C37*100</f>
        <v>0.25229692285255945</v>
      </c>
      <c r="J37" s="12" t="s">
        <v>4</v>
      </c>
      <c r="K37" s="69">
        <v>126</v>
      </c>
      <c r="L37" s="13">
        <f aca="true" t="shared" si="20" ref="L37:L40">K37/C37*100</f>
        <v>0.18375382820475428</v>
      </c>
      <c r="M37" s="12" t="s">
        <v>14</v>
      </c>
      <c r="N37" s="69">
        <v>55</v>
      </c>
      <c r="O37" s="13">
        <f>N37/C37*100</f>
        <v>0.08021000437509114</v>
      </c>
      <c r="P37" s="69">
        <f aca="true" t="shared" si="21" ref="P37:P40">C37-E37-H37-K37-N37</f>
        <v>412</v>
      </c>
      <c r="Q37" s="14">
        <f aca="true" t="shared" si="22" ref="Q37:Q39">100-F37-I37-L37-0</f>
        <v>0.681055855330323</v>
      </c>
    </row>
    <row r="38" spans="2:17" ht="15">
      <c r="B38" s="4" t="s">
        <v>173</v>
      </c>
      <c r="C38" s="5">
        <v>63670</v>
      </c>
      <c r="D38" s="12" t="s">
        <v>6</v>
      </c>
      <c r="E38" s="69">
        <v>25810</v>
      </c>
      <c r="F38" s="13">
        <f t="shared" si="18"/>
        <v>40.53714465211245</v>
      </c>
      <c r="G38" s="12" t="s">
        <v>26</v>
      </c>
      <c r="H38" s="69">
        <v>17605</v>
      </c>
      <c r="I38" s="13">
        <f t="shared" si="19"/>
        <v>27.650384796607508</v>
      </c>
      <c r="J38" s="12" t="s">
        <v>18</v>
      </c>
      <c r="K38" s="69">
        <v>8273</v>
      </c>
      <c r="L38" s="13">
        <f t="shared" si="20"/>
        <v>12.993560546568242</v>
      </c>
      <c r="M38" s="12" t="s">
        <v>5</v>
      </c>
      <c r="N38" s="69">
        <v>4162</v>
      </c>
      <c r="O38" s="13">
        <f aca="true" t="shared" si="23" ref="O38:O40">N38/C38*100</f>
        <v>6.536830532432856</v>
      </c>
      <c r="P38" s="69">
        <f t="shared" si="21"/>
        <v>7820</v>
      </c>
      <c r="Q38" s="14">
        <f t="shared" si="22"/>
        <v>18.818910004711796</v>
      </c>
    </row>
    <row r="39" spans="2:17" ht="15">
      <c r="B39" s="4" t="s">
        <v>75</v>
      </c>
      <c r="C39" s="5">
        <v>52804</v>
      </c>
      <c r="D39" s="12" t="s">
        <v>20</v>
      </c>
      <c r="E39" s="69">
        <v>44554</v>
      </c>
      <c r="F39" s="13">
        <f t="shared" si="18"/>
        <v>84.37618362245286</v>
      </c>
      <c r="G39" s="12" t="s">
        <v>4</v>
      </c>
      <c r="H39" s="69">
        <v>3455</v>
      </c>
      <c r="I39" s="13">
        <f t="shared" si="19"/>
        <v>6.543064919324294</v>
      </c>
      <c r="J39" s="12" t="s">
        <v>27</v>
      </c>
      <c r="K39" s="69">
        <v>996</v>
      </c>
      <c r="L39" s="13">
        <f t="shared" si="20"/>
        <v>1.8862207408529656</v>
      </c>
      <c r="M39" s="12" t="s">
        <v>12</v>
      </c>
      <c r="N39" s="69">
        <v>770</v>
      </c>
      <c r="O39" s="13">
        <f t="shared" si="23"/>
        <v>1.458222861904401</v>
      </c>
      <c r="P39" s="69">
        <f t="shared" si="21"/>
        <v>3029</v>
      </c>
      <c r="Q39" s="14">
        <f t="shared" si="22"/>
        <v>7.194530717369884</v>
      </c>
    </row>
    <row r="40" spans="2:17" ht="15">
      <c r="B40" s="16" t="s">
        <v>124</v>
      </c>
      <c r="C40" s="17">
        <v>19514</v>
      </c>
      <c r="D40" s="18" t="s">
        <v>3</v>
      </c>
      <c r="E40" s="70">
        <v>2421</v>
      </c>
      <c r="F40" s="19">
        <f t="shared" si="18"/>
        <v>12.406477400840423</v>
      </c>
      <c r="G40" s="18" t="s">
        <v>10</v>
      </c>
      <c r="H40" s="70">
        <v>2129</v>
      </c>
      <c r="I40" s="19">
        <f t="shared" si="19"/>
        <v>10.91011581428718</v>
      </c>
      <c r="J40" s="18" t="s">
        <v>27</v>
      </c>
      <c r="K40" s="70">
        <v>2086</v>
      </c>
      <c r="L40" s="19">
        <f t="shared" si="20"/>
        <v>10.689761197089268</v>
      </c>
      <c r="M40" s="18" t="s">
        <v>20</v>
      </c>
      <c r="N40" s="70">
        <v>1955</v>
      </c>
      <c r="O40" s="19">
        <f t="shared" si="23"/>
        <v>10.018448293532849</v>
      </c>
      <c r="P40" s="70">
        <f t="shared" si="21"/>
        <v>10923</v>
      </c>
      <c r="Q40" s="22">
        <f>100-F40-I40-L40-0</f>
        <v>65.99364558778312</v>
      </c>
    </row>
    <row r="41" ht="15">
      <c r="B41" s="1" t="s">
        <v>189</v>
      </c>
    </row>
    <row r="42" ht="15">
      <c r="B42" s="143" t="s">
        <v>121</v>
      </c>
    </row>
  </sheetData>
  <mergeCells count="16">
    <mergeCell ref="B5:B6"/>
    <mergeCell ref="C5:C6"/>
    <mergeCell ref="D5:O5"/>
    <mergeCell ref="P5:Q5"/>
    <mergeCell ref="B34:B35"/>
    <mergeCell ref="C34:C35"/>
    <mergeCell ref="D34:O34"/>
    <mergeCell ref="P34:Q34"/>
    <mergeCell ref="B14:B15"/>
    <mergeCell ref="C14:C15"/>
    <mergeCell ref="D14:O14"/>
    <mergeCell ref="P14:Q14"/>
    <mergeCell ref="B24:B25"/>
    <mergeCell ref="C24:C25"/>
    <mergeCell ref="D24:O24"/>
    <mergeCell ref="P24:Q24"/>
  </mergeCells>
  <hyperlinks>
    <hyperlink ref="B42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  <ignoredErrors>
    <ignoredError sqref="P7:P11 P16:P20 P26:P30 P36:P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2015-10-20T08:26:11Z</dcterms:modified>
  <cp:category/>
  <cp:version/>
  <cp:contentType/>
  <cp:contentStatus/>
</cp:coreProperties>
</file>