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U:\M635-COLLECTION_DISSEMINATION_MODELLING\E1-Publications\03 - Statistics Explained\2024\8. Potatoes\SE graphics\"/>
    </mc:Choice>
  </mc:AlternateContent>
  <xr:revisionPtr revIDLastSave="0" documentId="13_ncr:1_{8B2426CF-89EF-43C2-AE65-58972EAAFA20}" xr6:coauthVersionLast="47" xr6:coauthVersionMax="47" xr10:uidLastSave="{00000000-0000-0000-0000-000000000000}"/>
  <bookViews>
    <workbookView xWindow="-120" yWindow="-120" windowWidth="29040" windowHeight="15840" tabRatio="772" xr2:uid="{00000000-000D-0000-FFFF-FFFF00000000}"/>
  </bookViews>
  <sheets>
    <sheet name="HOME" sheetId="48" r:id="rId1"/>
    <sheet name="F1" sheetId="61" r:id="rId2"/>
    <sheet name="F2" sheetId="65" r:id="rId3"/>
    <sheet name="T1" sheetId="60" r:id="rId4"/>
    <sheet name="F3" sheetId="76" r:id="rId5"/>
    <sheet name="F4" sheetId="72" r:id="rId6"/>
    <sheet name="F5" sheetId="77" r:id="rId7"/>
    <sheet name="F6" sheetId="53" r:id="rId8"/>
    <sheet name="F7" sheetId="78" r:id="rId9"/>
    <sheet name="T2" sheetId="62" r:id="rId10"/>
    <sheet name="T3" sheetId="64" r:id="rId11"/>
    <sheet name="Source data" sheetId="75" r:id="rId12"/>
    <sheet name="apro_cpsh1" sheetId="51" r:id="rId13"/>
    <sheet name="ef_lus_allcrops" sheetId="59" r:id="rId14"/>
    <sheet name="Organic" sheetId="73" r:id="rId15"/>
    <sheet name="aact_eaa01" sheetId="56" r:id="rId16"/>
    <sheet name="apri_pi15_outa" sheetId="80" r:id="rId17"/>
    <sheet name="prc_hicp_aind" sheetId="79" r:id="rId18"/>
    <sheet name="DS-045409" sheetId="71" r:id="rId19"/>
  </sheets>
  <definedNames>
    <definedName name="_Extra">'T3'!$B$1</definedName>
    <definedName name="_ExtraEUtrade">#REF!</definedName>
    <definedName name="_F1">'F4'!$B$1</definedName>
    <definedName name="_F2">#REF!</definedName>
    <definedName name="_F3">'F6'!$B$1</definedName>
    <definedName name="_xlnm._FilterDatabase" localSheetId="1" hidden="1">'F1'!$A$1:$A$2</definedName>
    <definedName name="_xlnm._FilterDatabase" localSheetId="2" hidden="1">'F2'!$A$1:$A$2</definedName>
    <definedName name="_xlnm._FilterDatabase" localSheetId="5" hidden="1">'F4'!$A$1:$A$2</definedName>
    <definedName name="_xlnm._FilterDatabase" localSheetId="7" hidden="1">'F6'!$A$1:$A$2</definedName>
    <definedName name="_xlnm._FilterDatabase" localSheetId="3" hidden="1">'T1'!$A$1:$A$2</definedName>
    <definedName name="_xlnm._FilterDatabase" localSheetId="9" hidden="1">'T2'!$A$1:$A$2</definedName>
    <definedName name="_xlnm._FilterDatabase" localSheetId="10" hidden="1">'T3'!$A$1:$A$2</definedName>
    <definedName name="_Intra">'T2'!$B$1</definedName>
    <definedName name="_Princeindices">'F7'!$B$3</definedName>
    <definedName name="_Sharepotarea">'F3'!$B$2</definedName>
    <definedName name="_Sharepotprodva">'F5'!$B$2</definedName>
    <definedName name="_xlnm.Print_Titles" localSheetId="1">'F1'!$B:$C,'F1'!#REF!</definedName>
    <definedName name="_xlnm.Print_Titles" localSheetId="2">'F2'!$B:$C,'F2'!#REF!</definedName>
    <definedName name="_xlnm.Print_Titles" localSheetId="5">'F4'!$B:$C,'F4'!#REF!</definedName>
    <definedName name="_xlnm.Print_Titles" localSheetId="7">'F6'!$B:$C,'F6'!#REF!</definedName>
    <definedName name="_xlnm.Print_Titles" localSheetId="3">'T1'!$B:$B,'T1'!#REF!</definedName>
    <definedName name="_xlnm.Print_Titles" localSheetId="9">'T2'!$B:$B,'T2'!#REF!</definedName>
    <definedName name="_xlnm.Print_Titles" localSheetId="10">'T3'!$B:$B,'T3'!#REF!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5" i="71" l="1"/>
  <c r="M334" i="71"/>
  <c r="M333" i="71"/>
  <c r="M332" i="71"/>
  <c r="M331" i="71"/>
  <c r="M330" i="71"/>
  <c r="M329" i="71"/>
  <c r="M328" i="71"/>
  <c r="M327" i="71"/>
  <c r="M326" i="71"/>
  <c r="M325" i="71"/>
  <c r="M324" i="71"/>
  <c r="M323" i="71"/>
  <c r="M322" i="71"/>
  <c r="M321" i="71"/>
  <c r="M320" i="71"/>
  <c r="M319" i="71"/>
  <c r="M318" i="71"/>
  <c r="M317" i="71"/>
  <c r="M316" i="71"/>
  <c r="M315" i="71"/>
  <c r="M314" i="71"/>
  <c r="M313" i="71"/>
  <c r="M312" i="71"/>
  <c r="M311" i="71"/>
  <c r="M310" i="71"/>
  <c r="M309" i="71"/>
  <c r="M308" i="71"/>
  <c r="M307" i="71"/>
  <c r="M306" i="71"/>
  <c r="M305" i="71"/>
  <c r="M304" i="71"/>
  <c r="M303" i="71"/>
  <c r="M302" i="71"/>
  <c r="M301" i="71"/>
  <c r="M300" i="71"/>
  <c r="M299" i="71"/>
  <c r="M298" i="71"/>
  <c r="M297" i="71"/>
  <c r="M296" i="71"/>
  <c r="M295" i="71"/>
  <c r="M294" i="71"/>
  <c r="M293" i="71"/>
  <c r="M292" i="71"/>
  <c r="M291" i="71"/>
  <c r="M290" i="71"/>
  <c r="M289" i="71"/>
  <c r="M288" i="71"/>
  <c r="M287" i="71"/>
  <c r="M286" i="71"/>
  <c r="M285" i="71"/>
  <c r="M284" i="71"/>
  <c r="M283" i="71"/>
  <c r="M282" i="71"/>
  <c r="M281" i="71"/>
  <c r="M280" i="71"/>
  <c r="M279" i="71"/>
  <c r="M278" i="71"/>
  <c r="M277" i="71"/>
  <c r="M276" i="71"/>
  <c r="M275" i="71"/>
  <c r="M274" i="71"/>
  <c r="M273" i="71"/>
  <c r="M272" i="71"/>
  <c r="M271" i="71"/>
  <c r="M270" i="71"/>
  <c r="M269" i="71"/>
  <c r="M268" i="71"/>
  <c r="M267" i="71"/>
  <c r="M266" i="71"/>
  <c r="M265" i="71"/>
  <c r="M264" i="71"/>
  <c r="M263" i="71"/>
  <c r="M262" i="71"/>
  <c r="M261" i="71"/>
  <c r="M260" i="71"/>
  <c r="M259" i="71"/>
  <c r="M258" i="71"/>
  <c r="M257" i="71"/>
  <c r="M256" i="71"/>
  <c r="M255" i="71"/>
  <c r="M254" i="71"/>
  <c r="M253" i="71"/>
  <c r="M252" i="71"/>
  <c r="M251" i="71"/>
  <c r="M250" i="71"/>
  <c r="M249" i="71"/>
  <c r="M248" i="71"/>
  <c r="M247" i="71"/>
  <c r="M246" i="71"/>
  <c r="M245" i="71"/>
  <c r="M244" i="71"/>
  <c r="M243" i="71"/>
  <c r="M242" i="71"/>
  <c r="M241" i="71"/>
  <c r="M240" i="71"/>
  <c r="M239" i="71"/>
  <c r="M238" i="71"/>
  <c r="M237" i="71"/>
  <c r="M236" i="71"/>
  <c r="M235" i="71"/>
  <c r="M234" i="71"/>
  <c r="M233" i="71"/>
  <c r="M232" i="71"/>
  <c r="M231" i="71"/>
  <c r="M230" i="71"/>
  <c r="M229" i="71"/>
  <c r="M228" i="71"/>
  <c r="M227" i="71"/>
  <c r="M226" i="71"/>
  <c r="M225" i="71"/>
  <c r="M224" i="71"/>
  <c r="M223" i="71"/>
  <c r="M222" i="71"/>
  <c r="M221" i="71"/>
  <c r="M220" i="71"/>
  <c r="M219" i="71"/>
  <c r="M218" i="71"/>
  <c r="M217" i="71"/>
  <c r="M216" i="71"/>
  <c r="M215" i="71"/>
  <c r="M214" i="71"/>
  <c r="M213" i="71"/>
  <c r="M212" i="71"/>
  <c r="M211" i="71"/>
  <c r="M210" i="71"/>
  <c r="M209" i="71"/>
  <c r="M208" i="71"/>
  <c r="M207" i="71"/>
  <c r="M206" i="71"/>
  <c r="M205" i="71"/>
  <c r="M204" i="71"/>
  <c r="M203" i="71"/>
  <c r="M202" i="71"/>
  <c r="M201" i="71"/>
  <c r="M200" i="71"/>
  <c r="M199" i="71"/>
  <c r="M198" i="71"/>
  <c r="M197" i="71"/>
  <c r="M196" i="71"/>
  <c r="M195" i="71"/>
  <c r="M194" i="71"/>
  <c r="M193" i="71"/>
  <c r="M192" i="71"/>
  <c r="M191" i="71"/>
  <c r="M190" i="71"/>
  <c r="M189" i="71"/>
  <c r="L330" i="71"/>
  <c r="L327" i="71"/>
  <c r="L326" i="71"/>
  <c r="L319" i="71"/>
  <c r="L317" i="71"/>
  <c r="L315" i="71"/>
  <c r="L314" i="71"/>
  <c r="L310" i="71"/>
  <c r="L307" i="71"/>
  <c r="L306" i="71"/>
  <c r="L302" i="71"/>
  <c r="L300" i="71"/>
  <c r="L299" i="71"/>
  <c r="L297" i="71"/>
  <c r="L296" i="71"/>
  <c r="L295" i="71"/>
  <c r="L293" i="71"/>
  <c r="L291" i="71"/>
  <c r="L288" i="71"/>
  <c r="L283" i="71"/>
  <c r="L282" i="71"/>
  <c r="L277" i="71"/>
  <c r="L269" i="71"/>
  <c r="L270" i="71" a="1"/>
  <c r="L270" i="71" s="1"/>
  <c r="L271" i="71" a="1"/>
  <c r="L271" i="71" s="1"/>
  <c r="L272" i="71" a="1"/>
  <c r="L272" i="71" s="1"/>
  <c r="L268" i="71"/>
  <c r="L267" i="71"/>
  <c r="L266" i="71"/>
  <c r="L265" i="71"/>
  <c r="L264" i="71"/>
  <c r="L263" i="71"/>
  <c r="L262" i="71"/>
  <c r="L260" i="71"/>
  <c r="L252" i="71"/>
  <c r="L335" i="71"/>
  <c r="L334" i="71"/>
  <c r="L333" i="71"/>
  <c r="L332" i="71"/>
  <c r="L325" i="71"/>
  <c r="L324" i="71"/>
  <c r="L322" i="71"/>
  <c r="L320" i="71"/>
  <c r="L318" i="71"/>
  <c r="L316" i="71"/>
  <c r="L312" i="71"/>
  <c r="L303" i="71"/>
  <c r="L294" i="71"/>
  <c r="L292" i="71"/>
  <c r="L289" i="71"/>
  <c r="L287" i="71"/>
  <c r="L285" i="71"/>
  <c r="L284" i="71"/>
  <c r="L281" i="71"/>
  <c r="L273" i="71"/>
  <c r="L255" i="71"/>
  <c r="L254" i="71"/>
  <c r="L253" i="71"/>
  <c r="L251" i="71"/>
  <c r="L323" i="71"/>
  <c r="L313" i="71"/>
  <c r="L311" i="71"/>
  <c r="L309" i="71"/>
  <c r="L308" i="71"/>
  <c r="L290" i="71"/>
  <c r="L280" i="71"/>
  <c r="L279" i="71"/>
  <c r="L278" i="71"/>
  <c r="L275" i="71"/>
  <c r="L274" i="71"/>
  <c r="L258" i="71"/>
  <c r="L257" i="71"/>
  <c r="L256" i="71"/>
  <c r="L328" i="71"/>
  <c r="L321" i="71"/>
  <c r="L304" i="71"/>
  <c r="L301" i="71"/>
  <c r="L249" i="71"/>
  <c r="L248" i="71"/>
  <c r="L247" i="71"/>
  <c r="L246" i="71"/>
  <c r="L245" i="71"/>
  <c r="L244" i="71"/>
  <c r="L243" i="71"/>
  <c r="L242" i="71"/>
  <c r="L241" i="71"/>
  <c r="L240" i="71"/>
  <c r="L239" i="71"/>
  <c r="L238" i="71"/>
  <c r="L237" i="71"/>
  <c r="L235" i="71"/>
  <c r="L234" i="71"/>
  <c r="L233" i="71"/>
  <c r="L232" i="71"/>
  <c r="L231" i="71"/>
  <c r="L230" i="71"/>
  <c r="L228" i="71"/>
  <c r="L226" i="71"/>
  <c r="L225" i="71"/>
  <c r="L224" i="71"/>
  <c r="L223" i="71"/>
  <c r="L220" i="71"/>
  <c r="L219" i="71"/>
  <c r="L217" i="71"/>
  <c r="L216" i="71"/>
  <c r="L215" i="71"/>
  <c r="L250" i="71"/>
  <c r="L236" i="71"/>
  <c r="L222" i="71"/>
  <c r="L221" i="71"/>
  <c r="L212" i="71"/>
  <c r="L211" i="71"/>
  <c r="L210" i="71"/>
  <c r="L209" i="71"/>
  <c r="L208" i="71"/>
  <c r="L207" i="71"/>
  <c r="L206" i="71"/>
  <c r="L205" i="71"/>
  <c r="L204" i="71"/>
  <c r="L203" i="71"/>
  <c r="L202" i="71"/>
  <c r="L201" i="71"/>
  <c r="L200" i="71"/>
  <c r="L199" i="71"/>
  <c r="L197" i="71"/>
  <c r="L196" i="71"/>
  <c r="L195" i="71"/>
  <c r="L194" i="71"/>
  <c r="L193" i="71"/>
  <c r="L198" i="71"/>
  <c r="L191" i="71"/>
  <c r="L190" i="71"/>
  <c r="L331" i="71" a="1"/>
  <c r="L331" i="71" s="1"/>
  <c r="L329" i="71" a="1"/>
  <c r="L329" i="71" s="1"/>
  <c r="L298" i="71" a="1"/>
  <c r="L298" i="71" s="1"/>
  <c r="L286" i="71" a="1"/>
  <c r="L286" i="71" s="1"/>
  <c r="L276" i="71" a="1"/>
  <c r="L276" i="71" s="1"/>
  <c r="L229" i="71" a="1"/>
  <c r="L229" i="71" s="1"/>
  <c r="L227" i="71" a="1"/>
  <c r="L227" i="71" s="1"/>
  <c r="L218" i="71" a="1"/>
  <c r="L218" i="71" s="1"/>
  <c r="L214" i="71" a="1"/>
  <c r="L214" i="71" s="1"/>
  <c r="L213" i="71" a="1"/>
  <c r="L213" i="71" s="1"/>
  <c r="L192" i="71" a="1"/>
  <c r="L192" i="71" s="1"/>
  <c r="L189" i="71" a="1"/>
  <c r="L189" i="71" s="1"/>
  <c r="D88" i="71" l="1"/>
  <c r="H22" i="56"/>
  <c r="AT177" i="51"/>
  <c r="K42" i="56" l="1"/>
  <c r="K41" i="56"/>
  <c r="K40" i="56"/>
  <c r="N39" i="56"/>
  <c r="N38" i="56"/>
  <c r="N37" i="56"/>
  <c r="N36" i="56"/>
  <c r="N35" i="56"/>
  <c r="N34" i="56"/>
  <c r="N33" i="56"/>
  <c r="N32" i="56"/>
  <c r="N31" i="56"/>
  <c r="N30" i="56"/>
  <c r="N29" i="56"/>
  <c r="N28" i="56"/>
  <c r="N27" i="56"/>
  <c r="N26" i="56"/>
  <c r="N25" i="56"/>
  <c r="N24" i="56"/>
  <c r="N23" i="56"/>
  <c r="N22" i="56"/>
  <c r="N21" i="56"/>
  <c r="N20" i="56"/>
  <c r="N19" i="56"/>
  <c r="N18" i="56"/>
  <c r="N17" i="56"/>
  <c r="N16" i="56"/>
  <c r="N15" i="56"/>
  <c r="N14" i="56"/>
  <c r="N13" i="56"/>
  <c r="K12" i="56"/>
  <c r="K39" i="56"/>
  <c r="K38" i="56"/>
  <c r="K37" i="56"/>
  <c r="K36" i="56"/>
  <c r="K35" i="56"/>
  <c r="K34" i="56"/>
  <c r="K33" i="56"/>
  <c r="K32" i="56"/>
  <c r="K31" i="56"/>
  <c r="K30" i="56"/>
  <c r="K29" i="56"/>
  <c r="K28" i="56"/>
  <c r="K27" i="56"/>
  <c r="K26" i="56"/>
  <c r="K25" i="56"/>
  <c r="K24" i="56"/>
  <c r="K23" i="56"/>
  <c r="K22" i="56"/>
  <c r="K21" i="56"/>
  <c r="K20" i="56"/>
  <c r="K19" i="56"/>
  <c r="K18" i="56"/>
  <c r="K17" i="56"/>
  <c r="K16" i="56"/>
  <c r="K15" i="56"/>
  <c r="K14" i="56"/>
  <c r="K13" i="56"/>
  <c r="G36" i="60"/>
  <c r="G35" i="60"/>
  <c r="G34" i="60"/>
  <c r="G6" i="60"/>
  <c r="V11" i="51" l="1"/>
  <c r="T11" i="51"/>
  <c r="R11" i="51"/>
  <c r="P11" i="51"/>
  <c r="N11" i="51"/>
  <c r="L11" i="51"/>
  <c r="J11" i="51"/>
  <c r="H11" i="51"/>
  <c r="F11" i="51"/>
  <c r="D11" i="51"/>
  <c r="B11" i="51"/>
  <c r="T9" i="62" l="1"/>
  <c r="G7" i="60" l="1"/>
  <c r="G8" i="60"/>
  <c r="G9" i="60"/>
  <c r="G10" i="60"/>
  <c r="G11" i="60"/>
  <c r="G12" i="60"/>
  <c r="G13" i="60"/>
  <c r="G14" i="60"/>
  <c r="G15" i="60"/>
  <c r="G16" i="60"/>
  <c r="G17" i="60"/>
  <c r="G18" i="60"/>
  <c r="G19" i="60"/>
  <c r="G20" i="60"/>
  <c r="G21" i="60"/>
  <c r="G22" i="60"/>
  <c r="G23" i="60"/>
  <c r="G24" i="60"/>
  <c r="G25" i="60"/>
  <c r="G26" i="60"/>
  <c r="G27" i="60"/>
  <c r="G28" i="60"/>
  <c r="G29" i="60"/>
  <c r="G30" i="60"/>
  <c r="G31" i="60"/>
  <c r="G32" i="60"/>
  <c r="G33" i="60"/>
  <c r="T35" i="64" l="1"/>
  <c r="T28" i="64"/>
  <c r="T27" i="64"/>
  <c r="T19" i="64"/>
  <c r="T12" i="64"/>
  <c r="T11" i="64"/>
  <c r="T31" i="64"/>
  <c r="T15" i="64"/>
  <c r="T10" i="64" l="1"/>
  <c r="U10" i="64" s="1"/>
  <c r="S11" i="64"/>
  <c r="U11" i="64"/>
  <c r="U28" i="64"/>
  <c r="S28" i="64"/>
  <c r="S27" i="64"/>
  <c r="U27" i="64"/>
  <c r="S31" i="64"/>
  <c r="U31" i="64"/>
  <c r="U12" i="64"/>
  <c r="S12" i="64"/>
  <c r="S15" i="64"/>
  <c r="U15" i="64"/>
  <c r="S19" i="64"/>
  <c r="U19" i="64"/>
  <c r="S35" i="64"/>
  <c r="U35" i="64"/>
  <c r="T14" i="64"/>
  <c r="T18" i="64"/>
  <c r="T26" i="64"/>
  <c r="T30" i="64"/>
  <c r="T34" i="64"/>
  <c r="T9" i="64"/>
  <c r="T13" i="64"/>
  <c r="T17" i="64"/>
  <c r="T25" i="64"/>
  <c r="T29" i="64"/>
  <c r="T33" i="64"/>
  <c r="T16" i="64"/>
  <c r="T20" i="64"/>
  <c r="T32" i="64"/>
  <c r="T36" i="64"/>
  <c r="T17" i="62"/>
  <c r="T14" i="62"/>
  <c r="S10" i="64" l="1"/>
  <c r="T34" i="62"/>
  <c r="T35" i="62"/>
  <c r="T36" i="62"/>
  <c r="T26" i="62"/>
  <c r="T27" i="62"/>
  <c r="T25" i="62"/>
  <c r="T30" i="62"/>
  <c r="T29" i="62"/>
  <c r="T28" i="62"/>
  <c r="T33" i="62"/>
  <c r="T31" i="62"/>
  <c r="T32" i="62"/>
  <c r="U32" i="64"/>
  <c r="S32" i="64"/>
  <c r="U29" i="64"/>
  <c r="S29" i="64"/>
  <c r="U9" i="64"/>
  <c r="S9" i="64"/>
  <c r="S18" i="64"/>
  <c r="U18" i="64"/>
  <c r="U20" i="64"/>
  <c r="S20" i="64"/>
  <c r="S34" i="64"/>
  <c r="U34" i="64"/>
  <c r="S14" i="64"/>
  <c r="U14" i="64"/>
  <c r="U16" i="64"/>
  <c r="S16" i="64"/>
  <c r="U17" i="64"/>
  <c r="S17" i="64"/>
  <c r="S30" i="64"/>
  <c r="U30" i="64"/>
  <c r="U25" i="64"/>
  <c r="S25" i="64"/>
  <c r="U36" i="64"/>
  <c r="S36" i="64"/>
  <c r="U33" i="64"/>
  <c r="S33" i="64"/>
  <c r="U13" i="64"/>
  <c r="S13" i="64"/>
  <c r="S26" i="64"/>
  <c r="U26" i="64"/>
  <c r="T10" i="62"/>
  <c r="S10" i="62" s="1"/>
  <c r="T13" i="62"/>
  <c r="S13" i="62" s="1"/>
  <c r="T20" i="62"/>
  <c r="U20" i="62" s="1"/>
  <c r="T19" i="62"/>
  <c r="S19" i="62" s="1"/>
  <c r="U17" i="62"/>
  <c r="S17" i="62"/>
  <c r="U14" i="62"/>
  <c r="S14" i="62"/>
  <c r="T12" i="62"/>
  <c r="U12" i="62" s="1"/>
  <c r="T15" i="62"/>
  <c r="S15" i="62" s="1"/>
  <c r="T18" i="62"/>
  <c r="S18" i="62" s="1"/>
  <c r="T16" i="62"/>
  <c r="S16" i="62" s="1"/>
  <c r="T11" i="62"/>
  <c r="S11" i="62" s="1"/>
  <c r="U10" i="62" l="1"/>
  <c r="U13" i="62"/>
  <c r="U32" i="62"/>
  <c r="S32" i="62"/>
  <c r="S29" i="62"/>
  <c r="U29" i="62"/>
  <c r="U26" i="62"/>
  <c r="S26" i="62"/>
  <c r="S31" i="62"/>
  <c r="U31" i="62"/>
  <c r="U30" i="62"/>
  <c r="S30" i="62"/>
  <c r="U36" i="62"/>
  <c r="S36" i="62"/>
  <c r="U33" i="62"/>
  <c r="S33" i="62"/>
  <c r="S25" i="62"/>
  <c r="U25" i="62"/>
  <c r="U35" i="62"/>
  <c r="S35" i="62"/>
  <c r="U19" i="62"/>
  <c r="S28" i="62"/>
  <c r="U28" i="62"/>
  <c r="U27" i="62"/>
  <c r="S27" i="62"/>
  <c r="S34" i="62"/>
  <c r="U34" i="62"/>
  <c r="U15" i="62"/>
  <c r="S20" i="62"/>
  <c r="U16" i="62"/>
  <c r="U9" i="62"/>
  <c r="S9" i="62"/>
  <c r="U11" i="62"/>
  <c r="S12" i="62"/>
  <c r="U18" i="62"/>
  <c r="H7" i="60" l="1"/>
  <c r="H9" i="60"/>
  <c r="H13" i="60"/>
  <c r="H17" i="60"/>
  <c r="H21" i="60"/>
  <c r="H25" i="60"/>
  <c r="H29" i="60"/>
  <c r="H33" i="60"/>
  <c r="H10" i="60"/>
  <c r="H14" i="60"/>
  <c r="H18" i="60"/>
  <c r="H22" i="60"/>
  <c r="H26" i="60"/>
  <c r="H30" i="60"/>
  <c r="H11" i="60"/>
  <c r="H15" i="60"/>
  <c r="H19" i="60"/>
  <c r="H23" i="60"/>
  <c r="H27" i="60"/>
  <c r="H31" i="60"/>
  <c r="H6" i="60"/>
  <c r="H8" i="60"/>
  <c r="H12" i="60"/>
  <c r="H16" i="60"/>
  <c r="H20" i="60"/>
  <c r="H24" i="60"/>
  <c r="H28" i="60"/>
  <c r="H32" i="60"/>
  <c r="L18" i="6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JEANTY Jean-Claude (ESTAT)</author>
  </authors>
  <commentList>
    <comment ref="B12" authorId="0" shapeId="0" xr:uid="{13B5EBDF-675C-4534-8CD5-3A2BA7B8ADAD}">
      <text>
        <r>
          <rPr>
            <b/>
            <sz val="9"/>
            <color indexed="81"/>
            <rFont val="Tahoma"/>
            <family val="2"/>
          </rPr>
          <t xml:space="preserve">Recensement agricole de mai 2000
https://statbel.fgov.be/fr/themes/agriculture-peche/exploitations-agricoles-et-horticoles/plus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<sst xmlns="http://schemas.openxmlformats.org/spreadsheetml/2006/main" count="8177" uniqueCount="459">
  <si>
    <t>Belgium</t>
  </si>
  <si>
    <t>Bulgaria</t>
  </si>
  <si>
    <t>Czechia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</si>
  <si>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</si>
  <si>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</si>
  <si>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</si>
  <si>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</si>
  <si>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</si>
  <si>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</si>
  <si>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</si>
  <si>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</si>
  <si>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</si>
  <si>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</si>
  <si>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</si>
  <si>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Netherlands</t>
  </si>
  <si>
    <t>Luxembourg</t>
  </si>
  <si>
    <t>Hungary</t>
  </si>
  <si>
    <t>Malta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</si>
  <si>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</si>
  <si>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</si>
  <si>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</si>
  <si>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</si>
  <si>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</si>
  <si>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</si>
  <si>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</si>
  <si>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</si>
  <si>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</si>
  <si>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</si>
  <si>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</si>
  <si>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Switzerland</t>
  </si>
  <si>
    <t>Montenegro</t>
  </si>
  <si>
    <t>North Macedonia</t>
  </si>
  <si>
    <t>Albania</t>
  </si>
  <si>
    <t>Serbia</t>
  </si>
  <si>
    <t>Bosnia and Herzegovina</t>
  </si>
  <si>
    <t>Germany</t>
  </si>
  <si>
    <t>:</t>
  </si>
  <si>
    <t>The EU potato sector</t>
  </si>
  <si>
    <t>(:) not available</t>
  </si>
  <si>
    <t/>
  </si>
  <si>
    <t>p</t>
  </si>
  <si>
    <t>e</t>
  </si>
  <si>
    <t>low reliability</t>
  </si>
  <si>
    <t>u</t>
  </si>
  <si>
    <t>provisional</t>
  </si>
  <si>
    <t>not significant</t>
  </si>
  <si>
    <t>n</t>
  </si>
  <si>
    <t>estimated</t>
  </si>
  <si>
    <t>d</t>
  </si>
  <si>
    <t>confidential</t>
  </si>
  <si>
    <t>c</t>
  </si>
  <si>
    <t>not available</t>
  </si>
  <si>
    <t>break in time series</t>
  </si>
  <si>
    <t>b</t>
  </si>
  <si>
    <t>Special value:</t>
  </si>
  <si>
    <t>Available flags: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</si>
  <si>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</si>
  <si>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</si>
  <si>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</si>
  <si>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</si>
  <si>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</si>
  <si>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</si>
  <si>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</si>
  <si>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</si>
  <si>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</si>
  <si>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</si>
  <si>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</si>
  <si>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</si>
  <si>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</si>
  <si>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</si>
  <si>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</si>
  <si>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</si>
  <si>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</si>
  <si>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</si>
  <si>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</si>
  <si>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</si>
  <si>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Extracted on</t>
  </si>
  <si>
    <t>Production</t>
  </si>
  <si>
    <t xml:space="preserve">Germany </t>
  </si>
  <si>
    <t>Production index</t>
  </si>
  <si>
    <t>Area Index</t>
  </si>
  <si>
    <t>TIME</t>
  </si>
  <si>
    <t>Value</t>
  </si>
  <si>
    <t>Total</t>
  </si>
  <si>
    <t>Holdings</t>
  </si>
  <si>
    <t>Bookmark</t>
  </si>
  <si>
    <t>Main crop potatoes</t>
  </si>
  <si>
    <t>Starch potatoes</t>
  </si>
  <si>
    <t>QUANTITY_IN_100KG</t>
  </si>
  <si>
    <t>2 - EXPORT</t>
  </si>
  <si>
    <t>FLOW</t>
  </si>
  <si>
    <t>PERIOD</t>
  </si>
  <si>
    <t>PARTNER</t>
  </si>
  <si>
    <t>Seeds</t>
  </si>
  <si>
    <t>Early</t>
  </si>
  <si>
    <t>Main</t>
  </si>
  <si>
    <t>Starch</t>
  </si>
  <si>
    <t>Top</t>
  </si>
  <si>
    <t>Country</t>
  </si>
  <si>
    <t>%</t>
  </si>
  <si>
    <t>Quantity</t>
  </si>
  <si>
    <t>Potatoes (including seed potatoes)</t>
  </si>
  <si>
    <t>Hectare</t>
  </si>
  <si>
    <t>Volume</t>
  </si>
  <si>
    <t>Share Organic/Total(%)</t>
  </si>
  <si>
    <t>Index, 2015=100</t>
  </si>
  <si>
    <t>Annual average index</t>
  </si>
  <si>
    <t>Potatoes</t>
  </si>
  <si>
    <t>2020</t>
  </si>
  <si>
    <t>2021</t>
  </si>
  <si>
    <t>European Union - 27 countries (from 2020)</t>
  </si>
  <si>
    <t>Nominal index</t>
  </si>
  <si>
    <t>Potatoes (including seeds)</t>
  </si>
  <si>
    <t>REPORTER/PRODUCT</t>
  </si>
  <si>
    <t>EU trade since 1988 by HS2,4,6 and CN8 [DS-645593]</t>
  </si>
  <si>
    <t>TOTAL - Total</t>
  </si>
  <si>
    <t>1 - IMPORT</t>
  </si>
  <si>
    <t>REPORTER</t>
  </si>
  <si>
    <t>PARTNER/PRODUCT</t>
  </si>
  <si>
    <t>EU</t>
  </si>
  <si>
    <t>Share of EU
holdings (%)</t>
  </si>
  <si>
    <t>1 000 tonnes</t>
  </si>
  <si>
    <t>Seed 
potatoes</t>
  </si>
  <si>
    <t>Early 
potatoes</t>
  </si>
  <si>
    <t>https://ec.europa.eu/eurostat/databrowser/bookmark/79355a81-94e3-4e23-aa33-ec9aa41558ab?lang=en</t>
  </si>
  <si>
    <t xml:space="preserve">Dataset: </t>
  </si>
  <si>
    <t>Crop production in EU standard humidity [apro_cpsh1__custom_11934937]</t>
  </si>
  <si>
    <t xml:space="preserve">Last updated: </t>
  </si>
  <si>
    <t>Time frequency</t>
  </si>
  <si>
    <t>Annual</t>
  </si>
  <si>
    <t>Crops</t>
  </si>
  <si>
    <t>Structure of production</t>
  </si>
  <si>
    <t>Area (cultivation/harvested/production) (1000 ha)</t>
  </si>
  <si>
    <t>2022</t>
  </si>
  <si>
    <t>2023</t>
  </si>
  <si>
    <t>2024</t>
  </si>
  <si>
    <t>GEO (Labels)</t>
  </si>
  <si>
    <t>Türkiye</t>
  </si>
  <si>
    <t>Kosovo*</t>
  </si>
  <si>
    <t>Special value</t>
  </si>
  <si>
    <t>definition differs (see metadata)</t>
  </si>
  <si>
    <t>Crop production in EU standard humidity [apro_cpsh1__custom_11935400]</t>
  </si>
  <si>
    <t>Harvested production in EU standard humidity (1000 t)</t>
  </si>
  <si>
    <t>https://ec.europa.eu/eurostat/databrowser/bookmark/4e041e62-bc1d-4329-a6e3-fb5c9931cb33?lang=en</t>
  </si>
  <si>
    <t>(2000 = 100, 2000 - 2023)</t>
  </si>
  <si>
    <r>
      <t>Source:</t>
    </r>
    <r>
      <rPr>
        <sz val="10"/>
        <color theme="1"/>
        <rFont val="Arial"/>
        <family val="2"/>
      </rPr>
      <t xml:space="preserve"> Eurostat (online data code: apro_cpsh1)</t>
    </r>
  </si>
  <si>
    <r>
      <t>Source:</t>
    </r>
    <r>
      <rPr>
        <sz val="10"/>
        <color theme="1"/>
        <rFont val="Arial"/>
        <family val="2"/>
      </rPr>
      <t xml:space="preserve"> Eurostat (online data code: apri_pi15_outa and prc_hicp_aind)</t>
    </r>
  </si>
  <si>
    <t>Other EU</t>
  </si>
  <si>
    <t>(2000 = 100, 2000-2023)</t>
  </si>
  <si>
    <t>Data extracted on 25/06/2024 11:32:02 from [ESTAT]</t>
  </si>
  <si>
    <t>Farms and hectares by type of crops, utilised agricultural area, economic size and NUTS 2 regions [ef_lus_allcrops__custom_11946572]</t>
  </si>
  <si>
    <t>27/02/2024 23:00</t>
  </si>
  <si>
    <t>Utilised agricultural area</t>
  </si>
  <si>
    <t>Unit of measure</t>
  </si>
  <si>
    <t>Holding</t>
  </si>
  <si>
    <t>Time</t>
  </si>
  <si>
    <t>SO_EUR (Labels)</t>
  </si>
  <si>
    <t>Zero euros</t>
  </si>
  <si>
    <t>Over zero euros to less than 2000 euros</t>
  </si>
  <si>
    <t>From 2 000 to 3 999 euros</t>
  </si>
  <si>
    <t>From 4 000 to 7 999 euros</t>
  </si>
  <si>
    <t>From 8 000 to 14 999 euros</t>
  </si>
  <si>
    <t>From 15 000 to 24 999 euros</t>
  </si>
  <si>
    <t>From 25 000 to 49 999 euros</t>
  </si>
  <si>
    <t>From 50 000 to 99 999 euros</t>
  </si>
  <si>
    <t>From 100 000 to 249 999 euros</t>
  </si>
  <si>
    <t>From 250 000 to 499 999 euros</t>
  </si>
  <si>
    <t>500 000 euros or over</t>
  </si>
  <si>
    <t>https://ec.europa.eu/eurostat/databrowser/bookmark/91b78dd2-6e30-4287-8a9c-aa0761b8485b?lang=en</t>
  </si>
  <si>
    <t>Data extracted on 25/06/2024 11:33:31 from [ESTAT]</t>
  </si>
  <si>
    <t>Farms and hectares by type of crops, utilised agricultural area, economic size and NUTS 2 regions [ef_lus_allcrops__custom_11946678]</t>
  </si>
  <si>
    <t>https://ec.europa.eu/eurostat/databrowser/bookmark/27d38b5f-f6f8-4bb8-9a00-fe6e4524dea7?lang=en</t>
  </si>
  <si>
    <t xml:space="preserve">(%, 2020) </t>
  </si>
  <si>
    <r>
      <t>Source:</t>
    </r>
    <r>
      <rPr>
        <sz val="10"/>
        <color theme="1"/>
        <rFont val="Arial"/>
        <family val="2"/>
      </rPr>
      <t xml:space="preserve"> Eurostat (online data code: ef_lus_allcrops)</t>
    </r>
  </si>
  <si>
    <t>&gt; €50 000 &lt; €250 000</t>
  </si>
  <si>
    <t>&gt; €250 000</t>
  </si>
  <si>
    <t>(% share of total, EU, 2020)</t>
  </si>
  <si>
    <t>&lt; €2 000</t>
  </si>
  <si>
    <t>&gt; €2 000 &lt; €8 000</t>
  </si>
  <si>
    <t>&gt; €8 000 &lt; €25 000</t>
  </si>
  <si>
    <t>&gt; €25 000 &lt; €50 000</t>
  </si>
  <si>
    <t>Data extracted on 25/06/2024 14:47:54 from [ESTAT]</t>
  </si>
  <si>
    <t>Organic crops by utilised agricultural area, economic size of the farm and NUTS 2 regions [ef_lus_org__custom_11950604]</t>
  </si>
  <si>
    <t>07/05/2024 11:00</t>
  </si>
  <si>
    <t>Standard output in Euros</t>
  </si>
  <si>
    <t>Agricultural products</t>
  </si>
  <si>
    <t>Potatoes (including seed potatoes) - outdoor - organic</t>
  </si>
  <si>
    <t>15/05/2024 11:00</t>
  </si>
  <si>
    <t>Agricultural indicator</t>
  </si>
  <si>
    <t>Production value at basic price</t>
  </si>
  <si>
    <t>Million euro</t>
  </si>
  <si>
    <t>ITM_NEWA (Labels)</t>
  </si>
  <si>
    <t>Crop output</t>
  </si>
  <si>
    <t>Agricultural output</t>
  </si>
  <si>
    <t>European Union - 27 countries (from 2020) and European Free Trade Association (EFTA) countries</t>
  </si>
  <si>
    <t>Share of agricultural output</t>
  </si>
  <si>
    <t>Share of EU potato output value</t>
  </si>
  <si>
    <t>https://ec.europa.eu/eurostat/databrowser/bookmark/58fa9c54-0203-444b-b21f-0122e07c2bf8?lang=en</t>
  </si>
  <si>
    <t>Data extracted on 25/06/2024 15:24:38 from [ESTAT]</t>
  </si>
  <si>
    <t>Economic accounts for agriculture - values at current prices [aact_eaa01__custom_11951440]</t>
  </si>
  <si>
    <t xml:space="preserve">Holdings </t>
  </si>
  <si>
    <t xml:space="preserve">Area </t>
  </si>
  <si>
    <t>Products</t>
  </si>
  <si>
    <t>Price adjustment</t>
  </si>
  <si>
    <t>Classification of individual consumption by purpose (COICOP)</t>
  </si>
  <si>
    <t>19/01/2024 11:00</t>
  </si>
  <si>
    <t>Data extracted on 12/07/2024 15:42:02 from [ESTAT]</t>
  </si>
  <si>
    <t>10/07/2024 23:00</t>
  </si>
  <si>
    <t>Data extracted on 12/07/2024 15:47:22 from [ESTAT]</t>
  </si>
  <si>
    <t>Data extracted on 15/07/2024 15:50:33 from [ESTAT]</t>
  </si>
  <si>
    <t>Crop production in EU standard humidity [apro_cpsh1__custom_12160741]</t>
  </si>
  <si>
    <t>Arable land</t>
  </si>
  <si>
    <t>Main area (1000 ha)</t>
  </si>
  <si>
    <t>https://ec.europa.eu/eurostat/databrowser/bookmark/c3da3edd-5c99-4216-84cd-304c430b3869?lang=en</t>
  </si>
  <si>
    <t>Share</t>
  </si>
  <si>
    <t>Extra-EU27 (from 2020)</t>
  </si>
  <si>
    <t>Jan.-Dec. 2023</t>
  </si>
  <si>
    <t>STAT_PROCEDURE</t>
  </si>
  <si>
    <t>T - Total</t>
  </si>
  <si>
    <t>VALUE_IN_EUR</t>
  </si>
  <si>
    <t>07011000</t>
  </si>
  <si>
    <t>07019010</t>
  </si>
  <si>
    <t>07019050</t>
  </si>
  <si>
    <t>07019090</t>
  </si>
  <si>
    <t>TOTAL</t>
  </si>
  <si>
    <t>EU27_2020</t>
  </si>
  <si>
    <t>BE</t>
  </si>
  <si>
    <t>BG</t>
  </si>
  <si>
    <t>CZ</t>
  </si>
  <si>
    <t>DK</t>
  </si>
  <si>
    <t>DE</t>
  </si>
  <si>
    <t>EE</t>
  </si>
  <si>
    <t>IE</t>
  </si>
  <si>
    <t>GR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</si>
  <si>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</si>
  <si>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</si>
  <si>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</si>
  <si>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</si>
  <si>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</si>
  <si>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</si>
  <si>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</si>
  <si>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</si>
  <si>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</si>
  <si>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</si>
  <si>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</si>
  <si>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</si>
  <si>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</si>
  <si>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</si>
  <si>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</si>
  <si>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</si>
  <si>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</si>
  <si>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</si>
  <si>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</si>
  <si>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Intra-EU27 (from 2020)</t>
  </si>
  <si>
    <t>AD Andorra</t>
  </si>
  <si>
    <t>AE United Arab Emirates</t>
  </si>
  <si>
    <t>AG Antigua and Barbuda</t>
  </si>
  <si>
    <t>AL Albania</t>
  </si>
  <si>
    <t>AM Armenia</t>
  </si>
  <si>
    <t>AO Angola</t>
  </si>
  <si>
    <t>AW Aruba</t>
  </si>
  <si>
    <t>AZ Azerbaijan</t>
  </si>
  <si>
    <t>BA Bosnia and Herzegovina</t>
  </si>
  <si>
    <t>BB Barbados</t>
  </si>
  <si>
    <t>BD Bangladesh</t>
  </si>
  <si>
    <t>BF Burkina Faso</t>
  </si>
  <si>
    <t>BH Bahrain</t>
  </si>
  <si>
    <t>BJ Benin</t>
  </si>
  <si>
    <t>BN Brunei Darussalam</t>
  </si>
  <si>
    <t>BQ Bonaire, Sint Eustatius and Saba</t>
  </si>
  <si>
    <t>BR Brazil</t>
  </si>
  <si>
    <t>BS Bahamas</t>
  </si>
  <si>
    <t>BW Botswana</t>
  </si>
  <si>
    <t>BY Belarus (Belorussia)</t>
  </si>
  <si>
    <t>CA Canada</t>
  </si>
  <si>
    <t>CD Congo, Democratic Republic of</t>
  </si>
  <si>
    <t>CF Central African Republic</t>
  </si>
  <si>
    <t>CG Congo</t>
  </si>
  <si>
    <t>CH Switzerland (incl. Liechtenstein 'LI' -&gt; 1994)</t>
  </si>
  <si>
    <t>CI Côte d’Ivoire (Ivory Coast)</t>
  </si>
  <si>
    <t>CM Cameroon</t>
  </si>
  <si>
    <t>CN China</t>
  </si>
  <si>
    <t>CR Costa Rica</t>
  </si>
  <si>
    <t>CU Cuba</t>
  </si>
  <si>
    <t>CV Cabo Verde</t>
  </si>
  <si>
    <t>CW Curaçao</t>
  </si>
  <si>
    <t>DJ Djibouti</t>
  </si>
  <si>
    <t>DM Dominica</t>
  </si>
  <si>
    <t>DO Dominican Republic</t>
  </si>
  <si>
    <t>DZ Algeria</t>
  </si>
  <si>
    <t>EC Ecuador</t>
  </si>
  <si>
    <t>EG Egypt</t>
  </si>
  <si>
    <t>ET Ethiopia (incl. Eritrea 'ER' -&gt; 1993)</t>
  </si>
  <si>
    <t>FO Faroe Islands</t>
  </si>
  <si>
    <t>GA Gabon</t>
  </si>
  <si>
    <t>GB United Kingdom</t>
  </si>
  <si>
    <t>GD Grenada</t>
  </si>
  <si>
    <t>GE Georgia</t>
  </si>
  <si>
    <t>GH Ghana</t>
  </si>
  <si>
    <t>GI Gibraltar</t>
  </si>
  <si>
    <t>GL Greenland</t>
  </si>
  <si>
    <t>GM Gambia</t>
  </si>
  <si>
    <t>GN Guinea</t>
  </si>
  <si>
    <t>GQ Equatorial Guinea</t>
  </si>
  <si>
    <t>GT Guatemala</t>
  </si>
  <si>
    <t>GW Guinea-Bissau</t>
  </si>
  <si>
    <t>GY Guyana</t>
  </si>
  <si>
    <t>HK Hong Kong</t>
  </si>
  <si>
    <t>HN Honduras</t>
  </si>
  <si>
    <t>HT Haiti</t>
  </si>
  <si>
    <t>ID Indonesia (incl. East Timor 'TP' from 1977 -&gt; 2000)</t>
  </si>
  <si>
    <t>IL Israel (incl. West Bank and Gaza Strip 'XP' -&gt; 1994)</t>
  </si>
  <si>
    <t>IN India</t>
  </si>
  <si>
    <t>IQ Iraq</t>
  </si>
  <si>
    <t>IR Iran, Islamic Republic of</t>
  </si>
  <si>
    <t>IS Iceland</t>
  </si>
  <si>
    <t>JM Jamaica</t>
  </si>
  <si>
    <t>JO Jordan</t>
  </si>
  <si>
    <t>JP Japan</t>
  </si>
  <si>
    <t>KE Kenya</t>
  </si>
  <si>
    <t>KG Kyrgyzstan</t>
  </si>
  <si>
    <t>KM Comoros (incl. Mayotte 'YT' -&gt; 1976)</t>
  </si>
  <si>
    <t>KN St Kitts and Nevis</t>
  </si>
  <si>
    <t>KR Korea, Republic of (South Korea)</t>
  </si>
  <si>
    <t>KW Kuwait</t>
  </si>
  <si>
    <t>KY Cayman Islands</t>
  </si>
  <si>
    <t>KZ Kazakhstan</t>
  </si>
  <si>
    <t>LA Lao People’s Democratic Republic (Laos)</t>
  </si>
  <si>
    <t>LB Lebanon</t>
  </si>
  <si>
    <t>LC St Lucia</t>
  </si>
  <si>
    <t>LI Liechtenstein</t>
  </si>
  <si>
    <t>LK Sri Lanka</t>
  </si>
  <si>
    <t>LR Liberia</t>
  </si>
  <si>
    <t>LY Libya</t>
  </si>
  <si>
    <t>MA Morocco</t>
  </si>
  <si>
    <t>MD Moldova, Republic of</t>
  </si>
  <si>
    <t>ME Montenegro</t>
  </si>
  <si>
    <t>MG Madagascar</t>
  </si>
  <si>
    <t>MK North Macedonia</t>
  </si>
  <si>
    <t>ML Mali</t>
  </si>
  <si>
    <t>MM Myanmar (Burma)</t>
  </si>
  <si>
    <t>MN Mongolia</t>
  </si>
  <si>
    <t>MO Macao</t>
  </si>
  <si>
    <t>MR Mauritania (incl. Spanish Sahara from 1977)</t>
  </si>
  <si>
    <t>MU Mauritius</t>
  </si>
  <si>
    <t>MV Maldives</t>
  </si>
  <si>
    <t>MY Malaysia</t>
  </si>
  <si>
    <t>MZ Mozambique</t>
  </si>
  <si>
    <t>NA Namibia</t>
  </si>
  <si>
    <t>NC New Caledonia</t>
  </si>
  <si>
    <t>NE Niger</t>
  </si>
  <si>
    <t>NG Nigeria</t>
  </si>
  <si>
    <t>NI Nicaragua</t>
  </si>
  <si>
    <t>NO Norway (incl. Svalbard and Jan Mayen 'SJ' -&gt; 1994 and again from 1997)</t>
  </si>
  <si>
    <t>NP Nepal</t>
  </si>
  <si>
    <t>OM Oman</t>
  </si>
  <si>
    <t>PA Panama (incl. Panama Canal Zone 'PZ' from 1981)</t>
  </si>
  <si>
    <t>PE Peru</t>
  </si>
  <si>
    <t>PF French Polynesia</t>
  </si>
  <si>
    <t>PH Philippines</t>
  </si>
  <si>
    <t>PK Pakistan</t>
  </si>
  <si>
    <t>PM St Pierre and Miquelon</t>
  </si>
  <si>
    <t>PS Occupied Palestinian Territory (West Bank (incl. East Jerusalem) and Gaza Strip)</t>
  </si>
  <si>
    <t>PY Paraguay</t>
  </si>
  <si>
    <t>QA Qatar</t>
  </si>
  <si>
    <t>QR Stores and provisions within the framework of intra-Union trade</t>
  </si>
  <si>
    <t>QS Stores and provisions within the framework of extra-Union trade</t>
  </si>
  <si>
    <t>QV Countries and territories not specified within the framework of intra-Union trade</t>
  </si>
  <si>
    <t>QW Countries and territories not specified within the framework of extra-Union trade</t>
  </si>
  <si>
    <t>RU Russian Federation (Russia)</t>
  </si>
  <si>
    <t>SA Saudi Arabia</t>
  </si>
  <si>
    <t>SC Seychelles</t>
  </si>
  <si>
    <t>SD Sudan (incl. South Sudan 'SS' -&gt; 2012)</t>
  </si>
  <si>
    <t>SG Singapore</t>
  </si>
  <si>
    <t>SH Saint Helena, Ascension and Tristan da Cunha</t>
  </si>
  <si>
    <t>SL Sierra Leone</t>
  </si>
  <si>
    <t>SN Senegal</t>
  </si>
  <si>
    <t>SR Suriname</t>
  </si>
  <si>
    <t>ST Sao Tome and Principe</t>
  </si>
  <si>
    <t>SV El Salvador</t>
  </si>
  <si>
    <t>SX Sint Maarten (Dutch part)</t>
  </si>
  <si>
    <t>SY Syrian Arab Republic (Syria)</t>
  </si>
  <si>
    <t>TD Chad</t>
  </si>
  <si>
    <t>TG Togo</t>
  </si>
  <si>
    <t>TH Thailand</t>
  </si>
  <si>
    <t>TJ Tajikistan</t>
  </si>
  <si>
    <t>TN Tunisia</t>
  </si>
  <si>
    <t>TR Türkiye</t>
  </si>
  <si>
    <t>TT Trinidad and Tobago</t>
  </si>
  <si>
    <t>TW Taiwan</t>
  </si>
  <si>
    <t>TZ Tanzania, United Republic of</t>
  </si>
  <si>
    <t>UA Ukraine</t>
  </si>
  <si>
    <t>UG Uganda</t>
  </si>
  <si>
    <t>US United States (incl. Navassa Island (part of 'UM') from 1995 -&gt; 2000)</t>
  </si>
  <si>
    <t>UY Uruguay</t>
  </si>
  <si>
    <t>UZ Uzbekistan</t>
  </si>
  <si>
    <t>VC St Vincent and the Grenadines</t>
  </si>
  <si>
    <t>VN Viet Nam (incl. North Viet Nam 'VD' from 1977)</t>
  </si>
  <si>
    <t>XC Ceuta (incl. Melilla 'XL' -&gt; 1998)</t>
  </si>
  <si>
    <t>XK Kosovo</t>
  </si>
  <si>
    <t>XL Melilla</t>
  </si>
  <si>
    <t>XS Serbia</t>
  </si>
  <si>
    <t>YE Yemen (incl. South Yemen 'YD' from 1991)</t>
  </si>
  <si>
    <t>ZA South Africa (incl. Namibia 'NA' -&gt; 1989)</t>
  </si>
  <si>
    <t>ZM Zambia</t>
  </si>
  <si>
    <t>ZW Zimbabwe</t>
  </si>
  <si>
    <t>Seed potatoes</t>
  </si>
  <si>
    <t>Last update: 23 July 2024</t>
  </si>
  <si>
    <t>IMPORT</t>
  </si>
  <si>
    <t>European Union - 27 countries (AT, BE, BG, CY, CZ, DE, DK, EE, ES, FI, FR, GR, HR, HU, IE, IT, LT, LU, LV, MT, NL, PL, PT, RO, SE, SI, SK)</t>
  </si>
  <si>
    <t>QUANTITY_IN_KG</t>
  </si>
  <si>
    <t>EXPORT</t>
  </si>
  <si>
    <t>Value share</t>
  </si>
  <si>
    <t>Volume share</t>
  </si>
  <si>
    <t>New potatoes</t>
  </si>
  <si>
    <t>Main crop</t>
  </si>
  <si>
    <r>
      <t xml:space="preserve">Source: </t>
    </r>
    <r>
      <rPr>
        <sz val="10"/>
        <color theme="1"/>
        <rFont val="Arial"/>
        <family val="2"/>
      </rPr>
      <t>Eurostat (EU trade since 1988 by HS2,4,6 and CN8 [DS-045409])</t>
    </r>
  </si>
  <si>
    <t>Share of EU potato area</t>
  </si>
  <si>
    <t>(%, 2023)</t>
  </si>
  <si>
    <t>Value added</t>
  </si>
  <si>
    <t>Share of EU potato production and potato value added</t>
  </si>
  <si>
    <t>Source: Eurostat (online data code: apro_cpsh1 and  aact_eaa01)</t>
  </si>
  <si>
    <t>Data extracted on 26/07/2024 11:19:29 from [ESTAT]</t>
  </si>
  <si>
    <t>HICP - annual data (average index and rate of change) [prc_hicp_aind__custom_12307850]</t>
  </si>
  <si>
    <t>17/07/2024 11:00</t>
  </si>
  <si>
    <t>https://ec.europa.eu/eurostat/databrowser/bookmark/64d0faf2-605e-4a6d-9304-93d1be016cf4?lang=en</t>
  </si>
  <si>
    <t>Data extracted on 26/07/2024 11:22:50 from [ESTAT]</t>
  </si>
  <si>
    <t>Price indices of agricultural products, output (2015 = 100) - annual data [apri_pi15_outa__custom_12307918]</t>
  </si>
  <si>
    <t>f</t>
  </si>
  <si>
    <t>forecast</t>
  </si>
  <si>
    <t>https://ec.europa.eu/eurostat/databrowser/bookmark/0c466fa5-9d0e-4647-9e34-bae789ff4c00?lang=en</t>
  </si>
  <si>
    <t>Producer prices</t>
  </si>
  <si>
    <t>Consumer prices</t>
  </si>
  <si>
    <t>Producer and consumer price indices for potatoes</t>
  </si>
  <si>
    <t>(2015 = 100, EU, 2015-2023)</t>
  </si>
  <si>
    <t>Table 2: Intra-EU exports of potatoes, 2023</t>
  </si>
  <si>
    <t>Table 3: Extra-EU exports of potatoes, 2023</t>
  </si>
  <si>
    <t>Share of Member States in EU farms growing potatoes</t>
  </si>
  <si>
    <t>Table 1: Farms producing potatoes, 2020</t>
  </si>
  <si>
    <t>Farms 
producing potatoes
(number)</t>
  </si>
  <si>
    <t>Farms producing 
organic potatoes
(number)</t>
  </si>
  <si>
    <t>Share of organic potato farms
in all farms producing potatoes
(%)</t>
  </si>
  <si>
    <t>Farms producing potatoes, 2020</t>
  </si>
  <si>
    <t>Distribution of potato farms and potato area by economic farm size</t>
  </si>
  <si>
    <t>Index of the area of potatoes, main producing Member States</t>
  </si>
  <si>
    <t>Figure 1: Share of Member States in EU farms growing potatoes (%, 2020)</t>
  </si>
  <si>
    <t>Figure 2: Distribution of potato farms and potato area by economic farm size (% share of total, 2020)</t>
  </si>
  <si>
    <t>Share of Member States in EU farms growing potatoes, %, 2020</t>
  </si>
  <si>
    <t>Distribution of potato farms and potato area by economic farm size (% share of total, EU, 2020)</t>
  </si>
  <si>
    <t>Figure 3: Share of EU potato area (%, 2020)</t>
  </si>
  <si>
    <t>Figure 4:Index of the area of potatoes, main producing Member States, 2010-2023</t>
  </si>
  <si>
    <t>Figure 5: Share of EU potato production and potato value added (%, 2023)</t>
  </si>
  <si>
    <t>Index of the production of potatoes, main producing Member States</t>
  </si>
  <si>
    <t>Figure 6: Index of the production of potatoes, main producing Member States, 2010-2023</t>
  </si>
  <si>
    <t>Figure 7: Producer and consumer price indices for potatoes, 2015-2023</t>
  </si>
  <si>
    <t>Table 2: Intra EU exports of potatoes, 2023</t>
  </si>
  <si>
    <t>Table 3: Extra EU Exports of potatoes, 2023</t>
  </si>
  <si>
    <t>Intra-EU Export of potatoes, 2023</t>
  </si>
  <si>
    <t>Extra-EU Export of potatoes,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</si>
</sst>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6" formatCode="&quot;€&quot;#,##0;[Red]\-&quot;€&quot;#,##0"/>
    <numFmt numFmtId="42" formatCode="_-&quot;€&quot;* #,##0_-;\-&quot;€&quot;* #,##0_-;_-&quot;€&quot;* &quot;-&quot;_-;_-@_-"/>
    <numFmt numFmtId="44" formatCode="_-&quot;€&quot;* #,##0.00_-;\-&quot;€&quot;* #,##0.00_-;_-&quot;€&quot;* &quot;-&quot;??_-;_-@_-"/>
    <numFmt numFmtId="164" formatCode="_(* #,##0_);_(* \(#,##0\);_(* &quot;-&quot;_);_(@_)"/>
    <numFmt numFmtId="165" formatCode="_(* #,##0.00_);_(* \(#,##0.00\);_(* &quot;-&quot;??_);_(@_)"/>
    <numFmt numFmtId="166" formatCode="@*."/>
    <numFmt numFmtId="167" formatCode="#,##0.0_i"/>
    <numFmt numFmtId="168" formatCode="#,##0_i"/>
    <numFmt numFmtId="169" formatCode="0.0"/>
    <numFmt numFmtId="170" formatCode="#,##0.0"/>
    <numFmt numFmtId="171" formatCode="#,##0.00_i"/>
    <numFmt numFmtId="172" formatCode="#,##0.0000"/>
    <numFmt numFmtId="173" formatCode="#,##0.##########"/>
    <numFmt numFmtId="174" formatCode="yyyy/mm/dd\ hh:mm:ss"/>
  </numFmts>
  <fonts count="36" x14ac:knownFonts="1">
    <font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1"/>
      <name val="Arial"/>
      <family val="2"/>
    </font>
    <font>
      <b/>
      <sz val="14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indexed="44"/>
      </patternFill>
    </fill>
  </fills>
  <borders count="7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0" tint="-0.34998626667073579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hair">
        <color rgb="FFC0C0C0"/>
      </bottom>
      <diagonal/>
    </border>
    <border>
      <left/>
      <right style="hair">
        <color rgb="FF000000"/>
      </right>
      <top style="hair">
        <color rgb="FFC0C0C0"/>
      </top>
      <bottom style="hair">
        <color rgb="FFC0C0C0"/>
      </bottom>
      <diagonal/>
    </border>
    <border>
      <left/>
      <right style="hair">
        <color rgb="FF000000"/>
      </right>
      <top style="hair">
        <color rgb="FFC0C0C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C0C0C0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/>
      <right style="hair">
        <color rgb="FF000000"/>
      </right>
      <top style="hair">
        <color rgb="FFC0C0C0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C0C0C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C0C0C0"/>
      </bottom>
      <diagonal/>
    </border>
    <border>
      <left style="hair">
        <color rgb="FF000000"/>
      </left>
      <right/>
      <top style="hair">
        <color rgb="FFC0C0C0"/>
      </top>
      <bottom style="hair">
        <color rgb="FFC0C0C0"/>
      </bottom>
      <diagonal/>
    </border>
    <border>
      <left style="hair">
        <color rgb="FF000000"/>
      </left>
      <right/>
      <top style="hair">
        <color rgb="FFC0C0C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C0C0C0"/>
      </bottom>
      <diagonal/>
    </border>
    <border>
      <left style="hair">
        <color rgb="FF000000"/>
      </left>
      <right style="hair">
        <color rgb="FF000000"/>
      </right>
      <top style="hair">
        <color rgb="FFC0C0C0"/>
      </top>
      <bottom style="hair">
        <color rgb="FFC0C0C0"/>
      </bottom>
      <diagonal/>
    </border>
    <border>
      <left style="hair">
        <color rgb="FF000000"/>
      </left>
      <right style="hair">
        <color rgb="FF000000"/>
      </right>
      <top style="hair">
        <color rgb="FFC0C0C0"/>
      </top>
      <bottom style="thin">
        <color indexed="64"/>
      </bottom>
      <diagonal/>
    </border>
    <border>
      <left style="hair">
        <color rgb="FF000000"/>
      </left>
      <right/>
      <top style="hair">
        <color theme="0" tint="-0.24994659260841701"/>
      </top>
      <bottom style="hair">
        <color rgb="FFC0C0C0"/>
      </bottom>
      <diagonal/>
    </border>
    <border>
      <left/>
      <right/>
      <top style="hair">
        <color theme="0" tint="-0.24994659260841701"/>
      </top>
      <bottom style="hair">
        <color rgb="FFC0C0C0"/>
      </bottom>
      <diagonal/>
    </border>
    <border>
      <left/>
      <right style="hair">
        <color rgb="FF000000"/>
      </right>
      <top style="hair">
        <color theme="0" tint="-0.24994659260841701"/>
      </top>
      <bottom style="hair">
        <color rgb="FFC0C0C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/>
      <right/>
      <top style="hair">
        <color rgb="FFC0C0C0"/>
      </top>
      <bottom style="thin">
        <color theme="1"/>
      </bottom>
      <diagonal/>
    </border>
    <border>
      <left/>
      <right/>
      <top style="hair">
        <color rgb="FFC0C0C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C0C0C0"/>
      </bottom>
      <diagonal/>
    </border>
    <border>
      <left style="hair">
        <color rgb="FF000000"/>
      </left>
      <right style="hair">
        <color rgb="FF000000"/>
      </right>
      <top style="hair">
        <color rgb="FFC0C0C0"/>
      </top>
      <bottom style="thin">
        <color rgb="FF000000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1"/>
      </bottom>
      <diagonal/>
    </border>
    <border>
      <left/>
      <right style="hair">
        <color rgb="FF000000"/>
      </right>
      <top style="hair">
        <color rgb="FFC0C0C0"/>
      </top>
      <bottom/>
      <diagonal/>
    </border>
  </borders>
  <cellStyleXfs count="54">
    <xf numFmtId="0" fontId="0" fillId="0" borderId="0">
      <alignment vertical="center" wrapText="1"/>
    </xf>
    <xf numFmtId="0" fontId="2" fillId="0" borderId="0" applyNumberFormat="0" applyFill="0" applyBorder="0" applyAlignment="0" applyProtection="0"/>
    <xf numFmtId="0" fontId="3" fillId="0" borderId="0" applyNumberFormat="0" applyFill="0" applyProtection="0">
      <alignment horizontal="left" indent="1"/>
    </xf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 applyNumberFormat="0" applyFill="0" applyBorder="0" applyAlignment="0" applyProtection="0"/>
    <xf numFmtId="166" fontId="20" fillId="0" borderId="0" applyFill="0" applyBorder="0" applyAlignment="0" applyProtection="0"/>
    <xf numFmtId="0" fontId="1" fillId="2" borderId="0">
      <alignment vertical="center" wrapText="1"/>
    </xf>
    <xf numFmtId="0" fontId="23" fillId="0" borderId="0" applyNumberFormat="0" applyFill="0" applyBorder="0" applyProtection="0">
      <alignment horizontal="centerContinuous" vertical="center"/>
    </xf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" applyNumberFormat="0" applyAlignment="0" applyProtection="0"/>
    <xf numFmtId="0" fontId="11" fillId="7" borderId="2" applyNumberFormat="0" applyAlignment="0" applyProtection="0"/>
    <xf numFmtId="0" fontId="12" fillId="7" borderId="1" applyNumberFormat="0" applyAlignment="0" applyProtection="0"/>
    <xf numFmtId="0" fontId="13" fillId="0" borderId="3" applyNumberFormat="0" applyFill="0" applyAlignment="0" applyProtection="0"/>
    <xf numFmtId="0" fontId="14" fillId="8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32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33" borderId="6">
      <alignment vertical="center"/>
    </xf>
    <xf numFmtId="0" fontId="21" fillId="0" borderId="0" applyNumberFormat="0" applyFill="0" applyBorder="0" applyAlignment="0" applyProtection="0">
      <alignment vertical="center" wrapText="1"/>
    </xf>
    <xf numFmtId="167" fontId="1" fillId="0" borderId="0" applyFill="0" applyBorder="0" applyProtection="0">
      <alignment horizontal="right" vertical="center" wrapText="1"/>
    </xf>
    <xf numFmtId="0" fontId="24" fillId="0" borderId="0"/>
    <xf numFmtId="0" fontId="25" fillId="0" borderId="0"/>
  </cellStyleXfs>
  <cellXfs count="206">
    <xf numFmtId="0" fontId="0" fillId="0" borderId="0" xfId="0">
      <alignment vertical="center" wrapText="1"/>
    </xf>
    <xf numFmtId="0" fontId="27" fillId="0" borderId="0" xfId="0" applyNumberFormat="1" applyFont="1" applyFill="1" applyBorder="1" applyAlignment="1"/>
    <xf numFmtId="0" fontId="27" fillId="36" borderId="11" xfId="0" applyNumberFormat="1" applyFont="1" applyFill="1" applyBorder="1" applyAlignment="1"/>
    <xf numFmtId="3" fontId="27" fillId="0" borderId="11" xfId="0" applyNumberFormat="1" applyFont="1" applyFill="1" applyBorder="1" applyAlignment="1"/>
    <xf numFmtId="0" fontId="27" fillId="0" borderId="11" xfId="0" applyNumberFormat="1" applyFont="1" applyFill="1" applyBorder="1" applyAlignment="1"/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 wrapText="1" indent="4"/>
    </xf>
    <xf numFmtId="0" fontId="28" fillId="0" borderId="0" xfId="0" applyNumberFormat="1" applyFont="1">
      <alignment vertical="center" wrapText="1"/>
    </xf>
    <xf numFmtId="0" fontId="29" fillId="33" borderId="6" xfId="49" applyFont="1">
      <alignment vertical="center"/>
    </xf>
    <xf numFmtId="0" fontId="31" fillId="0" borderId="0" xfId="0" applyFont="1" applyAlignment="1">
      <alignment horizontal="left" vertical="center"/>
    </xf>
    <xf numFmtId="0" fontId="31" fillId="0" borderId="39" xfId="0" applyFont="1" applyBorder="1" applyAlignment="1">
      <alignment horizontal="left" vertical="center" wrapText="1"/>
    </xf>
    <xf numFmtId="0" fontId="31" fillId="0" borderId="37" xfId="0" applyFont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32" fillId="0" borderId="0" xfId="0" applyFont="1" applyAlignment="1"/>
    <xf numFmtId="0" fontId="31" fillId="0" borderId="0" xfId="0" applyFont="1" applyFill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167" fontId="28" fillId="0" borderId="8" xfId="51" applyFont="1" applyBorder="1">
      <alignment horizontal="right" vertical="center" wrapText="1"/>
    </xf>
    <xf numFmtId="0" fontId="31" fillId="0" borderId="9" xfId="0" applyFont="1" applyBorder="1" applyAlignment="1">
      <alignment horizontal="left" vertical="center" wrapText="1"/>
    </xf>
    <xf numFmtId="167" fontId="28" fillId="0" borderId="9" xfId="51" applyFont="1" applyBorder="1">
      <alignment horizontal="right" vertical="center" wrapText="1"/>
    </xf>
    <xf numFmtId="0" fontId="29" fillId="0" borderId="9" xfId="0" applyFont="1" applyBorder="1" applyAlignment="1">
      <alignment horizontal="left" vertical="center" wrapText="1"/>
    </xf>
    <xf numFmtId="167" fontId="27" fillId="0" borderId="9" xfId="51" applyFont="1" applyBorder="1">
      <alignment horizontal="right" vertical="center" wrapText="1"/>
    </xf>
    <xf numFmtId="0" fontId="29" fillId="0" borderId="59" xfId="0" applyFont="1" applyBorder="1" applyAlignment="1">
      <alignment horizontal="left" vertical="center" wrapText="1"/>
    </xf>
    <xf numFmtId="167" fontId="27" fillId="0" borderId="59" xfId="51" applyFont="1" applyBorder="1">
      <alignment horizontal="right" vertical="center" wrapText="1"/>
    </xf>
    <xf numFmtId="0" fontId="31" fillId="35" borderId="7" xfId="0" applyFont="1" applyFill="1" applyBorder="1" applyAlignment="1">
      <alignment horizontal="left" vertical="center" wrapText="1"/>
    </xf>
    <xf numFmtId="168" fontId="28" fillId="35" borderId="7" xfId="51" applyNumberFormat="1" applyFont="1" applyFill="1" applyBorder="1">
      <alignment horizontal="right" vertical="center" wrapText="1"/>
    </xf>
    <xf numFmtId="168" fontId="28" fillId="0" borderId="8" xfId="51" applyNumberFormat="1" applyFont="1" applyBorder="1">
      <alignment horizontal="right" vertical="center" wrapText="1"/>
    </xf>
    <xf numFmtId="168" fontId="28" fillId="0" borderId="9" xfId="51" applyNumberFormat="1" applyFont="1" applyBorder="1">
      <alignment horizontal="right" vertical="center" wrapText="1"/>
    </xf>
    <xf numFmtId="0" fontId="31" fillId="0" borderId="10" xfId="0" applyFont="1" applyBorder="1" applyAlignment="1">
      <alignment horizontal="left" vertical="center" wrapText="1"/>
    </xf>
    <xf numFmtId="168" fontId="28" fillId="0" borderId="10" xfId="51" applyNumberFormat="1" applyFont="1" applyBorder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168" fontId="28" fillId="0" borderId="0" xfId="51" applyNumberFormat="1" applyFont="1">
      <alignment horizontal="right" vertical="center" wrapText="1"/>
    </xf>
    <xf numFmtId="0" fontId="31" fillId="34" borderId="12" xfId="0" applyFont="1" applyFill="1" applyBorder="1" applyAlignment="1">
      <alignment horizontal="left" vertical="center"/>
    </xf>
    <xf numFmtId="0" fontId="31" fillId="34" borderId="12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3" fontId="28" fillId="0" borderId="0" xfId="0" applyNumberFormat="1" applyFont="1">
      <alignment vertical="center" wrapText="1"/>
    </xf>
    <xf numFmtId="0" fontId="31" fillId="0" borderId="0" xfId="0" applyFont="1" applyFill="1" applyAlignment="1">
      <alignment horizontal="left" vertical="center"/>
    </xf>
    <xf numFmtId="0" fontId="31" fillId="34" borderId="12" xfId="0" applyFont="1" applyFill="1" applyBorder="1" applyAlignment="1">
      <alignment horizontal="center" vertical="center" wrapText="1"/>
    </xf>
    <xf numFmtId="0" fontId="31" fillId="34" borderId="40" xfId="0" applyFont="1" applyFill="1" applyBorder="1" applyAlignment="1">
      <alignment horizontal="center" vertical="center" wrapText="1"/>
    </xf>
    <xf numFmtId="0" fontId="31" fillId="35" borderId="12" xfId="0" applyFont="1" applyFill="1" applyBorder="1" applyAlignment="1">
      <alignment horizontal="left" vertical="center" wrapText="1"/>
    </xf>
    <xf numFmtId="167" fontId="28" fillId="0" borderId="28" xfId="51" applyNumberFormat="1" applyFont="1" applyFill="1" applyBorder="1">
      <alignment horizontal="right" vertical="center" wrapText="1"/>
    </xf>
    <xf numFmtId="0" fontId="31" fillId="0" borderId="15" xfId="0" applyFont="1" applyBorder="1" applyAlignment="1">
      <alignment horizontal="left" vertical="center" wrapText="1"/>
    </xf>
    <xf numFmtId="167" fontId="28" fillId="0" borderId="29" xfId="51" applyNumberFormat="1" applyFont="1" applyFill="1" applyBorder="1">
      <alignment horizontal="right" vertical="center" wrapText="1"/>
    </xf>
    <xf numFmtId="0" fontId="31" fillId="0" borderId="0" xfId="0" applyFont="1">
      <alignment vertical="center" wrapText="1"/>
    </xf>
    <xf numFmtId="169" fontId="28" fillId="0" borderId="0" xfId="0" applyNumberFormat="1" applyFont="1">
      <alignment vertical="center" wrapText="1"/>
    </xf>
    <xf numFmtId="0" fontId="31" fillId="0" borderId="9" xfId="0" applyFont="1" applyFill="1" applyBorder="1" applyAlignment="1">
      <alignment horizontal="left" vertical="center" wrapText="1"/>
    </xf>
    <xf numFmtId="171" fontId="28" fillId="0" borderId="29" xfId="51" applyNumberFormat="1" applyFont="1" applyFill="1" applyBorder="1">
      <alignment horizontal="right" vertical="center" wrapText="1"/>
    </xf>
    <xf numFmtId="167" fontId="28" fillId="0" borderId="30" xfId="51" applyNumberFormat="1" applyFont="1" applyFill="1" applyBorder="1">
      <alignment horizontal="righ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30" fillId="0" borderId="0" xfId="50" applyFont="1" applyAlignment="1">
      <alignment vertical="center"/>
    </xf>
    <xf numFmtId="0" fontId="31" fillId="35" borderId="34" xfId="0" applyFont="1" applyFill="1" applyBorder="1" applyAlignment="1">
      <alignment horizontal="left" vertical="center" wrapText="1"/>
    </xf>
    <xf numFmtId="0" fontId="31" fillId="0" borderId="41" xfId="0" applyFont="1" applyBorder="1" applyAlignment="1">
      <alignment horizontal="left" vertical="center" wrapText="1"/>
    </xf>
    <xf numFmtId="0" fontId="28" fillId="34" borderId="48" xfId="0" applyFont="1" applyFill="1" applyBorder="1">
      <alignment vertical="center" wrapText="1"/>
    </xf>
    <xf numFmtId="0" fontId="31" fillId="34" borderId="49" xfId="0" applyFont="1" applyFill="1" applyBorder="1" applyAlignment="1">
      <alignment horizontal="center" vertical="center" wrapText="1"/>
    </xf>
    <xf numFmtId="0" fontId="31" fillId="34" borderId="54" xfId="0" applyFont="1" applyFill="1" applyBorder="1" applyAlignment="1">
      <alignment horizontal="center" vertical="center" wrapText="1"/>
    </xf>
    <xf numFmtId="0" fontId="31" fillId="34" borderId="55" xfId="0" applyFont="1" applyFill="1" applyBorder="1" applyAlignment="1">
      <alignment horizontal="center" vertical="center" wrapText="1"/>
    </xf>
    <xf numFmtId="0" fontId="31" fillId="34" borderId="56" xfId="0" applyFont="1" applyFill="1" applyBorder="1" applyAlignment="1">
      <alignment horizontal="center" vertical="center" wrapText="1"/>
    </xf>
    <xf numFmtId="0" fontId="31" fillId="34" borderId="50" xfId="0" applyFont="1" applyFill="1" applyBorder="1" applyAlignment="1">
      <alignment horizontal="center" vertical="center" wrapText="1"/>
    </xf>
    <xf numFmtId="0" fontId="31" fillId="35" borderId="49" xfId="0" applyFont="1" applyFill="1" applyBorder="1" applyAlignment="1">
      <alignment horizontal="left" vertical="center" wrapText="1"/>
    </xf>
    <xf numFmtId="168" fontId="28" fillId="35" borderId="44" xfId="51" applyNumberFormat="1" applyFont="1" applyFill="1" applyBorder="1" applyAlignment="1">
      <alignment horizontal="right" vertical="center" wrapText="1" indent="2"/>
    </xf>
    <xf numFmtId="168" fontId="28" fillId="35" borderId="16" xfId="51" applyNumberFormat="1" applyFont="1" applyFill="1" applyBorder="1" applyAlignment="1">
      <alignment horizontal="right" vertical="center" wrapText="1" indent="2"/>
    </xf>
    <xf numFmtId="168" fontId="28" fillId="35" borderId="35" xfId="51" applyNumberFormat="1" applyFont="1" applyFill="1" applyBorder="1" applyAlignment="1">
      <alignment horizontal="right" vertical="center" wrapText="1" indent="2"/>
    </xf>
    <xf numFmtId="167" fontId="28" fillId="35" borderId="16" xfId="51" applyNumberFormat="1" applyFont="1" applyFill="1" applyBorder="1" applyAlignment="1">
      <alignment horizontal="right" vertical="center" wrapText="1" indent="2"/>
    </xf>
    <xf numFmtId="0" fontId="28" fillId="0" borderId="13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left" vertical="center" wrapText="1"/>
    </xf>
    <xf numFmtId="168" fontId="28" fillId="0" borderId="45" xfId="51" applyNumberFormat="1" applyFont="1" applyBorder="1" applyAlignment="1">
      <alignment horizontal="right" vertical="center" wrapText="1" indent="2"/>
    </xf>
    <xf numFmtId="168" fontId="28" fillId="0" borderId="8" xfId="51" applyNumberFormat="1" applyFont="1" applyBorder="1" applyAlignment="1">
      <alignment horizontal="right" vertical="center" wrapText="1" indent="2"/>
    </xf>
    <xf numFmtId="168" fontId="28" fillId="0" borderId="39" xfId="51" applyNumberFormat="1" applyFont="1" applyBorder="1" applyAlignment="1">
      <alignment horizontal="right" vertical="center" wrapText="1" indent="2"/>
    </xf>
    <xf numFmtId="167" fontId="28" fillId="0" borderId="8" xfId="51" applyNumberFormat="1" applyFont="1" applyBorder="1" applyAlignment="1">
      <alignment horizontal="right" vertical="center" wrapText="1" indent="2"/>
    </xf>
    <xf numFmtId="0" fontId="28" fillId="0" borderId="14" xfId="0" applyFont="1" applyBorder="1">
      <alignment vertical="center" wrapText="1"/>
    </xf>
    <xf numFmtId="0" fontId="28" fillId="0" borderId="19" xfId="0" applyFont="1" applyBorder="1">
      <alignment vertical="center" wrapText="1"/>
    </xf>
    <xf numFmtId="0" fontId="28" fillId="0" borderId="20" xfId="0" applyFont="1" applyBorder="1">
      <alignment vertical="center" wrapText="1"/>
    </xf>
    <xf numFmtId="168" fontId="28" fillId="0" borderId="20" xfId="51" applyNumberFormat="1" applyFont="1" applyBorder="1">
      <alignment horizontal="right" vertical="center" wrapText="1"/>
    </xf>
    <xf numFmtId="167" fontId="28" fillId="0" borderId="21" xfId="51" applyNumberFormat="1" applyFont="1" applyBorder="1">
      <alignment horizontal="right" vertical="center" wrapText="1"/>
    </xf>
    <xf numFmtId="0" fontId="31" fillId="0" borderId="52" xfId="0" applyFont="1" applyBorder="1" applyAlignment="1">
      <alignment horizontal="left" vertical="center" wrapText="1"/>
    </xf>
    <xf numFmtId="168" fontId="28" fillId="0" borderId="46" xfId="51" applyNumberFormat="1" applyFont="1" applyBorder="1" applyAlignment="1">
      <alignment horizontal="right" vertical="center" wrapText="1" indent="2"/>
    </xf>
    <xf numFmtId="168" fontId="28" fillId="0" borderId="9" xfId="51" applyNumberFormat="1" applyFont="1" applyBorder="1" applyAlignment="1">
      <alignment horizontal="right" vertical="center" wrapText="1" indent="2"/>
    </xf>
    <xf numFmtId="168" fontId="28" fillId="0" borderId="37" xfId="51" applyNumberFormat="1" applyFont="1" applyBorder="1" applyAlignment="1">
      <alignment horizontal="right" vertical="center" wrapText="1" indent="2"/>
    </xf>
    <xf numFmtId="167" fontId="28" fillId="0" borderId="9" xfId="51" applyNumberFormat="1" applyFont="1" applyBorder="1" applyAlignment="1">
      <alignment horizontal="right" vertical="center" wrapText="1" indent="2"/>
    </xf>
    <xf numFmtId="0" fontId="28" fillId="0" borderId="17" xfId="0" applyFont="1" applyBorder="1">
      <alignment vertical="center" wrapText="1"/>
    </xf>
    <xf numFmtId="0" fontId="28" fillId="0" borderId="22" xfId="0" applyFont="1" applyBorder="1">
      <alignment vertical="center" wrapText="1"/>
    </xf>
    <xf numFmtId="0" fontId="28" fillId="0" borderId="23" xfId="0" applyFont="1" applyBorder="1">
      <alignment vertical="center" wrapText="1"/>
    </xf>
    <xf numFmtId="168" fontId="28" fillId="0" borderId="23" xfId="51" applyNumberFormat="1" applyFont="1" applyBorder="1">
      <alignment horizontal="right" vertical="center" wrapText="1"/>
    </xf>
    <xf numFmtId="167" fontId="28" fillId="0" borderId="24" xfId="51" applyNumberFormat="1" applyFont="1" applyBorder="1">
      <alignment horizontal="right" vertical="center" wrapText="1"/>
    </xf>
    <xf numFmtId="0" fontId="28" fillId="0" borderId="18" xfId="0" applyFont="1" applyBorder="1">
      <alignment vertical="center" wrapText="1"/>
    </xf>
    <xf numFmtId="0" fontId="28" fillId="0" borderId="25" xfId="0" applyFont="1" applyBorder="1">
      <alignment vertical="center" wrapText="1"/>
    </xf>
    <xf numFmtId="0" fontId="28" fillId="0" borderId="26" xfId="0" applyFont="1" applyBorder="1">
      <alignment vertical="center" wrapText="1"/>
    </xf>
    <xf numFmtId="168" fontId="28" fillId="0" borderId="26" xfId="51" applyNumberFormat="1" applyFont="1" applyBorder="1">
      <alignment horizontal="right" vertical="center" wrapText="1"/>
    </xf>
    <xf numFmtId="167" fontId="28" fillId="0" borderId="27" xfId="51" applyNumberFormat="1" applyFont="1" applyBorder="1">
      <alignment horizontal="right" vertical="center" wrapText="1"/>
    </xf>
    <xf numFmtId="0" fontId="31" fillId="0" borderId="53" xfId="0" applyFont="1" applyBorder="1" applyAlignment="1">
      <alignment horizontal="left" vertical="center" wrapText="1"/>
    </xf>
    <xf numFmtId="168" fontId="28" fillId="0" borderId="47" xfId="51" applyNumberFormat="1" applyFont="1" applyBorder="1" applyAlignment="1">
      <alignment horizontal="right" vertical="center" wrapText="1" indent="2"/>
    </xf>
    <xf numFmtId="168" fontId="28" fillId="0" borderId="31" xfId="51" applyNumberFormat="1" applyFont="1" applyBorder="1" applyAlignment="1">
      <alignment horizontal="right" vertical="center" wrapText="1" indent="2"/>
    </xf>
    <xf numFmtId="168" fontId="28" fillId="0" borderId="41" xfId="51" applyNumberFormat="1" applyFont="1" applyBorder="1" applyAlignment="1">
      <alignment horizontal="right" vertical="center" wrapText="1" indent="2"/>
    </xf>
    <xf numFmtId="167" fontId="28" fillId="0" borderId="31" xfId="51" applyNumberFormat="1" applyFont="1" applyBorder="1" applyAlignment="1">
      <alignment horizontal="right" vertical="center" wrapText="1" indent="2"/>
    </xf>
    <xf numFmtId="0" fontId="28" fillId="34" borderId="33" xfId="0" applyFont="1" applyFill="1" applyBorder="1">
      <alignment vertical="center" wrapText="1"/>
    </xf>
    <xf numFmtId="0" fontId="31" fillId="34" borderId="34" xfId="0" applyFont="1" applyFill="1" applyBorder="1" applyAlignment="1">
      <alignment horizontal="center" vertical="center" wrapText="1"/>
    </xf>
    <xf numFmtId="0" fontId="31" fillId="34" borderId="35" xfId="0" applyFont="1" applyFill="1" applyBorder="1" applyAlignment="1">
      <alignment horizontal="center" vertical="center" wrapText="1"/>
    </xf>
    <xf numFmtId="172" fontId="28" fillId="0" borderId="0" xfId="0" applyNumberFormat="1" applyFont="1">
      <alignment vertical="center" wrapText="1"/>
    </xf>
    <xf numFmtId="1" fontId="28" fillId="0" borderId="0" xfId="0" applyNumberFormat="1" applyFont="1">
      <alignment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/>
    <xf numFmtId="0" fontId="27" fillId="0" borderId="0" xfId="52" applyFont="1"/>
    <xf numFmtId="0" fontId="29" fillId="0" borderId="0" xfId="0" applyFont="1" applyAlignment="1">
      <alignment horizontal="left" vertical="center"/>
    </xf>
    <xf numFmtId="0" fontId="33" fillId="39" borderId="57" xfId="0" applyFont="1" applyFill="1" applyBorder="1" applyAlignment="1">
      <alignment horizontal="right" vertical="center"/>
    </xf>
    <xf numFmtId="0" fontId="29" fillId="40" borderId="57" xfId="0" applyFont="1" applyFill="1" applyBorder="1" applyAlignment="1">
      <alignment horizontal="left" vertical="center"/>
    </xf>
    <xf numFmtId="0" fontId="28" fillId="41" borderId="0" xfId="0" applyFont="1" applyFill="1" applyAlignment="1"/>
    <xf numFmtId="0" fontId="27" fillId="36" borderId="0" xfId="52" applyNumberFormat="1" applyFont="1" applyFill="1" applyBorder="1" applyAlignment="1"/>
    <xf numFmtId="0" fontId="29" fillId="42" borderId="57" xfId="0" applyFont="1" applyFill="1" applyBorder="1" applyAlignment="1">
      <alignment horizontal="left" vertical="center"/>
    </xf>
    <xf numFmtId="3" fontId="27" fillId="34" borderId="0" xfId="0" applyNumberFormat="1" applyFont="1" applyFill="1" applyAlignment="1">
      <alignment horizontal="right" vertical="center" shrinkToFit="1"/>
    </xf>
    <xf numFmtId="3" fontId="27" fillId="0" borderId="0" xfId="0" applyNumberFormat="1" applyFont="1" applyAlignment="1">
      <alignment horizontal="right" vertical="center" shrinkToFit="1"/>
    </xf>
    <xf numFmtId="173" fontId="27" fillId="0" borderId="0" xfId="0" applyNumberFormat="1" applyFont="1" applyAlignment="1">
      <alignment horizontal="right" vertical="center" shrinkToFit="1"/>
    </xf>
    <xf numFmtId="4" fontId="27" fillId="0" borderId="0" xfId="0" applyNumberFormat="1" applyFont="1" applyAlignment="1">
      <alignment horizontal="right" vertical="center" shrinkToFit="1"/>
    </xf>
    <xf numFmtId="0" fontId="27" fillId="0" borderId="0" xfId="52" applyNumberFormat="1" applyFont="1" applyFill="1" applyBorder="1" applyAlignment="1"/>
    <xf numFmtId="0" fontId="29" fillId="42" borderId="58" xfId="0" applyFont="1" applyFill="1" applyBorder="1" applyAlignment="1">
      <alignment horizontal="left" vertical="center"/>
    </xf>
    <xf numFmtId="169" fontId="27" fillId="34" borderId="0" xfId="52" applyNumberFormat="1" applyFont="1" applyFill="1" applyBorder="1" applyAlignment="1"/>
    <xf numFmtId="3" fontId="27" fillId="34" borderId="0" xfId="0" applyNumberFormat="1" applyFont="1" applyFill="1" applyBorder="1" applyAlignment="1">
      <alignment horizontal="right" vertical="center" shrinkToFit="1"/>
    </xf>
    <xf numFmtId="170" fontId="27" fillId="34" borderId="0" xfId="0" applyNumberFormat="1" applyFont="1" applyFill="1" applyBorder="1" applyAlignment="1">
      <alignment horizontal="right" vertical="center" shrinkToFit="1"/>
    </xf>
    <xf numFmtId="0" fontId="27" fillId="34" borderId="0" xfId="52" applyNumberFormat="1" applyFont="1" applyFill="1" applyBorder="1" applyAlignment="1"/>
    <xf numFmtId="4" fontId="27" fillId="43" borderId="0" xfId="0" applyNumberFormat="1" applyFont="1" applyFill="1" applyAlignment="1">
      <alignment horizontal="right" vertical="center" shrinkToFit="1"/>
    </xf>
    <xf numFmtId="3" fontId="27" fillId="43" borderId="0" xfId="0" applyNumberFormat="1" applyFont="1" applyFill="1" applyAlignment="1">
      <alignment horizontal="right" vertical="center" shrinkToFit="1"/>
    </xf>
    <xf numFmtId="169" fontId="27" fillId="34" borderId="11" xfId="52" applyNumberFormat="1" applyFont="1" applyFill="1" applyBorder="1" applyAlignment="1"/>
    <xf numFmtId="173" fontId="27" fillId="43" borderId="0" xfId="0" applyNumberFormat="1" applyFont="1" applyFill="1" applyAlignment="1">
      <alignment horizontal="right" vertical="center" shrinkToFit="1"/>
    </xf>
    <xf numFmtId="4" fontId="27" fillId="0" borderId="0" xfId="52" applyNumberFormat="1" applyFont="1" applyFill="1" applyBorder="1" applyAlignment="1"/>
    <xf numFmtId="169" fontId="27" fillId="0" borderId="0" xfId="52" applyNumberFormat="1" applyFont="1"/>
    <xf numFmtId="0" fontId="27" fillId="0" borderId="0" xfId="53" applyFont="1"/>
    <xf numFmtId="169" fontId="27" fillId="0" borderId="0" xfId="53" applyNumberFormat="1" applyFont="1"/>
    <xf numFmtId="167" fontId="28" fillId="0" borderId="0" xfId="51" applyFont="1">
      <alignment horizontal="right" vertical="center" wrapText="1"/>
    </xf>
    <xf numFmtId="3" fontId="27" fillId="0" borderId="0" xfId="53" applyNumberFormat="1" applyFont="1"/>
    <xf numFmtId="0" fontId="27" fillId="0" borderId="0" xfId="0" applyFont="1" applyAlignment="1"/>
    <xf numFmtId="0" fontId="27" fillId="0" borderId="0" xfId="0" applyFont="1">
      <alignment vertical="center" wrapText="1"/>
    </xf>
    <xf numFmtId="0" fontId="29" fillId="0" borderId="31" xfId="0" applyFont="1" applyBorder="1" applyAlignment="1">
      <alignment horizontal="left" vertical="center" wrapText="1"/>
    </xf>
    <xf numFmtId="6" fontId="31" fillId="0" borderId="0" xfId="0" applyNumberFormat="1" applyFont="1" applyBorder="1" applyAlignment="1">
      <alignment horizontal="left" vertical="center"/>
    </xf>
    <xf numFmtId="170" fontId="28" fillId="0" borderId="0" xfId="0" applyNumberFormat="1" applyFont="1" applyBorder="1" applyAlignment="1">
      <alignment vertical="center"/>
    </xf>
    <xf numFmtId="170" fontId="28" fillId="0" borderId="0" xfId="0" applyNumberFormat="1" applyFont="1">
      <alignment vertical="center" wrapText="1"/>
    </xf>
    <xf numFmtId="0" fontId="31" fillId="0" borderId="60" xfId="0" applyFont="1" applyBorder="1" applyAlignment="1">
      <alignment horizontal="left" vertical="center" wrapText="1"/>
    </xf>
    <xf numFmtId="168" fontId="28" fillId="0" borderId="60" xfId="51" applyNumberFormat="1" applyFont="1" applyBorder="1">
      <alignment horizontal="right" vertical="center" wrapText="1"/>
    </xf>
    <xf numFmtId="4" fontId="27" fillId="0" borderId="0" xfId="52" applyNumberFormat="1" applyFont="1"/>
    <xf numFmtId="168" fontId="28" fillId="35" borderId="32" xfId="51" applyNumberFormat="1" applyFont="1" applyFill="1" applyBorder="1" applyAlignment="1">
      <alignment horizontal="right" vertical="center" wrapText="1" indent="11"/>
    </xf>
    <xf numFmtId="168" fontId="28" fillId="0" borderId="36" xfId="51" applyNumberFormat="1" applyFont="1" applyBorder="1" applyAlignment="1">
      <alignment horizontal="right" vertical="center" wrapText="1" indent="11"/>
    </xf>
    <xf numFmtId="168" fontId="28" fillId="0" borderId="37" xfId="51" applyNumberFormat="1" applyFont="1" applyBorder="1" applyAlignment="1">
      <alignment horizontal="right" vertical="center" wrapText="1" indent="11"/>
    </xf>
    <xf numFmtId="168" fontId="28" fillId="0" borderId="37" xfId="51" applyNumberFormat="1" applyFont="1" applyFill="1" applyBorder="1" applyAlignment="1">
      <alignment horizontal="right" vertical="center" wrapText="1" indent="11"/>
    </xf>
    <xf numFmtId="168" fontId="28" fillId="0" borderId="39" xfId="51" applyNumberFormat="1" applyFont="1" applyBorder="1" applyAlignment="1">
      <alignment horizontal="right" vertical="center" wrapText="1" indent="11"/>
    </xf>
    <xf numFmtId="168" fontId="28" fillId="0" borderId="38" xfId="51" applyNumberFormat="1" applyFont="1" applyBorder="1" applyAlignment="1">
      <alignment horizontal="right" vertical="center" wrapText="1" indent="11"/>
    </xf>
    <xf numFmtId="167" fontId="28" fillId="0" borderId="0" xfId="51" applyNumberFormat="1" applyFont="1" applyBorder="1" applyAlignment="1">
      <alignment horizontal="right" vertical="center" wrapText="1" indent="13"/>
    </xf>
    <xf numFmtId="167" fontId="28" fillId="35" borderId="12" xfId="51" applyNumberFormat="1" applyFont="1" applyFill="1" applyBorder="1" applyAlignment="1">
      <alignment horizontal="right" vertical="center" wrapText="1" indent="13"/>
    </xf>
    <xf numFmtId="0" fontId="31" fillId="34" borderId="66" xfId="0" applyFont="1" applyFill="1" applyBorder="1" applyAlignment="1">
      <alignment horizontal="center" vertical="center" wrapText="1"/>
    </xf>
    <xf numFmtId="167" fontId="28" fillId="0" borderId="7" xfId="51" applyNumberFormat="1" applyFont="1" applyBorder="1" applyAlignment="1">
      <alignment horizontal="right" vertical="center" wrapText="1" indent="13"/>
    </xf>
    <xf numFmtId="167" fontId="28" fillId="0" borderId="70" xfId="51" applyNumberFormat="1" applyFont="1" applyBorder="1" applyAlignment="1">
      <alignment horizontal="right" vertical="center" wrapText="1" indent="13"/>
    </xf>
    <xf numFmtId="167" fontId="28" fillId="0" borderId="71" xfId="51" applyNumberFormat="1" applyFont="1" applyBorder="1" applyAlignment="1">
      <alignment horizontal="right" vertical="center" wrapText="1" indent="13"/>
    </xf>
    <xf numFmtId="168" fontId="28" fillId="35" borderId="67" xfId="51" applyNumberFormat="1" applyFont="1" applyFill="1" applyBorder="1" applyAlignment="1">
      <alignment horizontal="right" vertical="center" wrapText="1" indent="11"/>
    </xf>
    <xf numFmtId="168" fontId="28" fillId="0" borderId="68" xfId="51" applyNumberFormat="1" applyFont="1" applyBorder="1" applyAlignment="1">
      <alignment horizontal="right" vertical="center" wrapText="1" indent="11"/>
    </xf>
    <xf numFmtId="168" fontId="28" fillId="0" borderId="52" xfId="51" applyNumberFormat="1" applyFont="1" applyBorder="1" applyAlignment="1">
      <alignment horizontal="right" vertical="center" wrapText="1" indent="11"/>
    </xf>
    <xf numFmtId="168" fontId="28" fillId="0" borderId="51" xfId="51" applyNumberFormat="1" applyFont="1" applyBorder="1" applyAlignment="1">
      <alignment horizontal="right" vertical="center" wrapText="1" indent="11"/>
    </xf>
    <xf numFmtId="168" fontId="28" fillId="0" borderId="69" xfId="51" applyNumberFormat="1" applyFont="1" applyBorder="1" applyAlignment="1">
      <alignment horizontal="right" vertical="center" wrapText="1" indent="11"/>
    </xf>
    <xf numFmtId="0" fontId="31" fillId="37" borderId="0" xfId="0" applyFont="1" applyFill="1" applyAlignment="1">
      <alignment vertical="center"/>
    </xf>
    <xf numFmtId="0" fontId="28" fillId="37" borderId="0" xfId="0" applyFont="1" applyFill="1" applyAlignment="1">
      <alignment vertical="center"/>
    </xf>
    <xf numFmtId="170" fontId="27" fillId="43" borderId="0" xfId="0" applyNumberFormat="1" applyFont="1" applyFill="1" applyAlignment="1">
      <alignment horizontal="right" vertical="center" shrinkToFit="1"/>
    </xf>
    <xf numFmtId="170" fontId="27" fillId="0" borderId="0" xfId="0" applyNumberFormat="1" applyFont="1" applyAlignment="1">
      <alignment horizontal="right" vertical="center" shrinkToFit="1"/>
    </xf>
    <xf numFmtId="0" fontId="28" fillId="44" borderId="64" xfId="0" applyFont="1" applyFill="1" applyBorder="1" applyAlignment="1"/>
    <xf numFmtId="3" fontId="28" fillId="0" borderId="64" xfId="0" applyNumberFormat="1" applyFont="1" applyBorder="1" applyAlignment="1"/>
    <xf numFmtId="0" fontId="27" fillId="44" borderId="64" xfId="52" applyFont="1" applyFill="1" applyBorder="1"/>
    <xf numFmtId="0" fontId="27" fillId="38" borderId="64" xfId="52" applyFont="1" applyFill="1" applyBorder="1"/>
    <xf numFmtId="3" fontId="27" fillId="0" borderId="64" xfId="52" applyNumberFormat="1" applyFont="1" applyBorder="1"/>
    <xf numFmtId="0" fontId="34" fillId="0" borderId="0" xfId="0" applyFont="1" applyAlignment="1"/>
    <xf numFmtId="0" fontId="34" fillId="38" borderId="64" xfId="0" applyFont="1" applyFill="1" applyBorder="1" applyAlignment="1"/>
    <xf numFmtId="0" fontId="34" fillId="0" borderId="0" xfId="52" applyFont="1"/>
    <xf numFmtId="0" fontId="35" fillId="0" borderId="0" xfId="52" applyFont="1"/>
    <xf numFmtId="2" fontId="27" fillId="0" borderId="0" xfId="53" applyNumberFormat="1" applyFont="1"/>
    <xf numFmtId="0" fontId="28" fillId="0" borderId="0" xfId="0" applyFont="1">
      <alignment vertical="center" wrapText="1"/>
    </xf>
    <xf numFmtId="0" fontId="31" fillId="34" borderId="7" xfId="0" applyFont="1" applyFill="1" applyBorder="1" applyAlignment="1">
      <alignment horizontal="center" vertical="center" wrapText="1"/>
    </xf>
    <xf numFmtId="0" fontId="33" fillId="39" borderId="57" xfId="0" applyFont="1" applyFill="1" applyBorder="1" applyAlignment="1">
      <alignment horizontal="left" vertical="center"/>
    </xf>
    <xf numFmtId="174" fontId="27" fillId="0" borderId="0" xfId="52" applyNumberFormat="1" applyFont="1" applyAlignment="1">
      <alignment horizontal="left"/>
    </xf>
    <xf numFmtId="0" fontId="31" fillId="37" borderId="39" xfId="0" applyFont="1" applyFill="1" applyBorder="1" applyAlignment="1">
      <alignment horizontal="left" vertical="center" wrapText="1"/>
    </xf>
    <xf numFmtId="0" fontId="31" fillId="37" borderId="37" xfId="0" applyFont="1" applyFill="1" applyBorder="1" applyAlignment="1">
      <alignment horizontal="left" vertical="center" wrapText="1"/>
    </xf>
    <xf numFmtId="0" fontId="31" fillId="37" borderId="72" xfId="0" applyFont="1" applyFill="1" applyBorder="1" applyAlignment="1">
      <alignment horizontal="left" vertical="center" wrapText="1"/>
    </xf>
    <xf numFmtId="0" fontId="31" fillId="37" borderId="0" xfId="0" applyFont="1" applyFill="1" applyBorder="1" applyAlignment="1">
      <alignment horizontal="left" vertical="center" wrapText="1"/>
    </xf>
    <xf numFmtId="0" fontId="28" fillId="37" borderId="0" xfId="0" applyFont="1" applyFill="1">
      <alignment vertical="center" wrapText="1"/>
    </xf>
    <xf numFmtId="169" fontId="28" fillId="37" borderId="0" xfId="0" applyNumberFormat="1" applyFont="1" applyFill="1">
      <alignment vertical="center" wrapText="1"/>
    </xf>
    <xf numFmtId="0" fontId="31" fillId="37" borderId="39" xfId="0" applyFont="1" applyFill="1" applyBorder="1" applyAlignment="1">
      <alignment horizontal="left" vertical="center"/>
    </xf>
    <xf numFmtId="0" fontId="31" fillId="37" borderId="37" xfId="0" applyFont="1" applyFill="1" applyBorder="1" applyAlignment="1">
      <alignment horizontal="left" vertical="center"/>
    </xf>
    <xf numFmtId="169" fontId="28" fillId="37" borderId="0" xfId="0" applyNumberFormat="1" applyFont="1" applyFill="1" applyAlignment="1">
      <alignment vertical="center"/>
    </xf>
    <xf numFmtId="3" fontId="28" fillId="37" borderId="0" xfId="0" applyNumberFormat="1" applyFont="1" applyFill="1">
      <alignment vertical="center" wrapText="1"/>
    </xf>
    <xf numFmtId="0" fontId="30" fillId="0" borderId="0" xfId="50" applyNumberFormat="1" applyFont="1" applyAlignment="1">
      <alignment vertical="center"/>
    </xf>
    <xf numFmtId="0" fontId="29" fillId="0" borderId="0" xfId="8" applyFont="1" applyAlignment="1">
      <alignment horizontal="center" vertical="center"/>
    </xf>
    <xf numFmtId="0" fontId="30" fillId="0" borderId="0" xfId="50" applyFont="1" applyFill="1">
      <alignment vertical="center" wrapText="1"/>
    </xf>
    <xf numFmtId="0" fontId="28" fillId="0" borderId="0" xfId="0" applyFont="1" applyAlignment="1">
      <alignment horizontal="center" vertical="center"/>
    </xf>
    <xf numFmtId="0" fontId="30" fillId="0" borderId="0" xfId="50" applyFont="1">
      <alignment vertical="center" wrapText="1"/>
    </xf>
    <xf numFmtId="0" fontId="30" fillId="0" borderId="0" xfId="50" applyNumberFormat="1" applyFont="1" applyAlignment="1">
      <alignment horizontal="left" vertical="center"/>
    </xf>
    <xf numFmtId="0" fontId="28" fillId="0" borderId="0" xfId="0" applyFont="1">
      <alignment vertical="center" wrapText="1"/>
    </xf>
    <xf numFmtId="0" fontId="31" fillId="0" borderId="13" xfId="0" applyFont="1" applyFill="1" applyBorder="1" applyAlignment="1">
      <alignment horizontal="center" vertical="center" wrapText="1"/>
    </xf>
    <xf numFmtId="6" fontId="31" fillId="34" borderId="43" xfId="0" applyNumberFormat="1" applyFont="1" applyFill="1" applyBorder="1" applyAlignment="1">
      <alignment horizontal="center" vertical="center" wrapText="1"/>
    </xf>
    <xf numFmtId="0" fontId="31" fillId="34" borderId="10" xfId="0" applyFont="1" applyFill="1" applyBorder="1" applyAlignment="1">
      <alignment horizontal="center" vertical="center" wrapText="1"/>
    </xf>
    <xf numFmtId="0" fontId="31" fillId="34" borderId="38" xfId="0" applyFont="1" applyFill="1" applyBorder="1" applyAlignment="1">
      <alignment horizontal="center" vertical="center" wrapText="1"/>
    </xf>
    <xf numFmtId="0" fontId="31" fillId="34" borderId="42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31" fillId="34" borderId="7" xfId="0" applyFont="1" applyFill="1" applyBorder="1" applyAlignment="1">
      <alignment horizontal="center" vertical="center" wrapText="1"/>
    </xf>
    <xf numFmtId="0" fontId="33" fillId="39" borderId="57" xfId="0" applyFont="1" applyFill="1" applyBorder="1" applyAlignment="1">
      <alignment horizontal="left" vertical="center"/>
    </xf>
    <xf numFmtId="174" fontId="28" fillId="0" borderId="0" xfId="0" applyNumberFormat="1" applyFont="1" applyAlignment="1">
      <alignment horizontal="left"/>
    </xf>
    <xf numFmtId="0" fontId="28" fillId="44" borderId="61" xfId="0" applyFont="1" applyFill="1" applyBorder="1" applyAlignment="1">
      <alignment horizontal="center"/>
    </xf>
    <xf numFmtId="0" fontId="28" fillId="44" borderId="62" xfId="0" applyFont="1" applyFill="1" applyBorder="1" applyAlignment="1">
      <alignment horizontal="center"/>
    </xf>
    <xf numFmtId="0" fontId="28" fillId="44" borderId="63" xfId="0" applyFont="1" applyFill="1" applyBorder="1" applyAlignment="1">
      <alignment horizontal="center"/>
    </xf>
    <xf numFmtId="0" fontId="28" fillId="44" borderId="65" xfId="0" applyFont="1" applyFill="1" applyBorder="1" applyAlignment="1">
      <alignment horizontal="center"/>
    </xf>
    <xf numFmtId="174" fontId="27" fillId="0" borderId="0" xfId="52" applyNumberFormat="1" applyFont="1" applyAlignment="1">
      <alignment horizontal="left"/>
    </xf>
    <xf numFmtId="0" fontId="27" fillId="44" borderId="61" xfId="52" applyFont="1" applyFill="1" applyBorder="1" applyAlignment="1">
      <alignment horizontal="center"/>
    </xf>
    <xf numFmtId="0" fontId="27" fillId="44" borderId="62" xfId="52" applyFont="1" applyFill="1" applyBorder="1" applyAlignment="1">
      <alignment horizontal="center"/>
    </xf>
    <xf numFmtId="0" fontId="27" fillId="44" borderId="63" xfId="52" applyFont="1" applyFill="1" applyBorder="1" applyAlignment="1">
      <alignment horizontal="center"/>
    </xf>
  </cellXfs>
  <cellStyles count="54">
    <cellStyle name="20% - Accent1" xfId="21" builtinId="30" hidden="1"/>
    <cellStyle name="20% - Accent2" xfId="25" builtinId="34" hidden="1"/>
    <cellStyle name="20% - Accent3" xfId="29" builtinId="38" hidden="1"/>
    <cellStyle name="20% - Accent4" xfId="33" builtinId="42" hidden="1"/>
    <cellStyle name="20% - Accent5" xfId="37" builtinId="46" hidden="1"/>
    <cellStyle name="20% - Accent6" xfId="41" builtinId="50" hidden="1"/>
    <cellStyle name="40% - Accent1" xfId="22" builtinId="31" hidden="1"/>
    <cellStyle name="40% - Accent2" xfId="26" builtinId="35" hidden="1"/>
    <cellStyle name="40% - Accent3" xfId="30" builtinId="39" hidden="1"/>
    <cellStyle name="40% - Accent4" xfId="34" builtinId="43" hidden="1"/>
    <cellStyle name="40% - Accent5" xfId="38" builtinId="47" hidden="1"/>
    <cellStyle name="40% - Accent6" xfId="42" builtinId="51" hidden="1"/>
    <cellStyle name="60% - Accent1" xfId="23" builtinId="32" hidden="1"/>
    <cellStyle name="60% - Accent2" xfId="27" builtinId="36" hidden="1"/>
    <cellStyle name="60% - Accent3" xfId="31" builtinId="40" hidden="1"/>
    <cellStyle name="60% - Accent4" xfId="35" builtinId="44" hidden="1"/>
    <cellStyle name="60% - Accent5" xfId="39" builtinId="48" hidden="1"/>
    <cellStyle name="60% - Accent6" xfId="43" builtinId="52" hidden="1"/>
    <cellStyle name="Accent1" xfId="20" builtinId="29" hidden="1"/>
    <cellStyle name="Accent2" xfId="24" builtinId="33" hidden="1"/>
    <cellStyle name="Accent3" xfId="28" builtinId="37" hidden="1"/>
    <cellStyle name="Accent4" xfId="32" builtinId="41" hidden="1"/>
    <cellStyle name="Accent5" xfId="36" builtinId="45" hidden="1"/>
    <cellStyle name="Accent6" xfId="40" builtinId="49" hidden="1"/>
    <cellStyle name="Bad" xfId="10" builtinId="27" hidden="1"/>
    <cellStyle name="Banner" xfId="49" xr:uid="{00000000-0005-0000-0000-000019000000}"/>
    <cellStyle name="Calculation" xfId="14" builtinId="22" hidden="1"/>
    <cellStyle name="Check Cell" xfId="16" builtinId="23" hidden="1"/>
    <cellStyle name="Comma" xfId="44" builtinId="3" hidden="1"/>
    <cellStyle name="Comma [0]" xfId="45" builtinId="6" hidden="1"/>
    <cellStyle name="Currency" xfId="46" builtinId="4" hidden="1"/>
    <cellStyle name="Currency [0]" xfId="47" builtinId="7" hidden="1"/>
    <cellStyle name="Explanatory Text" xfId="18" builtinId="53" hidden="1"/>
    <cellStyle name="Followed Hyperlink" xfId="1" builtinId="9" customBuiltin="1"/>
    <cellStyle name="Good" xfId="9" builtinId="26" hidde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6" builtinId="8" hidden="1" customBuiltin="1"/>
    <cellStyle name="Hyperlink" xfId="50" builtinId="8"/>
    <cellStyle name="Input" xfId="12" builtinId="20" hidden="1"/>
    <cellStyle name="Linked Cell" xfId="15" builtinId="24" hidden="1"/>
    <cellStyle name="Neutral" xfId="11" builtinId="28" hidden="1"/>
    <cellStyle name="Normal" xfId="0" builtinId="0" customBuiltin="1"/>
    <cellStyle name="Normal 2" xfId="52" xr:uid="{00000000-0005-0000-0000-00002D000000}"/>
    <cellStyle name="Normal 3" xfId="53" xr:uid="{00000000-0005-0000-0000-00002E000000}"/>
    <cellStyle name="Note" xfId="7" builtinId="10" hidden="1"/>
    <cellStyle name="NumberCellStyle" xfId="51" xr:uid="{00000000-0005-0000-0000-000030000000}"/>
    <cellStyle name="Output" xfId="13" builtinId="21" hidden="1"/>
    <cellStyle name="Percent" xfId="48" builtinId="5" hidden="1"/>
    <cellStyle name="Title" xfId="8" builtinId="15" customBuiltin="1"/>
    <cellStyle name="Total" xfId="19" builtinId="25" hidden="1"/>
    <cellStyle name="Warning Text" xfId="17" builtinId="11" hidden="1"/>
  </cellStyles>
  <dxfs count="2">
    <dxf>
      <font>
        <b/>
        <i val="0"/>
      </font>
      <fill>
        <patternFill>
          <bgColor theme="0" tint="-0.1499679555650502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dashed">
          <color theme="0" tint="-0.499984740745262"/>
        </vertical>
        <horizontal style="dashed">
          <color theme="0" tint="-0.499984740745262"/>
        </horizontal>
      </border>
    </dxf>
  </dxfs>
  <tableStyles count="1" defaultTableStyle="TableStyleMedium2" defaultPivotStyle="PivotStyleLight16">
    <tableStyle name="Table Style 1" pivot="0" count="2" xr9:uid="{00000000-0011-0000-FFFF-FFFF00000000}">
      <tableStyleElement type="wholeTable" dxfId="1"/>
      <tableStyleElement type="headerRow" dxfId="0"/>
    </tableStyle>
  </tableStyles>
  <colors>
    <mruColors>
      <color rgb="FFF6A27B"/>
      <color rgb="FF9ED58A"/>
      <color rgb="FF71A8DF"/>
      <color rgb="FF396C27"/>
      <color rgb="FF32AFAF"/>
      <color rgb="FFF2DCDB"/>
      <color rgb="FFD8E4BC"/>
      <color rgb="FFFFCC99"/>
      <color rgb="FFE6B8B7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Member States in EU farms growing potatoes</a:t>
            </a:r>
          </a:p>
          <a:p>
            <a:pPr algn="l">
              <a:defRPr sz="1800" b="1"/>
            </a:pPr>
            <a:r>
              <a:rPr lang="en-US" sz="1600" b="0"/>
              <a:t>(%, 2020) 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358393700787403"/>
          <c:y val="0.11912438647933372"/>
          <c:w val="0.47283212598425195"/>
          <c:h val="0.7147948847156477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B2-4E4D-ADF2-8E20533CD03B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EB2-4E4D-ADF2-8E20533CD03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B2-4E4D-ADF2-8E20533CD03B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EB2-4E4D-ADF2-8E20533CD03B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B2-4E4D-ADF2-8E20533CD03B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EB2-4E4D-ADF2-8E20533CD03B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B2-4E4D-ADF2-8E20533CD03B}"/>
              </c:ext>
            </c:extLst>
          </c:dPt>
          <c:dLbls>
            <c:dLbl>
              <c:idx val="0"/>
              <c:layout>
                <c:manualLayout>
                  <c:x val="0.11199999999999991"/>
                  <c:y val="-8.64660781567932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B2-4E4D-ADF2-8E20533CD03B}"/>
                </c:ext>
              </c:extLst>
            </c:dLbl>
            <c:dLbl>
              <c:idx val="1"/>
              <c:layout>
                <c:manualLayout>
                  <c:x val="0.17466666666666658"/>
                  <c:y val="4.51981772183237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B2-4E4D-ADF2-8E20533CD03B}"/>
                </c:ext>
              </c:extLst>
            </c:dLbl>
            <c:dLbl>
              <c:idx val="2"/>
              <c:layout>
                <c:manualLayout>
                  <c:x val="-8.666666666666667E-2"/>
                  <c:y val="0.117908288395627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B2-4E4D-ADF2-8E20533CD03B}"/>
                </c:ext>
              </c:extLst>
            </c:dLbl>
            <c:dLbl>
              <c:idx val="3"/>
              <c:layout>
                <c:manualLayout>
                  <c:x val="-0.1013333333333333"/>
                  <c:y val="9.09014438814580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B2-4E4D-ADF2-8E20533CD03B}"/>
                </c:ext>
              </c:extLst>
            </c:dLbl>
            <c:dLbl>
              <c:idx val="4"/>
              <c:layout>
                <c:manualLayout>
                  <c:x val="-0.11600000000000001"/>
                  <c:y val="5.19521166214999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B2-4E4D-ADF2-8E20533CD03B}"/>
                </c:ext>
              </c:extLst>
            </c:dLbl>
            <c:dLbl>
              <c:idx val="5"/>
              <c:layout>
                <c:manualLayout>
                  <c:x val="-0.12"/>
                  <c:y val="-2.7659039237548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B2-4E4D-ADF2-8E20533CD03B}"/>
                </c:ext>
              </c:extLst>
            </c:dLbl>
            <c:dLbl>
              <c:idx val="6"/>
              <c:layout>
                <c:manualLayout>
                  <c:x val="-0.112"/>
                  <c:y val="-0.104813334973356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B2-4E4D-ADF2-8E20533CD03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'F1'!$L$10:$L$16</c:f>
              <c:strCache>
                <c:ptCount val="7"/>
                <c:pt idx="0">
                  <c:v>Romania</c:v>
                </c:pt>
                <c:pt idx="1">
                  <c:v>Poland</c:v>
                </c:pt>
                <c:pt idx="2">
                  <c:v>Lithuania</c:v>
                </c:pt>
                <c:pt idx="3">
                  <c:v>France</c:v>
                </c:pt>
                <c:pt idx="4">
                  <c:v>Portugal</c:v>
                </c:pt>
                <c:pt idx="5">
                  <c:v>Spain</c:v>
                </c:pt>
                <c:pt idx="6">
                  <c:v>Other EU</c:v>
                </c:pt>
              </c:strCache>
            </c:strRef>
          </c:cat>
          <c:val>
            <c:numRef>
              <c:f>'F1'!$M$10:$M$16</c:f>
              <c:numCache>
                <c:formatCode>#,##0_i</c:formatCode>
                <c:ptCount val="7"/>
                <c:pt idx="0">
                  <c:v>337240</c:v>
                </c:pt>
                <c:pt idx="1">
                  <c:v>261690</c:v>
                </c:pt>
                <c:pt idx="2">
                  <c:v>72850</c:v>
                </c:pt>
                <c:pt idx="3">
                  <c:v>38230</c:v>
                </c:pt>
                <c:pt idx="4">
                  <c:v>38020</c:v>
                </c:pt>
                <c:pt idx="5">
                  <c:v>37790</c:v>
                </c:pt>
                <c:pt idx="6">
                  <c:v>255450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2-4E4D-ADF2-8E20533CD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 </a:t>
            </a:r>
          </a:p>
        </c:rich>
      </c:tx>
      <c:layout>
        <c:manualLayout>
          <c:xMode val="edge"/>
          <c:yMode val="edge"/>
          <c:x val="5.208333333333333E-3"/>
          <c:y val="7.4430593288241087E-3"/>
        </c:manualLayout>
      </c:layout>
      <c:overlay val="0"/>
    </c:title>
    <c:autoTitleDeleted val="0"/>
    <c:plotArea>
      <c:layout>
        <c:manualLayout>
          <c:xMode val="edge"/>
          <c:yMode val="edge"/>
          <c:x val="5.208333333333333E-3"/>
          <c:y val="7.4430593288241087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'F1'!$A$2</c:f>
              <c:strCache>
                <c:ptCount val="1"/>
              </c:strCache>
            </c:strRef>
          </c:tx>
          <c:invertIfNegative val="0"/>
          <c:cat>
            <c:strRef>
              <c:f>'F1'!$B$1</c:f>
              <c:strCache>
                <c:ptCount val="1"/>
                <c:pt idx="0">
                  <c:v>Share of Member States in EU farms growing potatoes, %, 2020</c:v>
                </c:pt>
              </c:strCache>
            </c:strRef>
          </c:cat>
          <c:val>
            <c:numRef>
              <c:f>'F1'!$B$2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39A1-430B-9876-31BDEA6A7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423039"/>
        <c:axId val="729431679"/>
      </c:barChart>
      <c:catAx>
        <c:axId val="729423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31679"/>
        <c:crosses val="autoZero"/>
        <c:auto val="1"/>
        <c:lblAlgn val="ctr"/>
        <c:lblOffset val="100"/>
        <c:noMultiLvlLbl val="0"/>
      </c:catAx>
      <c:valAx>
        <c:axId val="72943167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42303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potato farms and potato area by economic farm size</a:t>
            </a:r>
          </a:p>
          <a:p>
            <a:pPr algn="l">
              <a:defRPr sz="1800" b="1"/>
            </a:pPr>
            <a:r>
              <a:rPr lang="en-US" sz="1600" b="0"/>
              <a:t>(% share of total, EU, 2020)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12438647933372"/>
          <c:w val="0.97066666666666668"/>
          <c:h val="0.71479488471564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'F2'!$N$11</c:f>
              <c:strCache>
                <c:ptCount val="1"/>
                <c:pt idx="0">
                  <c:v>Holdings 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'F2'!$M$12:$M$17</c:f>
              <c:strCache>
                <c:ptCount val="6"/>
                <c:pt idx="0">
                  <c:v>&lt; €2 000</c:v>
                </c:pt>
                <c:pt idx="1">
                  <c:v>&gt; €2 000 &lt; €8 000</c:v>
                </c:pt>
                <c:pt idx="2">
                  <c:v>&gt; €8 000 &lt; €25 000</c:v>
                </c:pt>
                <c:pt idx="3">
                  <c:v>&gt; €25 000 &lt; €50 000</c:v>
                </c:pt>
                <c:pt idx="4">
                  <c:v>&gt; €50 000 &lt; €250 000</c:v>
                </c:pt>
                <c:pt idx="5">
                  <c:v>&gt; €250 000</c:v>
                </c:pt>
              </c:strCache>
            </c:strRef>
          </c:cat>
          <c:val>
            <c:numRef>
              <c:f>'F2'!$N$12:$N$17</c:f>
              <c:numCache>
                <c:formatCode>#,##0.0</c:formatCode>
                <c:ptCount val="6"/>
                <c:pt idx="0">
                  <c:v>27.108661856738546</c:v>
                </c:pt>
                <c:pt idx="1">
                  <c:v>36.322597361183085</c:v>
                </c:pt>
                <c:pt idx="2">
                  <c:v>17.985410770518595</c:v>
                </c:pt>
                <c:pt idx="3">
                  <c:v>13.096424442938574</c:v>
                </c:pt>
                <c:pt idx="4">
                  <c:v>8.345956072866425</c:v>
                </c:pt>
                <c:pt idx="5">
                  <c:v>3.7818391995854426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D-4BCB-91C0-B566A98D2741}"/>
            </c:ext>
          </c:extLst>
        </c:ser>
        <c:ser>
          <c:idx val="1"/>
          <c:order val="1"/>
          <c:tx>
            <c:strRef>
              <c:f>'F2'!$O$11</c:f>
              <c:strCache>
                <c:ptCount val="1"/>
                <c:pt idx="0">
                  <c:v>Area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'F2'!$M$12:$M$17</c:f>
              <c:strCache>
                <c:ptCount val="6"/>
                <c:pt idx="0">
                  <c:v>&lt; €2 000</c:v>
                </c:pt>
                <c:pt idx="1">
                  <c:v>&gt; €2 000 &lt; €8 000</c:v>
                </c:pt>
                <c:pt idx="2">
                  <c:v>&gt; €8 000 &lt; €25 000</c:v>
                </c:pt>
                <c:pt idx="3">
                  <c:v>&gt; €25 000 &lt; €50 000</c:v>
                </c:pt>
                <c:pt idx="4">
                  <c:v>&gt; €50 000 &lt; €250 000</c:v>
                </c:pt>
                <c:pt idx="5">
                  <c:v>&gt; €250 000</c:v>
                </c:pt>
              </c:strCache>
            </c:strRef>
          </c:cat>
          <c:val>
            <c:numRef>
              <c:f>'F2'!$O$12:$O$17</c:f>
              <c:numCache>
                <c:formatCode>0.0</c:formatCode>
                <c:ptCount val="6"/>
                <c:pt idx="0">
                  <c:v>1.9219523327295289</c:v>
                </c:pt>
                <c:pt idx="1">
                  <c:v>5.82504885110753</c:v>
                </c:pt>
                <c:pt idx="2">
                  <c:v>6.8020710016973087</c:v>
                </c:pt>
                <c:pt idx="3">
                  <c:v>5.26379598065924</c:v>
                </c:pt>
                <c:pt idx="4">
                  <c:v>22.143458230520174</c:v>
                </c:pt>
                <c:pt idx="5">
                  <c:v>58.043673603286216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D-4BCB-91C0-B566A98D2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43473264"/>
        <c:axId val="1759290048"/>
      </c:barChart>
      <c:catAx>
        <c:axId val="174347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9290048"/>
        <c:crosses val="autoZero"/>
        <c:auto val="1"/>
        <c:lblAlgn val="ctr"/>
        <c:lblOffset val="100"/>
        <c:tickMarkSkip val="1"/>
        <c:noMultiLvlLbl val="0"/>
      </c:catAx>
      <c:valAx>
        <c:axId val="1759290048"/>
        <c:scaling>
          <c:orientation val="minMax"/>
          <c:max val="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4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560125984251972"/>
          <c:y val="0.85609132282396083"/>
          <c:w val="0.17411748031496063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EU potato area</a:t>
            </a:r>
          </a:p>
          <a:p>
            <a:pPr algn="l">
              <a:defRPr sz="1800" b="1"/>
            </a:pPr>
            <a:r>
              <a:rPr lang="en-US" sz="1600" b="0"/>
              <a:t>(%, 2023)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358393700787403"/>
          <c:y val="0.11912438647933372"/>
          <c:w val="0.47283212598425195"/>
          <c:h val="0.7147948847156477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E9-4357-AA32-939D5812FA8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DE9-4357-AA32-939D5812FA8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DE9-4357-AA32-939D5812FA8E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DE9-4357-AA32-939D5812FA8E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E9-4357-AA32-939D5812FA8E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DE9-4357-AA32-939D5812FA8E}"/>
              </c:ext>
            </c:extLst>
          </c:dPt>
          <c:dLbls>
            <c:dLbl>
              <c:idx val="0"/>
              <c:layout>
                <c:manualLayout>
                  <c:x val="0.112"/>
                  <c:y val="-0.114891540259255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E9-4357-AA32-939D5812FA8E}"/>
                </c:ext>
              </c:extLst>
            </c:dLbl>
            <c:dLbl>
              <c:idx val="1"/>
              <c:layout>
                <c:manualLayout>
                  <c:x val="0.13866666666666658"/>
                  <c:y val="2.21720516289792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E9-4357-AA32-939D5812FA8E}"/>
                </c:ext>
              </c:extLst>
            </c:dLbl>
            <c:dLbl>
              <c:idx val="2"/>
              <c:layout>
                <c:manualLayout>
                  <c:x val="7.5999999999999998E-2"/>
                  <c:y val="0.169313848803113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E9-4357-AA32-939D5812FA8E}"/>
                </c:ext>
              </c:extLst>
            </c:dLbl>
            <c:dLbl>
              <c:idx val="3"/>
              <c:layout>
                <c:manualLayout>
                  <c:x val="-3.7333333333333336E-2"/>
                  <c:y val="0.16326692563157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E9-4357-AA32-939D5812FA8E}"/>
                </c:ext>
              </c:extLst>
            </c:dLbl>
            <c:dLbl>
              <c:idx val="4"/>
              <c:layout>
                <c:manualLayout>
                  <c:x val="-0.104"/>
                  <c:y val="0.106828976030536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E9-4357-AA32-939D5812FA8E}"/>
                </c:ext>
              </c:extLst>
            </c:dLbl>
            <c:dLbl>
              <c:idx val="5"/>
              <c:layout>
                <c:manualLayout>
                  <c:x val="-0.15600000000000003"/>
                  <c:y val="-8.26412833443770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E9-4357-AA32-939D5812FA8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'F3'!$E$8:$E$13</c:f>
              <c:strCache>
                <c:ptCount val="6"/>
                <c:pt idx="0">
                  <c:v>Germany</c:v>
                </c:pt>
                <c:pt idx="1">
                  <c:v>France</c:v>
                </c:pt>
                <c:pt idx="2">
                  <c:v>Poland</c:v>
                </c:pt>
                <c:pt idx="3">
                  <c:v>Netherlands</c:v>
                </c:pt>
                <c:pt idx="4">
                  <c:v>Belgium</c:v>
                </c:pt>
                <c:pt idx="5">
                  <c:v>Other EU</c:v>
                </c:pt>
              </c:strCache>
            </c:strRef>
          </c:cat>
          <c:val>
            <c:numRef>
              <c:f>'F3'!$F$8:$F$13</c:f>
              <c:numCache>
                <c:formatCode>0.0</c:formatCode>
                <c:ptCount val="6"/>
                <c:pt idx="0">
                  <c:v>19.910788834312449</c:v>
                </c:pt>
                <c:pt idx="1">
                  <c:v>15.372001534492226</c:v>
                </c:pt>
                <c:pt idx="2">
                  <c:v>14.185026665563436</c:v>
                </c:pt>
                <c:pt idx="3">
                  <c:v>11.683202575539893</c:v>
                </c:pt>
                <c:pt idx="4">
                  <c:v>7.1376454570755881</c:v>
                </c:pt>
                <c:pt idx="5">
                  <c:v>31.711334933016403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9-4357-AA32-939D5812F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Index of the area of potatoes, </a:t>
            </a:r>
            <a:br>
              <a:rPr lang="en-US"/>
            </a:br>
            <a:r>
              <a:rPr lang="en-US"/>
              <a:t>main producing Member States</a:t>
            </a:r>
          </a:p>
          <a:p>
            <a:pPr algn="l">
              <a:defRPr sz="1800" b="1"/>
            </a:pPr>
            <a:r>
              <a:rPr lang="en-US" sz="1600" b="0"/>
              <a:t>(2000 = 100, 2000-2023)</a:t>
            </a:r>
          </a:p>
        </c:rich>
      </c:tx>
      <c:layout>
        <c:manualLayout>
          <c:xMode val="edge"/>
          <c:yMode val="edge"/>
          <c:x val="5.3333333333333332E-3"/>
          <c:y val="8.73692750121637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029186351706043E-2"/>
          <c:y val="0.18894706436656158"/>
          <c:w val="0.73797081364829398"/>
          <c:h val="0.607990917723081"/>
        </c:manualLayout>
      </c:layout>
      <c:lineChart>
        <c:grouping val="standard"/>
        <c:varyColors val="0"/>
        <c:ser>
          <c:idx val="6"/>
          <c:order val="1"/>
          <c:tx>
            <c:strRef>
              <c:f>'F4'!$B$47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'F4'!$C$42:$Z$42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'F4'!$C$47:$Z$47</c:f>
              <c:numCache>
                <c:formatCode>#,##0.0_i</c:formatCode>
                <c:ptCount val="24"/>
                <c:pt idx="0">
                  <c:v>100</c:v>
                </c:pt>
                <c:pt idx="1">
                  <c:v>94.399067627530314</c:v>
                </c:pt>
                <c:pt idx="2">
                  <c:v>93.703493951622391</c:v>
                </c:pt>
                <c:pt idx="3">
                  <c:v>90.060085112095948</c:v>
                </c:pt>
                <c:pt idx="4">
                  <c:v>101.34872950734399</c:v>
                </c:pt>
                <c:pt idx="5">
                  <c:v>98.643889514348331</c:v>
                </c:pt>
                <c:pt idx="6">
                  <c:v>102.15820716948139</c:v>
                </c:pt>
                <c:pt idx="7">
                  <c:v>103.18486176536292</c:v>
                </c:pt>
                <c:pt idx="8">
                  <c:v>97.020378030624371</c:v>
                </c:pt>
                <c:pt idx="9">
                  <c:v>111.92965046815297</c:v>
                </c:pt>
                <c:pt idx="10">
                  <c:v>124.16901346846294</c:v>
                </c:pt>
                <c:pt idx="11">
                  <c:v>125.0513896817872</c:v>
                </c:pt>
                <c:pt idx="12">
                  <c:v>101.75422769832088</c:v>
                </c:pt>
                <c:pt idx="13">
                  <c:v>114.51147415602081</c:v>
                </c:pt>
                <c:pt idx="14">
                  <c:v>122.05951164349327</c:v>
                </c:pt>
                <c:pt idx="15">
                  <c:v>119.50806235195328</c:v>
                </c:pt>
                <c:pt idx="16">
                  <c:v>135.48499482040606</c:v>
                </c:pt>
                <c:pt idx="17">
                  <c:v>141.013134952076</c:v>
                </c:pt>
                <c:pt idx="18">
                  <c:v>141.74212046394459</c:v>
                </c:pt>
                <c:pt idx="19">
                  <c:v>149.12309877161383</c:v>
                </c:pt>
                <c:pt idx="20">
                  <c:v>147.83218692767991</c:v>
                </c:pt>
                <c:pt idx="21">
                  <c:v>136.56328589004499</c:v>
                </c:pt>
                <c:pt idx="22">
                  <c:v>139.63109991915852</c:v>
                </c:pt>
                <c:pt idx="23">
                  <c:v>144.11132337751744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E-47FE-8C3F-A0683B516B31}"/>
            </c:ext>
          </c:extLst>
        </c:ser>
        <c:ser>
          <c:idx val="1"/>
          <c:order val="2"/>
          <c:tx>
            <c:strRef>
              <c:f>'F4'!$B$44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  <a:effectLst/>
            </c:spPr>
          </c:marker>
          <c:cat>
            <c:numRef>
              <c:f>'F4'!$C$42:$Z$42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'F4'!$C$44:$Z$44</c:f>
              <c:numCache>
                <c:formatCode>#,##0.0_i</c:formatCode>
                <c:ptCount val="24"/>
                <c:pt idx="0">
                  <c:v>100</c:v>
                </c:pt>
                <c:pt idx="1">
                  <c:v>99.384993849938496</c:v>
                </c:pt>
                <c:pt idx="2">
                  <c:v>99.815498154981569</c:v>
                </c:pt>
                <c:pt idx="3">
                  <c:v>96.863468634686342</c:v>
                </c:pt>
                <c:pt idx="4">
                  <c:v>98.277982779827809</c:v>
                </c:pt>
                <c:pt idx="5">
                  <c:v>96.186961869618699</c:v>
                </c:pt>
                <c:pt idx="6">
                  <c:v>97.355473554735568</c:v>
                </c:pt>
                <c:pt idx="7">
                  <c:v>97.662976629766305</c:v>
                </c:pt>
                <c:pt idx="8">
                  <c:v>96.063960639606393</c:v>
                </c:pt>
                <c:pt idx="9">
                  <c:v>100.61500615006149</c:v>
                </c:pt>
                <c:pt idx="10">
                  <c:v>96.605166051660532</c:v>
                </c:pt>
                <c:pt idx="11">
                  <c:v>97.564575645756463</c:v>
                </c:pt>
                <c:pt idx="12">
                  <c:v>94.772447724477246</c:v>
                </c:pt>
                <c:pt idx="13">
                  <c:v>99.145141451414517</c:v>
                </c:pt>
                <c:pt idx="14">
                  <c:v>103.64083640836409</c:v>
                </c:pt>
                <c:pt idx="15">
                  <c:v>103.01968019680197</c:v>
                </c:pt>
                <c:pt idx="16">
                  <c:v>110.1660516605166</c:v>
                </c:pt>
                <c:pt idx="17">
                  <c:v>119.34809348093482</c:v>
                </c:pt>
                <c:pt idx="18">
                  <c:v>122.73062730627306</c:v>
                </c:pt>
                <c:pt idx="19">
                  <c:v>127.40467404674047</c:v>
                </c:pt>
                <c:pt idx="20">
                  <c:v>133.09963099630997</c:v>
                </c:pt>
                <c:pt idx="21">
                  <c:v>130.12915129151293</c:v>
                </c:pt>
                <c:pt idx="22">
                  <c:v>130.17835178351785</c:v>
                </c:pt>
                <c:pt idx="23">
                  <c:v>125.68265682656828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4E-47FE-8C3F-A0683B516B31}"/>
            </c:ext>
          </c:extLst>
        </c:ser>
        <c:ser>
          <c:idx val="0"/>
          <c:order val="3"/>
          <c:tx>
            <c:strRef>
              <c:f>'F4'!$B$43</c:f>
              <c:strCache>
                <c:ptCount val="1"/>
                <c:pt idx="0">
                  <c:v>Germany 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33A033"/>
                    </a:solidFill>
                  </a14:hiddenFill>
                </a:ext>
              </a:extLst>
            </c:spPr>
          </c:marker>
          <c:cat>
            <c:numRef>
              <c:f>'F4'!$C$42:$Z$42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'F4'!$C$43:$Z$43</c:f>
              <c:numCache>
                <c:formatCode>#,##0.0_i</c:formatCode>
                <c:ptCount val="24"/>
                <c:pt idx="0">
                  <c:v>100</c:v>
                </c:pt>
                <c:pt idx="1">
                  <c:v>92.674113009198436</c:v>
                </c:pt>
                <c:pt idx="2">
                  <c:v>93.331143232588715</c:v>
                </c:pt>
                <c:pt idx="3">
                  <c:v>94.382391590013142</c:v>
                </c:pt>
                <c:pt idx="4">
                  <c:v>97.010512483574246</c:v>
                </c:pt>
                <c:pt idx="5">
                  <c:v>90.965834428383701</c:v>
                </c:pt>
                <c:pt idx="6">
                  <c:v>90.111695137976355</c:v>
                </c:pt>
                <c:pt idx="7">
                  <c:v>90.341655716162947</c:v>
                </c:pt>
                <c:pt idx="8">
                  <c:v>85.348226018396858</c:v>
                </c:pt>
                <c:pt idx="9">
                  <c:v>86.629434954007891</c:v>
                </c:pt>
                <c:pt idx="10">
                  <c:v>83.564388961892249</c:v>
                </c:pt>
                <c:pt idx="11">
                  <c:v>84.986859395532193</c:v>
                </c:pt>
                <c:pt idx="12">
                  <c:v>78.285151116951397</c:v>
                </c:pt>
                <c:pt idx="13">
                  <c:v>79.763469119579511</c:v>
                </c:pt>
                <c:pt idx="14">
                  <c:v>80.420499342969791</c:v>
                </c:pt>
                <c:pt idx="15">
                  <c:v>77.759526938239162</c:v>
                </c:pt>
                <c:pt idx="16">
                  <c:v>79.664914586070964</c:v>
                </c:pt>
                <c:pt idx="17">
                  <c:v>82.293035479632067</c:v>
                </c:pt>
                <c:pt idx="18">
                  <c:v>82.851511169513799</c:v>
                </c:pt>
                <c:pt idx="19">
                  <c:v>89.224704336399483</c:v>
                </c:pt>
                <c:pt idx="20">
                  <c:v>89.848883048620237</c:v>
                </c:pt>
                <c:pt idx="21">
                  <c:v>84.855453350854148</c:v>
                </c:pt>
                <c:pt idx="22">
                  <c:v>87.516425755584763</c:v>
                </c:pt>
                <c:pt idx="23">
                  <c:v>86.957950065703031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4E-47FE-8C3F-A0683B516B31}"/>
            </c:ext>
          </c:extLst>
        </c:ser>
        <c:ser>
          <c:idx val="2"/>
          <c:order val="4"/>
          <c:tx>
            <c:strRef>
              <c:f>'F4'!$B$45</c:f>
              <c:strCache>
                <c:ptCount val="1"/>
                <c:pt idx="0">
                  <c:v>Netherlands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rgbClr val="B09120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C05F03"/>
                    </a:solidFill>
                  </a14:hiddenFill>
                </a:ext>
              </a:extLst>
            </c:spPr>
          </c:marker>
          <c:cat>
            <c:numRef>
              <c:f>'F4'!$C$42:$Z$42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'F4'!$C$45:$Z$45</c:f>
              <c:numCache>
                <c:formatCode>#,##0.0_i</c:formatCode>
                <c:ptCount val="24"/>
                <c:pt idx="0">
                  <c:v>100</c:v>
                </c:pt>
                <c:pt idx="1">
                  <c:v>90.95449500554939</c:v>
                </c:pt>
                <c:pt idx="2">
                  <c:v>91.675915649278579</c:v>
                </c:pt>
                <c:pt idx="3">
                  <c:v>88.013318534961158</c:v>
                </c:pt>
                <c:pt idx="4">
                  <c:v>90.95449500554939</c:v>
                </c:pt>
                <c:pt idx="5">
                  <c:v>86.45948945615983</c:v>
                </c:pt>
                <c:pt idx="6">
                  <c:v>86.45948945615983</c:v>
                </c:pt>
                <c:pt idx="7">
                  <c:v>87.069922308546069</c:v>
                </c:pt>
                <c:pt idx="8">
                  <c:v>84.295227524972262</c:v>
                </c:pt>
                <c:pt idx="9">
                  <c:v>86.126526082130965</c:v>
                </c:pt>
                <c:pt idx="10">
                  <c:v>87.108768035516093</c:v>
                </c:pt>
                <c:pt idx="11">
                  <c:v>88.362930077691445</c:v>
                </c:pt>
                <c:pt idx="12">
                  <c:v>83.240843507214208</c:v>
                </c:pt>
                <c:pt idx="13">
                  <c:v>86.57047724750278</c:v>
                </c:pt>
                <c:pt idx="14">
                  <c:v>86.57047724750278</c:v>
                </c:pt>
                <c:pt idx="15">
                  <c:v>86.381798002219753</c:v>
                </c:pt>
                <c:pt idx="16">
                  <c:v>86.342952275249729</c:v>
                </c:pt>
                <c:pt idx="17">
                  <c:v>89.228634850166486</c:v>
                </c:pt>
                <c:pt idx="18">
                  <c:v>91.342952275249729</c:v>
                </c:pt>
                <c:pt idx="19">
                  <c:v>91.970033296337405</c:v>
                </c:pt>
                <c:pt idx="20">
                  <c:v>91.287458379578254</c:v>
                </c:pt>
                <c:pt idx="21">
                  <c:v>88.257491675915659</c:v>
                </c:pt>
                <c:pt idx="22">
                  <c:v>90.066592674805776</c:v>
                </c:pt>
                <c:pt idx="23">
                  <c:v>86.193118756936741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4E-47FE-8C3F-A0683B516B31}"/>
            </c:ext>
          </c:extLst>
        </c:ser>
        <c:ser>
          <c:idx val="3"/>
          <c:order val="5"/>
          <c:tx>
            <c:strRef>
              <c:f>'F4'!$B$46</c:f>
              <c:strCache>
                <c:ptCount val="1"/>
                <c:pt idx="0">
                  <c:v>Poland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ot"/>
            <c:size val="5"/>
            <c:spPr>
              <a:solidFill>
                <a:srgbClr val="388AE2"/>
              </a:solidFill>
              <a:ln w="28575">
                <a:solidFill>
                  <a:srgbClr val="388AE2"/>
                </a:solidFill>
                <a:prstDash val="solid"/>
              </a:ln>
              <a:effectLst/>
            </c:spPr>
          </c:marker>
          <c:cat>
            <c:numRef>
              <c:f>'F4'!$C$42:$Z$42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'F4'!$C$46:$Z$46</c:f>
              <c:numCache>
                <c:formatCode>#,##0.0_i</c:formatCode>
                <c:ptCount val="24"/>
                <c:pt idx="0">
                  <c:v>100</c:v>
                </c:pt>
                <c:pt idx="1">
                  <c:v>95.490164720933961</c:v>
                </c:pt>
                <c:pt idx="2">
                  <c:v>64.241164241164242</c:v>
                </c:pt>
                <c:pt idx="3">
                  <c:v>61.23460738845354</c:v>
                </c:pt>
                <c:pt idx="4">
                  <c:v>57.036622421237801</c:v>
                </c:pt>
                <c:pt idx="5">
                  <c:v>47.033423956500883</c:v>
                </c:pt>
                <c:pt idx="6">
                  <c:v>47.753078522309302</c:v>
                </c:pt>
                <c:pt idx="7">
                  <c:v>43.930913161682398</c:v>
                </c:pt>
                <c:pt idx="8">
                  <c:v>42.33967695506157</c:v>
                </c:pt>
                <c:pt idx="9">
                  <c:v>39.077242923396774</c:v>
                </c:pt>
                <c:pt idx="10">
                  <c:v>31.049096433711821</c:v>
                </c:pt>
                <c:pt idx="11">
                  <c:v>31.424916040300658</c:v>
                </c:pt>
                <c:pt idx="12">
                  <c:v>29.82568367183752</c:v>
                </c:pt>
                <c:pt idx="13">
                  <c:v>26.947065408603869</c:v>
                </c:pt>
                <c:pt idx="14">
                  <c:v>21.359347513193669</c:v>
                </c:pt>
                <c:pt idx="15">
                  <c:v>23.388773388773391</c:v>
                </c:pt>
                <c:pt idx="16">
                  <c:v>24.044458659843276</c:v>
                </c:pt>
                <c:pt idx="17">
                  <c:v>25.68846953462338</c:v>
                </c:pt>
                <c:pt idx="18">
                  <c:v>23.266432112585964</c:v>
                </c:pt>
                <c:pt idx="19">
                  <c:v>24.186790340636495</c:v>
                </c:pt>
                <c:pt idx="20">
                  <c:v>18.076923076923077</c:v>
                </c:pt>
                <c:pt idx="21">
                  <c:v>18.85734847273309</c:v>
                </c:pt>
                <c:pt idx="22">
                  <c:v>15.681272988965301</c:v>
                </c:pt>
                <c:pt idx="23">
                  <c:v>15.079162002238927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4E-47FE-8C3F-A0683B516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91264"/>
        <c:axId val="164492800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'F4'!$B$48</c15:sqref>
                        </c15:formulaRef>
                      </c:ext>
                    </c:extLst>
                    <c:strCache>
                      <c:ptCount val="1"/>
                      <c:pt idx="0">
                        <c:v>Denmark</c:v>
                      </c:pt>
                    </c:strCache>
                  </c:strRef>
                </c:tx>
                <c:spPr>
                  <a:ln w="28575" cap="rnd" cmpd="sng" algn="ctr">
                    <a:solidFill>
                      <a:srgbClr val="33A033">
                        <a:lumMod val="10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square"/>
                  <c:size val="5"/>
                  <c:spPr>
                    <a:solidFill>
                      <a:srgbClr val="33A033"/>
                    </a:solidFill>
                    <a:ln w="28575">
                      <a:solidFill>
                        <a:srgbClr val="33A033"/>
                      </a:solidFill>
                      <a:prstDash val="solid"/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'F4'!$C$42:$Z$42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'F4'!$C$48:$Z$48</c15:sqref>
                        </c15:formulaRef>
                      </c:ext>
                    </c:extLst>
                    <c:numCache>
                      <c:formatCode>#,##0.0_i</c:formatCode>
                      <c:ptCount val="24"/>
                      <c:pt idx="0">
                        <c:v>100</c:v>
                      </c:pt>
                      <c:pt idx="1">
                        <c:v>98.708010335917322</c:v>
                      </c:pt>
                      <c:pt idx="2">
                        <c:v>95.348837209302317</c:v>
                      </c:pt>
                      <c:pt idx="3">
                        <c:v>93.281653746770019</c:v>
                      </c:pt>
                      <c:pt idx="4">
                        <c:v>105.94315245478036</c:v>
                      </c:pt>
                      <c:pt idx="5">
                        <c:v>103.35917312661498</c:v>
                      </c:pt>
                      <c:pt idx="6">
                        <c:v>99.74160206718345</c:v>
                      </c:pt>
                      <c:pt idx="7">
                        <c:v>106.45994832041343</c:v>
                      </c:pt>
                      <c:pt idx="8">
                        <c:v>105.16795865633075</c:v>
                      </c:pt>
                      <c:pt idx="9">
                        <c:v>100.51679586563307</c:v>
                      </c:pt>
                      <c:pt idx="10">
                        <c:v>99.224806201550379</c:v>
                      </c:pt>
                      <c:pt idx="11">
                        <c:v>107.49354005167959</c:v>
                      </c:pt>
                      <c:pt idx="12">
                        <c:v>102.0671834625323</c:v>
                      </c:pt>
                      <c:pt idx="13">
                        <c:v>102.32558139534885</c:v>
                      </c:pt>
                      <c:pt idx="14">
                        <c:v>50.645994832041339</c:v>
                      </c:pt>
                      <c:pt idx="15">
                        <c:v>108.52713178294573</c:v>
                      </c:pt>
                      <c:pt idx="16">
                        <c:v>119.12144702842377</c:v>
                      </c:pt>
                      <c:pt idx="17">
                        <c:v>128.42377260981911</c:v>
                      </c:pt>
                      <c:pt idx="18">
                        <c:v>134.36692506459946</c:v>
                      </c:pt>
                      <c:pt idx="19">
                        <c:v>146.51162790697674</c:v>
                      </c:pt>
                      <c:pt idx="20">
                        <c:v>162.27390180878552</c:v>
                      </c:pt>
                      <c:pt idx="21">
                        <c:v>145.21963824289406</c:v>
                      </c:pt>
                      <c:pt idx="22">
                        <c:v>152.97157622739016</c:v>
                      </c:pt>
                      <c:pt idx="23">
                        <c:v>157.88113695090436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F4E-47FE-8C3F-A0683B516B31}"/>
                  </c:ext>
                </c:extLst>
              </c15:ser>
            </c15:filteredLineSeries>
          </c:ext>
        </c:extLst>
      </c:lineChart>
      <c:catAx>
        <c:axId val="16449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492800"/>
        <c:crossesAt val="100"/>
        <c:auto val="1"/>
        <c:lblAlgn val="ctr"/>
        <c:lblOffset val="100"/>
        <c:tickMarkSkip val="1"/>
        <c:noMultiLvlLbl val="0"/>
      </c:catAx>
      <c:valAx>
        <c:axId val="1644928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\ ##0_i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49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352629921259836"/>
          <c:y val="0.20201014687497473"/>
          <c:w val="0.13247370078740159"/>
          <c:h val="0.4448306884922453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EU potato production and potato value added</a:t>
            </a:r>
          </a:p>
          <a:p>
            <a:pPr algn="l">
              <a:defRPr sz="1800" b="1"/>
            </a:pPr>
            <a:r>
              <a:rPr lang="en-US" sz="1600" b="0"/>
              <a:t>(%, 2023)</a:t>
            </a:r>
          </a:p>
        </c:rich>
      </c:tx>
      <c:layout>
        <c:manualLayout>
          <c:xMode val="edge"/>
          <c:yMode val="edge"/>
          <c:x val="5.3333333333333332E-3"/>
          <c:y val="9.12902018395446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05606299212599"/>
          <c:y val="0.10594981202596616"/>
          <c:w val="0.86503727034120736"/>
          <c:h val="0.749479931814521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'F5'!$C$7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'F5'!$B$8:$B$34</c:f>
              <c:strCache>
                <c:ptCount val="27"/>
                <c:pt idx="0">
                  <c:v>Germany</c:v>
                </c:pt>
                <c:pt idx="1">
                  <c:v>France</c:v>
                </c:pt>
                <c:pt idx="2">
                  <c:v>Netherlands</c:v>
                </c:pt>
                <c:pt idx="3">
                  <c:v>Poland</c:v>
                </c:pt>
                <c:pt idx="4">
                  <c:v>Belgium</c:v>
                </c:pt>
                <c:pt idx="5">
                  <c:v>Denmark</c:v>
                </c:pt>
                <c:pt idx="6">
                  <c:v>Spain</c:v>
                </c:pt>
                <c:pt idx="7">
                  <c:v>Italy</c:v>
                </c:pt>
                <c:pt idx="8">
                  <c:v>Romania</c:v>
                </c:pt>
                <c:pt idx="9">
                  <c:v>Sweden</c:v>
                </c:pt>
                <c:pt idx="10">
                  <c:v>Austria</c:v>
                </c:pt>
                <c:pt idx="11">
                  <c:v>Czechia</c:v>
                </c:pt>
                <c:pt idx="12">
                  <c:v>Finland</c:v>
                </c:pt>
                <c:pt idx="13">
                  <c:v>Portugal</c:v>
                </c:pt>
                <c:pt idx="14">
                  <c:v>Ireland</c:v>
                </c:pt>
                <c:pt idx="15">
                  <c:v>Greece</c:v>
                </c:pt>
                <c:pt idx="16">
                  <c:v>Lithuania</c:v>
                </c:pt>
                <c:pt idx="17">
                  <c:v>Hungary</c:v>
                </c:pt>
                <c:pt idx="18">
                  <c:v>Latvia</c:v>
                </c:pt>
                <c:pt idx="19">
                  <c:v>Slovakia</c:v>
                </c:pt>
                <c:pt idx="20">
                  <c:v>Croatia</c:v>
                </c:pt>
                <c:pt idx="21">
                  <c:v>Bulgaria</c:v>
                </c:pt>
                <c:pt idx="22">
                  <c:v>Cyprus</c:v>
                </c:pt>
                <c:pt idx="23">
                  <c:v>Estonia</c:v>
                </c:pt>
                <c:pt idx="24">
                  <c:v>Slovenia</c:v>
                </c:pt>
                <c:pt idx="25">
                  <c:v>Luxembourg</c:v>
                </c:pt>
                <c:pt idx="26">
                  <c:v>Malta</c:v>
                </c:pt>
              </c:strCache>
            </c:strRef>
          </c:cat>
          <c:val>
            <c:numRef>
              <c:f>'F5'!$C$8:$C$34</c:f>
              <c:numCache>
                <c:formatCode>0.0</c:formatCode>
                <c:ptCount val="27"/>
                <c:pt idx="0">
                  <c:v>24.045990107983531</c:v>
                </c:pt>
                <c:pt idx="1">
                  <c:v>17.869580754589951</c:v>
                </c:pt>
                <c:pt idx="2">
                  <c:v>13.447611155708625</c:v>
                </c:pt>
                <c:pt idx="3">
                  <c:v>11.580454204106999</c:v>
                </c:pt>
                <c:pt idx="4">
                  <c:v>8.5436155061242438</c:v>
                </c:pt>
                <c:pt idx="5">
                  <c:v>5.7118885464950671</c:v>
                </c:pt>
                <c:pt idx="6">
                  <c:v>4.0392366056400029</c:v>
                </c:pt>
                <c:pt idx="7">
                  <c:v>2.6215397363855297</c:v>
                </c:pt>
                <c:pt idx="8">
                  <c:v>2.2482740761840638</c:v>
                </c:pt>
                <c:pt idx="9">
                  <c:v>1.6539865862185048</c:v>
                </c:pt>
                <c:pt idx="10">
                  <c:v>1.2306289975917342</c:v>
                </c:pt>
                <c:pt idx="11">
                  <c:v>1.1886371287256907</c:v>
                </c:pt>
                <c:pt idx="12">
                  <c:v>1.0317942874899655</c:v>
                </c:pt>
                <c:pt idx="13">
                  <c:v>0.73870057228681674</c:v>
                </c:pt>
                <c:pt idx="14">
                  <c:v>0.69612864800476471</c:v>
                </c:pt>
                <c:pt idx="15">
                  <c:v>0.69113602817412023</c:v>
                </c:pt>
                <c:pt idx="16">
                  <c:v>0.58138125695937026</c:v>
                </c:pt>
                <c:pt idx="17">
                  <c:v>0.44809280886656133</c:v>
                </c:pt>
                <c:pt idx="18">
                  <c:v>0.30556490664733149</c:v>
                </c:pt>
                <c:pt idx="19">
                  <c:v>0.28130616049926199</c:v>
                </c:pt>
                <c:pt idx="20">
                  <c:v>0.25161975295854155</c:v>
                </c:pt>
                <c:pt idx="21">
                  <c:v>0.24776652769505658</c:v>
                </c:pt>
                <c:pt idx="22">
                  <c:v>0.19680451614573893</c:v>
                </c:pt>
                <c:pt idx="23">
                  <c:v>0.16427998031954838</c:v>
                </c:pt>
                <c:pt idx="24">
                  <c:v>0.14207214439236607</c:v>
                </c:pt>
                <c:pt idx="25">
                  <c:v>2.6599684076960926E-2</c:v>
                </c:pt>
                <c:pt idx="26">
                  <c:v>1.533003599451019E-2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F-4130-B4AA-12B19C26C8AC}"/>
            </c:ext>
          </c:extLst>
        </c:ser>
        <c:ser>
          <c:idx val="1"/>
          <c:order val="1"/>
          <c:tx>
            <c:strRef>
              <c:f>'F5'!$D$7</c:f>
              <c:strCache>
                <c:ptCount val="1"/>
                <c:pt idx="0">
                  <c:v>Value added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'F5'!$B$8:$B$34</c:f>
              <c:strCache>
                <c:ptCount val="27"/>
                <c:pt idx="0">
                  <c:v>Germany</c:v>
                </c:pt>
                <c:pt idx="1">
                  <c:v>France</c:v>
                </c:pt>
                <c:pt idx="2">
                  <c:v>Netherlands</c:v>
                </c:pt>
                <c:pt idx="3">
                  <c:v>Poland</c:v>
                </c:pt>
                <c:pt idx="4">
                  <c:v>Belgium</c:v>
                </c:pt>
                <c:pt idx="5">
                  <c:v>Denmark</c:v>
                </c:pt>
                <c:pt idx="6">
                  <c:v>Spain</c:v>
                </c:pt>
                <c:pt idx="7">
                  <c:v>Italy</c:v>
                </c:pt>
                <c:pt idx="8">
                  <c:v>Romania</c:v>
                </c:pt>
                <c:pt idx="9">
                  <c:v>Sweden</c:v>
                </c:pt>
                <c:pt idx="10">
                  <c:v>Austria</c:v>
                </c:pt>
                <c:pt idx="11">
                  <c:v>Czechia</c:v>
                </c:pt>
                <c:pt idx="12">
                  <c:v>Finland</c:v>
                </c:pt>
                <c:pt idx="13">
                  <c:v>Portugal</c:v>
                </c:pt>
                <c:pt idx="14">
                  <c:v>Ireland</c:v>
                </c:pt>
                <c:pt idx="15">
                  <c:v>Greece</c:v>
                </c:pt>
                <c:pt idx="16">
                  <c:v>Lithuania</c:v>
                </c:pt>
                <c:pt idx="17">
                  <c:v>Hungary</c:v>
                </c:pt>
                <c:pt idx="18">
                  <c:v>Latvia</c:v>
                </c:pt>
                <c:pt idx="19">
                  <c:v>Slovakia</c:v>
                </c:pt>
                <c:pt idx="20">
                  <c:v>Croatia</c:v>
                </c:pt>
                <c:pt idx="21">
                  <c:v>Bulgaria</c:v>
                </c:pt>
                <c:pt idx="22">
                  <c:v>Cyprus</c:v>
                </c:pt>
                <c:pt idx="23">
                  <c:v>Estonia</c:v>
                </c:pt>
                <c:pt idx="24">
                  <c:v>Slovenia</c:v>
                </c:pt>
                <c:pt idx="25">
                  <c:v>Luxembourg</c:v>
                </c:pt>
                <c:pt idx="26">
                  <c:v>Malta</c:v>
                </c:pt>
              </c:strCache>
            </c:strRef>
          </c:cat>
          <c:val>
            <c:numRef>
              <c:f>'F5'!$D$8:$D$34</c:f>
              <c:numCache>
                <c:formatCode>0.0</c:formatCode>
                <c:ptCount val="27"/>
                <c:pt idx="0">
                  <c:v>26.026894733067472</c:v>
                </c:pt>
                <c:pt idx="1">
                  <c:v>26.568029599375485</c:v>
                </c:pt>
                <c:pt idx="2">
                  <c:v>12.442129062316672</c:v>
                </c:pt>
                <c:pt idx="3">
                  <c:v>6.134719260490292</c:v>
                </c:pt>
                <c:pt idx="4">
                  <c:v>4.7585608743187437</c:v>
                </c:pt>
                <c:pt idx="5">
                  <c:v>1.6450747594741164</c:v>
                </c:pt>
                <c:pt idx="6">
                  <c:v>4.669919598544797</c:v>
                </c:pt>
                <c:pt idx="7">
                  <c:v>4.8942057602382478</c:v>
                </c:pt>
                <c:pt idx="8">
                  <c:v>4.0196083995606111</c:v>
                </c:pt>
                <c:pt idx="9">
                  <c:v>1.0918665180024858</c:v>
                </c:pt>
                <c:pt idx="10">
                  <c:v>0.71568284997696252</c:v>
                </c:pt>
                <c:pt idx="11">
                  <c:v>0.88362659424017442</c:v>
                </c:pt>
                <c:pt idx="12">
                  <c:v>0.40094956579705682</c:v>
                </c:pt>
                <c:pt idx="13">
                  <c:v>0.96024609047085641</c:v>
                </c:pt>
                <c:pt idx="14">
                  <c:v>1.1321626975015853</c:v>
                </c:pt>
                <c:pt idx="15">
                  <c:v>1.2411326476963329</c:v>
                </c:pt>
                <c:pt idx="16">
                  <c:v>0.3805692957558991</c:v>
                </c:pt>
                <c:pt idx="17">
                  <c:v>0.58432040054711987</c:v>
                </c:pt>
                <c:pt idx="18">
                  <c:v>0.23011646679383266</c:v>
                </c:pt>
                <c:pt idx="19">
                  <c:v>0.34455555274646066</c:v>
                </c:pt>
                <c:pt idx="20">
                  <c:v>0.16778895740213989</c:v>
                </c:pt>
                <c:pt idx="21">
                  <c:v>0.18698252817507838</c:v>
                </c:pt>
                <c:pt idx="22">
                  <c:v>0.19580537925618721</c:v>
                </c:pt>
                <c:pt idx="23">
                  <c:v>0.12444863630195613</c:v>
                </c:pt>
                <c:pt idx="24">
                  <c:v>0.15850174573781478</c:v>
                </c:pt>
                <c:pt idx="25">
                  <c:v>1.9399953254367955E-2</c:v>
                </c:pt>
                <c:pt idx="26">
                  <c:v>2.2753668577596458E-2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F-4130-B4AA-12B19C26C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263971903"/>
        <c:axId val="1263967583"/>
      </c:barChart>
      <c:catAx>
        <c:axId val="12639719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967583"/>
        <c:crosses val="autoZero"/>
        <c:auto val="1"/>
        <c:lblAlgn val="ctr"/>
        <c:lblOffset val="100"/>
        <c:tickMarkSkip val="1"/>
        <c:noMultiLvlLbl val="0"/>
      </c:catAx>
      <c:valAx>
        <c:axId val="1263967583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971903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086488188976381"/>
          <c:y val="0.91237708003109186"/>
          <c:w val="0.25306162729658793"/>
          <c:h val="3.640425250635763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Index of the production of potatoes, main producing Member States</a:t>
            </a:r>
          </a:p>
          <a:p>
            <a:pPr algn="l">
              <a:defRPr sz="1800" b="1"/>
            </a:pPr>
            <a:r>
              <a:rPr lang="en-US" sz="1600" b="0"/>
              <a:t>(2000 = 100, 2000-2023)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375958005249339E-2"/>
          <c:y val="0.13263933912367229"/>
          <c:w val="0.76595737532808394"/>
          <c:h val="0.62353395839367687"/>
        </c:manualLayout>
      </c:layout>
      <c:lineChart>
        <c:grouping val="standard"/>
        <c:varyColors val="0"/>
        <c:ser>
          <c:idx val="4"/>
          <c:order val="1"/>
          <c:tx>
            <c:strRef>
              <c:f>'F6'!$B$64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numRef>
              <c:f>'F6'!$C$59:$Z$59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'F6'!$C$64:$Z$64</c:f>
              <c:numCache>
                <c:formatCode>#,##0.0_i</c:formatCode>
                <c:ptCount val="24"/>
                <c:pt idx="0">
                  <c:v>100</c:v>
                </c:pt>
                <c:pt idx="1">
                  <c:v>87.761388137855505</c:v>
                </c:pt>
                <c:pt idx="2">
                  <c:v>99.558506451281687</c:v>
                </c:pt>
                <c:pt idx="3">
                  <c:v>86.317122420342912</c:v>
                </c:pt>
                <c:pt idx="4">
                  <c:v>110.53081898764503</c:v>
                </c:pt>
                <c:pt idx="5">
                  <c:v>95.174372839590688</c:v>
                </c:pt>
                <c:pt idx="6">
                  <c:v>88.736780861768025</c:v>
                </c:pt>
                <c:pt idx="7">
                  <c:v>109.16869160477771</c:v>
                </c:pt>
                <c:pt idx="8">
                  <c:v>100.85560765255484</c:v>
                </c:pt>
                <c:pt idx="9">
                  <c:v>112.81700263527156</c:v>
                </c:pt>
                <c:pt idx="10">
                  <c:v>118.27235702796126</c:v>
                </c:pt>
                <c:pt idx="11">
                  <c:v>141.30086587494441</c:v>
                </c:pt>
                <c:pt idx="12">
                  <c:v>96.221636606317801</c:v>
                </c:pt>
                <c:pt idx="13">
                  <c:v>117.32092131832026</c:v>
                </c:pt>
                <c:pt idx="14">
                  <c:v>141.05376638488653</c:v>
                </c:pt>
                <c:pt idx="15">
                  <c:v>125.4478250453472</c:v>
                </c:pt>
                <c:pt idx="16">
                  <c:v>116.52144152777302</c:v>
                </c:pt>
                <c:pt idx="17">
                  <c:v>151.15746603237619</c:v>
                </c:pt>
                <c:pt idx="18">
                  <c:v>104.22807077586502</c:v>
                </c:pt>
                <c:pt idx="19">
                  <c:v>137.84249974331772</c:v>
                </c:pt>
                <c:pt idx="20">
                  <c:v>134.46421848797016</c:v>
                </c:pt>
                <c:pt idx="21">
                  <c:v>132.49837434546015</c:v>
                </c:pt>
                <c:pt idx="22">
                  <c:v>122.44532667100174</c:v>
                </c:pt>
                <c:pt idx="23">
                  <c:v>141.14480303911836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55-4BD4-AB8E-1750C99B0791}"/>
            </c:ext>
          </c:extLst>
        </c:ser>
        <c:ser>
          <c:idx val="1"/>
          <c:order val="2"/>
          <c:tx>
            <c:strRef>
              <c:f>'F6'!$B$61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olid"/>
              </a:ln>
              <a:effectLst/>
            </c:spPr>
          </c:marker>
          <c:cat>
            <c:numRef>
              <c:f>'F6'!$C$59:$Z$59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'F6'!$C$61:$Z$61</c:f>
              <c:numCache>
                <c:formatCode>#,##0.0_i</c:formatCode>
                <c:ptCount val="24"/>
                <c:pt idx="0">
                  <c:v>100</c:v>
                </c:pt>
                <c:pt idx="1">
                  <c:v>94.024028224615719</c:v>
                </c:pt>
                <c:pt idx="2">
                  <c:v>106.88985250462379</c:v>
                </c:pt>
                <c:pt idx="3">
                  <c:v>98.772167047450296</c:v>
                </c:pt>
                <c:pt idx="4">
                  <c:v>112.76480004973499</c:v>
                </c:pt>
                <c:pt idx="5">
                  <c:v>102.64994327100916</c:v>
                </c:pt>
                <c:pt idx="6">
                  <c:v>98.891841904850722</c:v>
                </c:pt>
                <c:pt idx="7">
                  <c:v>111.99390746180507</c:v>
                </c:pt>
                <c:pt idx="8">
                  <c:v>105.81433300694736</c:v>
                </c:pt>
                <c:pt idx="9">
                  <c:v>111.34735238805737</c:v>
                </c:pt>
                <c:pt idx="10">
                  <c:v>102.92099905192644</c:v>
                </c:pt>
                <c:pt idx="11">
                  <c:v>115.63730747113038</c:v>
                </c:pt>
                <c:pt idx="12">
                  <c:v>99.097931334607793</c:v>
                </c:pt>
                <c:pt idx="13">
                  <c:v>108.1271661926299</c:v>
                </c:pt>
                <c:pt idx="14">
                  <c:v>125.66139786450319</c:v>
                </c:pt>
                <c:pt idx="15">
                  <c:v>110.65790087191681</c:v>
                </c:pt>
                <c:pt idx="16">
                  <c:v>108.09561554840614</c:v>
                </c:pt>
                <c:pt idx="17">
                  <c:v>132.84453148070438</c:v>
                </c:pt>
                <c:pt idx="18">
                  <c:v>122.16751371598203</c:v>
                </c:pt>
                <c:pt idx="19">
                  <c:v>133.04751247260688</c:v>
                </c:pt>
                <c:pt idx="20">
                  <c:v>137.11599135854274</c:v>
                </c:pt>
                <c:pt idx="21">
                  <c:v>139.6810742761225</c:v>
                </c:pt>
                <c:pt idx="22">
                  <c:v>125.38474689544769</c:v>
                </c:pt>
                <c:pt idx="23">
                  <c:v>134.06490418240313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55-4BD4-AB8E-1750C99B0791}"/>
            </c:ext>
          </c:extLst>
        </c:ser>
        <c:ser>
          <c:idx val="0"/>
          <c:order val="3"/>
          <c:tx>
            <c:strRef>
              <c:f>'F6'!$B$60</c:f>
              <c:strCache>
                <c:ptCount val="1"/>
                <c:pt idx="0">
                  <c:v>Germany 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chemeClr val="accent4"/>
                </a:solidFill>
                <a:prstDash val="solid"/>
              </a:ln>
              <a:effectLst/>
            </c:spPr>
          </c:marker>
          <c:cat>
            <c:numRef>
              <c:f>'F6'!$C$59:$Z$59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'F6'!$C$60:$Z$60</c:f>
              <c:numCache>
                <c:formatCode>#,##0.0_i</c:formatCode>
                <c:ptCount val="24"/>
                <c:pt idx="0">
                  <c:v>100</c:v>
                </c:pt>
                <c:pt idx="1">
                  <c:v>87.188660653376786</c:v>
                </c:pt>
                <c:pt idx="2">
                  <c:v>84.240885317971646</c:v>
                </c:pt>
                <c:pt idx="3">
                  <c:v>75.158796331387862</c:v>
                </c:pt>
                <c:pt idx="4">
                  <c:v>98.867581293109978</c:v>
                </c:pt>
                <c:pt idx="5">
                  <c:v>88.109603577654809</c:v>
                </c:pt>
                <c:pt idx="6">
                  <c:v>76.029712726445837</c:v>
                </c:pt>
                <c:pt idx="7">
                  <c:v>88.25740923216857</c:v>
                </c:pt>
                <c:pt idx="8">
                  <c:v>86.174486470097776</c:v>
                </c:pt>
                <c:pt idx="9">
                  <c:v>88.55529447434246</c:v>
                </c:pt>
                <c:pt idx="10">
                  <c:v>76.882361858561353</c:v>
                </c:pt>
                <c:pt idx="11">
                  <c:v>89.72333813385886</c:v>
                </c:pt>
                <c:pt idx="12">
                  <c:v>80.842871219586144</c:v>
                </c:pt>
                <c:pt idx="13">
                  <c:v>73.294171151368161</c:v>
                </c:pt>
                <c:pt idx="14">
                  <c:v>87.98074736602743</c:v>
                </c:pt>
                <c:pt idx="15">
                  <c:v>78.603805048131591</c:v>
                </c:pt>
                <c:pt idx="16">
                  <c:v>81.650117486545909</c:v>
                </c:pt>
                <c:pt idx="17">
                  <c:v>88.834988251345408</c:v>
                </c:pt>
                <c:pt idx="18">
                  <c:v>67.617676040324397</c:v>
                </c:pt>
                <c:pt idx="19">
                  <c:v>80.36231334798758</c:v>
                </c:pt>
                <c:pt idx="20">
                  <c:v>88.797847343288112</c:v>
                </c:pt>
                <c:pt idx="21">
                  <c:v>85.743197150003795</c:v>
                </c:pt>
                <c:pt idx="22">
                  <c:v>80.977791252937152</c:v>
                </c:pt>
                <c:pt idx="23">
                  <c:v>87.98074736602743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55-4BD4-AB8E-1750C99B0791}"/>
            </c:ext>
          </c:extLst>
        </c:ser>
        <c:ser>
          <c:idx val="2"/>
          <c:order val="4"/>
          <c:tx>
            <c:strRef>
              <c:f>'F6'!$B$62</c:f>
              <c:strCache>
                <c:ptCount val="1"/>
                <c:pt idx="0">
                  <c:v>Netherlands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chemeClr val="accent5"/>
                </a:solidFill>
                <a:prstDash val="solid"/>
              </a:ln>
              <a:effectLst/>
            </c:spPr>
          </c:marker>
          <c:cat>
            <c:numRef>
              <c:f>'F6'!$C$59:$Z$59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'F6'!$C$62:$Z$62</c:f>
              <c:numCache>
                <c:formatCode>#,##0.0_i</c:formatCode>
                <c:ptCount val="24"/>
                <c:pt idx="0">
                  <c:v>100</c:v>
                </c:pt>
                <c:pt idx="1">
                  <c:v>86.323029974897864</c:v>
                </c:pt>
                <c:pt idx="2">
                  <c:v>90.59777526209578</c:v>
                </c:pt>
                <c:pt idx="3">
                  <c:v>79.598365900477432</c:v>
                </c:pt>
                <c:pt idx="4">
                  <c:v>92.13589604764482</c:v>
                </c:pt>
                <c:pt idx="5">
                  <c:v>83.389526012698724</c:v>
                </c:pt>
                <c:pt idx="6">
                  <c:v>76.778067628094703</c:v>
                </c:pt>
                <c:pt idx="7">
                  <c:v>84.54004036028941</c:v>
                </c:pt>
                <c:pt idx="8">
                  <c:v>86.044937736870594</c:v>
                </c:pt>
                <c:pt idx="9">
                  <c:v>88.361962888221683</c:v>
                </c:pt>
                <c:pt idx="10">
                  <c:v>84.20940591622778</c:v>
                </c:pt>
                <c:pt idx="11">
                  <c:v>90.232317763449316</c:v>
                </c:pt>
                <c:pt idx="12">
                  <c:v>83.255401880198846</c:v>
                </c:pt>
                <c:pt idx="13">
                  <c:v>80.92976325244868</c:v>
                </c:pt>
                <c:pt idx="14">
                  <c:v>87.365260619185904</c:v>
                </c:pt>
                <c:pt idx="15">
                  <c:v>81.848821184229948</c:v>
                </c:pt>
                <c:pt idx="16">
                  <c:v>80.404833390756508</c:v>
                </c:pt>
                <c:pt idx="17">
                  <c:v>90.956834178274349</c:v>
                </c:pt>
                <c:pt idx="18">
                  <c:v>74.141974700989323</c:v>
                </c:pt>
                <c:pt idx="19">
                  <c:v>85.657700447900766</c:v>
                </c:pt>
                <c:pt idx="20">
                  <c:v>86.381601614411579</c:v>
                </c:pt>
                <c:pt idx="21">
                  <c:v>82.142909878426934</c:v>
                </c:pt>
                <c:pt idx="22">
                  <c:v>85.099916326229263</c:v>
                </c:pt>
                <c:pt idx="23">
                  <c:v>79.87559679086479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55-4BD4-AB8E-1750C99B0791}"/>
            </c:ext>
          </c:extLst>
        </c:ser>
        <c:ser>
          <c:idx val="3"/>
          <c:order val="5"/>
          <c:tx>
            <c:strRef>
              <c:f>'F6'!$B$63</c:f>
              <c:strCache>
                <c:ptCount val="1"/>
                <c:pt idx="0">
                  <c:v>Poland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ot"/>
            <c:size val="5"/>
            <c:spPr>
              <a:solidFill>
                <a:srgbClr val="388AE2"/>
              </a:solidFill>
              <a:ln w="28575">
                <a:solidFill>
                  <a:srgbClr val="208486"/>
                </a:solidFill>
                <a:prstDash val="solid"/>
              </a:ln>
              <a:effectLst/>
            </c:spPr>
          </c:marker>
          <c:cat>
            <c:numRef>
              <c:f>'F6'!$C$59:$Z$59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'F6'!$C$63:$Z$63</c:f>
              <c:numCache>
                <c:formatCode>#,##0.0_i</c:formatCode>
                <c:ptCount val="24"/>
                <c:pt idx="0">
                  <c:v>100</c:v>
                </c:pt>
                <c:pt idx="1">
                  <c:v>79.971030521120497</c:v>
                </c:pt>
                <c:pt idx="2">
                  <c:v>64.062577375744866</c:v>
                </c:pt>
                <c:pt idx="3">
                  <c:v>56.665868836763998</c:v>
                </c:pt>
                <c:pt idx="4">
                  <c:v>57.768524784998597</c:v>
                </c:pt>
                <c:pt idx="5">
                  <c:v>42.791056601904884</c:v>
                </c:pt>
                <c:pt idx="6">
                  <c:v>37.066076822766213</c:v>
                </c:pt>
                <c:pt idx="7">
                  <c:v>48.658407751605289</c:v>
                </c:pt>
                <c:pt idx="8">
                  <c:v>41.717700269061261</c:v>
                </c:pt>
                <c:pt idx="9">
                  <c:v>38.709743979135368</c:v>
                </c:pt>
                <c:pt idx="10">
                  <c:v>33.788233934732013</c:v>
                </c:pt>
                <c:pt idx="11">
                  <c:v>37.598421947475281</c:v>
                </c:pt>
                <c:pt idx="12">
                  <c:v>37.310790511876654</c:v>
                </c:pt>
                <c:pt idx="13">
                  <c:v>29.344596490648879</c:v>
                </c:pt>
                <c:pt idx="14">
                  <c:v>30.637122200029708</c:v>
                </c:pt>
                <c:pt idx="15">
                  <c:v>25.386672389032867</c:v>
                </c:pt>
                <c:pt idx="16">
                  <c:v>35.588715934038724</c:v>
                </c:pt>
                <c:pt idx="17">
                  <c:v>36.958947524801502</c:v>
                </c:pt>
                <c:pt idx="18">
                  <c:v>30.17431207804427</c:v>
                </c:pt>
                <c:pt idx="19">
                  <c:v>26.747742691602976</c:v>
                </c:pt>
                <c:pt idx="20">
                  <c:v>32.433890163582639</c:v>
                </c:pt>
                <c:pt idx="21">
                  <c:v>29.22310625443621</c:v>
                </c:pt>
                <c:pt idx="22">
                  <c:v>24.887877387299646</c:v>
                </c:pt>
                <c:pt idx="23">
                  <c:v>23.068412538584703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55-4BD4-AB8E-1750C99B0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2438544"/>
        <c:axId val="147496017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'F6'!$B$65</c15:sqref>
                        </c15:formulaRef>
                      </c:ext>
                    </c:extLst>
                    <c:strCache>
                      <c:ptCount val="1"/>
                      <c:pt idx="0">
                        <c:v>Denmark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1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square"/>
                  <c:size val="5"/>
                  <c:spPr>
                    <a:solidFill>
                      <a:schemeClr val="accent1"/>
                    </a:solidFill>
                    <a:ln w="28575">
                      <a:solidFill>
                        <a:schemeClr val="accent1"/>
                      </a:solidFill>
                      <a:prstDash val="solid"/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'F6'!$C$59:$Z$59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'F6'!$C$65:$Z$65</c15:sqref>
                        </c15:formulaRef>
                      </c:ext>
                    </c:extLst>
                    <c:numCache>
                      <c:formatCode>#,##0.0_i</c:formatCode>
                      <c:ptCount val="24"/>
                      <c:pt idx="0">
                        <c:v>100</c:v>
                      </c:pt>
                      <c:pt idx="1">
                        <c:v>93.787989302212495</c:v>
                      </c:pt>
                      <c:pt idx="2">
                        <c:v>90.353756382202761</c:v>
                      </c:pt>
                      <c:pt idx="3">
                        <c:v>85.837588135181136</c:v>
                      </c:pt>
                      <c:pt idx="4">
                        <c:v>99.03963044006808</c:v>
                      </c:pt>
                      <c:pt idx="5">
                        <c:v>95.818137612448339</c:v>
                      </c:pt>
                      <c:pt idx="6">
                        <c:v>82.73766107464138</c:v>
                      </c:pt>
                      <c:pt idx="7">
                        <c:v>98.808655482616089</c:v>
                      </c:pt>
                      <c:pt idx="8">
                        <c:v>103.6348164356917</c:v>
                      </c:pt>
                      <c:pt idx="9">
                        <c:v>98.328470702650137</c:v>
                      </c:pt>
                      <c:pt idx="10">
                        <c:v>82.530999270605392</c:v>
                      </c:pt>
                      <c:pt idx="11">
                        <c:v>98.480427911500129</c:v>
                      </c:pt>
                      <c:pt idx="12">
                        <c:v>101.15487478725991</c:v>
                      </c:pt>
                      <c:pt idx="13">
                        <c:v>100.06686117189399</c:v>
                      </c:pt>
                      <c:pt idx="14">
                        <c:v>58.625091174325306</c:v>
                      </c:pt>
                      <c:pt idx="15">
                        <c:v>106.2484804279115</c:v>
                      </c:pt>
                      <c:pt idx="16">
                        <c:v>118.7697544371505</c:v>
                      </c:pt>
                      <c:pt idx="17">
                        <c:v>131.95964016532943</c:v>
                      </c:pt>
                      <c:pt idx="18">
                        <c:v>109.82251398006322</c:v>
                      </c:pt>
                      <c:pt idx="19">
                        <c:v>146.40773158278628</c:v>
                      </c:pt>
                      <c:pt idx="20">
                        <c:v>167.93702893265257</c:v>
                      </c:pt>
                      <c:pt idx="21">
                        <c:v>144.33503525407247</c:v>
                      </c:pt>
                      <c:pt idx="22">
                        <c:v>159.10527595429127</c:v>
                      </c:pt>
                      <c:pt idx="23">
                        <c:v>167.59056649647457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BC55-4BD4-AB8E-1750C99B0791}"/>
                  </c:ext>
                </c:extLst>
              </c15:ser>
            </c15:filteredLineSeries>
          </c:ext>
        </c:extLst>
      </c:lineChart>
      <c:catAx>
        <c:axId val="152243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4960176"/>
        <c:crossesAt val="100"/>
        <c:auto val="1"/>
        <c:lblAlgn val="ctr"/>
        <c:lblOffset val="100"/>
        <c:tickMarkSkip val="1"/>
        <c:noMultiLvlLbl val="0"/>
      </c:catAx>
      <c:valAx>
        <c:axId val="1474960176"/>
        <c:scaling>
          <c:orientation val="minMax"/>
          <c:max val="1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24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352629921259838"/>
          <c:y val="0.21019565208765659"/>
          <c:w val="0.13247370078740159"/>
          <c:h val="0.323823686956659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Producer and consumer price indices for potatoes</a:t>
            </a:r>
          </a:p>
          <a:p>
            <a:pPr algn="l">
              <a:defRPr sz="1800" b="1"/>
            </a:pPr>
            <a:r>
              <a:rPr lang="en-US" sz="1600" b="0"/>
              <a:t>(2015 = 100, EU, 2015-2023)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12438647933372"/>
          <c:w val="0.97066666666666668"/>
          <c:h val="0.71479488471564778"/>
        </c:manualLayout>
      </c:layout>
      <c:lineChart>
        <c:grouping val="standard"/>
        <c:varyColors val="0"/>
        <c:ser>
          <c:idx val="0"/>
          <c:order val="0"/>
          <c:tx>
            <c:strRef>
              <c:f>'F7'!$B$10</c:f>
              <c:strCache>
                <c:ptCount val="1"/>
                <c:pt idx="0">
                  <c:v>Producer prices</c:v>
                </c:pt>
              </c:strCache>
            </c:strRef>
          </c:tx>
          <c:spPr>
            <a:ln w="28575" cap="rnd" cmpd="sng" algn="ctr">
              <a:solidFill>
                <a:srgbClr val="33A03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33A033"/>
              </a:solidFill>
              <a:ln w="28575">
                <a:solidFill>
                  <a:srgbClr val="33A033"/>
                </a:solidFill>
                <a:prstDash val="solid"/>
              </a:ln>
              <a:effectLst/>
            </c:spPr>
          </c:marker>
          <c:cat>
            <c:numRef>
              <c:f>'F7'!$C$9:$K$9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'F7'!$C$10:$K$10</c:f>
              <c:numCache>
                <c:formatCode>General</c:formatCode>
                <c:ptCount val="9"/>
                <c:pt idx="0">
                  <c:v>100.02</c:v>
                </c:pt>
                <c:pt idx="1">
                  <c:v>134.71</c:v>
                </c:pt>
                <c:pt idx="2">
                  <c:v>120.06</c:v>
                </c:pt>
                <c:pt idx="3">
                  <c:v>131.72</c:v>
                </c:pt>
                <c:pt idx="4">
                  <c:v>165.41</c:v>
                </c:pt>
                <c:pt idx="5">
                  <c:v>130.38</c:v>
                </c:pt>
                <c:pt idx="6">
                  <c:v>134.84</c:v>
                </c:pt>
                <c:pt idx="7">
                  <c:v>175.92</c:v>
                </c:pt>
                <c:pt idx="8">
                  <c:v>216.41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0-45DE-8D3A-3D7D6B76708E}"/>
            </c:ext>
          </c:extLst>
        </c:ser>
        <c:ser>
          <c:idx val="1"/>
          <c:order val="1"/>
          <c:tx>
            <c:strRef>
              <c:f>'F7'!$B$11</c:f>
              <c:strCache>
                <c:ptCount val="1"/>
                <c:pt idx="0">
                  <c:v>Consumer prices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olid"/>
              </a:ln>
              <a:effectLst/>
            </c:spPr>
          </c:marker>
          <c:cat>
            <c:numRef>
              <c:f>'F7'!$C$9:$K$9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'F7'!$C$11:$K$11</c:f>
              <c:numCache>
                <c:formatCode>#,##0</c:formatCode>
                <c:ptCount val="9"/>
                <c:pt idx="0">
                  <c:v>100</c:v>
                </c:pt>
                <c:pt idx="2">
                  <c:v>102.51</c:v>
                </c:pt>
                <c:pt idx="3">
                  <c:v>104.23</c:v>
                </c:pt>
                <c:pt idx="4">
                  <c:v>128.33000000000001</c:v>
                </c:pt>
                <c:pt idx="5">
                  <c:v>120.49</c:v>
                </c:pt>
                <c:pt idx="6">
                  <c:v>116.09</c:v>
                </c:pt>
                <c:pt idx="7">
                  <c:v>132.87</c:v>
                </c:pt>
                <c:pt idx="8">
                  <c:v>159.80000000000001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D0-45DE-8D3A-3D7D6B767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262527"/>
        <c:axId val="428242367"/>
      </c:lineChart>
      <c:catAx>
        <c:axId val="428262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242367"/>
        <c:crosses val="autoZero"/>
        <c:auto val="1"/>
        <c:lblAlgn val="ctr"/>
        <c:lblOffset val="100"/>
        <c:tickMarkSkip val="1"/>
        <c:noMultiLvlLbl val="0"/>
      </c:catAx>
      <c:valAx>
        <c:axId val="42824236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262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06351706036744"/>
          <c:y val="0.87221645128140013"/>
          <c:w val="0.37987296587926511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900"/>
              <a:t>EU, Intra-EU exports in value,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389218789511778"/>
          <c:y val="0.37864173228346459"/>
          <c:w val="0.44478893626668758"/>
          <c:h val="0.4922112860892388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4-4461-84BE-4268E84D57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4-4461-84BE-4268E84D57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4-4461-84BE-4268E84D57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4-4461-84BE-4268E84D57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74-4461-84BE-4268E84D572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74-4461-84BE-4268E84D572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74-4461-84BE-4268E84D572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74-4461-84BE-4268E84D572A}"/>
              </c:ext>
            </c:extLst>
          </c:dPt>
          <c:dLbls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'T2'!$C$6:$F$6</c:f>
              <c:strCache>
                <c:ptCount val="4"/>
                <c:pt idx="0">
                  <c:v>Seed 
potatoes</c:v>
                </c:pt>
                <c:pt idx="1">
                  <c:v>Early 
potatoes</c:v>
                </c:pt>
                <c:pt idx="2">
                  <c:v>Main crop potatoes</c:v>
                </c:pt>
                <c:pt idx="3">
                  <c:v>Starch potatoes</c:v>
                </c:pt>
              </c:strCache>
            </c:strRef>
          </c:cat>
          <c:val>
            <c:numRef>
              <c:f>'T2'!$C$8:$F$8</c:f>
              <c:numCache>
                <c:formatCode>#,##0_i</c:formatCode>
                <c:ptCount val="4"/>
                <c:pt idx="0">
                  <c:v>423636.76799999998</c:v>
                </c:pt>
                <c:pt idx="1">
                  <c:v>238754.54300000001</c:v>
                </c:pt>
                <c:pt idx="2">
                  <c:v>2247528.537</c:v>
                </c:pt>
                <c:pt idx="3">
                  <c:v>82247.92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574-4461-84BE-4268E84D57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900"/>
              <a:t>EU, Intra-EU exports in quantity, 2023</a:t>
            </a:r>
          </a:p>
        </c:rich>
      </c:tx>
      <c:layout>
        <c:manualLayout>
          <c:xMode val="edge"/>
          <c:yMode val="edge"/>
          <c:x val="0.15464639921168599"/>
          <c:y val="1.52866242038216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389218789511778"/>
          <c:y val="0.37864173228346459"/>
          <c:w val="0.44478893626668758"/>
          <c:h val="0.4922112860892388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4-4461-84BE-4268E84D57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4-4461-84BE-4268E84D57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4-4461-84BE-4268E84D57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4-4461-84BE-4268E84D57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74-4461-84BE-4268E84D572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74-4461-84BE-4268E84D572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74-4461-84BE-4268E84D572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74-4461-84BE-4268E84D572A}"/>
              </c:ext>
            </c:extLst>
          </c:dPt>
          <c:dLbls>
            <c:dLbl>
              <c:idx val="2"/>
              <c:layout>
                <c:manualLayout>
                  <c:x val="-5.3156146179402015E-2"/>
                  <c:y val="-1.47058823529411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74-4461-84BE-4268E84D572A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'T2'!$G$6:$J$6</c:f>
              <c:strCache>
                <c:ptCount val="4"/>
                <c:pt idx="0">
                  <c:v>Seed 
potatoes</c:v>
                </c:pt>
                <c:pt idx="1">
                  <c:v>Early 
potatoes</c:v>
                </c:pt>
                <c:pt idx="2">
                  <c:v>Main crop potatoes</c:v>
                </c:pt>
                <c:pt idx="3">
                  <c:v>Starch potatoes</c:v>
                </c:pt>
              </c:strCache>
            </c:strRef>
          </c:cat>
          <c:val>
            <c:numRef>
              <c:f>'T2'!$G$8:$J$8</c:f>
              <c:numCache>
                <c:formatCode>#,##0.0_i</c:formatCode>
                <c:ptCount val="4"/>
                <c:pt idx="0">
                  <c:v>799.42060000000004</c:v>
                </c:pt>
                <c:pt idx="1">
                  <c:v>463.43959999999998</c:v>
                </c:pt>
                <c:pt idx="2">
                  <c:v>7459.7835999999998</c:v>
                </c:pt>
                <c:pt idx="3">
                  <c:v>317.2534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574-4461-84BE-4268E84D57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900"/>
              <a:t>Extra</a:t>
            </a:r>
            <a:r>
              <a:rPr lang="en-US" sz="900" baseline="0"/>
              <a:t>-</a:t>
            </a:r>
            <a:r>
              <a:rPr lang="en-US" sz="900"/>
              <a:t>EU exports in value,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389218789511778"/>
          <c:y val="0.37864173228346459"/>
          <c:w val="0.44478893626668758"/>
          <c:h val="0.4922112860892388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4-4461-84BE-4268E84D57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4-4461-84BE-4268E84D57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4-4461-84BE-4268E84D57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4-4461-84BE-4268E84D57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74-4461-84BE-4268E84D572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74-4461-84BE-4268E84D572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74-4461-84BE-4268E84D572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74-4461-84BE-4268E84D572A}"/>
              </c:ext>
            </c:extLst>
          </c:dPt>
          <c:dLbls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'T3'!$C$6:$F$6</c:f>
              <c:strCache>
                <c:ptCount val="4"/>
                <c:pt idx="0">
                  <c:v>Seed 
potatoes</c:v>
                </c:pt>
                <c:pt idx="1">
                  <c:v>Early 
potatoes</c:v>
                </c:pt>
                <c:pt idx="2">
                  <c:v>Main crop potatoes</c:v>
                </c:pt>
                <c:pt idx="3">
                  <c:v>Starch potatoes</c:v>
                </c:pt>
              </c:strCache>
            </c:strRef>
          </c:cat>
          <c:val>
            <c:numRef>
              <c:f>'T3'!$C$8:$F$8</c:f>
              <c:numCache>
                <c:formatCode>#,##0_i</c:formatCode>
                <c:ptCount val="4"/>
                <c:pt idx="0">
                  <c:v>392352.90299999999</c:v>
                </c:pt>
                <c:pt idx="1">
                  <c:v>21418.21</c:v>
                </c:pt>
                <c:pt idx="2">
                  <c:v>236131.02299999999</c:v>
                </c:pt>
                <c:pt idx="3">
                  <c:v>13746.34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574-4461-84BE-4268E84D57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900"/>
              <a:t>Extra-EU exports in quantity,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389218789511778"/>
          <c:y val="0.37864173228346459"/>
          <c:w val="0.44478893626668758"/>
          <c:h val="0.4922112860892388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4-4461-84BE-4268E84D57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4-4461-84BE-4268E84D57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4-4461-84BE-4268E84D57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4-4461-84BE-4268E84D57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74-4461-84BE-4268E84D572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74-4461-84BE-4268E84D572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74-4461-84BE-4268E84D572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74-4461-84BE-4268E84D572A}"/>
              </c:ext>
            </c:extLst>
          </c:dPt>
          <c:dLbls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'T3'!$G$6:$J$6</c:f>
              <c:strCache>
                <c:ptCount val="4"/>
                <c:pt idx="0">
                  <c:v>Seed 
potatoes</c:v>
                </c:pt>
                <c:pt idx="1">
                  <c:v>Early 
potatoes</c:v>
                </c:pt>
                <c:pt idx="2">
                  <c:v>Main crop potatoes</c:v>
                </c:pt>
                <c:pt idx="3">
                  <c:v>Starch potatoes</c:v>
                </c:pt>
              </c:strCache>
            </c:strRef>
          </c:cat>
          <c:val>
            <c:numRef>
              <c:f>'T3'!$G$8:$J$8</c:f>
              <c:numCache>
                <c:formatCode>#,##0.0_i</c:formatCode>
                <c:ptCount val="4"/>
                <c:pt idx="0">
                  <c:v>535.09469999999999</c:v>
                </c:pt>
                <c:pt idx="1">
                  <c:v>32.954799999999999</c:v>
                </c:pt>
                <c:pt idx="2">
                  <c:v>515.46310000000005</c:v>
                </c:pt>
                <c:pt idx="3">
                  <c:v>34.474400000000003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574-4461-84BE-4268E84D57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png"/><Relationship Id="rId1" Type="http://schemas.openxmlformats.org/officeDocument/2006/relationships/hyperlink" Target="#HOME!A1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3.png"/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png"/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png"/><Relationship Id="rId1" Type="http://schemas.openxmlformats.org/officeDocument/2006/relationships/hyperlink" Target="#HOM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HOME!A1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HOME!A1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441615</xdr:colOff>
      <xdr:row>9</xdr:row>
      <xdr:rowOff>51953</xdr:rowOff>
    </xdr:from>
    <xdr:to>
      <xdr:col>10</xdr:col>
      <xdr:colOff>190501</xdr:colOff>
      <xdr:row>15</xdr:row>
      <xdr:rowOff>34636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1615" y="1558635"/>
          <a:ext cx="5810250" cy="91786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952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1800000" rtlCol="0" anchor="t"/>
        <a:lstStyle/>
        <a:p>
          <a:pPr algn="l"/>
          <a:r>
            <a:rPr lang="en-GB" sz="1100"/>
            <a:t>This</a:t>
          </a:r>
          <a:r>
            <a:rPr lang="en-GB" sz="1100" baseline="0"/>
            <a:t> workbook contains statistics on the potato sector in the European Union extracted from a range of Eurostat's tables (farm structure survey, annual crop production statistics, agricultural prices, agricultural economics accounts and trade data).</a:t>
          </a:r>
          <a:endParaRPr lang="en-GB" sz="1100"/>
        </a:p>
      </xdr:txBody>
    </xdr:sp>
    <xdr:clientData/>
  </xdr:twoCellAnchor>
  <xdr:twoCellAnchor>
    <xdr:from>
      <xdr:col>0</xdr:col>
      <xdr:colOff>510885</xdr:colOff>
      <xdr:row>4</xdr:row>
      <xdr:rowOff>25977</xdr:rowOff>
    </xdr:from>
    <xdr:to>
      <xdr:col>3</xdr:col>
      <xdr:colOff>285749</xdr:colOff>
      <xdr:row>13</xdr:row>
      <xdr:rowOff>121228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0885" y="753341"/>
          <a:ext cx="1593273" cy="1498023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0" cmpd="sng">
          <a:noFill/>
        </a:ln>
        <a:effectLst>
          <a:outerShdw blurRad="76200" dist="38100" dir="2700000" algn="tl" rotWithShape="0">
            <a:schemeClr val="tx1">
              <a:alpha val="5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317956</xdr:colOff>
      <xdr:row>2</xdr:row>
      <xdr:rowOff>91615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9B5D88-4088-9E4F-FE1B-DB35BAEA4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30229" cy="420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0</xdr:col>
      <xdr:colOff>282543</xdr:colOff>
      <xdr:row>0</xdr:row>
      <xdr:rowOff>311118</xdr:rowOff>
    </xdr:to>
    <xdr:pic>
      <xdr:nvPicPr>
        <xdr:cNvPr id="2" name="Picture 1">
          <a:hlinkClick xmlns:r="http://schemas.openxmlformats.org/officeDocument/2006/relationships" r:id="rId1" tooltip="Go Home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253968" cy="253968"/>
        </a:xfrm>
        <a:prstGeom prst="rect">
          <a:avLst/>
        </a:prstGeom>
      </xdr:spPr>
    </xdr:pic>
    <xdr:clientData/>
  </xdr:twoCellAnchor>
  <xdr:twoCellAnchor>
    <xdr:from>
      <xdr:col>5</xdr:col>
      <xdr:colOff>876299</xdr:colOff>
      <xdr:row>21</xdr:row>
      <xdr:rowOff>152400</xdr:rowOff>
    </xdr:from>
    <xdr:to>
      <xdr:col>7</xdr:col>
      <xdr:colOff>317999</xdr:colOff>
      <xdr:row>29</xdr:row>
      <xdr:rowOff>3675</xdr:rowOff>
    </xdr:to>
    <xdr:sp macro="" textlink="$L$18">
      <xdr:nvSpPr>
        <xdr:cNvPr id="4" name="Oval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spect="1"/>
        </xdr:cNvSpPr>
      </xdr:nvSpPr>
      <xdr:spPr>
        <a:xfrm>
          <a:off x="7667624" y="3857625"/>
          <a:ext cx="1080000" cy="1146675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17FA8FD-8915-4612-853A-8D85EDBD8A2D}" type="TxLink">
            <a:rPr lang="en-US" sz="900" b="1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EU 
1.0 million holdings</a:t>
          </a:fld>
          <a:endParaRPr lang="fr-BE" sz="1100"/>
        </a:p>
      </xdr:txBody>
    </xdr:sp>
    <xdr:clientData/>
  </xdr:twoCellAnchor>
  <xdr:twoCellAnchor>
    <xdr:from>
      <xdr:col>1</xdr:col>
      <xdr:colOff>19050</xdr:colOff>
      <xdr:row>7</xdr:row>
      <xdr:rowOff>80962</xdr:rowOff>
    </xdr:from>
    <xdr:to>
      <xdr:col>9</xdr:col>
      <xdr:colOff>152400</xdr:colOff>
      <xdr:row>46</xdr:row>
      <xdr:rowOff>66612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104D678-13F2-63E3-EA8F-A09ABB4477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1190625</xdr:colOff>
      <xdr:row>23</xdr:row>
      <xdr:rowOff>66675</xdr:rowOff>
    </xdr:from>
    <xdr:to>
      <xdr:col>4</xdr:col>
      <xdr:colOff>504825</xdr:colOff>
      <xdr:row>28</xdr:row>
      <xdr:rowOff>123825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B80354C-8341-4C3F-8077-822CDA2A2BDB}"/>
            </a:ext>
          </a:extLst>
        </xdr:cNvPr>
        <xdr:cNvSpPr txBox="1"/>
      </xdr:nvSpPr>
      <xdr:spPr>
        <a:xfrm>
          <a:off x="4572000" y="4095750"/>
          <a:ext cx="1019175" cy="86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EU:  </a:t>
          </a:r>
          <a:b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1.0 </a:t>
          </a:r>
          <a:b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million farms</a:t>
          </a:r>
        </a:p>
      </xdr:txBody>
    </xdr:sp>
    <xdr:clientData/>
  </xdr:twoCellAnchor>
  <xdr:twoCellAnchor>
    <xdr:from>
      <xdr:col>0</xdr:col>
      <xdr:colOff>25400</xdr:colOff>
      <xdr:row>92</xdr:row>
      <xdr:rowOff>0</xdr:rowOff>
    </xdr:from>
    <xdr:to>
      <xdr:col>9</xdr:col>
      <xdr:colOff>92075</xdr:colOff>
      <xdr:row>136</xdr:row>
      <xdr:rowOff>95315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3CC2C57B-E1D4-FC33-4F56-C886FF335A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9C87CFC-0035-DB9E-54BF-3689F1FC7DF1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ef_lus_allcrops)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0105ABD-4F81-9FA8-7C28-9801988829C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0.84312</cdr:x>
      <cdr:y>0.94174</cdr:y>
    </cdr:from>
    <cdr:ext cx="1530098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5A41B3A-6F97-19C1-AB1D-97FBF9C6C46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23501" y="6799390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3143</xdr:colOff>
      <xdr:row>0</xdr:row>
      <xdr:rowOff>311118</xdr:rowOff>
    </xdr:to>
    <xdr:pic>
      <xdr:nvPicPr>
        <xdr:cNvPr id="2" name="Picture 1">
          <a:hlinkClick xmlns:r="http://schemas.openxmlformats.org/officeDocument/2006/relationships" r:id="rId1" tooltip="Go Home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253968" cy="253968"/>
        </a:xfrm>
        <a:prstGeom prst="rect">
          <a:avLst/>
        </a:prstGeom>
      </xdr:spPr>
    </xdr:pic>
    <xdr:clientData/>
  </xdr:twoCellAnchor>
  <xdr:twoCellAnchor>
    <xdr:from>
      <xdr:col>1</xdr:col>
      <xdr:colOff>33337</xdr:colOff>
      <xdr:row>6</xdr:row>
      <xdr:rowOff>71437</xdr:rowOff>
    </xdr:from>
    <xdr:to>
      <xdr:col>9</xdr:col>
      <xdr:colOff>623887</xdr:colOff>
      <xdr:row>44</xdr:row>
      <xdr:rowOff>18987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7E387D-D676-0ED5-78BD-ABD6EFB6E9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B293C46-9DBA-90A1-DC81-2F02A74D0779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ef_lus_allcrops)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E1F065A-C615-E206-E6B6-38F58F07C11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0</xdr:col>
      <xdr:colOff>282543</xdr:colOff>
      <xdr:row>0</xdr:row>
      <xdr:rowOff>311118</xdr:rowOff>
    </xdr:to>
    <xdr:pic>
      <xdr:nvPicPr>
        <xdr:cNvPr id="2" name="Picture 1">
          <a:hlinkClick xmlns:r="http://schemas.openxmlformats.org/officeDocument/2006/relationships" r:id="rId1" tooltip="Go Home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253968" cy="25396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39</xdr:row>
      <xdr:rowOff>104775</xdr:rowOff>
    </xdr:from>
    <xdr:to>
      <xdr:col>1</xdr:col>
      <xdr:colOff>6318</xdr:colOff>
      <xdr:row>41</xdr:row>
      <xdr:rowOff>34893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829550"/>
          <a:ext cx="253968" cy="25396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36</xdr:row>
      <xdr:rowOff>23812</xdr:rowOff>
    </xdr:from>
    <xdr:to>
      <xdr:col>16</xdr:col>
      <xdr:colOff>371475</xdr:colOff>
      <xdr:row>75</xdr:row>
      <xdr:rowOff>9462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824EB5-9740-9CFE-5666-2CACC8CAC8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A57270F-7BAE-931A-97E9-1B0C3D300CE1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apro_cpsh1)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DF09558-7801-6CF2-AD5A-2E63B6E7C0C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0.45033</cdr:x>
      <cdr:y>0.40565</cdr:y>
    </cdr:from>
    <cdr:to>
      <cdr:x>0.55733</cdr:x>
      <cdr:y>0.54322</cdr:y>
    </cdr:to>
    <cdr:sp macro="" textlink="">
      <cdr:nvSpPr>
        <cdr:cNvPr id="5" name="TextBox 6">
          <a:extLst xmlns:a="http://schemas.openxmlformats.org/drawingml/2006/main">
            <a:ext uri="{FF2B5EF4-FFF2-40B4-BE49-F238E27FC236}">
              <a16:creationId xmlns:a16="http://schemas.microsoft.com/office/drawing/2014/main" id="{4CC3E37C-E988-35B9-008B-70919E300756}"/>
            </a:ext>
          </a:extLst>
        </cdr:cNvPr>
        <cdr:cNvSpPr txBox="1"/>
      </cdr:nvSpPr>
      <cdr:spPr>
        <a:xfrm xmlns:a="http://schemas.openxmlformats.org/drawingml/2006/main">
          <a:off x="4289425" y="2555875"/>
          <a:ext cx="1019175" cy="8667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EU:  </a:t>
          </a:r>
          <a:b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1.3 </a:t>
          </a:r>
          <a:b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million hectares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3143</xdr:colOff>
      <xdr:row>0</xdr:row>
      <xdr:rowOff>311118</xdr:rowOff>
    </xdr:to>
    <xdr:pic>
      <xdr:nvPicPr>
        <xdr:cNvPr id="2" name="Picture 1">
          <a:hlinkClick xmlns:r="http://schemas.openxmlformats.org/officeDocument/2006/relationships" r:id="rId1" tooltip="Go Home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269843" cy="253968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219074</xdr:colOff>
      <xdr:row>4</xdr:row>
      <xdr:rowOff>133351</xdr:rowOff>
    </xdr:from>
    <xdr:to>
      <xdr:col>15</xdr:col>
      <xdr:colOff>19049</xdr:colOff>
      <xdr:row>36</xdr:row>
      <xdr:rowOff>61302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0.95367</cdr:y>
    </cdr:from>
    <cdr:ext cx="7995000" cy="269369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C12594EC-126D-B424-841A-3DEA5F5941AF}"/>
            </a:ext>
          </a:extLst>
        </cdr:cNvPr>
        <cdr:cNvSpPr txBox="1"/>
      </cdr:nvSpPr>
      <cdr:spPr>
        <a:xfrm xmlns:a="http://schemas.openxmlformats.org/drawingml/2006/main">
          <a:off x="0" y="5545032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apro_cpsh1)</a:t>
          </a:r>
        </a:p>
      </cdr:txBody>
    </cdr:sp>
  </cdr:absSizeAnchor>
  <cdr:absSizeAnchor xmlns:cdr="http://schemas.openxmlformats.org/drawingml/2006/chartDrawing">
    <cdr:from>
      <cdr:x>0.83936</cdr:x>
      <cdr:y>0.92766</cdr:y>
    </cdr:from>
    <cdr:ext cx="1530099" cy="420624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83AC258C-DA9C-CBBD-1C2C-AC0A2B58948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9377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35</xdr:row>
      <xdr:rowOff>119062</xdr:rowOff>
    </xdr:from>
    <xdr:to>
      <xdr:col>15</xdr:col>
      <xdr:colOff>400050</xdr:colOff>
      <xdr:row>77</xdr:row>
      <xdr:rowOff>42811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E790EC-77E4-D324-E127-AB0514A739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</cdr:x>
      <cdr:y>0.95994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EF1AB09-CEB9-714C-AD60-DE458E533E14}"/>
            </a:ext>
          </a:extLst>
        </cdr:cNvPr>
        <cdr:cNvSpPr txBox="1"/>
      </cdr:nvSpPr>
      <cdr:spPr>
        <a:xfrm xmlns:a="http://schemas.openxmlformats.org/drawingml/2006/main">
          <a:off x="0" y="6455230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apro_cpsh1 and  aact_eaa01)</a:t>
          </a:r>
        </a:p>
      </cdr:txBody>
    </cdr:sp>
  </cdr:absSizeAnchor>
  <cdr:absSizeAnchor xmlns:cdr="http://schemas.openxmlformats.org/drawingml/2006/chartDrawing">
    <cdr:from>
      <cdr:x>0.83936</cdr:x>
      <cdr:y>0.93745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C22B36B-45D1-8938-5995-695ED8E036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30397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3143</xdr:colOff>
      <xdr:row>0</xdr:row>
      <xdr:rowOff>311118</xdr:rowOff>
    </xdr:to>
    <xdr:pic>
      <xdr:nvPicPr>
        <xdr:cNvPr id="2" name="Picture 1">
          <a:hlinkClick xmlns:r="http://schemas.openxmlformats.org/officeDocument/2006/relationships" r:id="rId1" tooltip="Go Home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253968" cy="253968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7</xdr:row>
      <xdr:rowOff>80962</xdr:rowOff>
    </xdr:from>
    <xdr:to>
      <xdr:col>15</xdr:col>
      <xdr:colOff>114300</xdr:colOff>
      <xdr:row>46</xdr:row>
      <xdr:rowOff>66612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F6517F-EC98-E166-6DDF-6A9D523E4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504ACC9-794A-D657-0AB3-D87D5073651A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apro_cpsh1)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469E4CE-C906-C293-9F6D-82E29F1946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14287</xdr:rowOff>
    </xdr:from>
    <xdr:to>
      <xdr:col>16</xdr:col>
      <xdr:colOff>9525</xdr:colOff>
      <xdr:row>49</xdr:row>
      <xdr:rowOff>142812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8A6FDB-DFEE-80EA-1A6E-AC56EA3100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58A5806B-5123-D467-A07A-2B5E8134E853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apri_pi15_outa and prc_hicp_aind)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9F61775-97A0-5E5A-159B-D1F5EAE3FF1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3143</xdr:colOff>
      <xdr:row>0</xdr:row>
      <xdr:rowOff>311118</xdr:rowOff>
    </xdr:to>
    <xdr:pic>
      <xdr:nvPicPr>
        <xdr:cNvPr id="2" name="Picture 1">
          <a:hlinkClick xmlns:r="http://schemas.openxmlformats.org/officeDocument/2006/relationships" r:id="rId1" tooltip="Go Home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253968" cy="25396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38</xdr:row>
      <xdr:rowOff>180975</xdr:rowOff>
    </xdr:from>
    <xdr:to>
      <xdr:col>1</xdr:col>
      <xdr:colOff>3143</xdr:colOff>
      <xdr:row>40</xdr:row>
      <xdr:rowOff>82518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572250"/>
          <a:ext cx="253968" cy="253968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5</xdr:row>
      <xdr:rowOff>9526</xdr:rowOff>
    </xdr:from>
    <xdr:to>
      <xdr:col>15</xdr:col>
      <xdr:colOff>457200</xdr:colOff>
      <xdr:row>19</xdr:row>
      <xdr:rowOff>114301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22225</xdr:colOff>
      <xdr:row>21</xdr:row>
      <xdr:rowOff>38100</xdr:rowOff>
    </xdr:from>
    <xdr:to>
      <xdr:col>15</xdr:col>
      <xdr:colOff>450850</xdr:colOff>
      <xdr:row>37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3143</xdr:colOff>
      <xdr:row>0</xdr:row>
      <xdr:rowOff>311118</xdr:rowOff>
    </xdr:to>
    <xdr:pic>
      <xdr:nvPicPr>
        <xdr:cNvPr id="2" name="Picture 1">
          <a:hlinkClick xmlns:r="http://schemas.openxmlformats.org/officeDocument/2006/relationships" r:id="rId1" tooltip="Go Home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253968" cy="25396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38</xdr:row>
      <xdr:rowOff>180975</xdr:rowOff>
    </xdr:from>
    <xdr:to>
      <xdr:col>1</xdr:col>
      <xdr:colOff>3143</xdr:colOff>
      <xdr:row>40</xdr:row>
      <xdr:rowOff>82518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581775"/>
          <a:ext cx="253968" cy="253968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2</xdr:row>
      <xdr:rowOff>152401</xdr:rowOff>
    </xdr:from>
    <xdr:to>
      <xdr:col>15</xdr:col>
      <xdr:colOff>438150</xdr:colOff>
      <xdr:row>18</xdr:row>
      <xdr:rowOff>152401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0</xdr:colOff>
      <xdr:row>20</xdr:row>
      <xdr:rowOff>38100</xdr:rowOff>
    </xdr:from>
    <xdr:to>
      <xdr:col>15</xdr:col>
      <xdr:colOff>428625</xdr:colOff>
      <xdr:row>37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appsso.eurostat.ec.europa.eu/nui/show.do?query=BOOKMARK_DS-866396_QID_4C0785F4_UID_-3F171EB0&amp;layout=CROPAREA,B,X,0;GEO,B,Y,0;SO_EUR,L,Z,0;CROPS,L,Z,1;TIME,C,Z,2;UNIT,L,Z,3;AGRAREA,L,Z,4;INDICATORS,C,Z,5;&amp;zSelection=DS-866396TIME,2016;DS-866396SO_EUR,TOTAL;DS-866396UNIT,NR;DS-866396AGRAREA,TOTAL;DS-866396CROPS,R1000;DS-866396INDICATORS,OBS_FLAG;&amp;rankName1=TIME_1_1_-1_2&amp;rankName2=UNIT_1_2_-1_2&amp;rankName3=SO-EUR_1_2_-1_2&amp;rankName4=INDICATORS_1_2_-1_2&amp;rankName5=AGRAREA_1_2_-1_2&amp;rankName6=CROPS_1_2_0_0&amp;rankName7=CROPAREA_1_2_0_0&amp;rankName8=GEO_1_2_0_1&amp;rStp=&amp;cStp=&amp;rDCh=&amp;cDCh=&amp;rDM=true&amp;cDM=true&amp;footnes=false&amp;empty=false&amp;wai=false&amp;time_mode=NONE&amp;time_most_recent=false&amp;lang=EN&amp;cfo=%23%23%23%2C%23%23%23.%23%23%2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"/>
  <dimension ref="A4:S114"/>
  <sheetViews>
    <sheetView showGridLines="0" showRowColHeaders="0" tabSelected="1" zoomScale="110" zoomScaleNormal="110" workbookViewId="0">
      <selection activeCell="A4" sqref="A4"/>
    </sheetView>
  </sheetViews>
  <sheetFormatPr defaultColWidth="0" defaultRowHeight="12.75" x14ac:dyDescent="0.2"/>
  <cols>
    <col min="1" max="11" width="9.140625" style="167" customWidth="1"/>
    <col min="12" max="16384" width="9.140625" style="167" hidden="1"/>
  </cols>
  <sheetData>
    <row r="4" spans="4:11" x14ac:dyDescent="0.2">
      <c r="D4" s="182" t="s">
        <v>37</v>
      </c>
      <c r="E4" s="182"/>
      <c r="F4" s="182"/>
      <c r="G4" s="182"/>
      <c r="H4" s="182"/>
      <c r="I4" s="182"/>
      <c r="J4" s="182"/>
      <c r="K4" s="182"/>
    </row>
    <row r="7" spans="4:11" x14ac:dyDescent="0.2">
      <c r="D7" s="184" t="s">
        <v>407</v>
      </c>
      <c r="E7" s="184"/>
      <c r="F7" s="184"/>
      <c r="G7" s="184"/>
      <c r="H7" s="184"/>
      <c r="I7" s="184"/>
      <c r="J7" s="184"/>
      <c r="K7" s="184"/>
    </row>
    <row r="19" spans="2:19" x14ac:dyDescent="0.2">
      <c r="B19" s="186" t="s">
        <v>445</v>
      </c>
      <c r="C19" s="186"/>
      <c r="D19" s="186"/>
      <c r="E19" s="186"/>
      <c r="F19" s="186"/>
      <c r="G19" s="186"/>
      <c r="H19" s="186"/>
      <c r="I19" s="186"/>
      <c r="J19" s="186"/>
      <c r="K19" s="6"/>
    </row>
    <row r="20" spans="2:19" ht="12" customHeight="1" x14ac:dyDescent="0.2">
      <c r="B20" s="186" t="s">
        <v>446</v>
      </c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</row>
    <row r="21" spans="2:19" x14ac:dyDescent="0.2">
      <c r="B21" s="186" t="s">
        <v>438</v>
      </c>
      <c r="C21" s="186"/>
      <c r="D21" s="186"/>
      <c r="E21" s="186"/>
      <c r="F21" s="186"/>
      <c r="G21" s="186"/>
      <c r="H21" s="186"/>
      <c r="I21" s="186"/>
      <c r="J21" s="186"/>
    </row>
    <row r="22" spans="2:19" x14ac:dyDescent="0.2">
      <c r="B22" s="183" t="s">
        <v>449</v>
      </c>
      <c r="C22" s="183"/>
      <c r="D22" s="183"/>
      <c r="E22" s="183"/>
      <c r="F22" s="183"/>
      <c r="G22" s="183"/>
      <c r="H22" s="183"/>
      <c r="I22" s="183"/>
      <c r="J22" s="183"/>
    </row>
    <row r="23" spans="2:19" x14ac:dyDescent="0.2">
      <c r="B23" s="185" t="s">
        <v>450</v>
      </c>
      <c r="C23" s="185"/>
      <c r="D23" s="185"/>
      <c r="E23" s="185"/>
      <c r="F23" s="185"/>
      <c r="G23" s="185"/>
      <c r="H23" s="185"/>
      <c r="I23" s="185"/>
      <c r="J23" s="185"/>
    </row>
    <row r="24" spans="2:19" x14ac:dyDescent="0.2">
      <c r="B24" s="183" t="s">
        <v>451</v>
      </c>
      <c r="C24" s="183"/>
      <c r="D24" s="183"/>
      <c r="E24" s="183"/>
      <c r="F24" s="183"/>
      <c r="G24" s="183"/>
      <c r="H24" s="183"/>
      <c r="I24" s="183"/>
      <c r="J24" s="183"/>
    </row>
    <row r="25" spans="2:19" x14ac:dyDescent="0.2">
      <c r="B25" s="185" t="s">
        <v>453</v>
      </c>
      <c r="C25" s="185"/>
      <c r="D25" s="185"/>
      <c r="E25" s="185"/>
      <c r="F25" s="185"/>
      <c r="G25" s="185"/>
      <c r="H25" s="185"/>
      <c r="I25" s="185"/>
      <c r="J25" s="185"/>
    </row>
    <row r="26" spans="2:19" x14ac:dyDescent="0.2">
      <c r="B26" s="181" t="s">
        <v>454</v>
      </c>
      <c r="C26" s="181"/>
      <c r="D26" s="181"/>
      <c r="E26" s="181"/>
      <c r="F26" s="181"/>
      <c r="G26" s="181"/>
      <c r="H26" s="181"/>
      <c r="I26" s="181"/>
      <c r="J26" s="181"/>
    </row>
    <row r="27" spans="2:19" x14ac:dyDescent="0.2">
      <c r="B27" s="183" t="s">
        <v>455</v>
      </c>
      <c r="C27" s="183"/>
      <c r="D27" s="183"/>
      <c r="E27" s="183"/>
      <c r="F27" s="183"/>
      <c r="G27" s="183"/>
      <c r="H27" s="183"/>
      <c r="I27" s="183"/>
      <c r="J27" s="183"/>
    </row>
    <row r="28" spans="2:19" x14ac:dyDescent="0.2">
      <c r="B28" s="183" t="s">
        <v>456</v>
      </c>
      <c r="C28" s="183"/>
      <c r="D28" s="183"/>
      <c r="E28" s="183"/>
      <c r="F28" s="183"/>
      <c r="G28" s="183"/>
      <c r="H28" s="183"/>
      <c r="I28" s="183"/>
      <c r="J28" s="183"/>
    </row>
    <row r="36" spans="2:10" x14ac:dyDescent="0.2">
      <c r="B36" s="187"/>
      <c r="C36" s="187"/>
      <c r="D36" s="187"/>
      <c r="E36" s="187"/>
      <c r="F36" s="187"/>
      <c r="G36" s="187"/>
      <c r="H36" s="187"/>
      <c r="I36" s="187"/>
      <c r="J36" s="187"/>
    </row>
    <row r="38" spans="2:10" x14ac:dyDescent="0.2">
      <c r="B38" s="7"/>
      <c r="C38" s="7"/>
      <c r="D38" s="7"/>
      <c r="E38" s="7"/>
      <c r="F38" s="7"/>
      <c r="G38" s="7"/>
      <c r="H38" s="7"/>
      <c r="I38" s="7"/>
      <c r="J38" s="7"/>
    </row>
    <row r="40" spans="2:10" x14ac:dyDescent="0.2">
      <c r="B40" s="7"/>
      <c r="C40" s="7"/>
      <c r="D40" s="7"/>
      <c r="E40" s="7"/>
      <c r="F40" s="7"/>
      <c r="G40" s="7"/>
      <c r="H40" s="7"/>
      <c r="I40" s="7"/>
      <c r="J40" s="7"/>
    </row>
    <row r="41" spans="2:10" x14ac:dyDescent="0.2">
      <c r="B41" s="7"/>
      <c r="C41" s="7"/>
      <c r="D41" s="7"/>
      <c r="E41" s="7"/>
      <c r="F41" s="7"/>
      <c r="G41" s="7"/>
      <c r="H41" s="7"/>
      <c r="I41" s="7"/>
      <c r="J41" s="7"/>
    </row>
    <row r="42" spans="2:10" x14ac:dyDescent="0.2">
      <c r="B42" s="7"/>
      <c r="C42" s="7"/>
      <c r="D42" s="7"/>
      <c r="E42" s="7"/>
      <c r="F42" s="7"/>
      <c r="G42" s="7"/>
      <c r="H42" s="7"/>
      <c r="I42" s="7"/>
      <c r="J42" s="7"/>
    </row>
    <row r="43" spans="2:10" x14ac:dyDescent="0.2">
      <c r="B43" s="7"/>
      <c r="C43" s="7"/>
      <c r="D43" s="7"/>
      <c r="E43" s="7"/>
      <c r="F43" s="7"/>
      <c r="G43" s="7"/>
      <c r="H43" s="7"/>
      <c r="I43" s="7"/>
      <c r="J43" s="7"/>
    </row>
    <row r="44" spans="2:10" x14ac:dyDescent="0.2">
      <c r="B44" s="7"/>
      <c r="C44" s="7"/>
      <c r="D44" s="7"/>
      <c r="E44" s="7"/>
      <c r="F44" s="7"/>
      <c r="G44" s="7"/>
      <c r="H44" s="7"/>
      <c r="I44" s="7"/>
      <c r="J44" s="7"/>
    </row>
    <row r="45" spans="2:10" x14ac:dyDescent="0.2">
      <c r="B45" s="7"/>
      <c r="C45" s="7"/>
      <c r="D45" s="7"/>
      <c r="E45" s="7"/>
      <c r="F45" s="7"/>
      <c r="G45" s="7"/>
      <c r="H45" s="7"/>
      <c r="I45" s="7"/>
      <c r="J45" s="7"/>
    </row>
    <row r="46" spans="2:10" x14ac:dyDescent="0.2">
      <c r="B46" s="7"/>
      <c r="C46" s="7"/>
      <c r="D46" s="7"/>
      <c r="E46" s="7"/>
      <c r="F46" s="7"/>
      <c r="G46" s="7"/>
      <c r="H46" s="7"/>
      <c r="I46" s="7"/>
      <c r="J46" s="7"/>
    </row>
    <row r="47" spans="2:10" x14ac:dyDescent="0.2">
      <c r="B47" s="7"/>
      <c r="C47" s="7"/>
      <c r="D47" s="7"/>
      <c r="E47" s="7"/>
      <c r="F47" s="7"/>
      <c r="G47" s="7"/>
      <c r="H47" s="7"/>
      <c r="I47" s="7"/>
      <c r="J47" s="7"/>
    </row>
    <row r="48" spans="2:10" x14ac:dyDescent="0.2">
      <c r="B48" s="7"/>
      <c r="C48" s="7"/>
      <c r="D48" s="7"/>
      <c r="E48" s="7"/>
      <c r="F48" s="7"/>
      <c r="G48" s="7"/>
      <c r="H48" s="7"/>
      <c r="I48" s="7"/>
      <c r="J48" s="7"/>
    </row>
    <row r="49" spans="2:10" x14ac:dyDescent="0.2">
      <c r="B49" s="7"/>
      <c r="C49" s="7"/>
      <c r="D49" s="7"/>
      <c r="E49" s="7"/>
      <c r="F49" s="7"/>
      <c r="G49" s="7"/>
      <c r="H49" s="7"/>
      <c r="I49" s="7"/>
      <c r="J49" s="7"/>
    </row>
    <row r="50" spans="2:10" x14ac:dyDescent="0.2">
      <c r="B50" s="7"/>
      <c r="C50" s="7"/>
      <c r="D50" s="7"/>
      <c r="E50" s="7"/>
      <c r="F50" s="7"/>
      <c r="G50" s="7"/>
      <c r="H50" s="7"/>
      <c r="I50" s="7"/>
      <c r="J50" s="7"/>
    </row>
    <row r="51" spans="2:10" x14ac:dyDescent="0.2">
      <c r="B51" s="7"/>
      <c r="C51" s="7"/>
      <c r="D51" s="7"/>
      <c r="E51" s="7"/>
      <c r="F51" s="7"/>
      <c r="G51" s="7"/>
      <c r="H51" s="7"/>
      <c r="I51" s="7"/>
      <c r="J51" s="7"/>
    </row>
    <row r="52" spans="2:10" x14ac:dyDescent="0.2">
      <c r="B52" s="7"/>
      <c r="C52" s="7"/>
      <c r="D52" s="7"/>
      <c r="E52" s="7"/>
      <c r="F52" s="7"/>
      <c r="G52" s="7"/>
      <c r="H52" s="7"/>
      <c r="I52" s="7"/>
      <c r="J52" s="7"/>
    </row>
    <row r="53" spans="2:10" x14ac:dyDescent="0.2">
      <c r="B53" s="7"/>
      <c r="C53" s="7"/>
      <c r="D53" s="7"/>
      <c r="E53" s="7"/>
      <c r="F53" s="7"/>
      <c r="G53" s="7"/>
      <c r="H53" s="7"/>
      <c r="I53" s="7"/>
      <c r="J53" s="7"/>
    </row>
    <row r="54" spans="2:10" x14ac:dyDescent="0.2">
      <c r="B54" s="7"/>
      <c r="C54" s="7"/>
      <c r="D54" s="7"/>
      <c r="E54" s="7"/>
      <c r="F54" s="7"/>
      <c r="G54" s="7"/>
      <c r="H54" s="7"/>
      <c r="I54" s="7"/>
      <c r="J54" s="7"/>
    </row>
    <row r="55" spans="2:10" x14ac:dyDescent="0.2">
      <c r="B55" s="7"/>
      <c r="C55" s="7"/>
      <c r="D55" s="7"/>
      <c r="E55" s="7"/>
      <c r="F55" s="7"/>
      <c r="G55" s="7"/>
      <c r="H55" s="7"/>
      <c r="I55" s="7"/>
      <c r="J55" s="7"/>
    </row>
    <row r="56" spans="2:10" x14ac:dyDescent="0.2">
      <c r="B56" s="7"/>
      <c r="C56" s="7"/>
      <c r="D56" s="7"/>
      <c r="E56" s="7"/>
      <c r="F56" s="7"/>
      <c r="G56" s="7"/>
      <c r="H56" s="7"/>
      <c r="I56" s="7"/>
      <c r="J56" s="7"/>
    </row>
    <row r="57" spans="2:10" x14ac:dyDescent="0.2">
      <c r="B57" s="7"/>
      <c r="C57" s="7"/>
      <c r="D57" s="7"/>
      <c r="E57" s="7"/>
      <c r="F57" s="7"/>
      <c r="G57" s="7"/>
      <c r="H57" s="7"/>
      <c r="I57" s="7"/>
      <c r="J57" s="7"/>
    </row>
    <row r="58" spans="2:10" x14ac:dyDescent="0.2">
      <c r="B58" s="7"/>
      <c r="C58" s="7"/>
      <c r="D58" s="7"/>
      <c r="E58" s="7"/>
      <c r="F58" s="7"/>
      <c r="G58" s="7"/>
      <c r="H58" s="7"/>
      <c r="I58" s="7"/>
      <c r="J58" s="7"/>
    </row>
    <row r="59" spans="2:10" x14ac:dyDescent="0.2">
      <c r="B59" s="7"/>
      <c r="C59" s="7"/>
      <c r="D59" s="7"/>
      <c r="E59" s="7"/>
      <c r="F59" s="7"/>
      <c r="G59" s="7"/>
      <c r="H59" s="7"/>
      <c r="I59" s="7"/>
      <c r="J59" s="7"/>
    </row>
    <row r="60" spans="2:10" x14ac:dyDescent="0.2">
      <c r="B60" s="7"/>
      <c r="C60" s="7"/>
      <c r="D60" s="7"/>
      <c r="E60" s="7"/>
      <c r="F60" s="7"/>
      <c r="G60" s="7"/>
      <c r="H60" s="7"/>
      <c r="I60" s="7"/>
      <c r="J60" s="7"/>
    </row>
    <row r="61" spans="2:10" x14ac:dyDescent="0.2">
      <c r="B61" s="7"/>
      <c r="C61" s="7"/>
      <c r="D61" s="7"/>
      <c r="E61" s="7"/>
      <c r="F61" s="7"/>
      <c r="G61" s="7"/>
      <c r="H61" s="7"/>
      <c r="I61" s="7"/>
      <c r="J61" s="7"/>
    </row>
    <row r="62" spans="2:10" x14ac:dyDescent="0.2">
      <c r="B62" s="7"/>
      <c r="C62" s="7"/>
      <c r="D62" s="7"/>
      <c r="E62" s="7"/>
      <c r="F62" s="7"/>
      <c r="G62" s="7"/>
      <c r="H62" s="7"/>
      <c r="I62" s="7"/>
      <c r="J62" s="7"/>
    </row>
    <row r="63" spans="2:10" x14ac:dyDescent="0.2">
      <c r="B63" s="7"/>
      <c r="C63" s="7"/>
      <c r="D63" s="7"/>
      <c r="E63" s="7"/>
      <c r="F63" s="7"/>
      <c r="G63" s="7"/>
      <c r="H63" s="7"/>
      <c r="I63" s="7"/>
      <c r="J63" s="7"/>
    </row>
    <row r="64" spans="2:10" x14ac:dyDescent="0.2">
      <c r="B64" s="7"/>
      <c r="C64" s="7"/>
      <c r="D64" s="7"/>
      <c r="E64" s="7"/>
      <c r="F64" s="7"/>
      <c r="G64" s="7"/>
      <c r="H64" s="7"/>
      <c r="I64" s="7"/>
      <c r="J64" s="7"/>
    </row>
    <row r="65" spans="2:10" x14ac:dyDescent="0.2">
      <c r="B65" s="7"/>
      <c r="C65" s="7"/>
      <c r="D65" s="7"/>
      <c r="E65" s="7"/>
      <c r="F65" s="7"/>
      <c r="G65" s="7"/>
      <c r="H65" s="7"/>
      <c r="I65" s="7"/>
      <c r="J65" s="7"/>
    </row>
    <row r="66" spans="2:10" x14ac:dyDescent="0.2">
      <c r="B66" s="7"/>
      <c r="C66" s="7"/>
      <c r="D66" s="7"/>
      <c r="E66" s="7"/>
      <c r="F66" s="7"/>
      <c r="G66" s="7"/>
      <c r="H66" s="7"/>
      <c r="I66" s="7"/>
      <c r="J66" s="7"/>
    </row>
    <row r="67" spans="2:10" x14ac:dyDescent="0.2">
      <c r="B67" s="7"/>
      <c r="C67" s="7"/>
      <c r="D67" s="7"/>
      <c r="E67" s="7"/>
      <c r="F67" s="7"/>
      <c r="G67" s="7"/>
      <c r="H67" s="7"/>
      <c r="I67" s="7"/>
      <c r="J67" s="7"/>
    </row>
    <row r="68" spans="2:10" x14ac:dyDescent="0.2">
      <c r="B68" s="7"/>
      <c r="C68" s="7"/>
      <c r="D68" s="7"/>
      <c r="E68" s="7"/>
      <c r="F68" s="7"/>
      <c r="G68" s="7"/>
      <c r="H68" s="7"/>
      <c r="I68" s="7"/>
      <c r="J68" s="7"/>
    </row>
    <row r="69" spans="2:10" x14ac:dyDescent="0.2">
      <c r="B69" s="7"/>
      <c r="C69" s="7"/>
      <c r="D69" s="7"/>
      <c r="E69" s="7"/>
      <c r="F69" s="7"/>
      <c r="G69" s="7"/>
      <c r="H69" s="7"/>
      <c r="I69" s="7"/>
      <c r="J69" s="7"/>
    </row>
    <row r="70" spans="2:10" x14ac:dyDescent="0.2">
      <c r="B70" s="7"/>
      <c r="C70" s="7"/>
      <c r="D70" s="7"/>
      <c r="E70" s="7"/>
      <c r="F70" s="7"/>
      <c r="G70" s="7"/>
      <c r="H70" s="7"/>
      <c r="I70" s="7"/>
      <c r="J70" s="7"/>
    </row>
    <row r="71" spans="2:10" x14ac:dyDescent="0.2">
      <c r="B71" s="7"/>
      <c r="C71" s="7"/>
      <c r="D71" s="7"/>
      <c r="E71" s="7"/>
      <c r="F71" s="7"/>
      <c r="G71" s="7"/>
      <c r="H71" s="7"/>
      <c r="I71" s="7"/>
      <c r="J71" s="7"/>
    </row>
    <row r="72" spans="2:10" x14ac:dyDescent="0.2">
      <c r="B72" s="7"/>
      <c r="C72" s="7"/>
      <c r="D72" s="7"/>
      <c r="E72" s="7"/>
      <c r="F72" s="7"/>
      <c r="G72" s="7"/>
      <c r="H72" s="7"/>
      <c r="I72" s="7"/>
      <c r="J72" s="7"/>
    </row>
    <row r="73" spans="2:10" x14ac:dyDescent="0.2">
      <c r="B73" s="7"/>
      <c r="C73" s="7"/>
      <c r="D73" s="7"/>
      <c r="E73" s="7"/>
      <c r="F73" s="7"/>
      <c r="G73" s="7"/>
      <c r="H73" s="7"/>
      <c r="I73" s="7"/>
      <c r="J73" s="7"/>
    </row>
    <row r="74" spans="2:10" x14ac:dyDescent="0.2">
      <c r="B74" s="7"/>
      <c r="C74" s="7"/>
      <c r="D74" s="7"/>
      <c r="E74" s="7"/>
      <c r="F74" s="7"/>
      <c r="G74" s="7"/>
      <c r="H74" s="7"/>
      <c r="I74" s="7"/>
      <c r="J74" s="7"/>
    </row>
    <row r="75" spans="2:10" x14ac:dyDescent="0.2">
      <c r="B75" s="7"/>
      <c r="C75" s="7"/>
      <c r="D75" s="7"/>
      <c r="E75" s="7"/>
      <c r="F75" s="7"/>
      <c r="G75" s="7"/>
      <c r="H75" s="7"/>
      <c r="I75" s="7"/>
      <c r="J75" s="7"/>
    </row>
    <row r="76" spans="2:10" x14ac:dyDescent="0.2">
      <c r="B76" s="7"/>
      <c r="C76" s="7"/>
      <c r="D76" s="7"/>
      <c r="E76" s="7"/>
      <c r="F76" s="7"/>
      <c r="G76" s="7"/>
      <c r="H76" s="7"/>
      <c r="I76" s="7"/>
      <c r="J76" s="7"/>
    </row>
    <row r="77" spans="2:10" x14ac:dyDescent="0.2">
      <c r="B77" s="7"/>
      <c r="C77" s="7"/>
      <c r="D77" s="7"/>
      <c r="E77" s="7"/>
      <c r="F77" s="7"/>
      <c r="G77" s="7"/>
      <c r="H77" s="7"/>
      <c r="I77" s="7"/>
      <c r="J77" s="7"/>
    </row>
    <row r="78" spans="2:10" x14ac:dyDescent="0.2">
      <c r="B78" s="7"/>
      <c r="C78" s="7"/>
      <c r="D78" s="7"/>
      <c r="E78" s="7"/>
      <c r="F78" s="7"/>
      <c r="G78" s="7"/>
      <c r="H78" s="7"/>
      <c r="I78" s="7"/>
      <c r="J78" s="7"/>
    </row>
    <row r="79" spans="2:10" x14ac:dyDescent="0.2">
      <c r="B79" s="7"/>
      <c r="C79" s="7"/>
      <c r="D79" s="7"/>
      <c r="E79" s="7"/>
      <c r="F79" s="7"/>
      <c r="G79" s="7"/>
      <c r="H79" s="7"/>
      <c r="I79" s="7"/>
      <c r="J79" s="7"/>
    </row>
    <row r="80" spans="2:10" x14ac:dyDescent="0.2">
      <c r="B80" s="7"/>
      <c r="C80" s="7"/>
      <c r="D80" s="7"/>
      <c r="E80" s="7"/>
      <c r="F80" s="7"/>
      <c r="G80" s="7"/>
      <c r="H80" s="7"/>
      <c r="I80" s="7"/>
      <c r="J80" s="7"/>
    </row>
    <row r="81" spans="2:10" x14ac:dyDescent="0.2">
      <c r="B81" s="7"/>
      <c r="C81" s="7"/>
      <c r="D81" s="7"/>
      <c r="E81" s="7"/>
      <c r="F81" s="7"/>
      <c r="G81" s="7"/>
      <c r="H81" s="7"/>
      <c r="I81" s="7"/>
      <c r="J81" s="7"/>
    </row>
    <row r="82" spans="2:10" x14ac:dyDescent="0.2">
      <c r="B82" s="7"/>
      <c r="C82" s="7"/>
      <c r="D82" s="7"/>
      <c r="E82" s="7"/>
      <c r="F82" s="7"/>
      <c r="G82" s="7"/>
      <c r="H82" s="7"/>
      <c r="I82" s="7"/>
      <c r="J82" s="7"/>
    </row>
    <row r="83" spans="2:10" x14ac:dyDescent="0.2">
      <c r="B83" s="7"/>
      <c r="C83" s="7"/>
      <c r="D83" s="7"/>
      <c r="E83" s="7"/>
      <c r="F83" s="7"/>
      <c r="G83" s="7"/>
      <c r="H83" s="7"/>
      <c r="I83" s="7"/>
      <c r="J83" s="7"/>
    </row>
    <row r="84" spans="2:10" x14ac:dyDescent="0.2">
      <c r="B84" s="7"/>
      <c r="C84" s="7"/>
      <c r="D84" s="7"/>
      <c r="E84" s="7"/>
      <c r="F84" s="7"/>
      <c r="G84" s="7"/>
      <c r="H84" s="7"/>
      <c r="I84" s="7"/>
      <c r="J84" s="7"/>
    </row>
    <row r="85" spans="2:10" x14ac:dyDescent="0.2">
      <c r="B85" s="7"/>
      <c r="C85" s="7"/>
      <c r="D85" s="7"/>
      <c r="E85" s="7"/>
      <c r="F85" s="7"/>
      <c r="G85" s="7"/>
      <c r="H85" s="7"/>
      <c r="I85" s="7"/>
      <c r="J85" s="7"/>
    </row>
    <row r="86" spans="2:10" x14ac:dyDescent="0.2">
      <c r="B86" s="7"/>
      <c r="C86" s="7"/>
      <c r="D86" s="7"/>
      <c r="E86" s="7"/>
      <c r="F86" s="7"/>
      <c r="G86" s="7"/>
      <c r="H86" s="7"/>
      <c r="I86" s="7"/>
      <c r="J86" s="7"/>
    </row>
    <row r="87" spans="2:10" x14ac:dyDescent="0.2">
      <c r="B87" s="7"/>
      <c r="C87" s="7"/>
      <c r="D87" s="7"/>
      <c r="E87" s="7"/>
      <c r="F87" s="7"/>
      <c r="G87" s="7"/>
      <c r="H87" s="7"/>
      <c r="I87" s="7"/>
      <c r="J87" s="7"/>
    </row>
    <row r="88" spans="2:10" x14ac:dyDescent="0.2">
      <c r="B88" s="7"/>
      <c r="C88" s="7"/>
      <c r="D88" s="7"/>
      <c r="E88" s="7"/>
      <c r="F88" s="7"/>
      <c r="G88" s="7"/>
      <c r="H88" s="7"/>
      <c r="I88" s="7"/>
      <c r="J88" s="7"/>
    </row>
    <row r="89" spans="2:10" x14ac:dyDescent="0.2">
      <c r="B89" s="7"/>
      <c r="C89" s="7"/>
      <c r="D89" s="7"/>
      <c r="E89" s="7"/>
      <c r="F89" s="7"/>
      <c r="G89" s="7"/>
      <c r="H89" s="7"/>
      <c r="I89" s="7"/>
      <c r="J89" s="7"/>
    </row>
    <row r="90" spans="2:10" x14ac:dyDescent="0.2">
      <c r="B90" s="7"/>
      <c r="C90" s="7"/>
      <c r="D90" s="7"/>
      <c r="E90" s="7"/>
      <c r="F90" s="7"/>
      <c r="G90" s="7"/>
      <c r="H90" s="7"/>
      <c r="I90" s="7"/>
      <c r="J90" s="7"/>
    </row>
    <row r="91" spans="2:10" x14ac:dyDescent="0.2">
      <c r="B91" s="7"/>
      <c r="C91" s="7"/>
      <c r="D91" s="7"/>
      <c r="E91" s="7"/>
      <c r="F91" s="7"/>
      <c r="G91" s="7"/>
      <c r="H91" s="7"/>
      <c r="I91" s="7"/>
      <c r="J91" s="7"/>
    </row>
    <row r="92" spans="2:10" x14ac:dyDescent="0.2">
      <c r="B92" s="7"/>
      <c r="C92" s="7"/>
      <c r="D92" s="7"/>
      <c r="E92" s="7"/>
      <c r="F92" s="7"/>
      <c r="G92" s="7"/>
      <c r="H92" s="7"/>
      <c r="I92" s="7"/>
      <c r="J92" s="7"/>
    </row>
    <row r="93" spans="2:10" x14ac:dyDescent="0.2">
      <c r="B93" s="7"/>
      <c r="C93" s="7"/>
      <c r="D93" s="7"/>
      <c r="E93" s="7"/>
      <c r="F93" s="7"/>
      <c r="G93" s="7"/>
      <c r="H93" s="7"/>
      <c r="I93" s="7"/>
      <c r="J93" s="7"/>
    </row>
    <row r="94" spans="2:10" x14ac:dyDescent="0.2">
      <c r="B94" s="7"/>
      <c r="C94" s="7"/>
      <c r="D94" s="7"/>
      <c r="E94" s="7"/>
      <c r="F94" s="7"/>
      <c r="G94" s="7"/>
      <c r="H94" s="7"/>
      <c r="I94" s="7"/>
      <c r="J94" s="7"/>
    </row>
    <row r="95" spans="2:10" x14ac:dyDescent="0.2">
      <c r="B95" s="7"/>
      <c r="C95" s="7"/>
      <c r="D95" s="7"/>
      <c r="E95" s="7"/>
      <c r="F95" s="7"/>
      <c r="G95" s="7"/>
      <c r="H95" s="7"/>
      <c r="I95" s="7"/>
      <c r="J95" s="7"/>
    </row>
    <row r="96" spans="2:10" x14ac:dyDescent="0.2">
      <c r="B96" s="7"/>
      <c r="C96" s="7"/>
      <c r="D96" s="7"/>
      <c r="E96" s="7"/>
      <c r="F96" s="7"/>
      <c r="G96" s="7"/>
      <c r="H96" s="7"/>
      <c r="I96" s="7"/>
      <c r="J96" s="7"/>
    </row>
    <row r="97" spans="2:10" x14ac:dyDescent="0.2">
      <c r="B97" s="7"/>
      <c r="C97" s="7"/>
      <c r="D97" s="7"/>
      <c r="E97" s="7"/>
      <c r="F97" s="7"/>
      <c r="G97" s="7"/>
      <c r="H97" s="7"/>
      <c r="I97" s="7"/>
      <c r="J97" s="7"/>
    </row>
    <row r="98" spans="2:10" x14ac:dyDescent="0.2">
      <c r="B98" s="7"/>
      <c r="C98" s="7"/>
      <c r="D98" s="7"/>
      <c r="E98" s="7"/>
      <c r="F98" s="7"/>
      <c r="G98" s="7"/>
      <c r="H98" s="7"/>
      <c r="I98" s="7"/>
      <c r="J98" s="7"/>
    </row>
    <row r="99" spans="2:10" x14ac:dyDescent="0.2">
      <c r="B99" s="7"/>
      <c r="C99" s="7"/>
      <c r="D99" s="7"/>
      <c r="E99" s="7"/>
      <c r="F99" s="7"/>
      <c r="G99" s="7"/>
      <c r="H99" s="7"/>
      <c r="I99" s="7"/>
      <c r="J99" s="7"/>
    </row>
    <row r="100" spans="2:10" x14ac:dyDescent="0.2">
      <c r="B100" s="7"/>
      <c r="C100" s="7"/>
      <c r="D100" s="7"/>
      <c r="E100" s="7"/>
      <c r="F100" s="7"/>
      <c r="G100" s="7"/>
      <c r="H100" s="7"/>
      <c r="I100" s="7"/>
      <c r="J100" s="7"/>
    </row>
    <row r="101" spans="2:10" x14ac:dyDescent="0.2">
      <c r="B101" s="7"/>
      <c r="C101" s="7"/>
      <c r="D101" s="7"/>
      <c r="E101" s="7"/>
      <c r="F101" s="7"/>
      <c r="G101" s="7"/>
      <c r="H101" s="7"/>
      <c r="I101" s="7"/>
      <c r="J101" s="7"/>
    </row>
    <row r="102" spans="2:10" x14ac:dyDescent="0.2">
      <c r="B102" s="7"/>
      <c r="C102" s="7"/>
      <c r="D102" s="7"/>
      <c r="E102" s="7"/>
      <c r="F102" s="7"/>
      <c r="G102" s="7"/>
      <c r="H102" s="7"/>
      <c r="I102" s="7"/>
      <c r="J102" s="7"/>
    </row>
    <row r="103" spans="2:10" x14ac:dyDescent="0.2">
      <c r="B103" s="7"/>
      <c r="C103" s="7"/>
      <c r="D103" s="7"/>
      <c r="E103" s="7"/>
      <c r="F103" s="7"/>
      <c r="G103" s="7"/>
      <c r="H103" s="7"/>
      <c r="I103" s="7"/>
      <c r="J103" s="7"/>
    </row>
    <row r="104" spans="2:10" x14ac:dyDescent="0.2">
      <c r="B104" s="7"/>
      <c r="C104" s="7"/>
      <c r="D104" s="7"/>
      <c r="E104" s="7"/>
      <c r="F104" s="7"/>
      <c r="G104" s="7"/>
      <c r="H104" s="7"/>
      <c r="I104" s="7"/>
      <c r="J104" s="7"/>
    </row>
    <row r="105" spans="2:10" x14ac:dyDescent="0.2">
      <c r="B105" s="7"/>
      <c r="C105" s="7"/>
      <c r="D105" s="7"/>
      <c r="E105" s="7"/>
      <c r="F105" s="7"/>
      <c r="G105" s="7"/>
      <c r="H105" s="7"/>
      <c r="I105" s="7"/>
      <c r="J105" s="7"/>
    </row>
    <row r="106" spans="2:10" x14ac:dyDescent="0.2">
      <c r="B106" s="7"/>
      <c r="C106" s="7"/>
      <c r="D106" s="7"/>
      <c r="E106" s="7"/>
      <c r="F106" s="7"/>
      <c r="G106" s="7"/>
      <c r="H106" s="7"/>
      <c r="I106" s="7"/>
      <c r="J106" s="7"/>
    </row>
    <row r="107" spans="2:10" x14ac:dyDescent="0.2">
      <c r="B107" s="7"/>
      <c r="C107" s="7"/>
      <c r="D107" s="7"/>
      <c r="E107" s="7"/>
      <c r="F107" s="7"/>
      <c r="G107" s="7"/>
      <c r="H107" s="7"/>
      <c r="I107" s="7"/>
      <c r="J107" s="7"/>
    </row>
    <row r="108" spans="2:10" x14ac:dyDescent="0.2">
      <c r="B108" s="7"/>
      <c r="C108" s="7"/>
      <c r="D108" s="7"/>
      <c r="E108" s="7"/>
      <c r="F108" s="7"/>
      <c r="G108" s="7"/>
      <c r="H108" s="7"/>
      <c r="I108" s="7"/>
      <c r="J108" s="7"/>
    </row>
    <row r="109" spans="2:10" x14ac:dyDescent="0.2">
      <c r="B109" s="7"/>
      <c r="C109" s="7"/>
      <c r="D109" s="7"/>
      <c r="E109" s="7"/>
      <c r="F109" s="7"/>
      <c r="G109" s="7"/>
      <c r="H109" s="7"/>
      <c r="I109" s="7"/>
      <c r="J109" s="7"/>
    </row>
    <row r="110" spans="2:10" x14ac:dyDescent="0.2">
      <c r="B110" s="7"/>
      <c r="C110" s="7"/>
      <c r="D110" s="7"/>
      <c r="E110" s="7"/>
      <c r="F110" s="7"/>
      <c r="G110" s="7"/>
      <c r="H110" s="7"/>
      <c r="I110" s="7"/>
      <c r="J110" s="7"/>
    </row>
    <row r="111" spans="2:10" x14ac:dyDescent="0.2">
      <c r="B111" s="7"/>
      <c r="C111" s="7"/>
      <c r="D111" s="7"/>
      <c r="E111" s="7"/>
      <c r="F111" s="7"/>
      <c r="G111" s="7"/>
      <c r="H111" s="7"/>
      <c r="I111" s="7"/>
      <c r="J111" s="7"/>
    </row>
    <row r="112" spans="2:10" x14ac:dyDescent="0.2">
      <c r="B112" s="7"/>
      <c r="C112" s="7"/>
      <c r="D112" s="7"/>
      <c r="E112" s="7"/>
      <c r="F112" s="7"/>
      <c r="G112" s="7"/>
      <c r="H112" s="7"/>
      <c r="I112" s="7"/>
      <c r="J112" s="7"/>
    </row>
    <row r="113" spans="2:10" x14ac:dyDescent="0.2">
      <c r="B113" s="7"/>
      <c r="C113" s="7"/>
      <c r="D113" s="7"/>
      <c r="E113" s="7"/>
      <c r="F113" s="7"/>
      <c r="G113" s="7"/>
      <c r="H113" s="7"/>
      <c r="I113" s="7"/>
      <c r="J113" s="7"/>
    </row>
    <row r="114" spans="2:10" x14ac:dyDescent="0.2">
      <c r="B114" s="7"/>
      <c r="C114" s="7"/>
      <c r="D114" s="7"/>
      <c r="E114" s="7"/>
      <c r="F114" s="7"/>
      <c r="G114" s="7"/>
      <c r="H114" s="7"/>
      <c r="I114" s="7"/>
      <c r="J114" s="7"/>
    </row>
  </sheetData>
  <mergeCells count="13">
    <mergeCell ref="B36:J36"/>
    <mergeCell ref="B21:J21"/>
    <mergeCell ref="B19:J19"/>
    <mergeCell ref="B20:J20"/>
    <mergeCell ref="B27:J27"/>
    <mergeCell ref="B28:J28"/>
    <mergeCell ref="D4:K4"/>
    <mergeCell ref="B22:J22"/>
    <mergeCell ref="D7:K7"/>
    <mergeCell ref="B24:J24"/>
    <mergeCell ref="B25:J25"/>
    <mergeCell ref="B23:J23"/>
    <mergeCell ref="K20:S20"/>
  </mergeCells>
  <hyperlinks>
    <hyperlink ref="B21:J21" location="'T2'!A1" tooltip="Go to worksheet" display="Table 2: Holdings producing potatoes, 2016" xr:uid="{00000000-0004-0000-0000-000000000000}"/>
    <hyperlink ref="B19:J19" location="'F4'!A1" tooltip="Go to worksheet" display="Figure 4: Potato holdings by Member States, 2016" xr:uid="{00000000-0004-0000-0000-000001000000}"/>
    <hyperlink ref="B20:J20" location="'F5'!A1" tooltip="Go to worksheet" display="Figure 5: Potato, % distribution of area and holdings, by class of area size, 2016" xr:uid="{00000000-0004-0000-0000-000004000000}"/>
    <hyperlink ref="B23:J23" location="_F1" display="Figure 1: Index of the area of potatoes, main producing Member States, 2010-2020" xr:uid="{00000000-0004-0000-0000-00000B000000}"/>
    <hyperlink ref="B25:J25" location="_F3" display="Figure 3: Index of the production of potatoes, main producing Member States, 2010-2020" xr:uid="{00000000-0004-0000-0000-00000C000000}"/>
    <hyperlink ref="B22:J22" location="_Sharepotarea" display="Figure 3: Share of EU potato area (%, 2020)" xr:uid="{DFB85C6B-2281-4ED5-8199-9563E20859CE}"/>
    <hyperlink ref="B24:J24" location="_Sharepotprodva" display="Figure 5: Share of EU potato production and potato value added (%, 2023)" xr:uid="{F585F99C-6FA8-4938-8FDF-E3AAD958773A}"/>
    <hyperlink ref="B26" location="_Princeindices" display="Figure 7: Producer and consumer price indices for potatoes, 2015-2023" xr:uid="{DD46BC75-217D-4784-8FA1-6FAF801712B9}"/>
    <hyperlink ref="B27:J27" location="_Intra" display="Table 2: Intra EU exports of potatoes, 2023" xr:uid="{BC65D3D7-ACC2-4833-A8CE-CF91DB0AD3BD}"/>
    <hyperlink ref="B28:J28" location="_Extra" display="Table 3: Extra EU Exports of potatoes, 2023" xr:uid="{EAC96253-A35A-4CDF-B51B-B40EF36B0FD7}"/>
  </hyperlinks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4" tint="0.39997558519241921"/>
    <outlinePr summaryBelow="0" summaryRight="0"/>
  </sheetPr>
  <dimension ref="B1:M32"/>
  <sheetViews>
    <sheetView showGridLines="0" zoomScaleNormal="100" workbookViewId="0">
      <selection activeCell="D2" sqref="D2"/>
    </sheetView>
  </sheetViews>
  <sheetFormatPr defaultColWidth="9.140625" defaultRowHeight="12.75" x14ac:dyDescent="0.2"/>
  <cols>
    <col min="1" max="1" width="4.42578125" style="167" customWidth="1"/>
    <col min="2" max="2" width="20.7109375" style="167" customWidth="1"/>
    <col min="3" max="5" width="25.5703125" style="167" customWidth="1"/>
    <col min="6" max="6" width="14" style="167" customWidth="1"/>
    <col min="7" max="7" width="10.5703125" style="167" customWidth="1"/>
    <col min="8" max="8" width="9.7109375" style="167" bestFit="1" customWidth="1"/>
    <col min="9" max="11" width="9.140625" style="167"/>
    <col min="12" max="12" width="11.28515625" style="167" customWidth="1"/>
    <col min="13" max="13" width="11" style="167" customWidth="1"/>
    <col min="14" max="16384" width="9.140625" style="167"/>
  </cols>
  <sheetData>
    <row r="1" spans="2:13" s="8" customFormat="1" ht="30" customHeight="1" thickBot="1" x14ac:dyDescent="0.25">
      <c r="B1" s="8" t="s">
        <v>447</v>
      </c>
    </row>
    <row r="2" spans="2:13" ht="15" customHeight="1" thickTop="1" x14ac:dyDescent="0.2"/>
    <row r="3" spans="2:13" ht="15" customHeight="1" x14ac:dyDescent="0.2">
      <c r="B3" s="9" t="s">
        <v>437</v>
      </c>
    </row>
    <row r="4" spans="2:13" ht="15" customHeight="1" x14ac:dyDescent="0.2">
      <c r="B4" s="5" t="s">
        <v>172</v>
      </c>
    </row>
    <row r="6" spans="2:13" x14ac:dyDescent="0.2">
      <c r="B6" s="13" t="s">
        <v>173</v>
      </c>
    </row>
    <row r="8" spans="2:13" x14ac:dyDescent="0.2">
      <c r="L8" s="168"/>
      <c r="M8" s="168" t="s">
        <v>84</v>
      </c>
    </row>
    <row r="9" spans="2:13" x14ac:dyDescent="0.2">
      <c r="L9" s="23" t="s">
        <v>119</v>
      </c>
      <c r="M9" s="24">
        <v>1003480</v>
      </c>
    </row>
    <row r="10" spans="2:13" x14ac:dyDescent="0.2">
      <c r="L10" s="15" t="s">
        <v>21</v>
      </c>
      <c r="M10" s="25">
        <v>337240</v>
      </c>
    </row>
    <row r="11" spans="2:13" ht="12.75" customHeight="1" x14ac:dyDescent="0.2">
      <c r="L11" s="17" t="s">
        <v>19</v>
      </c>
      <c r="M11" s="26">
        <v>261690</v>
      </c>
    </row>
    <row r="12" spans="2:13" ht="12.75" customHeight="1" x14ac:dyDescent="0.2">
      <c r="L12" s="17" t="s">
        <v>13</v>
      </c>
      <c r="M12" s="26">
        <v>72850</v>
      </c>
    </row>
    <row r="13" spans="2:13" x14ac:dyDescent="0.2">
      <c r="L13" s="17" t="s">
        <v>8</v>
      </c>
      <c r="M13" s="26">
        <v>38230</v>
      </c>
    </row>
    <row r="14" spans="2:13" x14ac:dyDescent="0.2">
      <c r="L14" s="17" t="s">
        <v>20</v>
      </c>
      <c r="M14" s="26">
        <v>38020</v>
      </c>
    </row>
    <row r="15" spans="2:13" x14ac:dyDescent="0.2">
      <c r="F15" s="29"/>
      <c r="G15" s="30"/>
      <c r="L15" s="133" t="s">
        <v>7</v>
      </c>
      <c r="M15" s="134">
        <v>37790</v>
      </c>
    </row>
    <row r="16" spans="2:13" x14ac:dyDescent="0.2">
      <c r="F16" s="29"/>
      <c r="G16" s="30"/>
      <c r="L16" s="27" t="s">
        <v>147</v>
      </c>
      <c r="M16" s="28">
        <v>255450</v>
      </c>
    </row>
    <row r="17" spans="6:13" x14ac:dyDescent="0.2">
      <c r="F17" s="29"/>
      <c r="G17" s="30"/>
      <c r="L17" s="29"/>
      <c r="M17" s="30"/>
    </row>
    <row r="18" spans="6:13" x14ac:dyDescent="0.2">
      <c r="F18" s="29"/>
      <c r="G18" s="30"/>
      <c r="L18" s="9" t="str">
        <f>CONCATENATE(L9," ",CHAR(10),TEXT(M9/1000000,"0.0")," million holdings")</f>
        <v>EU 
1.0 million holdings</v>
      </c>
      <c r="M18" s="30"/>
    </row>
    <row r="19" spans="6:13" x14ac:dyDescent="0.2">
      <c r="F19" s="29"/>
      <c r="G19" s="30"/>
    </row>
    <row r="20" spans="6:13" x14ac:dyDescent="0.2">
      <c r="F20" s="29"/>
      <c r="G20" s="30"/>
    </row>
    <row r="21" spans="6:13" x14ac:dyDescent="0.2">
      <c r="F21" s="29"/>
      <c r="G21" s="30"/>
    </row>
    <row r="22" spans="6:13" x14ac:dyDescent="0.2">
      <c r="F22" s="29"/>
      <c r="G22" s="30"/>
    </row>
    <row r="23" spans="6:13" x14ac:dyDescent="0.2">
      <c r="F23" s="29"/>
      <c r="G23" s="30"/>
    </row>
    <row r="24" spans="6:13" x14ac:dyDescent="0.2">
      <c r="F24" s="29"/>
      <c r="G24" s="30"/>
    </row>
    <row r="25" spans="6:13" x14ac:dyDescent="0.2">
      <c r="F25" s="29"/>
      <c r="G25" s="30"/>
    </row>
    <row r="26" spans="6:13" x14ac:dyDescent="0.2">
      <c r="F26" s="29"/>
      <c r="G26" s="30"/>
    </row>
    <row r="27" spans="6:13" x14ac:dyDescent="0.2">
      <c r="F27" s="29"/>
      <c r="G27" s="30"/>
    </row>
    <row r="28" spans="6:13" x14ac:dyDescent="0.2">
      <c r="F28" s="29"/>
      <c r="G28" s="30"/>
    </row>
    <row r="29" spans="6:13" x14ac:dyDescent="0.2">
      <c r="F29" s="29"/>
      <c r="G29" s="30"/>
    </row>
    <row r="30" spans="6:13" x14ac:dyDescent="0.2">
      <c r="F30" s="29"/>
      <c r="G30" s="30"/>
    </row>
    <row r="31" spans="6:13" x14ac:dyDescent="0.2">
      <c r="F31" s="29"/>
      <c r="G31" s="30"/>
    </row>
    <row r="32" spans="6:13" x14ac:dyDescent="0.2">
      <c r="F32" s="29"/>
      <c r="G32" s="30"/>
    </row>
  </sheetData>
  <sheetProtection autoFilter="0"/>
  <printOptions horizontalCentered="1"/>
  <pageMargins left="0.31496062992125984" right="0.31496062992125984" top="0.74803149606299213" bottom="0.55118110236220474" header="0.31496062992125984" footer="0.31496062992125984"/>
  <pageSetup paperSize="9" orientation="portrait" r:id="rId1"/>
  <headerFooter>
    <oddFooter>&amp;L&amp;F&amp;CPage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tabColor theme="4" tint="0.39997558519241921"/>
    <outlinePr summaryBelow="0" summaryRight="0"/>
  </sheetPr>
  <dimension ref="B1:O36"/>
  <sheetViews>
    <sheetView showGridLines="0" topLeftCell="A20" zoomScaleNormal="100" workbookViewId="0">
      <selection activeCell="M38" sqref="M38"/>
    </sheetView>
  </sheetViews>
  <sheetFormatPr defaultColWidth="9.140625" defaultRowHeight="12.75" x14ac:dyDescent="0.2"/>
  <cols>
    <col min="1" max="1" width="4.42578125" style="167" customWidth="1"/>
    <col min="2" max="2" width="20.7109375" style="167" customWidth="1"/>
    <col min="3" max="5" width="25.5703125" style="167" customWidth="1"/>
    <col min="6" max="9" width="9.140625" style="167"/>
    <col min="10" max="10" width="25.28515625" style="167" customWidth="1"/>
    <col min="11" max="12" width="9.140625" style="167"/>
    <col min="13" max="13" width="21.140625" style="167" bestFit="1" customWidth="1"/>
    <col min="14" max="15" width="11.5703125" style="167" bestFit="1" customWidth="1"/>
    <col min="16" max="16384" width="9.140625" style="167"/>
  </cols>
  <sheetData>
    <row r="1" spans="2:15" s="8" customFormat="1" ht="30" customHeight="1" thickBot="1" x14ac:dyDescent="0.25">
      <c r="B1" s="8" t="s">
        <v>448</v>
      </c>
    </row>
    <row r="2" spans="2:15" ht="15" customHeight="1" thickTop="1" x14ac:dyDescent="0.2"/>
    <row r="3" spans="2:15" ht="15" customHeight="1" x14ac:dyDescent="0.2">
      <c r="B3" s="9" t="s">
        <v>443</v>
      </c>
    </row>
    <row r="4" spans="2:15" ht="15" customHeight="1" x14ac:dyDescent="0.2">
      <c r="B4" s="5" t="s">
        <v>176</v>
      </c>
    </row>
    <row r="5" spans="2:15" x14ac:dyDescent="0.2">
      <c r="B5" s="13" t="s">
        <v>173</v>
      </c>
    </row>
    <row r="11" spans="2:15" x14ac:dyDescent="0.2">
      <c r="M11" s="31"/>
      <c r="N11" s="32" t="s">
        <v>200</v>
      </c>
      <c r="O11" s="32" t="s">
        <v>201</v>
      </c>
    </row>
    <row r="12" spans="2:15" x14ac:dyDescent="0.2">
      <c r="M12" s="33" t="s">
        <v>177</v>
      </c>
      <c r="N12" s="131">
        <v>27.108661856738546</v>
      </c>
      <c r="O12" s="43">
        <v>1.9219523327295289</v>
      </c>
    </row>
    <row r="13" spans="2:15" x14ac:dyDescent="0.2">
      <c r="M13" s="33" t="s">
        <v>178</v>
      </c>
      <c r="N13" s="131">
        <v>36.322597361183085</v>
      </c>
      <c r="O13" s="43">
        <v>5.82504885110753</v>
      </c>
    </row>
    <row r="14" spans="2:15" x14ac:dyDescent="0.2">
      <c r="M14" s="33" t="s">
        <v>179</v>
      </c>
      <c r="N14" s="131">
        <v>17.985410770518595</v>
      </c>
      <c r="O14" s="43">
        <v>6.8020710016973087</v>
      </c>
    </row>
    <row r="15" spans="2:15" x14ac:dyDescent="0.2">
      <c r="K15" s="34"/>
      <c r="M15" s="130" t="s">
        <v>180</v>
      </c>
      <c r="N15" s="131">
        <v>13.096424442938574</v>
      </c>
      <c r="O15" s="43">
        <v>5.26379598065924</v>
      </c>
    </row>
    <row r="16" spans="2:15" x14ac:dyDescent="0.2">
      <c r="M16" s="33" t="s">
        <v>174</v>
      </c>
      <c r="N16" s="131">
        <v>8.345956072866425</v>
      </c>
      <c r="O16" s="43">
        <v>22.143458230520174</v>
      </c>
    </row>
    <row r="17" spans="13:15" x14ac:dyDescent="0.2">
      <c r="M17" s="33" t="s">
        <v>175</v>
      </c>
      <c r="N17" s="132">
        <v>3.7818391995854426</v>
      </c>
      <c r="O17" s="43">
        <v>58.043673603286216</v>
      </c>
    </row>
    <row r="18" spans="13:15" x14ac:dyDescent="0.2">
      <c r="N18" s="132"/>
    </row>
    <row r="36" s="167" customFormat="1" ht="28.9" customHeight="1" x14ac:dyDescent="0.2"/>
  </sheetData>
  <sheetProtection autoFilter="0"/>
  <printOptions horizontalCentered="1"/>
  <pageMargins left="0.31496062992125984" right="0.31496062992125984" top="0.74803149606299213" bottom="0.55118110236220474" header="0.31496062992125984" footer="0.31496062992125984"/>
  <pageSetup paperSize="9" orientation="portrait" r:id="rId1"/>
  <headerFooter>
    <oddFooter>&amp;L&amp;F&amp;CPage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theme="4" tint="0.39997558519241921"/>
    <outlinePr summaryBelow="0" summaryRight="0"/>
    <pageSetUpPr autoPageBreaks="0"/>
  </sheetPr>
  <dimension ref="B1:H41"/>
  <sheetViews>
    <sheetView showGridLines="0" topLeftCell="B1" zoomScaleNormal="100" workbookViewId="0">
      <selection activeCell="B3" sqref="B3"/>
    </sheetView>
  </sheetViews>
  <sheetFormatPr defaultColWidth="9.140625" defaultRowHeight="12.75" x14ac:dyDescent="0.2"/>
  <cols>
    <col min="1" max="1" width="4.42578125" style="167" customWidth="1"/>
    <col min="2" max="2" width="20.7109375" style="167" customWidth="1"/>
    <col min="3" max="5" width="35.7109375" style="167" customWidth="1"/>
    <col min="6" max="6" width="2.42578125" style="167" customWidth="1"/>
    <col min="7" max="8" width="21.140625" style="167" customWidth="1"/>
    <col min="9" max="16384" width="9.140625" style="167"/>
  </cols>
  <sheetData>
    <row r="1" spans="2:8" s="8" customFormat="1" ht="30" customHeight="1" thickBot="1" x14ac:dyDescent="0.25">
      <c r="B1" s="8" t="s">
        <v>442</v>
      </c>
    </row>
    <row r="2" spans="2:8" ht="15" customHeight="1" thickTop="1" x14ac:dyDescent="0.2"/>
    <row r="3" spans="2:8" ht="15" customHeight="1" x14ac:dyDescent="0.2">
      <c r="B3" s="35" t="s">
        <v>438</v>
      </c>
    </row>
    <row r="4" spans="2:8" ht="15" customHeight="1" x14ac:dyDescent="0.2">
      <c r="G4" s="188" t="s">
        <v>104</v>
      </c>
      <c r="H4" s="188" t="s">
        <v>120</v>
      </c>
    </row>
    <row r="5" spans="2:8" ht="45" customHeight="1" x14ac:dyDescent="0.2">
      <c r="B5" s="36"/>
      <c r="C5" s="37" t="s">
        <v>439</v>
      </c>
      <c r="D5" s="144" t="s">
        <v>440</v>
      </c>
      <c r="E5" s="36" t="s">
        <v>441</v>
      </c>
      <c r="G5" s="188"/>
      <c r="H5" s="188"/>
    </row>
    <row r="6" spans="2:8" x14ac:dyDescent="0.2">
      <c r="B6" s="38" t="s">
        <v>119</v>
      </c>
      <c r="C6" s="136">
        <v>1003480</v>
      </c>
      <c r="D6" s="148">
        <v>25320</v>
      </c>
      <c r="E6" s="143">
        <v>2.5232191971937654</v>
      </c>
      <c r="G6" s="41">
        <f t="shared" ref="G6:G33" si="0">D6/C6*100</f>
        <v>2.5232191971937654</v>
      </c>
      <c r="H6" s="39">
        <f>C6/$C$6*100</f>
        <v>100</v>
      </c>
    </row>
    <row r="7" spans="2:8" ht="12.75" customHeight="1" x14ac:dyDescent="0.2">
      <c r="B7" s="40" t="s">
        <v>0</v>
      </c>
      <c r="C7" s="137">
        <v>13510</v>
      </c>
      <c r="D7" s="149">
        <v>230</v>
      </c>
      <c r="E7" s="145">
        <v>1.7024426350851223</v>
      </c>
      <c r="G7" s="41">
        <f t="shared" si="0"/>
        <v>1.7024426350851223</v>
      </c>
      <c r="H7" s="41">
        <f>C7/$C$6*100</f>
        <v>1.3463148244110494</v>
      </c>
    </row>
    <row r="8" spans="2:8" x14ac:dyDescent="0.2">
      <c r="B8" s="17" t="s">
        <v>1</v>
      </c>
      <c r="C8" s="138">
        <v>19750</v>
      </c>
      <c r="D8" s="150">
        <v>50</v>
      </c>
      <c r="E8" s="146">
        <v>0.25316455696202533</v>
      </c>
      <c r="G8" s="41">
        <f t="shared" si="0"/>
        <v>0.25316455696202533</v>
      </c>
      <c r="H8" s="41">
        <f t="shared" ref="H8:H33" si="1">C8/$C$6*100</f>
        <v>1.9681508350938732</v>
      </c>
    </row>
    <row r="9" spans="2:8" x14ac:dyDescent="0.2">
      <c r="B9" s="17" t="s">
        <v>2</v>
      </c>
      <c r="C9" s="138">
        <v>5350</v>
      </c>
      <c r="D9" s="150">
        <v>290</v>
      </c>
      <c r="E9" s="146">
        <v>5.4205607476635516</v>
      </c>
      <c r="G9" s="41">
        <f t="shared" si="0"/>
        <v>5.4205607476635516</v>
      </c>
      <c r="H9" s="41">
        <f t="shared" si="1"/>
        <v>0.53314465659504928</v>
      </c>
    </row>
    <row r="10" spans="2:8" x14ac:dyDescent="0.2">
      <c r="B10" s="17" t="s">
        <v>3</v>
      </c>
      <c r="C10" s="138">
        <v>1730</v>
      </c>
      <c r="D10" s="150">
        <v>210</v>
      </c>
      <c r="E10" s="146">
        <v>12.138728323699421</v>
      </c>
      <c r="G10" s="41">
        <f t="shared" si="0"/>
        <v>12.138728323699421</v>
      </c>
      <c r="H10" s="41">
        <f t="shared" si="1"/>
        <v>0.17240004783353929</v>
      </c>
    </row>
    <row r="11" spans="2:8" x14ac:dyDescent="0.2">
      <c r="B11" s="17" t="s">
        <v>35</v>
      </c>
      <c r="C11" s="138">
        <v>27260</v>
      </c>
      <c r="D11" s="150">
        <v>3530</v>
      </c>
      <c r="E11" s="146">
        <v>12.949376375641966</v>
      </c>
      <c r="G11" s="41">
        <f t="shared" si="0"/>
        <v>12.949376375641966</v>
      </c>
      <c r="H11" s="41">
        <f t="shared" si="1"/>
        <v>2.716546418463746</v>
      </c>
    </row>
    <row r="12" spans="2:8" x14ac:dyDescent="0.2">
      <c r="B12" s="17" t="s">
        <v>4</v>
      </c>
      <c r="C12" s="138">
        <v>2500</v>
      </c>
      <c r="D12" s="150">
        <v>360</v>
      </c>
      <c r="E12" s="146">
        <v>14.399999999999999</v>
      </c>
      <c r="G12" s="41">
        <f t="shared" si="0"/>
        <v>14.399999999999999</v>
      </c>
      <c r="H12" s="41">
        <f t="shared" si="1"/>
        <v>0.24913301710049029</v>
      </c>
    </row>
    <row r="13" spans="2:8" x14ac:dyDescent="0.2">
      <c r="B13" s="17" t="s">
        <v>5</v>
      </c>
      <c r="C13" s="138">
        <v>960</v>
      </c>
      <c r="D13" s="150">
        <v>40</v>
      </c>
      <c r="E13" s="146">
        <v>4.1666666666666661</v>
      </c>
      <c r="G13" s="41">
        <f t="shared" si="0"/>
        <v>4.1666666666666661</v>
      </c>
      <c r="H13" s="41">
        <f t="shared" si="1"/>
        <v>9.5667078566588265E-2</v>
      </c>
    </row>
    <row r="14" spans="2:8" x14ac:dyDescent="0.2">
      <c r="B14" s="17" t="s">
        <v>6</v>
      </c>
      <c r="C14" s="138">
        <v>14610</v>
      </c>
      <c r="D14" s="150">
        <v>140</v>
      </c>
      <c r="E14" s="146">
        <v>0.95824777549623541</v>
      </c>
      <c r="G14" s="41">
        <f t="shared" si="0"/>
        <v>0.95824777549623541</v>
      </c>
      <c r="H14" s="41">
        <f t="shared" si="1"/>
        <v>1.4559333519352653</v>
      </c>
    </row>
    <row r="15" spans="2:8" x14ac:dyDescent="0.2">
      <c r="B15" s="17" t="s">
        <v>7</v>
      </c>
      <c r="C15" s="138">
        <v>37790</v>
      </c>
      <c r="D15" s="150">
        <v>590</v>
      </c>
      <c r="E15" s="146">
        <v>1.5612595924847845</v>
      </c>
      <c r="G15" s="41">
        <f t="shared" si="0"/>
        <v>1.5612595924847845</v>
      </c>
      <c r="H15" s="41">
        <f t="shared" si="1"/>
        <v>3.7658946864910114</v>
      </c>
    </row>
    <row r="16" spans="2:8" ht="12" customHeight="1" x14ac:dyDescent="0.2">
      <c r="B16" s="17" t="s">
        <v>8</v>
      </c>
      <c r="C16" s="138">
        <v>38230</v>
      </c>
      <c r="D16" s="150">
        <v>3970</v>
      </c>
      <c r="E16" s="146">
        <v>10.384514778969397</v>
      </c>
      <c r="G16" s="41">
        <f t="shared" si="0"/>
        <v>10.384514778969397</v>
      </c>
      <c r="H16" s="41">
        <f t="shared" si="1"/>
        <v>3.8097420975006977</v>
      </c>
    </row>
    <row r="17" spans="2:8" ht="12" customHeight="1" x14ac:dyDescent="0.2">
      <c r="B17" s="17" t="s">
        <v>9</v>
      </c>
      <c r="C17" s="138">
        <v>20040</v>
      </c>
      <c r="D17" s="150">
        <v>100</v>
      </c>
      <c r="E17" s="146">
        <v>0.49900199600798401</v>
      </c>
      <c r="G17" s="41">
        <f t="shared" si="0"/>
        <v>0.49900199600798401</v>
      </c>
      <c r="H17" s="41">
        <f t="shared" si="1"/>
        <v>1.9970502650775304</v>
      </c>
    </row>
    <row r="18" spans="2:8" x14ac:dyDescent="0.2">
      <c r="B18" s="17" t="s">
        <v>10</v>
      </c>
      <c r="C18" s="138">
        <v>23360</v>
      </c>
      <c r="D18" s="150">
        <v>3080</v>
      </c>
      <c r="E18" s="146">
        <v>13.184931506849315</v>
      </c>
      <c r="G18" s="41">
        <f t="shared" si="0"/>
        <v>13.184931506849315</v>
      </c>
      <c r="H18" s="41">
        <f t="shared" si="1"/>
        <v>2.3278989117869813</v>
      </c>
    </row>
    <row r="19" spans="2:8" x14ac:dyDescent="0.2">
      <c r="B19" s="17" t="s">
        <v>11</v>
      </c>
      <c r="C19" s="138">
        <v>1410</v>
      </c>
      <c r="D19" s="150">
        <v>10</v>
      </c>
      <c r="E19" s="146">
        <v>0.70921985815602839</v>
      </c>
      <c r="G19" s="41">
        <f t="shared" si="0"/>
        <v>0.70921985815602839</v>
      </c>
      <c r="H19" s="41">
        <f t="shared" si="1"/>
        <v>0.14051102164467652</v>
      </c>
    </row>
    <row r="20" spans="2:8" x14ac:dyDescent="0.2">
      <c r="B20" s="17" t="s">
        <v>12</v>
      </c>
      <c r="C20" s="138">
        <v>28500</v>
      </c>
      <c r="D20" s="150">
        <v>2080</v>
      </c>
      <c r="E20" s="146">
        <v>7.2982456140350873</v>
      </c>
      <c r="G20" s="41">
        <f t="shared" si="0"/>
        <v>7.2982456140350873</v>
      </c>
      <c r="H20" s="41">
        <f t="shared" si="1"/>
        <v>2.8401163949455892</v>
      </c>
    </row>
    <row r="21" spans="2:8" x14ac:dyDescent="0.2">
      <c r="B21" s="17" t="s">
        <v>13</v>
      </c>
      <c r="C21" s="138">
        <v>72850</v>
      </c>
      <c r="D21" s="150">
        <v>320</v>
      </c>
      <c r="E21" s="146">
        <v>0.4392587508579272</v>
      </c>
      <c r="G21" s="41">
        <f t="shared" si="0"/>
        <v>0.4392587508579272</v>
      </c>
      <c r="H21" s="41">
        <f t="shared" si="1"/>
        <v>7.2597361183082869</v>
      </c>
    </row>
    <row r="22" spans="2:8" x14ac:dyDescent="0.2">
      <c r="B22" s="44" t="s">
        <v>15</v>
      </c>
      <c r="C22" s="139">
        <v>180</v>
      </c>
      <c r="D22" s="150">
        <v>20</v>
      </c>
      <c r="E22" s="146">
        <v>11.111111111111111</v>
      </c>
      <c r="G22" s="41">
        <f t="shared" si="0"/>
        <v>11.111111111111111</v>
      </c>
      <c r="H22" s="41">
        <f t="shared" si="1"/>
        <v>1.7937577231235301E-2</v>
      </c>
    </row>
    <row r="23" spans="2:8" x14ac:dyDescent="0.2">
      <c r="B23" s="44" t="s">
        <v>16</v>
      </c>
      <c r="C23" s="139">
        <v>6990</v>
      </c>
      <c r="D23" s="150">
        <v>30</v>
      </c>
      <c r="E23" s="146">
        <v>0.42918454935622319</v>
      </c>
      <c r="G23" s="41">
        <f t="shared" si="0"/>
        <v>0.42918454935622319</v>
      </c>
      <c r="H23" s="41">
        <f t="shared" si="1"/>
        <v>0.69657591581297085</v>
      </c>
    </row>
    <row r="24" spans="2:8" x14ac:dyDescent="0.2">
      <c r="B24" s="44" t="s">
        <v>17</v>
      </c>
      <c r="C24" s="139">
        <v>1400</v>
      </c>
      <c r="D24" s="150">
        <v>10</v>
      </c>
      <c r="E24" s="146">
        <v>0.7142857142857143</v>
      </c>
      <c r="G24" s="41">
        <f t="shared" si="0"/>
        <v>0.7142857142857143</v>
      </c>
      <c r="H24" s="41">
        <f t="shared" si="1"/>
        <v>0.13951448957627458</v>
      </c>
    </row>
    <row r="25" spans="2:8" x14ac:dyDescent="0.2">
      <c r="B25" s="44" t="s">
        <v>14</v>
      </c>
      <c r="C25" s="139">
        <v>9550</v>
      </c>
      <c r="D25" s="150">
        <v>260</v>
      </c>
      <c r="E25" s="146">
        <v>2.7225130890052354</v>
      </c>
      <c r="G25" s="41">
        <f t="shared" si="0"/>
        <v>2.7225130890052354</v>
      </c>
      <c r="H25" s="41">
        <f t="shared" si="1"/>
        <v>0.95168812532387304</v>
      </c>
    </row>
    <row r="26" spans="2:8" x14ac:dyDescent="0.2">
      <c r="B26" s="17" t="s">
        <v>18</v>
      </c>
      <c r="C26" s="138">
        <v>13340</v>
      </c>
      <c r="D26" s="150">
        <v>3420</v>
      </c>
      <c r="E26" s="146">
        <v>25.637181409295351</v>
      </c>
      <c r="G26" s="45">
        <f t="shared" si="0"/>
        <v>25.637181409295351</v>
      </c>
      <c r="H26" s="41">
        <f t="shared" si="1"/>
        <v>1.3293737792482161</v>
      </c>
    </row>
    <row r="27" spans="2:8" x14ac:dyDescent="0.2">
      <c r="B27" s="17" t="s">
        <v>19</v>
      </c>
      <c r="C27" s="138">
        <v>261690</v>
      </c>
      <c r="D27" s="150">
        <v>3280</v>
      </c>
      <c r="E27" s="146">
        <v>1.2533914173258436</v>
      </c>
      <c r="G27" s="41">
        <f t="shared" si="0"/>
        <v>1.2533914173258436</v>
      </c>
      <c r="H27" s="41">
        <f t="shared" si="1"/>
        <v>26.078247698010919</v>
      </c>
    </row>
    <row r="28" spans="2:8" x14ac:dyDescent="0.2">
      <c r="B28" s="17" t="s">
        <v>20</v>
      </c>
      <c r="C28" s="138">
        <v>38020</v>
      </c>
      <c r="D28" s="150">
        <v>80</v>
      </c>
      <c r="E28" s="146">
        <v>0.21041557075223566</v>
      </c>
      <c r="G28" s="41">
        <f t="shared" si="0"/>
        <v>0.21041557075223566</v>
      </c>
      <c r="H28" s="41">
        <f t="shared" si="1"/>
        <v>3.7888149240642566</v>
      </c>
    </row>
    <row r="29" spans="2:8" x14ac:dyDescent="0.2">
      <c r="B29" s="17" t="s">
        <v>21</v>
      </c>
      <c r="C29" s="138">
        <v>337240</v>
      </c>
      <c r="D29" s="150">
        <v>1080</v>
      </c>
      <c r="E29" s="146">
        <v>0.3202467085754952</v>
      </c>
      <c r="G29" s="41">
        <f t="shared" si="0"/>
        <v>0.3202467085754952</v>
      </c>
      <c r="H29" s="41">
        <f t="shared" si="1"/>
        <v>33.607047474787741</v>
      </c>
    </row>
    <row r="30" spans="2:8" x14ac:dyDescent="0.2">
      <c r="B30" s="17" t="s">
        <v>22</v>
      </c>
      <c r="C30" s="138">
        <v>16580</v>
      </c>
      <c r="D30" s="150">
        <v>1260</v>
      </c>
      <c r="E30" s="146">
        <v>7.5995174909529544</v>
      </c>
      <c r="G30" s="41">
        <f t="shared" si="0"/>
        <v>7.5995174909529544</v>
      </c>
      <c r="H30" s="41">
        <f t="shared" si="1"/>
        <v>1.6522501694104514</v>
      </c>
    </row>
    <row r="31" spans="2:8" x14ac:dyDescent="0.2">
      <c r="B31" s="17" t="s">
        <v>23</v>
      </c>
      <c r="C31" s="138">
        <v>2680</v>
      </c>
      <c r="D31" s="150">
        <v>30</v>
      </c>
      <c r="E31" s="146">
        <v>1.1194029850746268</v>
      </c>
      <c r="G31" s="41">
        <f t="shared" si="0"/>
        <v>1.1194029850746268</v>
      </c>
      <c r="H31" s="41">
        <f t="shared" si="1"/>
        <v>0.26707059433172559</v>
      </c>
    </row>
    <row r="32" spans="2:8" x14ac:dyDescent="0.2">
      <c r="B32" s="17" t="s">
        <v>24</v>
      </c>
      <c r="C32" s="138">
        <v>5130</v>
      </c>
      <c r="D32" s="150">
        <v>450</v>
      </c>
      <c r="E32" s="146">
        <v>8.7719298245614024</v>
      </c>
      <c r="G32" s="41">
        <f t="shared" si="0"/>
        <v>8.7719298245614024</v>
      </c>
      <c r="H32" s="41">
        <f t="shared" si="1"/>
        <v>0.51122095109020604</v>
      </c>
    </row>
    <row r="33" spans="2:8" x14ac:dyDescent="0.2">
      <c r="B33" s="17" t="s">
        <v>25</v>
      </c>
      <c r="C33" s="138">
        <v>2870</v>
      </c>
      <c r="D33" s="150">
        <v>430</v>
      </c>
      <c r="E33" s="147">
        <v>14.982578397212542</v>
      </c>
      <c r="G33" s="46">
        <f t="shared" si="0"/>
        <v>14.982578397212542</v>
      </c>
      <c r="H33" s="46">
        <f t="shared" si="1"/>
        <v>0.28600470363136282</v>
      </c>
    </row>
    <row r="34" spans="2:8" x14ac:dyDescent="0.2">
      <c r="B34" s="15" t="s">
        <v>27</v>
      </c>
      <c r="C34" s="140">
        <v>30</v>
      </c>
      <c r="D34" s="151">
        <v>0</v>
      </c>
      <c r="E34" s="142">
        <v>0</v>
      </c>
      <c r="G34" s="46">
        <f t="shared" ref="G34:G36" si="2">D34/C34*100</f>
        <v>0</v>
      </c>
    </row>
    <row r="35" spans="2:8" x14ac:dyDescent="0.2">
      <c r="B35" s="17" t="s">
        <v>28</v>
      </c>
      <c r="C35" s="138">
        <v>1510</v>
      </c>
      <c r="D35" s="150">
        <v>140</v>
      </c>
      <c r="E35" s="146">
        <v>9.2715231788079464</v>
      </c>
      <c r="G35" s="46">
        <f t="shared" si="2"/>
        <v>9.2715231788079464</v>
      </c>
    </row>
    <row r="36" spans="2:8" x14ac:dyDescent="0.2">
      <c r="B36" s="27" t="s">
        <v>29</v>
      </c>
      <c r="C36" s="141">
        <v>1680</v>
      </c>
      <c r="D36" s="152">
        <v>560</v>
      </c>
      <c r="E36" s="147">
        <v>33.333333333333329</v>
      </c>
      <c r="G36" s="46">
        <f t="shared" si="2"/>
        <v>33.333333333333329</v>
      </c>
    </row>
    <row r="38" spans="2:8" x14ac:dyDescent="0.2">
      <c r="B38" s="47" t="s">
        <v>38</v>
      </c>
    </row>
    <row r="39" spans="2:8" ht="15" customHeight="1" x14ac:dyDescent="0.2">
      <c r="B39" s="13" t="s">
        <v>173</v>
      </c>
    </row>
    <row r="41" spans="2:8" x14ac:dyDescent="0.2">
      <c r="B41" s="48" t="s">
        <v>85</v>
      </c>
    </row>
  </sheetData>
  <sheetProtection autoFilter="0"/>
  <mergeCells count="2">
    <mergeCell ref="H4:H5"/>
    <mergeCell ref="G4:G5"/>
  </mergeCells>
  <hyperlinks>
    <hyperlink ref="B41" r:id="rId1" tooltip="Go to Eurostat's Table" xr:uid="{00000000-0004-0000-0700-000000000000}"/>
  </hyperlinks>
  <printOptions horizontalCentered="1"/>
  <pageMargins left="0.31496062992125984" right="0.31496062992125984" top="0.74803149606299213" bottom="0.55118110236220474" header="0.31496062992125984" footer="0.31496062992125984"/>
  <pageSetup paperSize="9" orientation="portrait" r:id="rId2"/>
  <headerFooter>
    <oddFooter>&amp;L&amp;F&amp;CPage &amp;P of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80970-57D5-4EA5-A9CE-AB9B0C0B4F82}">
  <sheetPr>
    <tabColor theme="4" tint="0.39997558519241921"/>
  </sheetPr>
  <dimension ref="B2:F34"/>
  <sheetViews>
    <sheetView zoomScaleNormal="100" workbookViewId="0">
      <selection activeCell="B2" sqref="B2"/>
    </sheetView>
  </sheetViews>
  <sheetFormatPr defaultRowHeight="12.75" x14ac:dyDescent="0.2"/>
  <cols>
    <col min="1" max="16384" width="9.140625" style="175"/>
  </cols>
  <sheetData>
    <row r="2" spans="2:6" x14ac:dyDescent="0.2">
      <c r="B2" s="153" t="s">
        <v>417</v>
      </c>
    </row>
    <row r="3" spans="2:6" x14ac:dyDescent="0.2">
      <c r="B3" s="154" t="s">
        <v>418</v>
      </c>
    </row>
    <row r="4" spans="2:6" x14ac:dyDescent="0.2">
      <c r="B4" s="153"/>
    </row>
    <row r="5" spans="2:6" x14ac:dyDescent="0.2">
      <c r="B5" s="13" t="s">
        <v>145</v>
      </c>
    </row>
    <row r="6" spans="2:6" x14ac:dyDescent="0.2">
      <c r="B6" s="153"/>
    </row>
    <row r="8" spans="2:6" ht="12.75" customHeight="1" x14ac:dyDescent="0.2">
      <c r="B8" s="171" t="s">
        <v>0</v>
      </c>
      <c r="C8" s="176">
        <v>7.1376454570755881</v>
      </c>
      <c r="E8" s="171" t="s">
        <v>35</v>
      </c>
      <c r="F8" s="176">
        <v>19.910788834312449</v>
      </c>
    </row>
    <row r="9" spans="2:6" ht="12.75" customHeight="1" x14ac:dyDescent="0.2">
      <c r="B9" s="172" t="s">
        <v>1</v>
      </c>
      <c r="C9" s="176">
        <v>0.52654145009515352</v>
      </c>
      <c r="E9" s="172" t="s">
        <v>8</v>
      </c>
      <c r="F9" s="176">
        <v>15.372001534492226</v>
      </c>
    </row>
    <row r="10" spans="2:6" ht="12.75" customHeight="1" x14ac:dyDescent="0.2">
      <c r="B10" s="172" t="s">
        <v>2</v>
      </c>
      <c r="C10" s="176">
        <v>1.5758633399276381</v>
      </c>
      <c r="E10" s="172" t="s">
        <v>19</v>
      </c>
      <c r="F10" s="176">
        <v>14.185026665563436</v>
      </c>
    </row>
    <row r="11" spans="2:6" ht="12.75" customHeight="1" x14ac:dyDescent="0.2">
      <c r="B11" s="172" t="s">
        <v>3</v>
      </c>
      <c r="C11" s="176">
        <v>4.5959546572591261</v>
      </c>
      <c r="E11" s="172" t="s">
        <v>14</v>
      </c>
      <c r="F11" s="176">
        <v>11.683202575539893</v>
      </c>
    </row>
    <row r="12" spans="2:6" ht="12.75" customHeight="1" x14ac:dyDescent="0.2">
      <c r="B12" s="172" t="s">
        <v>35</v>
      </c>
      <c r="C12" s="176">
        <v>19.910788834312449</v>
      </c>
      <c r="E12" s="172" t="s">
        <v>0</v>
      </c>
      <c r="F12" s="176">
        <v>7.1376454570755881</v>
      </c>
    </row>
    <row r="13" spans="2:6" ht="12.75" customHeight="1" x14ac:dyDescent="0.2">
      <c r="B13" s="172" t="s">
        <v>4</v>
      </c>
      <c r="C13" s="176">
        <v>0.24070466290064163</v>
      </c>
      <c r="E13" s="173" t="s">
        <v>147</v>
      </c>
      <c r="F13" s="176">
        <v>31.711334933016403</v>
      </c>
    </row>
    <row r="14" spans="2:6" ht="12.75" customHeight="1" x14ac:dyDescent="0.2">
      <c r="B14" s="172" t="s">
        <v>5</v>
      </c>
      <c r="C14" s="176">
        <v>0.61755790075445871</v>
      </c>
      <c r="E14" s="174"/>
      <c r="F14" s="176"/>
    </row>
    <row r="15" spans="2:6" ht="12.75" customHeight="1" x14ac:dyDescent="0.2">
      <c r="B15" s="172" t="s">
        <v>6</v>
      </c>
      <c r="C15" s="176">
        <v>0.90565129416366408</v>
      </c>
      <c r="E15" s="174"/>
      <c r="F15" s="176"/>
    </row>
    <row r="16" spans="2:6" ht="12.75" customHeight="1" x14ac:dyDescent="0.2">
      <c r="B16" s="172" t="s">
        <v>7</v>
      </c>
      <c r="C16" s="176">
        <v>4.5906892427581747</v>
      </c>
      <c r="E16" s="174"/>
      <c r="F16" s="176"/>
    </row>
    <row r="17" spans="2:6" ht="12.75" customHeight="1" x14ac:dyDescent="0.2">
      <c r="B17" s="172" t="s">
        <v>8</v>
      </c>
      <c r="C17" s="176">
        <v>15.372001534492226</v>
      </c>
      <c r="E17" s="174"/>
      <c r="F17" s="176"/>
    </row>
    <row r="18" spans="2:6" ht="12.75" customHeight="1" x14ac:dyDescent="0.2">
      <c r="B18" s="172" t="s">
        <v>9</v>
      </c>
      <c r="C18" s="176">
        <v>0.51751502523637949</v>
      </c>
      <c r="E18" s="174"/>
      <c r="F18" s="176"/>
    </row>
    <row r="19" spans="2:6" ht="12.75" customHeight="1" x14ac:dyDescent="0.2">
      <c r="B19" s="172" t="s">
        <v>10</v>
      </c>
      <c r="C19" s="176">
        <v>3.4187584152606756</v>
      </c>
      <c r="E19" s="174"/>
      <c r="F19" s="176"/>
    </row>
    <row r="20" spans="2:6" ht="12.75" customHeight="1" x14ac:dyDescent="0.2">
      <c r="B20" s="172" t="s">
        <v>11</v>
      </c>
      <c r="C20" s="176">
        <v>0.28583678719451194</v>
      </c>
      <c r="E20" s="174"/>
      <c r="F20" s="176"/>
    </row>
    <row r="21" spans="2:6" ht="12.75" customHeight="1" x14ac:dyDescent="0.2">
      <c r="B21" s="172" t="s">
        <v>12</v>
      </c>
      <c r="C21" s="176">
        <v>0.60176165725160402</v>
      </c>
      <c r="E21" s="174"/>
      <c r="F21" s="176"/>
    </row>
    <row r="22" spans="2:6" ht="12.75" customHeight="1" x14ac:dyDescent="0.2">
      <c r="B22" s="172" t="s">
        <v>13</v>
      </c>
      <c r="C22" s="176">
        <v>1.1636566047102894</v>
      </c>
      <c r="E22" s="174"/>
      <c r="F22" s="176"/>
    </row>
    <row r="23" spans="2:6" ht="12.75" customHeight="1" x14ac:dyDescent="0.2">
      <c r="B23" s="172" t="s">
        <v>15</v>
      </c>
      <c r="C23" s="176">
        <v>4.2123316007612287E-2</v>
      </c>
      <c r="E23" s="174"/>
      <c r="F23" s="176"/>
    </row>
    <row r="24" spans="2:6" ht="12.75" customHeight="1" x14ac:dyDescent="0.2">
      <c r="B24" s="172" t="s">
        <v>16</v>
      </c>
      <c r="C24" s="176">
        <v>0.56415155367337877</v>
      </c>
      <c r="E24" s="174"/>
      <c r="F24" s="176"/>
    </row>
    <row r="25" spans="2:6" ht="12.75" customHeight="1" x14ac:dyDescent="0.2">
      <c r="B25" s="172" t="s">
        <v>17</v>
      </c>
      <c r="C25" s="176">
        <v>4.2875518079176785E-2</v>
      </c>
      <c r="E25" s="174"/>
      <c r="F25" s="176"/>
    </row>
    <row r="26" spans="2:6" ht="12.75" customHeight="1" x14ac:dyDescent="0.2">
      <c r="B26" s="172" t="s">
        <v>14</v>
      </c>
      <c r="C26" s="176">
        <v>11.683202575539893</v>
      </c>
      <c r="E26" s="174"/>
      <c r="F26" s="176"/>
    </row>
    <row r="27" spans="2:6" ht="12.75" customHeight="1" x14ac:dyDescent="0.2">
      <c r="B27" s="172" t="s">
        <v>18</v>
      </c>
      <c r="C27" s="176">
        <v>1.5510406715660094</v>
      </c>
      <c r="E27" s="174"/>
      <c r="F27" s="176"/>
    </row>
    <row r="28" spans="2:6" ht="12.75" customHeight="1" x14ac:dyDescent="0.2">
      <c r="B28" s="172" t="s">
        <v>19</v>
      </c>
      <c r="C28" s="176">
        <v>14.185026665563436</v>
      </c>
      <c r="E28" s="174"/>
      <c r="F28" s="176"/>
    </row>
    <row r="29" spans="2:6" ht="12.75" customHeight="1" x14ac:dyDescent="0.2">
      <c r="B29" s="172" t="s">
        <v>20</v>
      </c>
      <c r="C29" s="176">
        <v>1.1079936514145159</v>
      </c>
      <c r="E29" s="174"/>
      <c r="F29" s="176"/>
    </row>
    <row r="30" spans="2:6" ht="12.75" customHeight="1" x14ac:dyDescent="0.2">
      <c r="B30" s="172" t="s">
        <v>21</v>
      </c>
      <c r="C30" s="176">
        <v>5.8017345779770277</v>
      </c>
      <c r="E30" s="174"/>
      <c r="F30" s="176"/>
    </row>
    <row r="31" spans="2:6" ht="12.75" customHeight="1" x14ac:dyDescent="0.2">
      <c r="B31" s="172" t="s">
        <v>22</v>
      </c>
      <c r="C31" s="176">
        <v>0.22114740903996449</v>
      </c>
      <c r="E31" s="174"/>
      <c r="F31" s="176"/>
    </row>
    <row r="32" spans="2:6" ht="12.75" customHeight="1" x14ac:dyDescent="0.2">
      <c r="B32" s="172" t="s">
        <v>23</v>
      </c>
      <c r="C32" s="176">
        <v>0.40844572485952624</v>
      </c>
      <c r="E32" s="174"/>
      <c r="F32" s="176"/>
    </row>
    <row r="33" spans="2:6" ht="12.75" customHeight="1" x14ac:dyDescent="0.2">
      <c r="B33" s="172" t="s">
        <v>24</v>
      </c>
      <c r="C33" s="176">
        <v>1.2426378222245624</v>
      </c>
      <c r="E33" s="174"/>
      <c r="F33" s="176"/>
    </row>
    <row r="34" spans="2:6" ht="12.75" customHeight="1" x14ac:dyDescent="0.2">
      <c r="B34" s="172" t="s">
        <v>25</v>
      </c>
      <c r="C34" s="176">
        <v>1.6886936506623138</v>
      </c>
      <c r="E34" s="174"/>
      <c r="F34" s="176"/>
    </row>
  </sheetData>
  <sortState xmlns:xlrd2="http://schemas.microsoft.com/office/spreadsheetml/2017/richdata2" ref="E8:F34">
    <sortCondition descending="1" ref="F8:F34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outlinePr summaryBelow="0" summaryRight="0"/>
  </sheetPr>
  <dimension ref="B1:Z49"/>
  <sheetViews>
    <sheetView showGridLines="0" zoomScaleNormal="100" workbookViewId="0">
      <selection activeCell="B3" sqref="B3"/>
    </sheetView>
  </sheetViews>
  <sheetFormatPr defaultColWidth="9.140625" defaultRowHeight="12.75" x14ac:dyDescent="0.2"/>
  <cols>
    <col min="1" max="1" width="4.42578125" style="167" customWidth="1"/>
    <col min="2" max="2" width="20.7109375" style="167" customWidth="1"/>
    <col min="3" max="21" width="9.28515625" style="167" customWidth="1"/>
    <col min="22" max="23" width="9.140625" style="167"/>
    <col min="24" max="24" width="9.140625" style="167" customWidth="1"/>
    <col min="25" max="16384" width="9.140625" style="167"/>
  </cols>
  <sheetData>
    <row r="1" spans="2:2" s="8" customFormat="1" ht="30" customHeight="1" thickBot="1" x14ac:dyDescent="0.25">
      <c r="B1" s="8" t="s">
        <v>444</v>
      </c>
    </row>
    <row r="2" spans="2:2" ht="15" customHeight="1" thickTop="1" x14ac:dyDescent="0.2"/>
    <row r="3" spans="2:2" ht="15" customHeight="1" x14ac:dyDescent="0.2">
      <c r="B3" s="9" t="s">
        <v>444</v>
      </c>
    </row>
    <row r="4" spans="2:2" ht="15" customHeight="1" x14ac:dyDescent="0.2">
      <c r="B4" s="5" t="s">
        <v>144</v>
      </c>
    </row>
    <row r="29" spans="2:15" ht="68.650000000000006" customHeight="1" x14ac:dyDescent="0.2"/>
    <row r="30" spans="2:15" x14ac:dyDescent="0.2">
      <c r="B30" s="13"/>
    </row>
    <row r="31" spans="2:15" x14ac:dyDescent="0.2">
      <c r="B31" s="13"/>
      <c r="O31" s="13"/>
    </row>
    <row r="32" spans="2:15" x14ac:dyDescent="0.2">
      <c r="B32" s="13"/>
      <c r="O32" s="13"/>
    </row>
    <row r="33" spans="2:26" x14ac:dyDescent="0.2">
      <c r="B33" s="13"/>
      <c r="O33" s="13"/>
    </row>
    <row r="34" spans="2:26" x14ac:dyDescent="0.2">
      <c r="B34" s="13"/>
      <c r="O34" s="13"/>
    </row>
    <row r="35" spans="2:26" x14ac:dyDescent="0.2">
      <c r="B35" s="13"/>
      <c r="O35" s="13"/>
    </row>
    <row r="36" spans="2:26" x14ac:dyDescent="0.2">
      <c r="B36" s="13" t="s">
        <v>145</v>
      </c>
      <c r="O36" s="13"/>
    </row>
    <row r="37" spans="2:26" x14ac:dyDescent="0.2">
      <c r="B37" s="13"/>
      <c r="O37" s="13"/>
    </row>
    <row r="38" spans="2:26" x14ac:dyDescent="0.2">
      <c r="B38" s="13"/>
      <c r="O38" s="13"/>
    </row>
    <row r="40" spans="2:26" x14ac:dyDescent="0.2">
      <c r="B40" s="14" t="s">
        <v>80</v>
      </c>
    </row>
    <row r="42" spans="2:26" x14ac:dyDescent="0.2">
      <c r="B42" s="168"/>
      <c r="C42" s="168">
        <v>2000</v>
      </c>
      <c r="D42" s="168">
        <v>2001</v>
      </c>
      <c r="E42" s="168">
        <v>2002</v>
      </c>
      <c r="F42" s="168">
        <v>2003</v>
      </c>
      <c r="G42" s="168">
        <v>2004</v>
      </c>
      <c r="H42" s="168">
        <v>2005</v>
      </c>
      <c r="I42" s="168">
        <v>2006</v>
      </c>
      <c r="J42" s="168">
        <v>2007</v>
      </c>
      <c r="K42" s="168">
        <v>2008</v>
      </c>
      <c r="L42" s="168">
        <v>2009</v>
      </c>
      <c r="M42" s="168">
        <v>2010</v>
      </c>
      <c r="N42" s="168">
        <v>2011</v>
      </c>
      <c r="O42" s="168">
        <v>2012</v>
      </c>
      <c r="P42" s="168">
        <v>2013</v>
      </c>
      <c r="Q42" s="168">
        <v>2014</v>
      </c>
      <c r="R42" s="168">
        <v>2015</v>
      </c>
      <c r="S42" s="168">
        <v>2016</v>
      </c>
      <c r="T42" s="168">
        <v>2017</v>
      </c>
      <c r="U42" s="168">
        <v>2018</v>
      </c>
      <c r="V42" s="168">
        <v>2019</v>
      </c>
      <c r="W42" s="168">
        <v>2020</v>
      </c>
      <c r="X42" s="168">
        <v>2021</v>
      </c>
      <c r="Y42" s="168">
        <v>2022</v>
      </c>
      <c r="Z42" s="168">
        <v>2023</v>
      </c>
    </row>
    <row r="43" spans="2:26" x14ac:dyDescent="0.2">
      <c r="B43" s="15" t="s">
        <v>78</v>
      </c>
      <c r="C43" s="16">
        <v>100</v>
      </c>
      <c r="D43" s="16">
        <v>92.674113009198436</v>
      </c>
      <c r="E43" s="16">
        <v>93.331143232588715</v>
      </c>
      <c r="F43" s="16">
        <v>94.382391590013142</v>
      </c>
      <c r="G43" s="16">
        <v>97.010512483574246</v>
      </c>
      <c r="H43" s="16">
        <v>90.965834428383701</v>
      </c>
      <c r="I43" s="16">
        <v>90.111695137976355</v>
      </c>
      <c r="J43" s="16">
        <v>90.341655716162947</v>
      </c>
      <c r="K43" s="16">
        <v>85.348226018396858</v>
      </c>
      <c r="L43" s="16">
        <v>86.629434954007891</v>
      </c>
      <c r="M43" s="16">
        <v>83.564388961892249</v>
      </c>
      <c r="N43" s="16">
        <v>84.986859395532193</v>
      </c>
      <c r="O43" s="16">
        <v>78.285151116951397</v>
      </c>
      <c r="P43" s="16">
        <v>79.763469119579511</v>
      </c>
      <c r="Q43" s="16">
        <v>80.420499342969791</v>
      </c>
      <c r="R43" s="16">
        <v>77.759526938239162</v>
      </c>
      <c r="S43" s="16">
        <v>79.664914586070964</v>
      </c>
      <c r="T43" s="16">
        <v>82.293035479632067</v>
      </c>
      <c r="U43" s="16">
        <v>82.851511169513799</v>
      </c>
      <c r="V43" s="16">
        <v>89.224704336399483</v>
      </c>
      <c r="W43" s="16">
        <v>89.848883048620237</v>
      </c>
      <c r="X43" s="16">
        <v>84.855453350854148</v>
      </c>
      <c r="Y43" s="16">
        <v>87.516425755584763</v>
      </c>
      <c r="Z43" s="16">
        <v>86.957950065703031</v>
      </c>
    </row>
    <row r="44" spans="2:26" x14ac:dyDescent="0.2">
      <c r="B44" s="17" t="s">
        <v>8</v>
      </c>
      <c r="C44" s="18">
        <v>100</v>
      </c>
      <c r="D44" s="18">
        <v>99.384993849938496</v>
      </c>
      <c r="E44" s="18">
        <v>99.815498154981569</v>
      </c>
      <c r="F44" s="18">
        <v>96.863468634686342</v>
      </c>
      <c r="G44" s="18">
        <v>98.277982779827809</v>
      </c>
      <c r="H44" s="18">
        <v>96.186961869618699</v>
      </c>
      <c r="I44" s="18">
        <v>97.355473554735568</v>
      </c>
      <c r="J44" s="18">
        <v>97.662976629766305</v>
      </c>
      <c r="K44" s="18">
        <v>96.063960639606393</v>
      </c>
      <c r="L44" s="18">
        <v>100.61500615006149</v>
      </c>
      <c r="M44" s="18">
        <v>96.605166051660532</v>
      </c>
      <c r="N44" s="18">
        <v>97.564575645756463</v>
      </c>
      <c r="O44" s="18">
        <v>94.772447724477246</v>
      </c>
      <c r="P44" s="18">
        <v>99.145141451414517</v>
      </c>
      <c r="Q44" s="18">
        <v>103.64083640836409</v>
      </c>
      <c r="R44" s="18">
        <v>103.01968019680197</v>
      </c>
      <c r="S44" s="18">
        <v>110.1660516605166</v>
      </c>
      <c r="T44" s="18">
        <v>119.34809348093482</v>
      </c>
      <c r="U44" s="18">
        <v>122.73062730627306</v>
      </c>
      <c r="V44" s="18">
        <v>127.40467404674047</v>
      </c>
      <c r="W44" s="18">
        <v>133.09963099630997</v>
      </c>
      <c r="X44" s="18">
        <v>130.12915129151293</v>
      </c>
      <c r="Y44" s="18">
        <v>130.17835178351785</v>
      </c>
      <c r="Z44" s="18">
        <v>125.68265682656828</v>
      </c>
    </row>
    <row r="45" spans="2:26" x14ac:dyDescent="0.2">
      <c r="B45" s="17" t="s">
        <v>14</v>
      </c>
      <c r="C45" s="18">
        <v>100</v>
      </c>
      <c r="D45" s="18">
        <v>90.95449500554939</v>
      </c>
      <c r="E45" s="18">
        <v>91.675915649278579</v>
      </c>
      <c r="F45" s="18">
        <v>88.013318534961158</v>
      </c>
      <c r="G45" s="18">
        <v>90.95449500554939</v>
      </c>
      <c r="H45" s="18">
        <v>86.45948945615983</v>
      </c>
      <c r="I45" s="18">
        <v>86.45948945615983</v>
      </c>
      <c r="J45" s="18">
        <v>87.069922308546069</v>
      </c>
      <c r="K45" s="18">
        <v>84.295227524972262</v>
      </c>
      <c r="L45" s="18">
        <v>86.126526082130965</v>
      </c>
      <c r="M45" s="18">
        <v>87.108768035516093</v>
      </c>
      <c r="N45" s="18">
        <v>88.362930077691445</v>
      </c>
      <c r="O45" s="18">
        <v>83.240843507214208</v>
      </c>
      <c r="P45" s="18">
        <v>86.57047724750278</v>
      </c>
      <c r="Q45" s="18">
        <v>86.57047724750278</v>
      </c>
      <c r="R45" s="18">
        <v>86.381798002219753</v>
      </c>
      <c r="S45" s="18">
        <v>86.342952275249729</v>
      </c>
      <c r="T45" s="18">
        <v>89.228634850166486</v>
      </c>
      <c r="U45" s="18">
        <v>91.342952275249729</v>
      </c>
      <c r="V45" s="18">
        <v>91.970033296337405</v>
      </c>
      <c r="W45" s="18">
        <v>91.287458379578254</v>
      </c>
      <c r="X45" s="18">
        <v>88.257491675915659</v>
      </c>
      <c r="Y45" s="18">
        <v>90.066592674805776</v>
      </c>
      <c r="Z45" s="18">
        <v>86.193118756936741</v>
      </c>
    </row>
    <row r="46" spans="2:26" x14ac:dyDescent="0.2">
      <c r="B46" s="19" t="s">
        <v>19</v>
      </c>
      <c r="C46" s="20">
        <v>100</v>
      </c>
      <c r="D46" s="20">
        <v>95.490164720933961</v>
      </c>
      <c r="E46" s="20">
        <v>64.241164241164242</v>
      </c>
      <c r="F46" s="20">
        <v>61.23460738845354</v>
      </c>
      <c r="G46" s="20">
        <v>57.036622421237801</v>
      </c>
      <c r="H46" s="20">
        <v>47.033423956500883</v>
      </c>
      <c r="I46" s="20">
        <v>47.753078522309302</v>
      </c>
      <c r="J46" s="20">
        <v>43.930913161682398</v>
      </c>
      <c r="K46" s="20">
        <v>42.33967695506157</v>
      </c>
      <c r="L46" s="20">
        <v>39.077242923396774</v>
      </c>
      <c r="M46" s="20">
        <v>31.049096433711821</v>
      </c>
      <c r="N46" s="20">
        <v>31.424916040300658</v>
      </c>
      <c r="O46" s="20">
        <v>29.82568367183752</v>
      </c>
      <c r="P46" s="20">
        <v>26.947065408603869</v>
      </c>
      <c r="Q46" s="20">
        <v>21.359347513193669</v>
      </c>
      <c r="R46" s="20">
        <v>23.388773388773391</v>
      </c>
      <c r="S46" s="20">
        <v>24.044458659843276</v>
      </c>
      <c r="T46" s="20">
        <v>25.68846953462338</v>
      </c>
      <c r="U46" s="20">
        <v>23.266432112585964</v>
      </c>
      <c r="V46" s="20">
        <v>24.186790340636495</v>
      </c>
      <c r="W46" s="20">
        <v>18.076923076923077</v>
      </c>
      <c r="X46" s="20">
        <v>18.85734847273309</v>
      </c>
      <c r="Y46" s="20">
        <v>15.681272988965301</v>
      </c>
      <c r="Z46" s="20">
        <v>15.079162002238927</v>
      </c>
    </row>
    <row r="47" spans="2:26" x14ac:dyDescent="0.2">
      <c r="B47" s="19" t="s">
        <v>0</v>
      </c>
      <c r="C47" s="20">
        <v>100</v>
      </c>
      <c r="D47" s="20">
        <v>94.399067627530314</v>
      </c>
      <c r="E47" s="20">
        <v>93.703493951622391</v>
      </c>
      <c r="F47" s="20">
        <v>90.060085112095948</v>
      </c>
      <c r="G47" s="20">
        <v>101.34872950734399</v>
      </c>
      <c r="H47" s="20">
        <v>98.643889514348331</v>
      </c>
      <c r="I47" s="20">
        <v>102.15820716948139</v>
      </c>
      <c r="J47" s="20">
        <v>103.18486176536292</v>
      </c>
      <c r="K47" s="20">
        <v>97.020378030624371</v>
      </c>
      <c r="L47" s="20">
        <v>111.92965046815297</v>
      </c>
      <c r="M47" s="20">
        <v>124.16901346846294</v>
      </c>
      <c r="N47" s="20">
        <v>125.0513896817872</v>
      </c>
      <c r="O47" s="20">
        <v>101.75422769832088</v>
      </c>
      <c r="P47" s="20">
        <v>114.51147415602081</v>
      </c>
      <c r="Q47" s="20">
        <v>122.05951164349327</v>
      </c>
      <c r="R47" s="20">
        <v>119.50806235195328</v>
      </c>
      <c r="S47" s="20">
        <v>135.48499482040606</v>
      </c>
      <c r="T47" s="20">
        <v>141.013134952076</v>
      </c>
      <c r="U47" s="20">
        <v>141.74212046394459</v>
      </c>
      <c r="V47" s="20">
        <v>149.12309877161383</v>
      </c>
      <c r="W47" s="20">
        <v>147.83218692767991</v>
      </c>
      <c r="X47" s="20">
        <v>136.56328589004499</v>
      </c>
      <c r="Y47" s="20">
        <v>139.63109991915852</v>
      </c>
      <c r="Z47" s="20">
        <v>144.11132337751744</v>
      </c>
    </row>
    <row r="48" spans="2:26" x14ac:dyDescent="0.2">
      <c r="B48" s="21" t="s">
        <v>3</v>
      </c>
      <c r="C48" s="22">
        <v>100</v>
      </c>
      <c r="D48" s="22">
        <v>98.708010335917322</v>
      </c>
      <c r="E48" s="22">
        <v>95.348837209302317</v>
      </c>
      <c r="F48" s="22">
        <v>93.281653746770019</v>
      </c>
      <c r="G48" s="22">
        <v>105.94315245478036</v>
      </c>
      <c r="H48" s="22">
        <v>103.35917312661498</v>
      </c>
      <c r="I48" s="22">
        <v>99.74160206718345</v>
      </c>
      <c r="J48" s="22">
        <v>106.45994832041343</v>
      </c>
      <c r="K48" s="22">
        <v>105.16795865633075</v>
      </c>
      <c r="L48" s="22">
        <v>100.51679586563307</v>
      </c>
      <c r="M48" s="22">
        <v>99.224806201550379</v>
      </c>
      <c r="N48" s="22">
        <v>107.49354005167959</v>
      </c>
      <c r="O48" s="22">
        <v>102.0671834625323</v>
      </c>
      <c r="P48" s="22">
        <v>102.32558139534885</v>
      </c>
      <c r="Q48" s="22">
        <v>50.645994832041339</v>
      </c>
      <c r="R48" s="22">
        <v>108.52713178294573</v>
      </c>
      <c r="S48" s="22">
        <v>119.12144702842377</v>
      </c>
      <c r="T48" s="22">
        <v>128.42377260981911</v>
      </c>
      <c r="U48" s="22">
        <v>134.36692506459946</v>
      </c>
      <c r="V48" s="22">
        <v>146.51162790697674</v>
      </c>
      <c r="W48" s="22">
        <v>162.27390180878552</v>
      </c>
      <c r="X48" s="22">
        <v>145.21963824289406</v>
      </c>
      <c r="Y48" s="22">
        <v>152.97157622739016</v>
      </c>
      <c r="Z48" s="22">
        <v>157.88113695090436</v>
      </c>
    </row>
    <row r="49" s="167" customFormat="1" x14ac:dyDescent="0.2"/>
  </sheetData>
  <sheetProtection autoFilter="0"/>
  <printOptions horizontalCentered="1"/>
  <pageMargins left="0.31496062992125984" right="0.31496062992125984" top="0.74803149606299213" bottom="0.55118110236220474" header="0.31496062992125984" footer="0.31496062992125984"/>
  <pageSetup paperSize="9" orientation="portrait" r:id="rId1"/>
  <headerFooter>
    <oddFooter>&amp;L&amp;F&amp;CPage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A2895-FD8B-468A-BFA1-6E32AEBAB1EC}">
  <sheetPr>
    <tabColor theme="4" tint="0.39997558519241921"/>
  </sheetPr>
  <dimension ref="B2:D34"/>
  <sheetViews>
    <sheetView zoomScaleNormal="100" workbookViewId="0">
      <selection activeCell="B2" sqref="B2"/>
    </sheetView>
  </sheetViews>
  <sheetFormatPr defaultRowHeight="12.75" x14ac:dyDescent="0.2"/>
  <cols>
    <col min="1" max="1" width="9.140625" style="154"/>
    <col min="2" max="2" width="15.85546875" style="154" customWidth="1"/>
    <col min="3" max="3" width="11.140625" style="154" customWidth="1"/>
    <col min="4" max="16384" width="9.140625" style="154"/>
  </cols>
  <sheetData>
    <row r="2" spans="2:4" x14ac:dyDescent="0.2">
      <c r="B2" s="153" t="s">
        <v>420</v>
      </c>
    </row>
    <row r="3" spans="2:4" x14ac:dyDescent="0.2">
      <c r="B3" s="154" t="s">
        <v>418</v>
      </c>
    </row>
    <row r="5" spans="2:4" x14ac:dyDescent="0.2">
      <c r="B5" s="154" t="s">
        <v>421</v>
      </c>
    </row>
    <row r="7" spans="2:4" x14ac:dyDescent="0.2">
      <c r="C7" s="153" t="s">
        <v>77</v>
      </c>
      <c r="D7" s="153" t="s">
        <v>419</v>
      </c>
    </row>
    <row r="8" spans="2:4" ht="12" customHeight="1" x14ac:dyDescent="0.2">
      <c r="B8" s="177" t="s">
        <v>35</v>
      </c>
      <c r="C8" s="179">
        <v>24.045990107983531</v>
      </c>
      <c r="D8" s="179">
        <v>26.026894733067472</v>
      </c>
    </row>
    <row r="9" spans="2:4" ht="12" customHeight="1" x14ac:dyDescent="0.2">
      <c r="B9" s="178" t="s">
        <v>8</v>
      </c>
      <c r="C9" s="179">
        <v>17.869580754589951</v>
      </c>
      <c r="D9" s="179">
        <v>26.568029599375485</v>
      </c>
    </row>
    <row r="10" spans="2:4" ht="12" customHeight="1" x14ac:dyDescent="0.2">
      <c r="B10" s="178" t="s">
        <v>14</v>
      </c>
      <c r="C10" s="179">
        <v>13.447611155708625</v>
      </c>
      <c r="D10" s="179">
        <v>12.442129062316672</v>
      </c>
    </row>
    <row r="11" spans="2:4" ht="12" customHeight="1" x14ac:dyDescent="0.2">
      <c r="B11" s="178" t="s">
        <v>19</v>
      </c>
      <c r="C11" s="179">
        <v>11.580454204106999</v>
      </c>
      <c r="D11" s="179">
        <v>6.134719260490292</v>
      </c>
    </row>
    <row r="12" spans="2:4" ht="12" customHeight="1" x14ac:dyDescent="0.2">
      <c r="B12" s="178" t="s">
        <v>0</v>
      </c>
      <c r="C12" s="179">
        <v>8.5436155061242438</v>
      </c>
      <c r="D12" s="179">
        <v>4.7585608743187437</v>
      </c>
    </row>
    <row r="13" spans="2:4" ht="12" customHeight="1" x14ac:dyDescent="0.2">
      <c r="B13" s="178" t="s">
        <v>3</v>
      </c>
      <c r="C13" s="179">
        <v>5.7118885464950671</v>
      </c>
      <c r="D13" s="179">
        <v>1.6450747594741164</v>
      </c>
    </row>
    <row r="14" spans="2:4" ht="12" customHeight="1" x14ac:dyDescent="0.2">
      <c r="B14" s="178" t="s">
        <v>7</v>
      </c>
      <c r="C14" s="179">
        <v>4.0392366056400029</v>
      </c>
      <c r="D14" s="179">
        <v>4.669919598544797</v>
      </c>
    </row>
    <row r="15" spans="2:4" ht="12" customHeight="1" x14ac:dyDescent="0.2">
      <c r="B15" s="178" t="s">
        <v>10</v>
      </c>
      <c r="C15" s="179">
        <v>2.6215397363855297</v>
      </c>
      <c r="D15" s="179">
        <v>4.8942057602382478</v>
      </c>
    </row>
    <row r="16" spans="2:4" x14ac:dyDescent="0.2">
      <c r="B16" s="178" t="s">
        <v>21</v>
      </c>
      <c r="C16" s="179">
        <v>2.2482740761840638</v>
      </c>
      <c r="D16" s="179">
        <v>4.0196083995606111</v>
      </c>
    </row>
    <row r="17" spans="2:4" x14ac:dyDescent="0.2">
      <c r="B17" s="178" t="s">
        <v>25</v>
      </c>
      <c r="C17" s="179">
        <v>1.6539865862185048</v>
      </c>
      <c r="D17" s="179">
        <v>1.0918665180024858</v>
      </c>
    </row>
    <row r="18" spans="2:4" x14ac:dyDescent="0.2">
      <c r="B18" s="178" t="s">
        <v>18</v>
      </c>
      <c r="C18" s="179">
        <v>1.2306289975917342</v>
      </c>
      <c r="D18" s="179">
        <v>0.71568284997696252</v>
      </c>
    </row>
    <row r="19" spans="2:4" x14ac:dyDescent="0.2">
      <c r="B19" s="178" t="s">
        <v>2</v>
      </c>
      <c r="C19" s="179">
        <v>1.1886371287256907</v>
      </c>
      <c r="D19" s="179">
        <v>0.88362659424017442</v>
      </c>
    </row>
    <row r="20" spans="2:4" x14ac:dyDescent="0.2">
      <c r="B20" s="178" t="s">
        <v>24</v>
      </c>
      <c r="C20" s="179">
        <v>1.0317942874899655</v>
      </c>
      <c r="D20" s="179">
        <v>0.40094956579705682</v>
      </c>
    </row>
    <row r="21" spans="2:4" x14ac:dyDescent="0.2">
      <c r="B21" s="178" t="s">
        <v>20</v>
      </c>
      <c r="C21" s="179">
        <v>0.73870057228681674</v>
      </c>
      <c r="D21" s="179">
        <v>0.96024609047085641</v>
      </c>
    </row>
    <row r="22" spans="2:4" ht="12.75" customHeight="1" x14ac:dyDescent="0.2">
      <c r="B22" s="178" t="s">
        <v>5</v>
      </c>
      <c r="C22" s="179">
        <v>0.69612864800476471</v>
      </c>
      <c r="D22" s="179">
        <v>1.1321626975015853</v>
      </c>
    </row>
    <row r="23" spans="2:4" ht="12.75" customHeight="1" x14ac:dyDescent="0.2">
      <c r="B23" s="178" t="s">
        <v>6</v>
      </c>
      <c r="C23" s="179">
        <v>0.69113602817412023</v>
      </c>
      <c r="D23" s="179">
        <v>1.2411326476963329</v>
      </c>
    </row>
    <row r="24" spans="2:4" x14ac:dyDescent="0.2">
      <c r="B24" s="178" t="s">
        <v>13</v>
      </c>
      <c r="C24" s="179">
        <v>0.58138125695937026</v>
      </c>
      <c r="D24" s="179">
        <v>0.3805692957558991</v>
      </c>
    </row>
    <row r="25" spans="2:4" x14ac:dyDescent="0.2">
      <c r="B25" s="178" t="s">
        <v>16</v>
      </c>
      <c r="C25" s="179">
        <v>0.44809280886656133</v>
      </c>
      <c r="D25" s="179">
        <v>0.58432040054711987</v>
      </c>
    </row>
    <row r="26" spans="2:4" x14ac:dyDescent="0.2">
      <c r="B26" s="178" t="s">
        <v>12</v>
      </c>
      <c r="C26" s="179">
        <v>0.30556490664733149</v>
      </c>
      <c r="D26" s="179">
        <v>0.23011646679383266</v>
      </c>
    </row>
    <row r="27" spans="2:4" x14ac:dyDescent="0.2">
      <c r="B27" s="178" t="s">
        <v>23</v>
      </c>
      <c r="C27" s="179">
        <v>0.28130616049926199</v>
      </c>
      <c r="D27" s="179">
        <v>0.34455555274646066</v>
      </c>
    </row>
    <row r="28" spans="2:4" x14ac:dyDescent="0.2">
      <c r="B28" s="178" t="s">
        <v>9</v>
      </c>
      <c r="C28" s="179">
        <v>0.25161975295854155</v>
      </c>
      <c r="D28" s="179">
        <v>0.16778895740213989</v>
      </c>
    </row>
    <row r="29" spans="2:4" x14ac:dyDescent="0.2">
      <c r="B29" s="178" t="s">
        <v>1</v>
      </c>
      <c r="C29" s="179">
        <v>0.24776652769505658</v>
      </c>
      <c r="D29" s="179">
        <v>0.18698252817507838</v>
      </c>
    </row>
    <row r="30" spans="2:4" x14ac:dyDescent="0.2">
      <c r="B30" s="178" t="s">
        <v>11</v>
      </c>
      <c r="C30" s="179">
        <v>0.19680451614573893</v>
      </c>
      <c r="D30" s="179">
        <v>0.19580537925618721</v>
      </c>
    </row>
    <row r="31" spans="2:4" x14ac:dyDescent="0.2">
      <c r="B31" s="178" t="s">
        <v>4</v>
      </c>
      <c r="C31" s="179">
        <v>0.16427998031954838</v>
      </c>
      <c r="D31" s="179">
        <v>0.12444863630195613</v>
      </c>
    </row>
    <row r="32" spans="2:4" x14ac:dyDescent="0.2">
      <c r="B32" s="178" t="s">
        <v>22</v>
      </c>
      <c r="C32" s="179">
        <v>0.14207214439236607</v>
      </c>
      <c r="D32" s="179">
        <v>0.15850174573781478</v>
      </c>
    </row>
    <row r="33" spans="2:4" x14ac:dyDescent="0.2">
      <c r="B33" s="178" t="s">
        <v>15</v>
      </c>
      <c r="C33" s="179">
        <v>2.6599684076960926E-2</v>
      </c>
      <c r="D33" s="179">
        <v>1.9399953254367955E-2</v>
      </c>
    </row>
    <row r="34" spans="2:4" x14ac:dyDescent="0.2">
      <c r="B34" s="178" t="s">
        <v>17</v>
      </c>
      <c r="C34" s="179">
        <v>1.533003599451019E-2</v>
      </c>
      <c r="D34" s="179">
        <v>2.2753668577596458E-2</v>
      </c>
    </row>
  </sheetData>
  <sortState xmlns:xlrd2="http://schemas.microsoft.com/office/spreadsheetml/2017/richdata2" ref="B8:D34">
    <sortCondition descending="1" ref="C8:C34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4" tint="0.39997558519241921"/>
    <outlinePr summaryBelow="0" summaryRight="0"/>
  </sheetPr>
  <dimension ref="A1:Z65"/>
  <sheetViews>
    <sheetView showGridLines="0" zoomScaleNormal="100" workbookViewId="0">
      <selection activeCell="B2" sqref="B2"/>
    </sheetView>
  </sheetViews>
  <sheetFormatPr defaultColWidth="9.140625" defaultRowHeight="12.75" x14ac:dyDescent="0.2"/>
  <cols>
    <col min="1" max="1" width="4.42578125" style="167" customWidth="1"/>
    <col min="2" max="2" width="20.7109375" style="167" customWidth="1"/>
    <col min="3" max="21" width="9.28515625" style="167" customWidth="1"/>
    <col min="22" max="23" width="9.140625" style="167"/>
    <col min="24" max="24" width="9.140625" style="167" customWidth="1"/>
    <col min="25" max="16384" width="9.140625" style="167"/>
  </cols>
  <sheetData>
    <row r="1" spans="2:18" s="8" customFormat="1" ht="30" customHeight="1" thickBot="1" x14ac:dyDescent="0.25">
      <c r="B1" s="8" t="s">
        <v>452</v>
      </c>
    </row>
    <row r="2" spans="2:18" ht="15" customHeight="1" thickTop="1" x14ac:dyDescent="0.2"/>
    <row r="3" spans="2:18" ht="15" customHeight="1" x14ac:dyDescent="0.2">
      <c r="B3" s="9" t="s">
        <v>452</v>
      </c>
      <c r="R3" s="9"/>
    </row>
    <row r="4" spans="2:18" ht="15" customHeight="1" x14ac:dyDescent="0.2">
      <c r="B4" s="5" t="s">
        <v>148</v>
      </c>
      <c r="R4" s="5"/>
    </row>
    <row r="6" spans="2:18" x14ac:dyDescent="0.2">
      <c r="B6" s="13" t="s">
        <v>145</v>
      </c>
    </row>
    <row r="41" spans="2:15" ht="12.75" customHeight="1" x14ac:dyDescent="0.2"/>
    <row r="42" spans="2:15" ht="12.75" customHeight="1" x14ac:dyDescent="0.2"/>
    <row r="44" spans="2:15" x14ac:dyDescent="0.2">
      <c r="B44" s="13"/>
      <c r="O44" s="13"/>
    </row>
    <row r="45" spans="2:15" x14ac:dyDescent="0.2">
      <c r="B45" s="13"/>
      <c r="O45" s="13"/>
    </row>
    <row r="46" spans="2:15" x14ac:dyDescent="0.2">
      <c r="B46" s="13"/>
      <c r="O46" s="13"/>
    </row>
    <row r="47" spans="2:15" x14ac:dyDescent="0.2">
      <c r="B47" s="13"/>
      <c r="O47" s="13"/>
    </row>
    <row r="48" spans="2:15" x14ac:dyDescent="0.2">
      <c r="B48" s="13"/>
      <c r="O48" s="13"/>
    </row>
    <row r="49" spans="1:26" x14ac:dyDescent="0.2">
      <c r="B49" s="13"/>
      <c r="O49" s="13"/>
    </row>
    <row r="50" spans="1:26" x14ac:dyDescent="0.2">
      <c r="B50" s="13"/>
      <c r="O50" s="13"/>
    </row>
    <row r="51" spans="1:26" x14ac:dyDescent="0.2">
      <c r="B51" s="13"/>
      <c r="O51" s="13"/>
    </row>
    <row r="52" spans="1:26" x14ac:dyDescent="0.2">
      <c r="B52" s="13"/>
      <c r="O52" s="13"/>
    </row>
    <row r="53" spans="1:26" x14ac:dyDescent="0.2">
      <c r="B53" s="13"/>
      <c r="O53" s="13"/>
    </row>
    <row r="54" spans="1:26" x14ac:dyDescent="0.2">
      <c r="B54" s="13"/>
      <c r="O54" s="13"/>
    </row>
    <row r="55" spans="1:26" x14ac:dyDescent="0.2">
      <c r="B55" s="13"/>
      <c r="O55" s="13"/>
    </row>
    <row r="57" spans="1:26" x14ac:dyDescent="0.2">
      <c r="B57" s="14" t="s">
        <v>79</v>
      </c>
    </row>
    <row r="59" spans="1:26" x14ac:dyDescent="0.2">
      <c r="B59" s="168"/>
      <c r="C59" s="168">
        <v>2000</v>
      </c>
      <c r="D59" s="168">
        <v>2001</v>
      </c>
      <c r="E59" s="168">
        <v>2002</v>
      </c>
      <c r="F59" s="168">
        <v>2003</v>
      </c>
      <c r="G59" s="168">
        <v>2004</v>
      </c>
      <c r="H59" s="168">
        <v>2005</v>
      </c>
      <c r="I59" s="168">
        <v>2006</v>
      </c>
      <c r="J59" s="168">
        <v>2007</v>
      </c>
      <c r="K59" s="168">
        <v>2008</v>
      </c>
      <c r="L59" s="168">
        <v>2009</v>
      </c>
      <c r="M59" s="168">
        <v>2010</v>
      </c>
      <c r="N59" s="168">
        <v>2011</v>
      </c>
      <c r="O59" s="168">
        <v>2012</v>
      </c>
      <c r="P59" s="168">
        <v>2013</v>
      </c>
      <c r="Q59" s="168">
        <v>2014</v>
      </c>
      <c r="R59" s="168">
        <v>2015</v>
      </c>
      <c r="S59" s="168">
        <v>2016</v>
      </c>
      <c r="T59" s="168">
        <v>2017</v>
      </c>
      <c r="U59" s="168">
        <v>2018</v>
      </c>
      <c r="V59" s="168">
        <v>2019</v>
      </c>
      <c r="W59" s="168">
        <v>2020</v>
      </c>
      <c r="X59" s="168">
        <v>2021</v>
      </c>
      <c r="Y59" s="168">
        <v>2022</v>
      </c>
      <c r="Z59" s="168">
        <v>2023</v>
      </c>
    </row>
    <row r="60" spans="1:26" x14ac:dyDescent="0.2">
      <c r="B60" s="15" t="s">
        <v>78</v>
      </c>
      <c r="C60" s="16">
        <v>100</v>
      </c>
      <c r="D60" s="16">
        <v>87.188660653376786</v>
      </c>
      <c r="E60" s="16">
        <v>84.240885317971646</v>
      </c>
      <c r="F60" s="16">
        <v>75.158796331387862</v>
      </c>
      <c r="G60" s="16">
        <v>98.867581293109978</v>
      </c>
      <c r="H60" s="16">
        <v>88.109603577654809</v>
      </c>
      <c r="I60" s="16">
        <v>76.029712726445837</v>
      </c>
      <c r="J60" s="16">
        <v>88.25740923216857</v>
      </c>
      <c r="K60" s="16">
        <v>86.174486470097776</v>
      </c>
      <c r="L60" s="16">
        <v>88.55529447434246</v>
      </c>
      <c r="M60" s="16">
        <v>76.882361858561353</v>
      </c>
      <c r="N60" s="16">
        <v>89.72333813385886</v>
      </c>
      <c r="O60" s="16">
        <v>80.842871219586144</v>
      </c>
      <c r="P60" s="16">
        <v>73.294171151368161</v>
      </c>
      <c r="Q60" s="16">
        <v>87.98074736602743</v>
      </c>
      <c r="R60" s="16">
        <v>78.603805048131591</v>
      </c>
      <c r="S60" s="16">
        <v>81.650117486545909</v>
      </c>
      <c r="T60" s="16">
        <v>88.834988251345408</v>
      </c>
      <c r="U60" s="16">
        <v>67.617676040324397</v>
      </c>
      <c r="V60" s="16">
        <v>80.36231334798758</v>
      </c>
      <c r="W60" s="16">
        <v>88.797847343288112</v>
      </c>
      <c r="X60" s="16">
        <v>85.743197150003795</v>
      </c>
      <c r="Y60" s="16">
        <v>80.977791252937152</v>
      </c>
      <c r="Z60" s="16">
        <v>87.98074736602743</v>
      </c>
    </row>
    <row r="61" spans="1:26" x14ac:dyDescent="0.2">
      <c r="B61" s="17" t="s">
        <v>8</v>
      </c>
      <c r="C61" s="18">
        <v>100</v>
      </c>
      <c r="D61" s="18">
        <v>94.024028224615719</v>
      </c>
      <c r="E61" s="18">
        <v>106.88985250462379</v>
      </c>
      <c r="F61" s="18">
        <v>98.772167047450296</v>
      </c>
      <c r="G61" s="18">
        <v>112.76480004973499</v>
      </c>
      <c r="H61" s="18">
        <v>102.64994327100916</v>
      </c>
      <c r="I61" s="18">
        <v>98.891841904850722</v>
      </c>
      <c r="J61" s="18">
        <v>111.99390746180507</v>
      </c>
      <c r="K61" s="18">
        <v>105.81433300694736</v>
      </c>
      <c r="L61" s="18">
        <v>111.34735238805737</v>
      </c>
      <c r="M61" s="18">
        <v>102.92099905192644</v>
      </c>
      <c r="N61" s="18">
        <v>115.63730747113038</v>
      </c>
      <c r="O61" s="18">
        <v>99.097931334607793</v>
      </c>
      <c r="P61" s="18">
        <v>108.1271661926299</v>
      </c>
      <c r="Q61" s="18">
        <v>125.66139786450319</v>
      </c>
      <c r="R61" s="18">
        <v>110.65790087191681</v>
      </c>
      <c r="S61" s="18">
        <v>108.09561554840614</v>
      </c>
      <c r="T61" s="18">
        <v>132.84453148070438</v>
      </c>
      <c r="U61" s="18">
        <v>122.16751371598203</v>
      </c>
      <c r="V61" s="18">
        <v>133.04751247260688</v>
      </c>
      <c r="W61" s="18">
        <v>137.11599135854274</v>
      </c>
      <c r="X61" s="18">
        <v>139.6810742761225</v>
      </c>
      <c r="Y61" s="18">
        <v>125.38474689544769</v>
      </c>
      <c r="Z61" s="18">
        <v>134.06490418240313</v>
      </c>
    </row>
    <row r="62" spans="1:26" x14ac:dyDescent="0.2">
      <c r="B62" s="19" t="s">
        <v>14</v>
      </c>
      <c r="C62" s="20">
        <v>100</v>
      </c>
      <c r="D62" s="20">
        <v>86.323029974897864</v>
      </c>
      <c r="E62" s="20">
        <v>90.59777526209578</v>
      </c>
      <c r="F62" s="20">
        <v>79.598365900477432</v>
      </c>
      <c r="G62" s="20">
        <v>92.13589604764482</v>
      </c>
      <c r="H62" s="20">
        <v>83.389526012698724</v>
      </c>
      <c r="I62" s="20">
        <v>76.778067628094703</v>
      </c>
      <c r="J62" s="20">
        <v>84.54004036028941</v>
      </c>
      <c r="K62" s="20">
        <v>86.044937736870594</v>
      </c>
      <c r="L62" s="20">
        <v>88.361962888221683</v>
      </c>
      <c r="M62" s="20">
        <v>84.20940591622778</v>
      </c>
      <c r="N62" s="20">
        <v>90.232317763449316</v>
      </c>
      <c r="O62" s="20">
        <v>83.255401880198846</v>
      </c>
      <c r="P62" s="20">
        <v>80.92976325244868</v>
      </c>
      <c r="Q62" s="20">
        <v>87.365260619185904</v>
      </c>
      <c r="R62" s="20">
        <v>81.848821184229948</v>
      </c>
      <c r="S62" s="20">
        <v>80.404833390756508</v>
      </c>
      <c r="T62" s="20">
        <v>90.956834178274349</v>
      </c>
      <c r="U62" s="20">
        <v>74.141974700989323</v>
      </c>
      <c r="V62" s="20">
        <v>85.657700447900766</v>
      </c>
      <c r="W62" s="20">
        <v>86.381601614411579</v>
      </c>
      <c r="X62" s="20">
        <v>82.142909878426934</v>
      </c>
      <c r="Y62" s="20">
        <v>85.099916326229263</v>
      </c>
      <c r="Z62" s="20">
        <v>79.87559679086479</v>
      </c>
    </row>
    <row r="63" spans="1:26" x14ac:dyDescent="0.2">
      <c r="A63" s="128"/>
      <c r="B63" s="19" t="s">
        <v>19</v>
      </c>
      <c r="C63" s="20">
        <v>100</v>
      </c>
      <c r="D63" s="20">
        <v>79.971030521120497</v>
      </c>
      <c r="E63" s="20">
        <v>64.062577375744866</v>
      </c>
      <c r="F63" s="20">
        <v>56.665868836763998</v>
      </c>
      <c r="G63" s="20">
        <v>57.768524784998597</v>
      </c>
      <c r="H63" s="20">
        <v>42.791056601904884</v>
      </c>
      <c r="I63" s="20">
        <v>37.066076822766213</v>
      </c>
      <c r="J63" s="20">
        <v>48.658407751605289</v>
      </c>
      <c r="K63" s="20">
        <v>41.717700269061261</v>
      </c>
      <c r="L63" s="20">
        <v>38.709743979135368</v>
      </c>
      <c r="M63" s="20">
        <v>33.788233934732013</v>
      </c>
      <c r="N63" s="20">
        <v>37.598421947475281</v>
      </c>
      <c r="O63" s="20">
        <v>37.310790511876654</v>
      </c>
      <c r="P63" s="20">
        <v>29.344596490648879</v>
      </c>
      <c r="Q63" s="20">
        <v>30.637122200029708</v>
      </c>
      <c r="R63" s="20">
        <v>25.386672389032867</v>
      </c>
      <c r="S63" s="20">
        <v>35.588715934038724</v>
      </c>
      <c r="T63" s="20">
        <v>36.958947524801502</v>
      </c>
      <c r="U63" s="20">
        <v>30.17431207804427</v>
      </c>
      <c r="V63" s="20">
        <v>26.747742691602976</v>
      </c>
      <c r="W63" s="20">
        <v>32.433890163582639</v>
      </c>
      <c r="X63" s="20">
        <v>29.22310625443621</v>
      </c>
      <c r="Y63" s="20">
        <v>24.887877387299646</v>
      </c>
      <c r="Z63" s="20">
        <v>23.068412538584703</v>
      </c>
    </row>
    <row r="64" spans="1:26" x14ac:dyDescent="0.2">
      <c r="B64" s="19" t="s">
        <v>0</v>
      </c>
      <c r="C64" s="20">
        <v>100</v>
      </c>
      <c r="D64" s="20">
        <v>87.761388137855505</v>
      </c>
      <c r="E64" s="20">
        <v>99.558506451281687</v>
      </c>
      <c r="F64" s="20">
        <v>86.317122420342912</v>
      </c>
      <c r="G64" s="20">
        <v>110.53081898764503</v>
      </c>
      <c r="H64" s="20">
        <v>95.174372839590688</v>
      </c>
      <c r="I64" s="20">
        <v>88.736780861768025</v>
      </c>
      <c r="J64" s="20">
        <v>109.16869160477771</v>
      </c>
      <c r="K64" s="20">
        <v>100.85560765255484</v>
      </c>
      <c r="L64" s="20">
        <v>112.81700263527156</v>
      </c>
      <c r="M64" s="20">
        <v>118.27235702796126</v>
      </c>
      <c r="N64" s="20">
        <v>141.30086587494441</v>
      </c>
      <c r="O64" s="20">
        <v>96.221636606317801</v>
      </c>
      <c r="P64" s="20">
        <v>117.32092131832026</v>
      </c>
      <c r="Q64" s="20">
        <v>141.05376638488653</v>
      </c>
      <c r="R64" s="20">
        <v>125.4478250453472</v>
      </c>
      <c r="S64" s="20">
        <v>116.52144152777302</v>
      </c>
      <c r="T64" s="20">
        <v>151.15746603237619</v>
      </c>
      <c r="U64" s="20">
        <v>104.22807077586502</v>
      </c>
      <c r="V64" s="20">
        <v>137.84249974331772</v>
      </c>
      <c r="W64" s="20">
        <v>134.46421848797016</v>
      </c>
      <c r="X64" s="20">
        <v>132.49837434546015</v>
      </c>
      <c r="Y64" s="20">
        <v>122.44532667100174</v>
      </c>
      <c r="Z64" s="20">
        <v>141.14480303911836</v>
      </c>
    </row>
    <row r="65" spans="2:26" x14ac:dyDescent="0.2">
      <c r="B65" s="129" t="s">
        <v>3</v>
      </c>
      <c r="C65" s="22">
        <v>100</v>
      </c>
      <c r="D65" s="22">
        <v>93.787989302212495</v>
      </c>
      <c r="E65" s="22">
        <v>90.353756382202761</v>
      </c>
      <c r="F65" s="22">
        <v>85.837588135181136</v>
      </c>
      <c r="G65" s="22">
        <v>99.03963044006808</v>
      </c>
      <c r="H65" s="22">
        <v>95.818137612448339</v>
      </c>
      <c r="I65" s="22">
        <v>82.73766107464138</v>
      </c>
      <c r="J65" s="22">
        <v>98.808655482616089</v>
      </c>
      <c r="K65" s="22">
        <v>103.6348164356917</v>
      </c>
      <c r="L65" s="22">
        <v>98.328470702650137</v>
      </c>
      <c r="M65" s="22">
        <v>82.530999270605392</v>
      </c>
      <c r="N65" s="22">
        <v>98.480427911500129</v>
      </c>
      <c r="O65" s="22">
        <v>101.15487478725991</v>
      </c>
      <c r="P65" s="22">
        <v>100.06686117189399</v>
      </c>
      <c r="Q65" s="22">
        <v>58.625091174325306</v>
      </c>
      <c r="R65" s="22">
        <v>106.2484804279115</v>
      </c>
      <c r="S65" s="22">
        <v>118.7697544371505</v>
      </c>
      <c r="T65" s="22">
        <v>131.95964016532943</v>
      </c>
      <c r="U65" s="22">
        <v>109.82251398006322</v>
      </c>
      <c r="V65" s="22">
        <v>146.40773158278628</v>
      </c>
      <c r="W65" s="22">
        <v>167.93702893265257</v>
      </c>
      <c r="X65" s="22">
        <v>144.33503525407247</v>
      </c>
      <c r="Y65" s="22">
        <v>159.10527595429127</v>
      </c>
      <c r="Z65" s="22">
        <v>167.59056649647457</v>
      </c>
    </row>
  </sheetData>
  <sheetProtection autoFilter="0"/>
  <printOptions horizontalCentered="1"/>
  <pageMargins left="0.31496062992125984" right="0.31496062992125984" top="0.74803149606299213" bottom="0.55118110236220474" header="0.31496062992125984" footer="0.31496062992125984"/>
  <pageSetup paperSize="9" orientation="portrait" r:id="rId1"/>
  <headerFooter>
    <oddFooter>&amp;L&amp;F&amp;CPage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02FF9-34D0-48A3-9FD9-17B8DB66D3BD}">
  <sheetPr>
    <tabColor theme="4" tint="0.39997558519241921"/>
  </sheetPr>
  <dimension ref="B3:K11"/>
  <sheetViews>
    <sheetView zoomScaleNormal="100" workbookViewId="0">
      <selection activeCell="L8" sqref="L8"/>
    </sheetView>
  </sheetViews>
  <sheetFormatPr defaultRowHeight="13.5" customHeight="1" x14ac:dyDescent="0.2"/>
  <cols>
    <col min="1" max="1" width="9.140625" style="175"/>
    <col min="2" max="2" width="14.85546875" style="175" bestFit="1" customWidth="1"/>
    <col min="3" max="16384" width="9.140625" style="175"/>
  </cols>
  <sheetData>
    <row r="3" spans="2:11" ht="13.5" customHeight="1" x14ac:dyDescent="0.2">
      <c r="B3" s="153" t="s">
        <v>433</v>
      </c>
    </row>
    <row r="4" spans="2:11" ht="13.5" customHeight="1" x14ac:dyDescent="0.2">
      <c r="B4" s="154" t="s">
        <v>434</v>
      </c>
    </row>
    <row r="6" spans="2:11" ht="13.5" customHeight="1" x14ac:dyDescent="0.2">
      <c r="B6" s="13" t="s">
        <v>146</v>
      </c>
    </row>
    <row r="9" spans="2:11" ht="13.5" customHeight="1" x14ac:dyDescent="0.2">
      <c r="C9" s="175">
        <v>2015</v>
      </c>
      <c r="D9" s="175">
        <v>2016</v>
      </c>
      <c r="E9" s="175">
        <v>2017</v>
      </c>
      <c r="F9" s="175">
        <v>2018</v>
      </c>
      <c r="G9" s="175">
        <v>2019</v>
      </c>
      <c r="H9" s="175">
        <v>2020</v>
      </c>
      <c r="I9" s="175">
        <v>2021</v>
      </c>
      <c r="J9" s="175">
        <v>2022</v>
      </c>
      <c r="K9" s="175">
        <v>2023</v>
      </c>
    </row>
    <row r="10" spans="2:11" ht="13.5" customHeight="1" x14ac:dyDescent="0.2">
      <c r="B10" s="175" t="s">
        <v>431</v>
      </c>
      <c r="C10" s="175">
        <v>100.02</v>
      </c>
      <c r="D10" s="175">
        <v>134.71</v>
      </c>
      <c r="E10" s="175">
        <v>120.06</v>
      </c>
      <c r="F10" s="175">
        <v>131.72</v>
      </c>
      <c r="G10" s="175">
        <v>165.41</v>
      </c>
      <c r="H10" s="175">
        <v>130.38</v>
      </c>
      <c r="I10" s="175">
        <v>134.84</v>
      </c>
      <c r="J10" s="175">
        <v>175.92</v>
      </c>
      <c r="K10" s="175">
        <v>216.41</v>
      </c>
    </row>
    <row r="11" spans="2:11" ht="13.5" customHeight="1" x14ac:dyDescent="0.2">
      <c r="B11" s="175" t="s">
        <v>432</v>
      </c>
      <c r="C11" s="180">
        <v>100</v>
      </c>
      <c r="D11" s="180"/>
      <c r="E11" s="180">
        <v>102.51</v>
      </c>
      <c r="F11" s="180">
        <v>104.23</v>
      </c>
      <c r="G11" s="180">
        <v>128.33000000000001</v>
      </c>
      <c r="H11" s="180">
        <v>120.49</v>
      </c>
      <c r="I11" s="180">
        <v>116.09</v>
      </c>
      <c r="J11" s="180">
        <v>132.87</v>
      </c>
      <c r="K11" s="180">
        <v>159.80000000000001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4" tint="0.39997558519241921"/>
    <outlinePr summaryBelow="0" summaryRight="0"/>
  </sheetPr>
  <dimension ref="B1:X41"/>
  <sheetViews>
    <sheetView showGridLines="0" zoomScaleNormal="100" workbookViewId="0">
      <selection activeCell="B41" sqref="B41"/>
    </sheetView>
  </sheetViews>
  <sheetFormatPr defaultColWidth="9.140625" defaultRowHeight="12.75" x14ac:dyDescent="0.2"/>
  <cols>
    <col min="1" max="1" width="4.42578125" style="167" customWidth="1"/>
    <col min="2" max="2" width="13.85546875" style="167" customWidth="1"/>
    <col min="3" max="10" width="13.140625" style="167" customWidth="1"/>
    <col min="11" max="17" width="9.140625" style="167"/>
    <col min="18" max="18" width="9.140625" style="167" customWidth="1"/>
    <col min="19" max="19" width="10.7109375" style="167" bestFit="1" customWidth="1"/>
    <col min="20" max="20" width="10.42578125" style="167" bestFit="1" customWidth="1"/>
    <col min="21" max="21" width="10.42578125" style="167" customWidth="1"/>
    <col min="22" max="23" width="9.140625" style="167"/>
    <col min="24" max="24" width="11.42578125" style="167" bestFit="1" customWidth="1"/>
    <col min="25" max="16384" width="9.140625" style="167"/>
  </cols>
  <sheetData>
    <row r="1" spans="2:24" s="8" customFormat="1" ht="30" customHeight="1" thickBot="1" x14ac:dyDescent="0.25">
      <c r="B1" s="8" t="s">
        <v>457</v>
      </c>
    </row>
    <row r="2" spans="2:24" ht="15" customHeight="1" thickTop="1" x14ac:dyDescent="0.2"/>
    <row r="3" spans="2:24" ht="15" customHeight="1" x14ac:dyDescent="0.2">
      <c r="B3" s="9" t="s">
        <v>435</v>
      </c>
    </row>
    <row r="4" spans="2:24" ht="15" customHeight="1" x14ac:dyDescent="0.2"/>
    <row r="5" spans="2:24" ht="15" customHeight="1" x14ac:dyDescent="0.2">
      <c r="B5" s="51"/>
      <c r="C5" s="192" t="s">
        <v>82</v>
      </c>
      <c r="D5" s="193"/>
      <c r="E5" s="193"/>
      <c r="F5" s="194"/>
      <c r="G5" s="195" t="s">
        <v>103</v>
      </c>
      <c r="H5" s="193"/>
      <c r="I5" s="193"/>
      <c r="J5" s="193"/>
    </row>
    <row r="6" spans="2:24" ht="30" customHeight="1" x14ac:dyDescent="0.2">
      <c r="B6" s="52"/>
      <c r="C6" s="53" t="s">
        <v>122</v>
      </c>
      <c r="D6" s="54" t="s">
        <v>123</v>
      </c>
      <c r="E6" s="54" t="s">
        <v>86</v>
      </c>
      <c r="F6" s="55" t="s">
        <v>87</v>
      </c>
      <c r="G6" s="53" t="s">
        <v>122</v>
      </c>
      <c r="H6" s="54" t="s">
        <v>123</v>
      </c>
      <c r="I6" s="54" t="s">
        <v>86</v>
      </c>
      <c r="J6" s="55" t="s">
        <v>87</v>
      </c>
    </row>
    <row r="7" spans="2:24" x14ac:dyDescent="0.2">
      <c r="B7" s="56"/>
      <c r="C7" s="189">
        <v>1000</v>
      </c>
      <c r="D7" s="190"/>
      <c r="E7" s="190"/>
      <c r="F7" s="191"/>
      <c r="G7" s="190" t="s">
        <v>121</v>
      </c>
      <c r="H7" s="190"/>
      <c r="I7" s="190"/>
      <c r="J7" s="190"/>
      <c r="Q7" s="42" t="s">
        <v>82</v>
      </c>
    </row>
    <row r="8" spans="2:24" x14ac:dyDescent="0.2">
      <c r="B8" s="57" t="s">
        <v>119</v>
      </c>
      <c r="C8" s="58">
        <v>423636.76799999998</v>
      </c>
      <c r="D8" s="59">
        <v>238754.54300000001</v>
      </c>
      <c r="E8" s="59">
        <v>2247528.537</v>
      </c>
      <c r="F8" s="60">
        <v>82247.92</v>
      </c>
      <c r="G8" s="61">
        <v>799.42060000000004</v>
      </c>
      <c r="H8" s="61">
        <v>463.43959999999998</v>
      </c>
      <c r="I8" s="61">
        <v>7459.7835999999998</v>
      </c>
      <c r="J8" s="61">
        <v>317.2534</v>
      </c>
      <c r="R8" s="62" t="s">
        <v>97</v>
      </c>
      <c r="S8" s="62" t="s">
        <v>98</v>
      </c>
      <c r="T8" s="62" t="s">
        <v>82</v>
      </c>
      <c r="U8" s="62" t="s">
        <v>99</v>
      </c>
    </row>
    <row r="9" spans="2:24" ht="12.75" customHeight="1" x14ac:dyDescent="0.2">
      <c r="B9" s="63" t="s">
        <v>0</v>
      </c>
      <c r="C9" s="64">
        <v>19307.261999999999</v>
      </c>
      <c r="D9" s="65">
        <v>9488.9279999999999</v>
      </c>
      <c r="E9" s="65">
        <v>225022.42499999999</v>
      </c>
      <c r="F9" s="66">
        <v>1079.8820000000001</v>
      </c>
      <c r="G9" s="67">
        <v>45.684399999999997</v>
      </c>
      <c r="H9" s="67">
        <v>16.809799999999999</v>
      </c>
      <c r="I9" s="67">
        <v>916.85889999999995</v>
      </c>
      <c r="J9" s="67">
        <v>4.4476000000000004</v>
      </c>
      <c r="Q9" s="68" t="s">
        <v>93</v>
      </c>
      <c r="R9" s="69">
        <v>1</v>
      </c>
      <c r="S9" s="70" t="str">
        <f>INDEX($B$9:$B$35,MATCH(T9,$C$9:$C$35,0))</f>
        <v>Netherlands</v>
      </c>
      <c r="T9" s="71">
        <f>LARGE($C$9:$C$35,R9)</f>
        <v>293279.76500000001</v>
      </c>
      <c r="U9" s="72">
        <f>100*T9/$C$8</f>
        <v>69.229062997666915</v>
      </c>
      <c r="W9" s="12"/>
      <c r="X9" s="43"/>
    </row>
    <row r="10" spans="2:24" ht="12.75" customHeight="1" x14ac:dyDescent="0.2">
      <c r="B10" s="73" t="s">
        <v>1</v>
      </c>
      <c r="C10" s="74" t="s">
        <v>36</v>
      </c>
      <c r="D10" s="75">
        <v>0.45400000000000001</v>
      </c>
      <c r="E10" s="75">
        <v>619.01199999999994</v>
      </c>
      <c r="F10" s="76" t="s">
        <v>36</v>
      </c>
      <c r="G10" s="77" t="s">
        <v>36</v>
      </c>
      <c r="H10" s="77">
        <v>1E-3</v>
      </c>
      <c r="I10" s="77">
        <v>1.9133</v>
      </c>
      <c r="J10" s="77" t="s">
        <v>36</v>
      </c>
      <c r="Q10" s="78"/>
      <c r="R10" s="79">
        <v>2</v>
      </c>
      <c r="S10" s="80" t="str">
        <f>INDEX($B$9:$B$35,MATCH(T10,$C$9:$C$35,0))</f>
        <v>France</v>
      </c>
      <c r="T10" s="81">
        <f>LARGE($C$9:$C$35,R10)</f>
        <v>45397.892999999996</v>
      </c>
      <c r="U10" s="82">
        <f t="shared" ref="U10:U11" si="0">100*T10/$C$8</f>
        <v>10.716230608198767</v>
      </c>
      <c r="W10" s="12"/>
      <c r="X10" s="43"/>
    </row>
    <row r="11" spans="2:24" ht="12.75" customHeight="1" x14ac:dyDescent="0.2">
      <c r="B11" s="73" t="s">
        <v>2</v>
      </c>
      <c r="C11" s="74">
        <v>398.61799999999999</v>
      </c>
      <c r="D11" s="75">
        <v>2460.3139999999999</v>
      </c>
      <c r="E11" s="75">
        <v>12275.222</v>
      </c>
      <c r="F11" s="76">
        <v>181.47900000000001</v>
      </c>
      <c r="G11" s="77">
        <v>0.94120000000000004</v>
      </c>
      <c r="H11" s="77">
        <v>3.4664999999999999</v>
      </c>
      <c r="I11" s="77">
        <v>25.085999999999999</v>
      </c>
      <c r="J11" s="77">
        <v>1.4925999999999999</v>
      </c>
      <c r="Q11" s="83"/>
      <c r="R11" s="84">
        <v>3</v>
      </c>
      <c r="S11" s="85" t="str">
        <f>INDEX($B$9:$B$35,MATCH(T11,$C$9:$C$35,0))</f>
        <v>Germany</v>
      </c>
      <c r="T11" s="86">
        <f>LARGE($C$9:$C$35,R11)</f>
        <v>34830.875999999997</v>
      </c>
      <c r="U11" s="87">
        <f t="shared" si="0"/>
        <v>8.2218727530278954</v>
      </c>
      <c r="W11" s="12"/>
      <c r="X11" s="43"/>
    </row>
    <row r="12" spans="2:24" ht="12.75" customHeight="1" x14ac:dyDescent="0.2">
      <c r="B12" s="73" t="s">
        <v>3</v>
      </c>
      <c r="C12" s="74">
        <v>12698.053</v>
      </c>
      <c r="D12" s="75">
        <v>13.045</v>
      </c>
      <c r="E12" s="75">
        <v>22488.300999999999</v>
      </c>
      <c r="F12" s="76">
        <v>52.024999999999999</v>
      </c>
      <c r="G12" s="77">
        <v>20.137599999999999</v>
      </c>
      <c r="H12" s="77">
        <v>1.5599999999999999E-2</v>
      </c>
      <c r="I12" s="77">
        <v>74.7376</v>
      </c>
      <c r="J12" s="77">
        <v>0.16869999999999999</v>
      </c>
      <c r="Q12" s="68" t="s">
        <v>94</v>
      </c>
      <c r="R12" s="69">
        <v>1</v>
      </c>
      <c r="S12" s="70" t="str">
        <f>INDEX($B$9:$B$35,MATCH(T12,$D$9:$D$35,0))</f>
        <v>Spain</v>
      </c>
      <c r="T12" s="71">
        <f>LARGE($D$9:$D$35,R12)</f>
        <v>72233.817999999999</v>
      </c>
      <c r="U12" s="72">
        <f>100*T12/$D$8</f>
        <v>30.254426614198497</v>
      </c>
    </row>
    <row r="13" spans="2:24" ht="12.75" customHeight="1" x14ac:dyDescent="0.2">
      <c r="B13" s="73" t="s">
        <v>35</v>
      </c>
      <c r="C13" s="74">
        <v>34830.875999999997</v>
      </c>
      <c r="D13" s="75">
        <v>8658.8539999999994</v>
      </c>
      <c r="E13" s="75">
        <v>487077.86499999999</v>
      </c>
      <c r="F13" s="76">
        <v>14739.691999999999</v>
      </c>
      <c r="G13" s="77">
        <v>61.009</v>
      </c>
      <c r="H13" s="77">
        <v>16.336600000000001</v>
      </c>
      <c r="I13" s="77">
        <v>1966.4618</v>
      </c>
      <c r="J13" s="77">
        <v>92.495999999999995</v>
      </c>
      <c r="Q13" s="78"/>
      <c r="R13" s="79">
        <v>2</v>
      </c>
      <c r="S13" s="80" t="str">
        <f>INDEX($B$9:$B$35,MATCH(T13,$D$9:$D$35,0))</f>
        <v>Italy</v>
      </c>
      <c r="T13" s="81">
        <f>LARGE($D$9:$D$35,R13)</f>
        <v>41866.114000000001</v>
      </c>
      <c r="U13" s="82">
        <f t="shared" ref="U13:U14" si="1">100*T13/$D$8</f>
        <v>17.53521146611229</v>
      </c>
    </row>
    <row r="14" spans="2:24" ht="12.75" customHeight="1" x14ac:dyDescent="0.2">
      <c r="B14" s="73" t="s">
        <v>4</v>
      </c>
      <c r="C14" s="74">
        <v>11.358000000000001</v>
      </c>
      <c r="D14" s="75">
        <v>5.6230000000000002</v>
      </c>
      <c r="E14" s="75">
        <v>2497.0320000000002</v>
      </c>
      <c r="F14" s="76" t="s">
        <v>36</v>
      </c>
      <c r="G14" s="77">
        <v>1.06E-2</v>
      </c>
      <c r="H14" s="77">
        <v>5.1000000000000004E-3</v>
      </c>
      <c r="I14" s="77">
        <v>6.7222999999999997</v>
      </c>
      <c r="J14" s="77" t="s">
        <v>36</v>
      </c>
      <c r="Q14" s="83"/>
      <c r="R14" s="84">
        <v>3</v>
      </c>
      <c r="S14" s="85" t="str">
        <f>INDEX($B$9:$B$35,MATCH(T14,$D$9:$D$35,0))</f>
        <v>France</v>
      </c>
      <c r="T14" s="86">
        <f>LARGE($D$9:$D$35,R14)</f>
        <v>29947.628000000001</v>
      </c>
      <c r="U14" s="87">
        <f t="shared" si="1"/>
        <v>12.54327043318292</v>
      </c>
    </row>
    <row r="15" spans="2:24" ht="12.75" customHeight="1" x14ac:dyDescent="0.2">
      <c r="B15" s="73" t="s">
        <v>5</v>
      </c>
      <c r="C15" s="74" t="s">
        <v>36</v>
      </c>
      <c r="D15" s="75" t="s">
        <v>36</v>
      </c>
      <c r="E15" s="75">
        <v>19.492999999999999</v>
      </c>
      <c r="F15" s="76" t="s">
        <v>36</v>
      </c>
      <c r="G15" s="77" t="s">
        <v>36</v>
      </c>
      <c r="H15" s="77" t="s">
        <v>36</v>
      </c>
      <c r="I15" s="77">
        <v>1.9599999999999999E-2</v>
      </c>
      <c r="J15" s="77" t="s">
        <v>36</v>
      </c>
      <c r="Q15" s="68" t="s">
        <v>95</v>
      </c>
      <c r="R15" s="69">
        <v>1</v>
      </c>
      <c r="S15" s="70" t="str">
        <f>INDEX($B$9:$B$35,MATCH(T15,$E$9:$E$35,0))</f>
        <v>France</v>
      </c>
      <c r="T15" s="71">
        <f>LARGE($E$9:$E$35,R15)</f>
        <v>787782.00399999996</v>
      </c>
      <c r="U15" s="72">
        <f>100*T15/$E$8</f>
        <v>35.051034548888573</v>
      </c>
    </row>
    <row r="16" spans="2:24" ht="12.75" customHeight="1" x14ac:dyDescent="0.2">
      <c r="B16" s="73" t="s">
        <v>6</v>
      </c>
      <c r="C16" s="74">
        <v>84.66</v>
      </c>
      <c r="D16" s="75">
        <v>7259.0609999999997</v>
      </c>
      <c r="E16" s="75">
        <v>11206.662</v>
      </c>
      <c r="F16" s="76">
        <v>22.632000000000001</v>
      </c>
      <c r="G16" s="77">
        <v>0.12690000000000001</v>
      </c>
      <c r="H16" s="77">
        <v>13.196099999999999</v>
      </c>
      <c r="I16" s="77">
        <v>27.338799999999999</v>
      </c>
      <c r="J16" s="77">
        <v>2.69E-2</v>
      </c>
      <c r="Q16" s="78"/>
      <c r="R16" s="79">
        <v>2</v>
      </c>
      <c r="S16" s="80" t="str">
        <f>INDEX($B$9:$B$35,MATCH(T16,$E$9:$E$35,0))</f>
        <v>Germany</v>
      </c>
      <c r="T16" s="81">
        <f>LARGE($E$9:$E$35,R16)</f>
        <v>487077.86499999999</v>
      </c>
      <c r="U16" s="82">
        <f>100*T16/$E$8</f>
        <v>21.67170992409962</v>
      </c>
    </row>
    <row r="17" spans="2:21" ht="12.75" customHeight="1" x14ac:dyDescent="0.2">
      <c r="B17" s="73" t="s">
        <v>7</v>
      </c>
      <c r="C17" s="74">
        <v>7121.8630000000003</v>
      </c>
      <c r="D17" s="75">
        <v>72233.817999999999</v>
      </c>
      <c r="E17" s="75">
        <v>112250.084</v>
      </c>
      <c r="F17" s="76">
        <v>1047.6289999999999</v>
      </c>
      <c r="G17" s="77">
        <v>13.200799999999999</v>
      </c>
      <c r="H17" s="77">
        <v>132.45089999999999</v>
      </c>
      <c r="I17" s="77">
        <v>228.6867</v>
      </c>
      <c r="J17" s="77">
        <v>1.7314000000000001</v>
      </c>
      <c r="Q17" s="83"/>
      <c r="R17" s="84">
        <v>3</v>
      </c>
      <c r="S17" s="85" t="str">
        <f>INDEX($B$9:$B$35,MATCH(T17,$E$9:$E$35,0))</f>
        <v>Netherlands</v>
      </c>
      <c r="T17" s="86">
        <f>LARGE($E$9:$E$35,R17)</f>
        <v>469339.28100000002</v>
      </c>
      <c r="U17" s="87">
        <f>100*T17/$E$8</f>
        <v>20.882461480398991</v>
      </c>
    </row>
    <row r="18" spans="2:21" ht="12.75" customHeight="1" x14ac:dyDescent="0.2">
      <c r="B18" s="73" t="s">
        <v>8</v>
      </c>
      <c r="C18" s="74">
        <v>45397.892999999996</v>
      </c>
      <c r="D18" s="75">
        <v>29947.628000000001</v>
      </c>
      <c r="E18" s="75">
        <v>787782.00399999996</v>
      </c>
      <c r="F18" s="76">
        <v>47604.394</v>
      </c>
      <c r="G18" s="77">
        <v>98.229100000000003</v>
      </c>
      <c r="H18" s="77">
        <v>92.234899999999996</v>
      </c>
      <c r="I18" s="77">
        <v>2321.1592999999998</v>
      </c>
      <c r="J18" s="77">
        <v>176.53110000000001</v>
      </c>
      <c r="Q18" s="68" t="s">
        <v>96</v>
      </c>
      <c r="R18" s="69">
        <v>1</v>
      </c>
      <c r="S18" s="70" t="str">
        <f>INDEX($B$9:$B$35,MATCH(T18,$F$9:$F$35,0))</f>
        <v>France</v>
      </c>
      <c r="T18" s="71">
        <f>LARGE($F$9:$F$35,R18)</f>
        <v>47604.394</v>
      </c>
      <c r="U18" s="72">
        <f>100*T18/$F$8</f>
        <v>57.879146366254616</v>
      </c>
    </row>
    <row r="19" spans="2:21" ht="12.75" customHeight="1" x14ac:dyDescent="0.2">
      <c r="B19" s="73" t="s">
        <v>9</v>
      </c>
      <c r="C19" s="74">
        <v>51.000999999999998</v>
      </c>
      <c r="D19" s="75">
        <v>978.76800000000003</v>
      </c>
      <c r="E19" s="75">
        <v>419.56900000000002</v>
      </c>
      <c r="F19" s="76" t="s">
        <v>36</v>
      </c>
      <c r="G19" s="77">
        <v>6.7799999999999999E-2</v>
      </c>
      <c r="H19" s="77">
        <v>1.6211</v>
      </c>
      <c r="I19" s="77">
        <v>0.75360000000000005</v>
      </c>
      <c r="J19" s="77" t="s">
        <v>36</v>
      </c>
      <c r="Q19" s="78"/>
      <c r="R19" s="79">
        <v>2</v>
      </c>
      <c r="S19" s="80" t="str">
        <f>INDEX($B$9:$B$35,MATCH(T19,$F$9:$F$35,0))</f>
        <v>Germany</v>
      </c>
      <c r="T19" s="81">
        <f>LARGE($F$9:$F$35,R19)</f>
        <v>14739.691999999999</v>
      </c>
      <c r="U19" s="82">
        <f t="shared" ref="U19:U20" si="2">100*T19/$F$8</f>
        <v>17.921051377347901</v>
      </c>
    </row>
    <row r="20" spans="2:21" ht="12.75" customHeight="1" x14ac:dyDescent="0.2">
      <c r="B20" s="73" t="s">
        <v>10</v>
      </c>
      <c r="C20" s="74">
        <v>1132.8489999999999</v>
      </c>
      <c r="D20" s="75">
        <v>41866.114000000001</v>
      </c>
      <c r="E20" s="75">
        <v>15701.322</v>
      </c>
      <c r="F20" s="76">
        <v>454.27100000000002</v>
      </c>
      <c r="G20" s="77">
        <v>1.4933000000000001</v>
      </c>
      <c r="H20" s="77">
        <v>71.818799999999996</v>
      </c>
      <c r="I20" s="77">
        <v>19.4055</v>
      </c>
      <c r="J20" s="77">
        <v>0.79400000000000004</v>
      </c>
      <c r="Q20" s="83"/>
      <c r="R20" s="84">
        <v>3</v>
      </c>
      <c r="S20" s="85" t="str">
        <f>INDEX($B$9:$B$35,MATCH(T20,$F$9:$F$35,0))</f>
        <v>Netherlands</v>
      </c>
      <c r="T20" s="86">
        <f>LARGE($F$9:$F$35,R20)</f>
        <v>11523.311</v>
      </c>
      <c r="U20" s="87">
        <f t="shared" si="2"/>
        <v>14.010458866315401</v>
      </c>
    </row>
    <row r="21" spans="2:21" ht="12.75" customHeight="1" x14ac:dyDescent="0.2">
      <c r="B21" s="73" t="s">
        <v>11</v>
      </c>
      <c r="C21" s="74">
        <v>432.86</v>
      </c>
      <c r="D21" s="75">
        <v>23694.373</v>
      </c>
      <c r="E21" s="75">
        <v>10023.868</v>
      </c>
      <c r="F21" s="76" t="s">
        <v>36</v>
      </c>
      <c r="G21" s="77">
        <v>0.66930000000000001</v>
      </c>
      <c r="H21" s="77">
        <v>34.452500000000001</v>
      </c>
      <c r="I21" s="77">
        <v>13.9061</v>
      </c>
      <c r="J21" s="77" t="s">
        <v>36</v>
      </c>
    </row>
    <row r="22" spans="2:21" ht="12.75" customHeight="1" x14ac:dyDescent="0.2">
      <c r="B22" s="73" t="s">
        <v>12</v>
      </c>
      <c r="C22" s="74">
        <v>28.236000000000001</v>
      </c>
      <c r="D22" s="75">
        <v>957.95899999999995</v>
      </c>
      <c r="E22" s="75">
        <v>5159.2259999999997</v>
      </c>
      <c r="F22" s="76">
        <v>2.109</v>
      </c>
      <c r="G22" s="77">
        <v>6.5000000000000002E-2</v>
      </c>
      <c r="H22" s="77">
        <v>1.6797</v>
      </c>
      <c r="I22" s="77">
        <v>14.6745</v>
      </c>
      <c r="J22" s="77">
        <v>4.0000000000000002E-4</v>
      </c>
    </row>
    <row r="23" spans="2:21" ht="12.75" customHeight="1" x14ac:dyDescent="0.2">
      <c r="B23" s="73" t="s">
        <v>13</v>
      </c>
      <c r="C23" s="74">
        <v>61.341999999999999</v>
      </c>
      <c r="D23" s="75">
        <v>26.984000000000002</v>
      </c>
      <c r="E23" s="75">
        <v>3048.8409999999999</v>
      </c>
      <c r="F23" s="76">
        <v>47.523000000000003</v>
      </c>
      <c r="G23" s="77">
        <v>0.10440000000000001</v>
      </c>
      <c r="H23" s="77">
        <v>3.3000000000000002E-2</v>
      </c>
      <c r="I23" s="77">
        <v>8.8496000000000006</v>
      </c>
      <c r="J23" s="77">
        <v>0.31690000000000002</v>
      </c>
      <c r="Q23" s="42" t="s">
        <v>100</v>
      </c>
    </row>
    <row r="24" spans="2:21" ht="12.75" customHeight="1" x14ac:dyDescent="0.2">
      <c r="B24" s="73" t="s">
        <v>15</v>
      </c>
      <c r="C24" s="74">
        <v>1518.0050000000001</v>
      </c>
      <c r="D24" s="75">
        <v>1510.365</v>
      </c>
      <c r="E24" s="75">
        <v>1050.7919999999999</v>
      </c>
      <c r="F24" s="76">
        <v>10.432</v>
      </c>
      <c r="G24" s="77">
        <v>1.4655</v>
      </c>
      <c r="H24" s="77">
        <v>4.2866999999999997</v>
      </c>
      <c r="I24" s="77">
        <v>0.74080000000000001</v>
      </c>
      <c r="J24" s="77">
        <v>5.0000000000000001E-3</v>
      </c>
      <c r="R24" s="62" t="s">
        <v>97</v>
      </c>
      <c r="S24" s="62" t="s">
        <v>98</v>
      </c>
      <c r="T24" s="62" t="s">
        <v>82</v>
      </c>
      <c r="U24" s="62" t="s">
        <v>99</v>
      </c>
    </row>
    <row r="25" spans="2:21" ht="12.75" customHeight="1" x14ac:dyDescent="0.2">
      <c r="B25" s="73" t="s">
        <v>16</v>
      </c>
      <c r="C25" s="74">
        <v>219.79900000000001</v>
      </c>
      <c r="D25" s="75">
        <v>966.68899999999996</v>
      </c>
      <c r="E25" s="75">
        <v>246.70699999999999</v>
      </c>
      <c r="F25" s="76">
        <v>0.317</v>
      </c>
      <c r="G25" s="77">
        <v>0.11219999999999999</v>
      </c>
      <c r="H25" s="77">
        <v>2.5512000000000001</v>
      </c>
      <c r="I25" s="77">
        <v>0.19589999999999999</v>
      </c>
      <c r="J25" s="77">
        <v>5.0000000000000001E-4</v>
      </c>
      <c r="Q25" s="68" t="s">
        <v>93</v>
      </c>
      <c r="R25" s="69">
        <v>1</v>
      </c>
      <c r="S25" s="70" t="str">
        <f>INDEX($B$9:$B$35,MATCH(T25,$G$9:$G$35,0))</f>
        <v>Netherlands</v>
      </c>
      <c r="T25" s="71">
        <f>LARGE($G$9:$G$35,R25)</f>
        <v>543.53639999999996</v>
      </c>
      <c r="U25" s="72">
        <f>100*T25/$G$8</f>
        <v>67.991292693733428</v>
      </c>
    </row>
    <row r="26" spans="2:21" ht="12.75" customHeight="1" x14ac:dyDescent="0.2">
      <c r="B26" s="73" t="s">
        <v>17</v>
      </c>
      <c r="C26" s="74" t="s">
        <v>36</v>
      </c>
      <c r="D26" s="75">
        <v>83.099000000000004</v>
      </c>
      <c r="E26" s="75">
        <v>83</v>
      </c>
      <c r="F26" s="76" t="s">
        <v>36</v>
      </c>
      <c r="G26" s="77" t="s">
        <v>36</v>
      </c>
      <c r="H26" s="77">
        <v>0.10199999999999999</v>
      </c>
      <c r="I26" s="77">
        <v>0.1</v>
      </c>
      <c r="J26" s="77" t="s">
        <v>36</v>
      </c>
      <c r="Q26" s="78"/>
      <c r="R26" s="79">
        <v>2</v>
      </c>
      <c r="S26" s="80" t="str">
        <f>INDEX($B$9:$B$35,MATCH(T26,$G$9:$G$35,0))</f>
        <v>France</v>
      </c>
      <c r="T26" s="81">
        <f>LARGE($G$9:$G$35,R26)</f>
        <v>98.229100000000003</v>
      </c>
      <c r="U26" s="82">
        <f t="shared" ref="U26:U27" si="3">100*T26/$G$8</f>
        <v>12.287536748490092</v>
      </c>
    </row>
    <row r="27" spans="2:21" ht="12.75" customHeight="1" x14ac:dyDescent="0.2">
      <c r="B27" s="73" t="s">
        <v>14</v>
      </c>
      <c r="C27" s="74">
        <v>293279.76500000001</v>
      </c>
      <c r="D27" s="75">
        <v>13402.575000000001</v>
      </c>
      <c r="E27" s="75">
        <v>469339.28100000002</v>
      </c>
      <c r="F27" s="76">
        <v>11523.311</v>
      </c>
      <c r="G27" s="77">
        <v>543.53639999999996</v>
      </c>
      <c r="H27" s="77">
        <v>24.069400000000002</v>
      </c>
      <c r="I27" s="77">
        <v>1644.1858999999999</v>
      </c>
      <c r="J27" s="77">
        <v>23.919699999999999</v>
      </c>
      <c r="Q27" s="83"/>
      <c r="R27" s="84">
        <v>3</v>
      </c>
      <c r="S27" s="85" t="str">
        <f>INDEX($B$9:$B$35,MATCH(T27,$G$9:$G$35,0))</f>
        <v>Germany</v>
      </c>
      <c r="T27" s="86">
        <f>LARGE($G$9:$G$35,R27)</f>
        <v>61.009</v>
      </c>
      <c r="U27" s="87">
        <f t="shared" si="3"/>
        <v>7.6316522241233207</v>
      </c>
    </row>
    <row r="28" spans="2:21" ht="12.75" customHeight="1" x14ac:dyDescent="0.2">
      <c r="B28" s="73" t="s">
        <v>18</v>
      </c>
      <c r="C28" s="74">
        <v>2193.9760000000001</v>
      </c>
      <c r="D28" s="75">
        <v>113.33</v>
      </c>
      <c r="E28" s="75">
        <v>5815.1059999999998</v>
      </c>
      <c r="F28" s="76">
        <v>1529.9059999999999</v>
      </c>
      <c r="G28" s="77">
        <v>5.0894000000000004</v>
      </c>
      <c r="H28" s="77">
        <v>0.1114</v>
      </c>
      <c r="I28" s="77">
        <v>19.076699999999999</v>
      </c>
      <c r="J28" s="77">
        <v>4.7896999999999998</v>
      </c>
      <c r="Q28" s="68" t="s">
        <v>94</v>
      </c>
      <c r="R28" s="69">
        <v>1</v>
      </c>
      <c r="S28" s="70" t="str">
        <f>INDEX($B$9:$B$35,MATCH(T28,$H$9:$H$35,0))</f>
        <v>Spain</v>
      </c>
      <c r="T28" s="71">
        <f>LARGE($H$9:$H$35,R28)</f>
        <v>132.45089999999999</v>
      </c>
      <c r="U28" s="72">
        <f>100*T28/$H$8</f>
        <v>28.579970291705756</v>
      </c>
    </row>
    <row r="29" spans="2:21" ht="12.75" customHeight="1" x14ac:dyDescent="0.2">
      <c r="B29" s="73" t="s">
        <v>19</v>
      </c>
      <c r="C29" s="74">
        <v>792.81500000000005</v>
      </c>
      <c r="D29" s="75">
        <v>3229.797</v>
      </c>
      <c r="E29" s="75">
        <v>12346.97</v>
      </c>
      <c r="F29" s="76">
        <v>114.389</v>
      </c>
      <c r="G29" s="77">
        <v>2.0686</v>
      </c>
      <c r="H29" s="77">
        <v>7.4977999999999998</v>
      </c>
      <c r="I29" s="77">
        <v>30.1785</v>
      </c>
      <c r="J29" s="77">
        <v>0.62970000000000004</v>
      </c>
      <c r="Q29" s="78"/>
      <c r="R29" s="79">
        <v>2</v>
      </c>
      <c r="S29" s="80" t="str">
        <f>INDEX($B$9:$B$35,MATCH(T29,$H$9:$H$35,0))</f>
        <v>France</v>
      </c>
      <c r="T29" s="81">
        <f>LARGE($H$9:$H$35,R29)</f>
        <v>92.234899999999996</v>
      </c>
      <c r="U29" s="82">
        <f t="shared" ref="U29:U30" si="4">100*T29/$H$8</f>
        <v>19.902248318874779</v>
      </c>
    </row>
    <row r="30" spans="2:21" ht="12.75" customHeight="1" x14ac:dyDescent="0.2">
      <c r="B30" s="73" t="s">
        <v>20</v>
      </c>
      <c r="C30" s="74">
        <v>3283.799</v>
      </c>
      <c r="D30" s="75">
        <v>61.89</v>
      </c>
      <c r="E30" s="75">
        <v>34776.235999999997</v>
      </c>
      <c r="F30" s="76">
        <v>2662.2890000000002</v>
      </c>
      <c r="G30" s="77">
        <v>3.9548999999999999</v>
      </c>
      <c r="H30" s="77">
        <v>8.9399999999999993E-2</v>
      </c>
      <c r="I30" s="77">
        <v>83.941599999999994</v>
      </c>
      <c r="J30" s="77">
        <v>7.1280999999999999</v>
      </c>
      <c r="Q30" s="83"/>
      <c r="R30" s="84">
        <v>3</v>
      </c>
      <c r="S30" s="85" t="str">
        <f>INDEX($B$9:$B$35,MATCH(T30,$H$9:$H$35,0))</f>
        <v>Italy</v>
      </c>
      <c r="T30" s="86">
        <f>LARGE($H$9:$H$35,R30)</f>
        <v>71.818799999999996</v>
      </c>
      <c r="U30" s="87">
        <f t="shared" si="4"/>
        <v>15.496906177201947</v>
      </c>
    </row>
    <row r="31" spans="2:21" ht="12.75" customHeight="1" x14ac:dyDescent="0.2">
      <c r="B31" s="73" t="s">
        <v>21</v>
      </c>
      <c r="C31" s="74">
        <v>11.635999999999999</v>
      </c>
      <c r="D31" s="75">
        <v>1234.6859999999999</v>
      </c>
      <c r="E31" s="75">
        <v>1290.4649999999999</v>
      </c>
      <c r="F31" s="76">
        <v>5.7610000000000001</v>
      </c>
      <c r="G31" s="77">
        <v>2.2700000000000001E-2</v>
      </c>
      <c r="H31" s="77">
        <v>2.5558999999999998</v>
      </c>
      <c r="I31" s="77">
        <v>4.4520999999999997</v>
      </c>
      <c r="J31" s="77">
        <v>1.15E-2</v>
      </c>
      <c r="Q31" s="68" t="s">
        <v>95</v>
      </c>
      <c r="R31" s="69">
        <v>1</v>
      </c>
      <c r="S31" s="70" t="str">
        <f>INDEX($B$9:$B$35,MATCH(T31,$I$9:$I$35,0))</f>
        <v>France</v>
      </c>
      <c r="T31" s="71">
        <f>LARGE($I$9:$I$35,R31)</f>
        <v>2321.1592999999998</v>
      </c>
      <c r="U31" s="72">
        <f>100*T31/$I$8</f>
        <v>31.115638528710136</v>
      </c>
    </row>
    <row r="32" spans="2:21" ht="12.75" customHeight="1" x14ac:dyDescent="0.2">
      <c r="B32" s="73" t="s">
        <v>22</v>
      </c>
      <c r="C32" s="74">
        <v>42.179000000000002</v>
      </c>
      <c r="D32" s="75">
        <v>16491.3</v>
      </c>
      <c r="E32" s="75">
        <v>7969.9409999999998</v>
      </c>
      <c r="F32" s="76" t="s">
        <v>36</v>
      </c>
      <c r="G32" s="77">
        <v>4.8099999999999997E-2</v>
      </c>
      <c r="H32" s="77">
        <v>32.128799999999998</v>
      </c>
      <c r="I32" s="77">
        <v>12.502000000000001</v>
      </c>
      <c r="J32" s="77" t="s">
        <v>36</v>
      </c>
      <c r="Q32" s="78"/>
      <c r="R32" s="79">
        <v>2</v>
      </c>
      <c r="S32" s="80" t="str">
        <f>INDEX($B$9:$B$35,MATCH(T32,$I$9:$I$35,0))</f>
        <v>Germany</v>
      </c>
      <c r="T32" s="81">
        <f>LARGE($I$9:$I$35,R32)</f>
        <v>1966.4618</v>
      </c>
      <c r="U32" s="82">
        <f t="shared" ref="U32:U33" si="5">100*T32/$I$8</f>
        <v>26.360842424437084</v>
      </c>
    </row>
    <row r="33" spans="2:21" ht="12.75" customHeight="1" x14ac:dyDescent="0.2">
      <c r="B33" s="73" t="s">
        <v>23</v>
      </c>
      <c r="C33" s="74" t="s">
        <v>36</v>
      </c>
      <c r="D33" s="75">
        <v>19.195</v>
      </c>
      <c r="E33" s="75">
        <v>8455.2939999999999</v>
      </c>
      <c r="F33" s="76">
        <v>291.20400000000001</v>
      </c>
      <c r="G33" s="77" t="s">
        <v>36</v>
      </c>
      <c r="H33" s="77">
        <v>2.92E-2</v>
      </c>
      <c r="I33" s="77">
        <v>13.6439</v>
      </c>
      <c r="J33" s="77">
        <v>1.8545</v>
      </c>
      <c r="Q33" s="83"/>
      <c r="R33" s="84">
        <v>3</v>
      </c>
      <c r="S33" s="85" t="str">
        <f>INDEX($B$9:$B$35,MATCH(T33,$I$9:$I$35,0))</f>
        <v>Netherlands</v>
      </c>
      <c r="T33" s="86">
        <f>LARGE($I$9:$I$35,R33)</f>
        <v>1644.1858999999999</v>
      </c>
      <c r="U33" s="87">
        <f t="shared" si="5"/>
        <v>22.04066482571961</v>
      </c>
    </row>
    <row r="34" spans="2:21" ht="12.75" customHeight="1" x14ac:dyDescent="0.2">
      <c r="B34" s="73" t="s">
        <v>24</v>
      </c>
      <c r="C34" s="74">
        <v>15.824999999999999</v>
      </c>
      <c r="D34" s="75">
        <v>4.0449999999999999</v>
      </c>
      <c r="E34" s="75">
        <v>2531.3139999999999</v>
      </c>
      <c r="F34" s="76" t="s">
        <v>36</v>
      </c>
      <c r="G34" s="77">
        <v>2.5000000000000001E-2</v>
      </c>
      <c r="H34" s="77">
        <v>5.4000000000000003E-3</v>
      </c>
      <c r="I34" s="77">
        <v>8.3377999999999997</v>
      </c>
      <c r="J34" s="77" t="s">
        <v>36</v>
      </c>
      <c r="Q34" s="68" t="s">
        <v>96</v>
      </c>
      <c r="R34" s="69">
        <v>1</v>
      </c>
      <c r="S34" s="70" t="str">
        <f>INDEX($B$9:$B$35,MATCH(T34,$J$9:$J$35,0))</f>
        <v>France</v>
      </c>
      <c r="T34" s="71">
        <f>LARGE($J$9:$J$35,R34)</f>
        <v>176.53110000000001</v>
      </c>
      <c r="U34" s="72">
        <f>100*T34/$J$8</f>
        <v>55.643564418852563</v>
      </c>
    </row>
    <row r="35" spans="2:21" ht="12.75" customHeight="1" x14ac:dyDescent="0.2">
      <c r="B35" s="88" t="s">
        <v>25</v>
      </c>
      <c r="C35" s="89">
        <v>722.09799999999996</v>
      </c>
      <c r="D35" s="90">
        <v>4045.6489999999999</v>
      </c>
      <c r="E35" s="90">
        <v>8032.5050000000001</v>
      </c>
      <c r="F35" s="91">
        <v>878.67499999999995</v>
      </c>
      <c r="G35" s="92">
        <v>1.3585</v>
      </c>
      <c r="H35" s="92">
        <v>5.8907999999999996</v>
      </c>
      <c r="I35" s="92">
        <v>15.855</v>
      </c>
      <c r="J35" s="92">
        <v>0.90900000000000003</v>
      </c>
      <c r="Q35" s="78"/>
      <c r="R35" s="79">
        <v>2</v>
      </c>
      <c r="S35" s="80" t="str">
        <f>INDEX($B$9:$B$35,MATCH(T35,$J$9:$J$35,0))</f>
        <v>Germany</v>
      </c>
      <c r="T35" s="81">
        <f>LARGE($J$9:$J$35,R35)</f>
        <v>92.495999999999995</v>
      </c>
      <c r="U35" s="82">
        <f t="shared" ref="U35:U36" si="6">100*T35/$J$8</f>
        <v>29.155243095897475</v>
      </c>
    </row>
    <row r="36" spans="2:21" ht="11.25" customHeight="1" x14ac:dyDescent="0.2">
      <c r="Q36" s="83"/>
      <c r="R36" s="84">
        <v>3</v>
      </c>
      <c r="S36" s="85" t="str">
        <f>INDEX($B$9:$B$35,MATCH(T36,$J$9:$J$35,0))</f>
        <v>Netherlands</v>
      </c>
      <c r="T36" s="86">
        <f>LARGE($J$9:$J$35,R36)</f>
        <v>23.919699999999999</v>
      </c>
      <c r="U36" s="87">
        <f t="shared" si="6"/>
        <v>7.5396197487560412</v>
      </c>
    </row>
    <row r="37" spans="2:21" x14ac:dyDescent="0.2">
      <c r="B37" s="47" t="s">
        <v>38</v>
      </c>
    </row>
    <row r="38" spans="2:21" x14ac:dyDescent="0.2">
      <c r="B38" s="13" t="s">
        <v>416</v>
      </c>
    </row>
    <row r="39" spans="2:21" ht="15" customHeight="1" x14ac:dyDescent="0.2"/>
    <row r="41" spans="2:21" x14ac:dyDescent="0.2">
      <c r="B41" s="12"/>
    </row>
  </sheetData>
  <sheetProtection autoFilter="0"/>
  <mergeCells count="4">
    <mergeCell ref="C7:F7"/>
    <mergeCell ref="G7:J7"/>
    <mergeCell ref="C5:F5"/>
    <mergeCell ref="G5:J5"/>
  </mergeCells>
  <printOptions horizontalCentered="1"/>
  <pageMargins left="0.31496062992125984" right="0.31496062992125984" top="0.74803149606299213" bottom="0.55118110236220474" header="0.31496062992125984" footer="0.31496062992125984"/>
  <pageSetup paperSize="9" orientation="portrait" r:id="rId1"/>
  <headerFooter>
    <oddFooter>&amp;L&amp;F&amp;CPage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0.39997558519241921"/>
    <outlinePr summaryBelow="0" summaryRight="0"/>
  </sheetPr>
  <dimension ref="B1:U41"/>
  <sheetViews>
    <sheetView showGridLines="0" zoomScaleNormal="100" workbookViewId="0">
      <selection activeCell="A3" sqref="A3"/>
    </sheetView>
  </sheetViews>
  <sheetFormatPr defaultColWidth="9.140625" defaultRowHeight="12.75" x14ac:dyDescent="0.2"/>
  <cols>
    <col min="1" max="1" width="4.42578125" style="167" customWidth="1"/>
    <col min="2" max="2" width="13.85546875" style="167" customWidth="1"/>
    <col min="3" max="10" width="13.140625" style="167" customWidth="1"/>
    <col min="11" max="11" width="11.85546875" style="167" bestFit="1" customWidth="1"/>
    <col min="12" max="17" width="9.140625" style="167"/>
    <col min="18" max="18" width="9.140625" style="167" customWidth="1"/>
    <col min="19" max="19" width="19.140625" style="167" customWidth="1"/>
    <col min="20" max="20" width="10.42578125" style="167" bestFit="1" customWidth="1"/>
    <col min="21" max="21" width="10.42578125" style="167" customWidth="1"/>
    <col min="22" max="16384" width="9.140625" style="167"/>
  </cols>
  <sheetData>
    <row r="1" spans="2:21" s="8" customFormat="1" ht="30" customHeight="1" thickBot="1" x14ac:dyDescent="0.25">
      <c r="B1" s="8" t="s">
        <v>458</v>
      </c>
    </row>
    <row r="2" spans="2:21" ht="15" customHeight="1" thickTop="1" x14ac:dyDescent="0.2"/>
    <row r="3" spans="2:21" ht="15" customHeight="1" x14ac:dyDescent="0.2">
      <c r="B3" s="9" t="s">
        <v>436</v>
      </c>
    </row>
    <row r="4" spans="2:21" ht="15" customHeight="1" x14ac:dyDescent="0.2"/>
    <row r="5" spans="2:21" ht="15" customHeight="1" x14ac:dyDescent="0.2">
      <c r="B5" s="93"/>
      <c r="C5" s="192" t="s">
        <v>82</v>
      </c>
      <c r="D5" s="193"/>
      <c r="E5" s="193"/>
      <c r="F5" s="194"/>
      <c r="G5" s="195" t="s">
        <v>103</v>
      </c>
      <c r="H5" s="193"/>
      <c r="I5" s="193"/>
      <c r="J5" s="193"/>
    </row>
    <row r="6" spans="2:21" ht="30" customHeight="1" x14ac:dyDescent="0.2">
      <c r="B6" s="94"/>
      <c r="C6" s="53" t="s">
        <v>122</v>
      </c>
      <c r="D6" s="54" t="s">
        <v>123</v>
      </c>
      <c r="E6" s="54" t="s">
        <v>86</v>
      </c>
      <c r="F6" s="55" t="s">
        <v>87</v>
      </c>
      <c r="G6" s="53" t="s">
        <v>122</v>
      </c>
      <c r="H6" s="54" t="s">
        <v>123</v>
      </c>
      <c r="I6" s="54" t="s">
        <v>86</v>
      </c>
      <c r="J6" s="55" t="s">
        <v>87</v>
      </c>
    </row>
    <row r="7" spans="2:21" x14ac:dyDescent="0.2">
      <c r="B7" s="95"/>
      <c r="C7" s="189">
        <v>1000</v>
      </c>
      <c r="D7" s="190"/>
      <c r="E7" s="190"/>
      <c r="F7" s="191"/>
      <c r="G7" s="190" t="s">
        <v>121</v>
      </c>
      <c r="H7" s="190"/>
      <c r="I7" s="190"/>
      <c r="J7" s="190"/>
      <c r="Q7" s="42" t="s">
        <v>82</v>
      </c>
    </row>
    <row r="8" spans="2:21" x14ac:dyDescent="0.2">
      <c r="B8" s="49" t="s">
        <v>119</v>
      </c>
      <c r="C8" s="58">
        <v>392352.90299999999</v>
      </c>
      <c r="D8" s="59">
        <v>21418.21</v>
      </c>
      <c r="E8" s="59">
        <v>236131.02299999999</v>
      </c>
      <c r="F8" s="60">
        <v>13746.34</v>
      </c>
      <c r="G8" s="61">
        <v>535.09469999999999</v>
      </c>
      <c r="H8" s="61">
        <v>32.954799999999999</v>
      </c>
      <c r="I8" s="61">
        <v>515.46310000000005</v>
      </c>
      <c r="J8" s="61">
        <v>34.474400000000003</v>
      </c>
      <c r="K8" s="96"/>
      <c r="R8" s="62" t="s">
        <v>97</v>
      </c>
      <c r="S8" s="62" t="s">
        <v>98</v>
      </c>
      <c r="T8" s="62" t="s">
        <v>82</v>
      </c>
      <c r="U8" s="62" t="s">
        <v>99</v>
      </c>
    </row>
    <row r="9" spans="2:21" x14ac:dyDescent="0.2">
      <c r="B9" s="10" t="s">
        <v>0</v>
      </c>
      <c r="C9" s="64">
        <v>7561.9049999999997</v>
      </c>
      <c r="D9" s="65">
        <v>713.60799999999995</v>
      </c>
      <c r="E9" s="65">
        <v>7905.7280000000001</v>
      </c>
      <c r="F9" s="66">
        <v>124.458</v>
      </c>
      <c r="G9" s="67">
        <v>10.7301</v>
      </c>
      <c r="H9" s="67">
        <v>1.3391</v>
      </c>
      <c r="I9" s="67">
        <v>18.104099999999999</v>
      </c>
      <c r="J9" s="67">
        <v>0.32940000000000003</v>
      </c>
      <c r="K9" s="97"/>
      <c r="Q9" s="68" t="s">
        <v>93</v>
      </c>
      <c r="R9" s="69">
        <v>1</v>
      </c>
      <c r="S9" s="70" t="str">
        <f>INDEX($B$9:$B$35,MATCH(T9,$C$9:$C$35,0))</f>
        <v>Netherlands</v>
      </c>
      <c r="T9" s="71">
        <f>LARGE($C$9:$C$35,R9)</f>
        <v>264388.25400000002</v>
      </c>
      <c r="U9" s="72">
        <f>100*T9/$C$8</f>
        <v>67.385318670625466</v>
      </c>
    </row>
    <row r="10" spans="2:21" x14ac:dyDescent="0.2">
      <c r="B10" s="11" t="s">
        <v>1</v>
      </c>
      <c r="C10" s="74" t="s">
        <v>36</v>
      </c>
      <c r="D10" s="75">
        <v>0.129</v>
      </c>
      <c r="E10" s="75">
        <v>28.042999999999999</v>
      </c>
      <c r="F10" s="76" t="s">
        <v>36</v>
      </c>
      <c r="G10" s="77" t="s">
        <v>36</v>
      </c>
      <c r="H10" s="77">
        <v>2.0000000000000001E-4</v>
      </c>
      <c r="I10" s="77">
        <v>6.2899999999999998E-2</v>
      </c>
      <c r="J10" s="77" t="s">
        <v>36</v>
      </c>
      <c r="Q10" s="78"/>
      <c r="R10" s="79">
        <v>2</v>
      </c>
      <c r="S10" s="80" t="str">
        <f>INDEX($B$9:$B$35,MATCH(T10,$C$9:$C$35,0))</f>
        <v>France</v>
      </c>
      <c r="T10" s="81">
        <f>LARGE($C$9:$C$35,R10)</f>
        <v>63819.739000000001</v>
      </c>
      <c r="U10" s="82">
        <f t="shared" ref="U10:U11" si="0">100*T10/$C$8</f>
        <v>16.265902077446846</v>
      </c>
    </row>
    <row r="11" spans="2:21" x14ac:dyDescent="0.2">
      <c r="B11" s="11" t="s">
        <v>2</v>
      </c>
      <c r="C11" s="74" t="s">
        <v>36</v>
      </c>
      <c r="D11" s="75" t="s">
        <v>36</v>
      </c>
      <c r="E11" s="75">
        <v>49.037999999999997</v>
      </c>
      <c r="F11" s="76" t="s">
        <v>36</v>
      </c>
      <c r="G11" s="77" t="s">
        <v>36</v>
      </c>
      <c r="H11" s="77" t="s">
        <v>36</v>
      </c>
      <c r="I11" s="77">
        <v>5.9400000000000001E-2</v>
      </c>
      <c r="J11" s="77" t="s">
        <v>36</v>
      </c>
      <c r="Q11" s="83"/>
      <c r="R11" s="84">
        <v>3</v>
      </c>
      <c r="S11" s="85" t="str">
        <f>INDEX($B$9:$B$35,MATCH(T11,$C$9:$C$35,0))</f>
        <v>Denmark</v>
      </c>
      <c r="T11" s="86">
        <f>LARGE($C$9:$C$35,R11)</f>
        <v>30654.507000000001</v>
      </c>
      <c r="U11" s="87">
        <f t="shared" si="0"/>
        <v>7.8129935488205122</v>
      </c>
    </row>
    <row r="12" spans="2:21" x14ac:dyDescent="0.2">
      <c r="B12" s="11" t="s">
        <v>3</v>
      </c>
      <c r="C12" s="74">
        <v>30654.507000000001</v>
      </c>
      <c r="D12" s="75">
        <v>144.05199999999999</v>
      </c>
      <c r="E12" s="75">
        <v>3399.9340000000002</v>
      </c>
      <c r="F12" s="76">
        <v>353.31</v>
      </c>
      <c r="G12" s="77">
        <v>39.957500000000003</v>
      </c>
      <c r="H12" s="77">
        <v>0.23130000000000001</v>
      </c>
      <c r="I12" s="77">
        <v>6.6048999999999998</v>
      </c>
      <c r="J12" s="77">
        <v>1.1082000000000001</v>
      </c>
      <c r="Q12" s="68" t="s">
        <v>94</v>
      </c>
      <c r="R12" s="69">
        <v>1</v>
      </c>
      <c r="S12" s="70" t="str">
        <f>INDEX($B$9:$B$35,MATCH(T12,$D$9:$D$35,0))</f>
        <v>Cyprus</v>
      </c>
      <c r="T12" s="71">
        <f>LARGE($D$9:$D$35,R12)</f>
        <v>5994.6149999999998</v>
      </c>
      <c r="U12" s="72">
        <f>100*T12/$D$8</f>
        <v>27.988403325954877</v>
      </c>
    </row>
    <row r="13" spans="2:21" x14ac:dyDescent="0.2">
      <c r="B13" s="11" t="s">
        <v>35</v>
      </c>
      <c r="C13" s="74">
        <v>22776.33</v>
      </c>
      <c r="D13" s="75">
        <v>307.56400000000002</v>
      </c>
      <c r="E13" s="75">
        <v>49514.313000000002</v>
      </c>
      <c r="F13" s="76">
        <v>806.36699999999996</v>
      </c>
      <c r="G13" s="77">
        <v>33.759799999999998</v>
      </c>
      <c r="H13" s="77">
        <v>0.45760000000000001</v>
      </c>
      <c r="I13" s="77">
        <v>140.429</v>
      </c>
      <c r="J13" s="77">
        <v>1.8894</v>
      </c>
      <c r="Q13" s="78"/>
      <c r="R13" s="79">
        <v>2</v>
      </c>
      <c r="S13" s="80" t="str">
        <f>INDEX($B$9:$B$35,MATCH(T13,$D$9:$D$35,0))</f>
        <v>Italy</v>
      </c>
      <c r="T13" s="81">
        <f>LARGE($D$9:$D$35,R13)</f>
        <v>3717.806</v>
      </c>
      <c r="U13" s="82">
        <f t="shared" ref="U13:U14" si="1">100*T13/$D$8</f>
        <v>17.358154579677759</v>
      </c>
    </row>
    <row r="14" spans="2:21" x14ac:dyDescent="0.2">
      <c r="B14" s="11" t="s">
        <v>4</v>
      </c>
      <c r="C14" s="74" t="s">
        <v>36</v>
      </c>
      <c r="D14" s="75" t="s">
        <v>36</v>
      </c>
      <c r="E14" s="75">
        <v>11.545999999999999</v>
      </c>
      <c r="F14" s="76" t="s">
        <v>36</v>
      </c>
      <c r="G14" s="77" t="s">
        <v>36</v>
      </c>
      <c r="H14" s="77" t="s">
        <v>36</v>
      </c>
      <c r="I14" s="77">
        <v>1.3100000000000001E-2</v>
      </c>
      <c r="J14" s="77" t="s">
        <v>36</v>
      </c>
      <c r="Q14" s="83"/>
      <c r="R14" s="84">
        <v>3</v>
      </c>
      <c r="S14" s="85" t="str">
        <f>INDEX($B$9:$B$35,MATCH(T14,$D$9:$D$35,0))</f>
        <v>Spain</v>
      </c>
      <c r="T14" s="86">
        <f>LARGE($D$9:$D$35,R14)</f>
        <v>3400.0520000000001</v>
      </c>
      <c r="U14" s="87">
        <f t="shared" si="1"/>
        <v>15.874585224442193</v>
      </c>
    </row>
    <row r="15" spans="2:21" x14ac:dyDescent="0.2">
      <c r="B15" s="11" t="s">
        <v>5</v>
      </c>
      <c r="C15" s="74">
        <v>40.384</v>
      </c>
      <c r="D15" s="75">
        <v>1182.192</v>
      </c>
      <c r="E15" s="75">
        <v>3085.223</v>
      </c>
      <c r="F15" s="76">
        <v>57.728000000000002</v>
      </c>
      <c r="G15" s="77">
        <v>6.4500000000000002E-2</v>
      </c>
      <c r="H15" s="77">
        <v>1.4555</v>
      </c>
      <c r="I15" s="77">
        <v>2.8647999999999998</v>
      </c>
      <c r="J15" s="77">
        <v>4.4299999999999999E-2</v>
      </c>
      <c r="Q15" s="68" t="s">
        <v>95</v>
      </c>
      <c r="R15" s="69">
        <v>1</v>
      </c>
      <c r="S15" s="70" t="str">
        <f>INDEX($B$9:$B$35,MATCH(T15,$E$9:$E$35,0))</f>
        <v>Netherlands</v>
      </c>
      <c r="T15" s="71">
        <f>LARGE($E$9:$E$35,R15)</f>
        <v>125266.145</v>
      </c>
      <c r="U15" s="72">
        <f>100*T15/$E$8</f>
        <v>53.049422904503324</v>
      </c>
    </row>
    <row r="16" spans="2:21" x14ac:dyDescent="0.2">
      <c r="B16" s="11" t="s">
        <v>6</v>
      </c>
      <c r="C16" s="74">
        <v>54.582999999999998</v>
      </c>
      <c r="D16" s="75">
        <v>2899.172</v>
      </c>
      <c r="E16" s="75">
        <v>1505.4849999999999</v>
      </c>
      <c r="F16" s="76">
        <v>215.54400000000001</v>
      </c>
      <c r="G16" s="77">
        <v>5.3699999999999998E-2</v>
      </c>
      <c r="H16" s="77">
        <v>6.8183999999999996</v>
      </c>
      <c r="I16" s="77">
        <v>3.7033</v>
      </c>
      <c r="J16" s="77">
        <v>0.56820000000000004</v>
      </c>
      <c r="Q16" s="78"/>
      <c r="R16" s="79">
        <v>2</v>
      </c>
      <c r="S16" s="80" t="str">
        <f>INDEX($B$9:$B$35,MATCH(T16,$E$9:$E$35,0))</f>
        <v>Germany</v>
      </c>
      <c r="T16" s="81">
        <f>LARGE($E$9:$E$35,R16)</f>
        <v>49514.313000000002</v>
      </c>
      <c r="U16" s="82">
        <f>100*T16/$E$8</f>
        <v>20.968999486357198</v>
      </c>
    </row>
    <row r="17" spans="2:21" x14ac:dyDescent="0.2">
      <c r="B17" s="11" t="s">
        <v>7</v>
      </c>
      <c r="C17" s="74">
        <v>63.369</v>
      </c>
      <c r="D17" s="75">
        <v>3400.0520000000001</v>
      </c>
      <c r="E17" s="75">
        <v>12259.951999999999</v>
      </c>
      <c r="F17" s="76">
        <v>1.4990000000000001</v>
      </c>
      <c r="G17" s="77">
        <v>6.7599999999999993E-2</v>
      </c>
      <c r="H17" s="77">
        <v>4.4202000000000004</v>
      </c>
      <c r="I17" s="77">
        <v>13.0197</v>
      </c>
      <c r="J17" s="77">
        <v>3.0999999999999999E-3</v>
      </c>
      <c r="Q17" s="83"/>
      <c r="R17" s="84">
        <v>3</v>
      </c>
      <c r="S17" s="85" t="str">
        <f>INDEX($B$9:$B$35,MATCH(T17,$E$9:$E$35,0))</f>
        <v>France</v>
      </c>
      <c r="T17" s="86">
        <f>LARGE($E$9:$E$35,R17)</f>
        <v>18974.464</v>
      </c>
      <c r="U17" s="87">
        <f>100*T17/$E$8</f>
        <v>8.0355659154536418</v>
      </c>
    </row>
    <row r="18" spans="2:21" x14ac:dyDescent="0.2">
      <c r="B18" s="11" t="s">
        <v>8</v>
      </c>
      <c r="C18" s="74">
        <v>63819.739000000001</v>
      </c>
      <c r="D18" s="75">
        <v>282.30099999999999</v>
      </c>
      <c r="E18" s="75">
        <v>18974.464</v>
      </c>
      <c r="F18" s="76">
        <v>494.55</v>
      </c>
      <c r="G18" s="77">
        <v>95.456800000000001</v>
      </c>
      <c r="H18" s="77">
        <v>0.79359999999999997</v>
      </c>
      <c r="I18" s="77">
        <v>37.7988</v>
      </c>
      <c r="J18" s="77">
        <v>0.69940000000000002</v>
      </c>
      <c r="Q18" s="68" t="s">
        <v>96</v>
      </c>
      <c r="R18" s="69">
        <v>1</v>
      </c>
      <c r="S18" s="70" t="str">
        <f>INDEX($B$9:$B$35,MATCH(T18,$F$9:$F$35,0))</f>
        <v>Netherlands</v>
      </c>
      <c r="T18" s="71">
        <f>LARGE($F$9:$F$35,R18)</f>
        <v>11310.278</v>
      </c>
      <c r="U18" s="72">
        <f>100*T18/$F$8</f>
        <v>82.278468305017924</v>
      </c>
    </row>
    <row r="19" spans="2:21" x14ac:dyDescent="0.2">
      <c r="B19" s="11" t="s">
        <v>9</v>
      </c>
      <c r="C19" s="74">
        <v>6.05</v>
      </c>
      <c r="D19" s="75">
        <v>209.05699999999999</v>
      </c>
      <c r="E19" s="75">
        <v>1151.329</v>
      </c>
      <c r="F19" s="76" t="s">
        <v>36</v>
      </c>
      <c r="G19" s="77">
        <v>1.7000000000000001E-2</v>
      </c>
      <c r="H19" s="77">
        <v>0.47810000000000002</v>
      </c>
      <c r="I19" s="77">
        <v>3.5082</v>
      </c>
      <c r="J19" s="77" t="s">
        <v>36</v>
      </c>
      <c r="Q19" s="78"/>
      <c r="R19" s="79">
        <v>2</v>
      </c>
      <c r="S19" s="80" t="str">
        <f>INDEX($B$9:$B$35,MATCH(T19,$F$9:$F$35,0))</f>
        <v>Germany</v>
      </c>
      <c r="T19" s="81">
        <f>LARGE($F$9:$F$35,R19)</f>
        <v>806.36699999999996</v>
      </c>
      <c r="U19" s="82">
        <f t="shared" ref="U19:U20" si="2">100*T19/$F$8</f>
        <v>5.8660487082379742</v>
      </c>
    </row>
    <row r="20" spans="2:21" x14ac:dyDescent="0.2">
      <c r="B20" s="11" t="s">
        <v>10</v>
      </c>
      <c r="C20" s="74">
        <v>168.25</v>
      </c>
      <c r="D20" s="75">
        <v>3717.806</v>
      </c>
      <c r="E20" s="75">
        <v>2647.7269999999999</v>
      </c>
      <c r="F20" s="76">
        <v>172.631</v>
      </c>
      <c r="G20" s="77">
        <v>0.28399999999999997</v>
      </c>
      <c r="H20" s="77">
        <v>4.3705999999999996</v>
      </c>
      <c r="I20" s="77">
        <v>2.6608999999999998</v>
      </c>
      <c r="J20" s="77">
        <v>5.2400000000000002E-2</v>
      </c>
      <c r="Q20" s="83"/>
      <c r="R20" s="84">
        <v>3</v>
      </c>
      <c r="S20" s="85" t="str">
        <f>INDEX($B$9:$B$35,MATCH(T20,$F$9:$F$35,0))</f>
        <v>France</v>
      </c>
      <c r="T20" s="86">
        <f>LARGE($F$9:$F$35,R20)</f>
        <v>494.55</v>
      </c>
      <c r="U20" s="87">
        <f t="shared" si="2"/>
        <v>3.5976849110381379</v>
      </c>
    </row>
    <row r="21" spans="2:21" x14ac:dyDescent="0.2">
      <c r="B21" s="11" t="s">
        <v>11</v>
      </c>
      <c r="C21" s="74" t="s">
        <v>36</v>
      </c>
      <c r="D21" s="75">
        <v>5994.6149999999998</v>
      </c>
      <c r="E21" s="75">
        <v>2873.346</v>
      </c>
      <c r="F21" s="76">
        <v>83.6</v>
      </c>
      <c r="G21" s="77" t="s">
        <v>36</v>
      </c>
      <c r="H21" s="77">
        <v>7.5462999999999996</v>
      </c>
      <c r="I21" s="77">
        <v>3.0733999999999999</v>
      </c>
      <c r="J21" s="77">
        <v>0.11</v>
      </c>
    </row>
    <row r="22" spans="2:21" x14ac:dyDescent="0.2">
      <c r="B22" s="11" t="s">
        <v>12</v>
      </c>
      <c r="C22" s="74">
        <v>349.68700000000001</v>
      </c>
      <c r="D22" s="75" t="s">
        <v>36</v>
      </c>
      <c r="E22" s="75">
        <v>30.222999999999999</v>
      </c>
      <c r="F22" s="76" t="s">
        <v>36</v>
      </c>
      <c r="G22" s="77">
        <v>0.42149999999999999</v>
      </c>
      <c r="H22" s="77" t="s">
        <v>36</v>
      </c>
      <c r="I22" s="77">
        <v>0.14360000000000001</v>
      </c>
      <c r="J22" s="77" t="s">
        <v>36</v>
      </c>
    </row>
    <row r="23" spans="2:21" x14ac:dyDescent="0.2">
      <c r="B23" s="11" t="s">
        <v>13</v>
      </c>
      <c r="C23" s="74">
        <v>0.13800000000000001</v>
      </c>
      <c r="D23" s="75">
        <v>40.225000000000001</v>
      </c>
      <c r="E23" s="75">
        <v>94.561999999999998</v>
      </c>
      <c r="F23" s="76" t="s">
        <v>36</v>
      </c>
      <c r="G23" s="77">
        <v>2.9999999999999997E-4</v>
      </c>
      <c r="H23" s="77">
        <v>8.09E-2</v>
      </c>
      <c r="I23" s="77">
        <v>0.22040000000000001</v>
      </c>
      <c r="J23" s="77" t="s">
        <v>36</v>
      </c>
      <c r="Q23" s="42" t="s">
        <v>100</v>
      </c>
    </row>
    <row r="24" spans="2:21" x14ac:dyDescent="0.2">
      <c r="B24" s="11" t="s">
        <v>15</v>
      </c>
      <c r="C24" s="74">
        <v>166.21799999999999</v>
      </c>
      <c r="D24" s="75" t="s">
        <v>36</v>
      </c>
      <c r="E24" s="75">
        <v>0.498</v>
      </c>
      <c r="F24" s="76" t="s">
        <v>36</v>
      </c>
      <c r="G24" s="77">
        <v>0.3256</v>
      </c>
      <c r="H24" s="77" t="s">
        <v>36</v>
      </c>
      <c r="I24" s="77">
        <v>2.0000000000000001E-4</v>
      </c>
      <c r="J24" s="77" t="s">
        <v>36</v>
      </c>
      <c r="R24" s="62" t="s">
        <v>97</v>
      </c>
      <c r="S24" s="62" t="s">
        <v>98</v>
      </c>
      <c r="T24" s="62" t="s">
        <v>82</v>
      </c>
      <c r="U24" s="62" t="s">
        <v>99</v>
      </c>
    </row>
    <row r="25" spans="2:21" x14ac:dyDescent="0.2">
      <c r="B25" s="11" t="s">
        <v>16</v>
      </c>
      <c r="C25" s="74">
        <v>256.00400000000002</v>
      </c>
      <c r="D25" s="75">
        <v>0.19500000000000001</v>
      </c>
      <c r="E25" s="75">
        <v>0.254</v>
      </c>
      <c r="F25" s="76" t="s">
        <v>36</v>
      </c>
      <c r="G25" s="77">
        <v>0.29770000000000002</v>
      </c>
      <c r="H25" s="77">
        <v>4.0000000000000002E-4</v>
      </c>
      <c r="I25" s="77">
        <v>4.0000000000000002E-4</v>
      </c>
      <c r="J25" s="77" t="s">
        <v>36</v>
      </c>
      <c r="Q25" s="68" t="s">
        <v>93</v>
      </c>
      <c r="R25" s="69">
        <v>1</v>
      </c>
      <c r="S25" s="70" t="str">
        <f>INDEX($B$9:$B$35,MATCH(T25,$G$9:$G$35,0))</f>
        <v>Netherlands</v>
      </c>
      <c r="T25" s="71">
        <f>LARGE($G$9:$G$35,R25)</f>
        <v>350.39760000000001</v>
      </c>
      <c r="U25" s="72">
        <f>100*T25/$G$8</f>
        <v>65.483287350818472</v>
      </c>
    </row>
    <row r="26" spans="2:21" x14ac:dyDescent="0.2">
      <c r="B26" s="11" t="s">
        <v>17</v>
      </c>
      <c r="C26" s="74" t="s">
        <v>36</v>
      </c>
      <c r="D26" s="75" t="s">
        <v>36</v>
      </c>
      <c r="E26" s="75">
        <v>2.2509999999999999</v>
      </c>
      <c r="F26" s="76" t="s">
        <v>36</v>
      </c>
      <c r="G26" s="77" t="s">
        <v>36</v>
      </c>
      <c r="H26" s="77" t="s">
        <v>36</v>
      </c>
      <c r="I26" s="77">
        <v>6.9999999999999999E-4</v>
      </c>
      <c r="J26" s="77" t="s">
        <v>36</v>
      </c>
      <c r="Q26" s="78"/>
      <c r="R26" s="79">
        <v>2</v>
      </c>
      <c r="S26" s="80" t="str">
        <f>INDEX($B$9:$B$35,MATCH(T26,$G$9:$G$35,0))</f>
        <v>France</v>
      </c>
      <c r="T26" s="81">
        <f>LARGE($G$9:$G$35,R26)</f>
        <v>95.456800000000001</v>
      </c>
      <c r="U26" s="82">
        <f t="shared" ref="U26:U27" si="3">100*T26/$G$8</f>
        <v>17.839234812080928</v>
      </c>
    </row>
    <row r="27" spans="2:21" x14ac:dyDescent="0.2">
      <c r="B27" s="11" t="s">
        <v>14</v>
      </c>
      <c r="C27" s="74">
        <v>264388.25400000002</v>
      </c>
      <c r="D27" s="75">
        <v>642.37199999999996</v>
      </c>
      <c r="E27" s="75">
        <v>125266.145</v>
      </c>
      <c r="F27" s="76">
        <v>11310.278</v>
      </c>
      <c r="G27" s="77">
        <v>350.39760000000001</v>
      </c>
      <c r="H27" s="77">
        <v>1.0773999999999999</v>
      </c>
      <c r="I27" s="77">
        <v>262.8014</v>
      </c>
      <c r="J27" s="77">
        <v>29.464400000000001</v>
      </c>
      <c r="Q27" s="83"/>
      <c r="R27" s="84">
        <v>3</v>
      </c>
      <c r="S27" s="85" t="str">
        <f>INDEX($B$9:$B$35,MATCH(T27,$G$9:$G$35,0))</f>
        <v>Denmark</v>
      </c>
      <c r="T27" s="86">
        <f>LARGE($G$9:$G$35,R27)</f>
        <v>39.957500000000003</v>
      </c>
      <c r="U27" s="87">
        <f t="shared" si="3"/>
        <v>7.4673697945429112</v>
      </c>
    </row>
    <row r="28" spans="2:21" x14ac:dyDescent="0.2">
      <c r="B28" s="11" t="s">
        <v>18</v>
      </c>
      <c r="C28" s="74">
        <v>550.55999999999995</v>
      </c>
      <c r="D28" s="75">
        <v>0.41899999999999998</v>
      </c>
      <c r="E28" s="75">
        <v>224.881</v>
      </c>
      <c r="F28" s="76">
        <v>109.861</v>
      </c>
      <c r="G28" s="77">
        <v>0.94679999999999997</v>
      </c>
      <c r="H28" s="77">
        <v>2.0000000000000001E-4</v>
      </c>
      <c r="I28" s="77">
        <v>0.70079999999999998</v>
      </c>
      <c r="J28" s="77">
        <v>0.1784</v>
      </c>
      <c r="Q28" s="68" t="s">
        <v>94</v>
      </c>
      <c r="R28" s="69">
        <v>1</v>
      </c>
      <c r="S28" s="70" t="str">
        <f>INDEX($B$9:$B$35,MATCH(T28,$H$9:$H$35,0))</f>
        <v>Cyprus</v>
      </c>
      <c r="T28" s="71">
        <f>LARGE($H$9:$H$35,R28)</f>
        <v>7.5462999999999996</v>
      </c>
      <c r="U28" s="72">
        <f>100*T28/$H$8</f>
        <v>22.898940366805444</v>
      </c>
    </row>
    <row r="29" spans="2:21" x14ac:dyDescent="0.2">
      <c r="B29" s="11" t="s">
        <v>19</v>
      </c>
      <c r="C29" s="74">
        <v>965.55700000000002</v>
      </c>
      <c r="D29" s="75">
        <v>59.988999999999997</v>
      </c>
      <c r="E29" s="75">
        <v>2476.058</v>
      </c>
      <c r="F29" s="76" t="s">
        <v>36</v>
      </c>
      <c r="G29" s="77">
        <v>1.6125</v>
      </c>
      <c r="H29" s="77">
        <v>6.1800000000000001E-2</v>
      </c>
      <c r="I29" s="77">
        <v>6.1447000000000003</v>
      </c>
      <c r="J29" s="77" t="s">
        <v>36</v>
      </c>
      <c r="Q29" s="78"/>
      <c r="R29" s="79">
        <v>2</v>
      </c>
      <c r="S29" s="80" t="str">
        <f>INDEX($B$9:$B$35,MATCH(T29,$H$9:$H$35,0))</f>
        <v>Greece</v>
      </c>
      <c r="T29" s="81">
        <f>LARGE($H$9:$H$35,R29)</f>
        <v>6.8183999999999996</v>
      </c>
      <c r="U29" s="82">
        <f t="shared" ref="U29:U30" si="4">100*T29/$H$8</f>
        <v>20.690157427749522</v>
      </c>
    </row>
    <row r="30" spans="2:21" x14ac:dyDescent="0.2">
      <c r="B30" s="11" t="s">
        <v>20</v>
      </c>
      <c r="C30" s="74">
        <v>2.4E-2</v>
      </c>
      <c r="D30" s="75">
        <v>382.68200000000002</v>
      </c>
      <c r="E30" s="75">
        <v>2038.8</v>
      </c>
      <c r="F30" s="76" t="s">
        <v>36</v>
      </c>
      <c r="G30" s="77">
        <v>0</v>
      </c>
      <c r="H30" s="77">
        <v>0.45750000000000002</v>
      </c>
      <c r="I30" s="77">
        <v>4.7596999999999996</v>
      </c>
      <c r="J30" s="77" t="s">
        <v>36</v>
      </c>
      <c r="Q30" s="83"/>
      <c r="R30" s="84">
        <v>3</v>
      </c>
      <c r="S30" s="85" t="str">
        <f>INDEX($B$9:$B$35,MATCH(T30,$H$9:$H$35,0))</f>
        <v>Spain</v>
      </c>
      <c r="T30" s="86">
        <f>LARGE($H$9:$H$35,R30)</f>
        <v>4.4202000000000004</v>
      </c>
      <c r="U30" s="87">
        <f t="shared" si="4"/>
        <v>13.412917086433541</v>
      </c>
    </row>
    <row r="31" spans="2:21" x14ac:dyDescent="0.2">
      <c r="B31" s="11" t="s">
        <v>21</v>
      </c>
      <c r="C31" s="74" t="s">
        <v>36</v>
      </c>
      <c r="D31" s="75">
        <v>933.76900000000001</v>
      </c>
      <c r="E31" s="75">
        <v>434.858</v>
      </c>
      <c r="F31" s="76" t="s">
        <v>36</v>
      </c>
      <c r="G31" s="77" t="s">
        <v>36</v>
      </c>
      <c r="H31" s="77">
        <v>2.4464000000000001</v>
      </c>
      <c r="I31" s="77">
        <v>1.1444000000000001</v>
      </c>
      <c r="J31" s="77" t="s">
        <v>36</v>
      </c>
      <c r="Q31" s="68" t="s">
        <v>95</v>
      </c>
      <c r="R31" s="69">
        <v>1</v>
      </c>
      <c r="S31" s="70" t="str">
        <f>INDEX($B$9:$B$35,MATCH(T31,$I$9:$I$35,0))</f>
        <v>Netherlands</v>
      </c>
      <c r="T31" s="71">
        <f>LARGE($I$9:$I$35,R31)</f>
        <v>262.8014</v>
      </c>
      <c r="U31" s="72">
        <f>100*T31/$I$8</f>
        <v>50.983552459914193</v>
      </c>
    </row>
    <row r="32" spans="2:21" x14ac:dyDescent="0.2">
      <c r="B32" s="11" t="s">
        <v>22</v>
      </c>
      <c r="C32" s="74">
        <v>350.10500000000002</v>
      </c>
      <c r="D32" s="75">
        <v>466.43799999999999</v>
      </c>
      <c r="E32" s="75">
        <v>1335.6389999999999</v>
      </c>
      <c r="F32" s="76" t="s">
        <v>36</v>
      </c>
      <c r="G32" s="77">
        <v>0.46960000000000002</v>
      </c>
      <c r="H32" s="77">
        <v>0.87690000000000001</v>
      </c>
      <c r="I32" s="77">
        <v>4.5244999999999997</v>
      </c>
      <c r="J32" s="77" t="s">
        <v>36</v>
      </c>
      <c r="Q32" s="78"/>
      <c r="R32" s="79">
        <v>2</v>
      </c>
      <c r="S32" s="80" t="str">
        <f>INDEX($B$9:$B$35,MATCH(T32,$I$9:$I$35,0))</f>
        <v>Germany</v>
      </c>
      <c r="T32" s="81">
        <f>LARGE($I$9:$I$35,R32)</f>
        <v>140.429</v>
      </c>
      <c r="U32" s="82">
        <f t="shared" ref="U32:U33" si="5">100*T32/$I$8</f>
        <v>27.243269207824959</v>
      </c>
    </row>
    <row r="33" spans="2:21" x14ac:dyDescent="0.2">
      <c r="B33" s="11" t="s">
        <v>23</v>
      </c>
      <c r="C33" s="74" t="s">
        <v>36</v>
      </c>
      <c r="D33" s="75">
        <v>0.28000000000000003</v>
      </c>
      <c r="E33" s="75">
        <v>1.9730000000000001</v>
      </c>
      <c r="F33" s="76" t="s">
        <v>36</v>
      </c>
      <c r="G33" s="77" t="s">
        <v>36</v>
      </c>
      <c r="H33" s="77">
        <v>1E-4</v>
      </c>
      <c r="I33" s="77">
        <v>1.9199999999999998E-2</v>
      </c>
      <c r="J33" s="77" t="s">
        <v>36</v>
      </c>
      <c r="Q33" s="83"/>
      <c r="R33" s="84">
        <v>3</v>
      </c>
      <c r="S33" s="85" t="str">
        <f>INDEX($B$9:$B$35,MATCH(T33,$I$9:$I$35,0))</f>
        <v>France</v>
      </c>
      <c r="T33" s="86">
        <f>LARGE($I$9:$I$35,R33)</f>
        <v>37.7988</v>
      </c>
      <c r="U33" s="87">
        <f t="shared" si="5"/>
        <v>7.3329788301044241</v>
      </c>
    </row>
    <row r="34" spans="2:21" x14ac:dyDescent="0.2">
      <c r="B34" s="11" t="s">
        <v>24</v>
      </c>
      <c r="C34" s="74">
        <v>181.215</v>
      </c>
      <c r="D34" s="75" t="s">
        <v>36</v>
      </c>
      <c r="E34" s="75">
        <v>191.43700000000001</v>
      </c>
      <c r="F34" s="76">
        <v>16.486000000000001</v>
      </c>
      <c r="G34" s="77">
        <v>0.23200000000000001</v>
      </c>
      <c r="H34" s="77" t="s">
        <v>36</v>
      </c>
      <c r="I34" s="77">
        <v>0.26540000000000002</v>
      </c>
      <c r="J34" s="77">
        <v>2.7199999999999998E-2</v>
      </c>
      <c r="Q34" s="68" t="s">
        <v>96</v>
      </c>
      <c r="R34" s="69">
        <v>1</v>
      </c>
      <c r="S34" s="70" t="str">
        <f>INDEX($B$9:$B$35,MATCH(T34,$J$9:$J$35,0))</f>
        <v>Netherlands</v>
      </c>
      <c r="T34" s="71">
        <f>LARGE($J$9:$J$35,R34)</f>
        <v>29.464400000000001</v>
      </c>
      <c r="U34" s="72">
        <f>100*T34/$J$8</f>
        <v>85.467477316501515</v>
      </c>
    </row>
    <row r="35" spans="2:21" x14ac:dyDescent="0.2">
      <c r="B35" s="50" t="s">
        <v>25</v>
      </c>
      <c r="C35" s="89">
        <v>2.4E-2</v>
      </c>
      <c r="D35" s="90">
        <v>41.292999999999999</v>
      </c>
      <c r="E35" s="90">
        <v>627.31600000000003</v>
      </c>
      <c r="F35" s="91">
        <v>2.8000000000000001E-2</v>
      </c>
      <c r="G35" s="92">
        <v>0</v>
      </c>
      <c r="H35" s="92">
        <v>4.2500000000000003E-2</v>
      </c>
      <c r="I35" s="92">
        <v>2.8353000000000002</v>
      </c>
      <c r="J35" s="92">
        <v>0</v>
      </c>
      <c r="Q35" s="78"/>
      <c r="R35" s="79">
        <v>2</v>
      </c>
      <c r="S35" s="80" t="str">
        <f>INDEX($B$9:$B$35,MATCH(T35,$J$9:$J$35,0))</f>
        <v>Germany</v>
      </c>
      <c r="T35" s="81">
        <f>LARGE($J$9:$J$35,R35)</f>
        <v>1.8894</v>
      </c>
      <c r="U35" s="82">
        <f t="shared" ref="U35:U36" si="6">100*T35/$J$8</f>
        <v>5.4805884946511032</v>
      </c>
    </row>
    <row r="36" spans="2:21" x14ac:dyDescent="0.2">
      <c r="Q36" s="83"/>
      <c r="R36" s="84">
        <v>3</v>
      </c>
      <c r="S36" s="85" t="str">
        <f>INDEX($B$9:$B$35,MATCH(T36,$J$9:$J$35,0))</f>
        <v>Denmark</v>
      </c>
      <c r="T36" s="86">
        <f>LARGE($J$9:$J$35,R36)</f>
        <v>1.1082000000000001</v>
      </c>
      <c r="U36" s="87">
        <f t="shared" si="6"/>
        <v>3.2145592091522985</v>
      </c>
    </row>
    <row r="37" spans="2:21" x14ac:dyDescent="0.2">
      <c r="B37" s="47" t="s">
        <v>38</v>
      </c>
    </row>
    <row r="38" spans="2:21" x14ac:dyDescent="0.2">
      <c r="B38" s="13" t="s">
        <v>416</v>
      </c>
    </row>
    <row r="39" spans="2:21" ht="15" customHeight="1" x14ac:dyDescent="0.2"/>
    <row r="41" spans="2:21" x14ac:dyDescent="0.2">
      <c r="B41" s="12"/>
    </row>
  </sheetData>
  <sheetProtection autoFilter="0"/>
  <mergeCells count="4">
    <mergeCell ref="C7:F7"/>
    <mergeCell ref="G7:J7"/>
    <mergeCell ref="C5:F5"/>
    <mergeCell ref="G5:J5"/>
  </mergeCells>
  <printOptions horizontalCentered="1"/>
  <pageMargins left="0.31496062992125984" right="0.31496062992125984" top="0.74803149606299213" bottom="0.55118110236220474" header="0.31496062992125984" footer="0.31496062992125984"/>
  <pageSetup paperSize="9" orientation="portrait" r:id="rId1"/>
  <headerFooter>
    <oddFooter>&amp;L&amp;F&amp;CPage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F794F-8653-4C13-B6AE-75FD9F69535C}">
  <sheetPr>
    <tabColor theme="0" tint="-4.9989318521683403E-2"/>
  </sheetPr>
  <dimension ref="A1"/>
  <sheetViews>
    <sheetView workbookViewId="0">
      <selection activeCell="Q37" sqref="Q37"/>
    </sheetView>
  </sheetViews>
  <sheetFormatPr defaultRowHeight="12.75" x14ac:dyDescent="0.2"/>
  <cols>
    <col min="1" max="16384" width="9.140625" style="167"/>
  </cols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>
    <tabColor theme="4" tint="0.39997558519241921"/>
  </sheetPr>
  <dimension ref="A1:AZ182"/>
  <sheetViews>
    <sheetView zoomScale="112" zoomScaleNormal="112" workbookViewId="0">
      <selection activeCell="B12" sqref="B12"/>
    </sheetView>
  </sheetViews>
  <sheetFormatPr defaultColWidth="9.140625" defaultRowHeight="12.75" x14ac:dyDescent="0.2"/>
  <cols>
    <col min="1" max="1" width="9.140625" style="100"/>
    <col min="2" max="2" width="9.42578125" style="100" bestFit="1" customWidth="1"/>
    <col min="3" max="3" width="10.140625" style="100" bestFit="1" customWidth="1"/>
    <col min="4" max="5" width="9.42578125" style="100" bestFit="1" customWidth="1"/>
    <col min="6" max="7" width="10.140625" style="100" bestFit="1" customWidth="1"/>
    <col min="8" max="8" width="9.42578125" style="100" bestFit="1" customWidth="1"/>
    <col min="9" max="11" width="10.140625" style="100" bestFit="1" customWidth="1"/>
    <col min="12" max="12" width="9.42578125" style="100" bestFit="1" customWidth="1"/>
    <col min="13" max="14" width="10.140625" style="100" bestFit="1" customWidth="1"/>
    <col min="15" max="16" width="10" style="100" bestFit="1" customWidth="1"/>
    <col min="17" max="18" width="10.140625" style="100" bestFit="1" customWidth="1"/>
    <col min="19" max="19" width="10" style="100" bestFit="1" customWidth="1"/>
    <col min="20" max="20" width="9.42578125" style="100" bestFit="1" customWidth="1"/>
    <col min="21" max="21" width="10.42578125" style="100" bestFit="1" customWidth="1"/>
    <col min="22" max="22" width="9.42578125" style="100" bestFit="1" customWidth="1"/>
    <col min="23" max="52" width="9.28515625" style="100" customWidth="1"/>
    <col min="53" max="53" width="9.140625" style="100"/>
    <col min="54" max="54" width="9.28515625" style="100" bestFit="1" customWidth="1"/>
    <col min="55" max="79" width="9.140625" style="100"/>
    <col min="80" max="80" width="9.28515625" style="100" bestFit="1" customWidth="1"/>
    <col min="81" max="16384" width="9.140625" style="100"/>
  </cols>
  <sheetData>
    <row r="1" spans="1:52" x14ac:dyDescent="0.2">
      <c r="A1" s="98" t="s">
        <v>206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</row>
    <row r="2" spans="1:52" x14ac:dyDescent="0.2">
      <c r="A2" s="98" t="s">
        <v>125</v>
      </c>
      <c r="B2" s="101" t="s">
        <v>126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</row>
    <row r="3" spans="1:52" x14ac:dyDescent="0.2">
      <c r="A3" s="98" t="s">
        <v>127</v>
      </c>
      <c r="B3" s="98" t="s">
        <v>207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</row>
    <row r="4" spans="1:52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</row>
    <row r="5" spans="1:52" x14ac:dyDescent="0.2">
      <c r="A5" s="101" t="s">
        <v>128</v>
      </c>
      <c r="B5" s="99"/>
      <c r="C5" s="98" t="s">
        <v>129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</row>
    <row r="6" spans="1:52" x14ac:dyDescent="0.2">
      <c r="A6" s="101" t="s">
        <v>130</v>
      </c>
      <c r="B6" s="99"/>
      <c r="C6" s="98" t="s">
        <v>101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</row>
    <row r="7" spans="1:52" x14ac:dyDescent="0.2">
      <c r="A7" s="101" t="s">
        <v>131</v>
      </c>
      <c r="B7" s="99"/>
      <c r="C7" s="98" t="s">
        <v>132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</row>
    <row r="8" spans="1:52" x14ac:dyDescent="0.2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</row>
    <row r="9" spans="1:52" x14ac:dyDescent="0.2">
      <c r="A9" s="102" t="s">
        <v>81</v>
      </c>
      <c r="B9" s="196" t="s">
        <v>75</v>
      </c>
      <c r="C9" s="196" t="s">
        <v>39</v>
      </c>
      <c r="D9" s="196" t="s">
        <v>74</v>
      </c>
      <c r="E9" s="196" t="s">
        <v>39</v>
      </c>
      <c r="F9" s="196" t="s">
        <v>73</v>
      </c>
      <c r="G9" s="196" t="s">
        <v>39</v>
      </c>
      <c r="H9" s="196" t="s">
        <v>72</v>
      </c>
      <c r="I9" s="196" t="s">
        <v>39</v>
      </c>
      <c r="J9" s="196" t="s">
        <v>71</v>
      </c>
      <c r="K9" s="196" t="s">
        <v>39</v>
      </c>
      <c r="L9" s="196" t="s">
        <v>70</v>
      </c>
      <c r="M9" s="196" t="s">
        <v>39</v>
      </c>
      <c r="N9" s="196" t="s">
        <v>69</v>
      </c>
      <c r="O9" s="196" t="s">
        <v>39</v>
      </c>
      <c r="P9" s="196" t="s">
        <v>68</v>
      </c>
      <c r="Q9" s="196" t="s">
        <v>39</v>
      </c>
      <c r="R9" s="196" t="s">
        <v>67</v>
      </c>
      <c r="S9" s="196" t="s">
        <v>39</v>
      </c>
      <c r="T9" s="196" t="s">
        <v>66</v>
      </c>
      <c r="U9" s="196" t="s">
        <v>39</v>
      </c>
      <c r="V9" s="196" t="s">
        <v>65</v>
      </c>
      <c r="W9" s="196" t="s">
        <v>39</v>
      </c>
      <c r="X9" s="196" t="s">
        <v>64</v>
      </c>
      <c r="Y9" s="196" t="s">
        <v>39</v>
      </c>
      <c r="Z9" s="196" t="s">
        <v>63</v>
      </c>
      <c r="AA9" s="196" t="s">
        <v>39</v>
      </c>
      <c r="AB9" s="196" t="s">
        <v>62</v>
      </c>
      <c r="AC9" s="196" t="s">
        <v>39</v>
      </c>
      <c r="AD9" s="196" t="s">
        <v>61</v>
      </c>
      <c r="AE9" s="196" t="s">
        <v>39</v>
      </c>
      <c r="AF9" s="196" t="s">
        <v>60</v>
      </c>
      <c r="AG9" s="196" t="s">
        <v>39</v>
      </c>
      <c r="AH9" s="196" t="s">
        <v>59</v>
      </c>
      <c r="AI9" s="196" t="s">
        <v>39</v>
      </c>
      <c r="AJ9" s="196" t="s">
        <v>58</v>
      </c>
      <c r="AK9" s="196" t="s">
        <v>39</v>
      </c>
      <c r="AL9" s="196" t="s">
        <v>57</v>
      </c>
      <c r="AM9" s="196" t="s">
        <v>39</v>
      </c>
      <c r="AN9" s="196" t="s">
        <v>56</v>
      </c>
      <c r="AO9" s="196" t="s">
        <v>39</v>
      </c>
      <c r="AP9" s="196" t="s">
        <v>108</v>
      </c>
      <c r="AQ9" s="196" t="s">
        <v>39</v>
      </c>
      <c r="AR9" s="196" t="s">
        <v>109</v>
      </c>
      <c r="AS9" s="196" t="s">
        <v>39</v>
      </c>
      <c r="AT9" s="196" t="s">
        <v>133</v>
      </c>
      <c r="AU9" s="196" t="s">
        <v>39</v>
      </c>
      <c r="AV9" s="196" t="s">
        <v>134</v>
      </c>
      <c r="AW9" s="196" t="s">
        <v>39</v>
      </c>
      <c r="AX9" s="196" t="s">
        <v>135</v>
      </c>
      <c r="AY9" s="196" t="s">
        <v>39</v>
      </c>
    </row>
    <row r="10" spans="1:52" x14ac:dyDescent="0.2">
      <c r="A10" s="103" t="s">
        <v>136</v>
      </c>
      <c r="B10" s="104" t="s">
        <v>39</v>
      </c>
      <c r="C10" s="104" t="s">
        <v>39</v>
      </c>
      <c r="D10" s="104" t="s">
        <v>39</v>
      </c>
      <c r="E10" s="104" t="s">
        <v>39</v>
      </c>
      <c r="F10" s="104" t="s">
        <v>39</v>
      </c>
      <c r="G10" s="104" t="s">
        <v>39</v>
      </c>
      <c r="H10" s="104" t="s">
        <v>39</v>
      </c>
      <c r="I10" s="104" t="s">
        <v>39</v>
      </c>
      <c r="J10" s="104" t="s">
        <v>39</v>
      </c>
      <c r="K10" s="104" t="s">
        <v>39</v>
      </c>
      <c r="L10" s="104" t="s">
        <v>39</v>
      </c>
      <c r="M10" s="104" t="s">
        <v>39</v>
      </c>
      <c r="N10" s="104" t="s">
        <v>39</v>
      </c>
      <c r="O10" s="104" t="s">
        <v>39</v>
      </c>
      <c r="P10" s="104" t="s">
        <v>39</v>
      </c>
      <c r="Q10" s="104" t="s">
        <v>39</v>
      </c>
      <c r="R10" s="104" t="s">
        <v>39</v>
      </c>
      <c r="S10" s="104" t="s">
        <v>39</v>
      </c>
      <c r="T10" s="104" t="s">
        <v>39</v>
      </c>
      <c r="U10" s="104" t="s">
        <v>39</v>
      </c>
      <c r="V10" s="104" t="s">
        <v>39</v>
      </c>
      <c r="W10" s="104" t="s">
        <v>39</v>
      </c>
      <c r="X10" s="104" t="s">
        <v>39</v>
      </c>
      <c r="Y10" s="104" t="s">
        <v>39</v>
      </c>
      <c r="Z10" s="104" t="s">
        <v>39</v>
      </c>
      <c r="AA10" s="104" t="s">
        <v>39</v>
      </c>
      <c r="AB10" s="104" t="s">
        <v>39</v>
      </c>
      <c r="AC10" s="104" t="s">
        <v>39</v>
      </c>
      <c r="AD10" s="104" t="s">
        <v>39</v>
      </c>
      <c r="AE10" s="104" t="s">
        <v>39</v>
      </c>
      <c r="AF10" s="104" t="s">
        <v>39</v>
      </c>
      <c r="AG10" s="104" t="s">
        <v>39</v>
      </c>
      <c r="AH10" s="104" t="s">
        <v>39</v>
      </c>
      <c r="AI10" s="104" t="s">
        <v>39</v>
      </c>
      <c r="AJ10" s="104" t="s">
        <v>39</v>
      </c>
      <c r="AK10" s="104" t="s">
        <v>39</v>
      </c>
      <c r="AL10" s="104" t="s">
        <v>39</v>
      </c>
      <c r="AM10" s="104" t="s">
        <v>39</v>
      </c>
      <c r="AN10" s="104" t="s">
        <v>39</v>
      </c>
      <c r="AO10" s="104" t="s">
        <v>39</v>
      </c>
      <c r="AP10" s="104" t="s">
        <v>39</v>
      </c>
      <c r="AQ10" s="104" t="s">
        <v>39</v>
      </c>
      <c r="AR10" s="104" t="s">
        <v>39</v>
      </c>
      <c r="AS10" s="104" t="s">
        <v>39</v>
      </c>
      <c r="AT10" s="104" t="s">
        <v>39</v>
      </c>
      <c r="AU10" s="104" t="s">
        <v>39</v>
      </c>
      <c r="AV10" s="104" t="s">
        <v>39</v>
      </c>
      <c r="AW10" s="104" t="s">
        <v>39</v>
      </c>
      <c r="AX10" s="104" t="s">
        <v>39</v>
      </c>
      <c r="AY10" s="104" t="s">
        <v>39</v>
      </c>
      <c r="AZ10" s="105"/>
    </row>
    <row r="11" spans="1:52" x14ac:dyDescent="0.2">
      <c r="A11" s="106" t="s">
        <v>110</v>
      </c>
      <c r="B11" s="107">
        <f>+SUM(B12:B38)</f>
        <v>3036.56493</v>
      </c>
      <c r="C11" s="107" t="s">
        <v>39</v>
      </c>
      <c r="D11" s="107">
        <f>+SUM(D12:D38)</f>
        <v>2811.7869999999998</v>
      </c>
      <c r="E11" s="107" t="s">
        <v>39</v>
      </c>
      <c r="F11" s="107">
        <f>+SUM(F12:F38)</f>
        <v>2458.9789999999994</v>
      </c>
      <c r="G11" s="107" t="s">
        <v>39</v>
      </c>
      <c r="H11" s="107">
        <f>+SUM(H12:H38)</f>
        <v>2371.1099999999992</v>
      </c>
      <c r="I11" s="107" t="s">
        <v>39</v>
      </c>
      <c r="J11" s="107">
        <f>+SUM(J12:J38)</f>
        <v>2299.0730000000003</v>
      </c>
      <c r="K11" s="107" t="s">
        <v>39</v>
      </c>
      <c r="L11" s="107">
        <f>+SUM(L12:L38)</f>
        <v>2132.4320000000002</v>
      </c>
      <c r="M11" s="107" t="s">
        <v>39</v>
      </c>
      <c r="N11" s="107">
        <f>+SUM(N12:N38)</f>
        <v>2106.7560000000003</v>
      </c>
      <c r="O11" s="107" t="s">
        <v>39</v>
      </c>
      <c r="P11" s="107">
        <f>+SUM(P12:P38)</f>
        <v>2035.5820000000001</v>
      </c>
      <c r="Q11" s="107" t="s">
        <v>39</v>
      </c>
      <c r="R11" s="107">
        <f>+SUM(R12:R38)</f>
        <v>1966.6530000000002</v>
      </c>
      <c r="S11" s="107" t="s">
        <v>39</v>
      </c>
      <c r="T11" s="107">
        <f>+SUM(T12:T38)</f>
        <v>1907.1900000000005</v>
      </c>
      <c r="U11" s="107" t="s">
        <v>39</v>
      </c>
      <c r="V11" s="107">
        <f>+SUM(V12:V38)</f>
        <v>1732.6290000000004</v>
      </c>
      <c r="W11" s="108" t="s">
        <v>39</v>
      </c>
      <c r="X11" s="109">
        <v>1776.21</v>
      </c>
      <c r="Y11" s="108" t="s">
        <v>39</v>
      </c>
      <c r="Z11" s="110">
        <v>1648.7</v>
      </c>
      <c r="AA11" s="108" t="s">
        <v>39</v>
      </c>
      <c r="AB11" s="109">
        <v>1602.43</v>
      </c>
      <c r="AC11" s="108" t="s">
        <v>39</v>
      </c>
      <c r="AD11" s="110">
        <v>1522.3</v>
      </c>
      <c r="AE11" s="108" t="s">
        <v>39</v>
      </c>
      <c r="AF11" s="109">
        <v>1525.88</v>
      </c>
      <c r="AG11" s="108" t="s">
        <v>39</v>
      </c>
      <c r="AH11" s="110">
        <v>1550.5</v>
      </c>
      <c r="AI11" s="108" t="s">
        <v>39</v>
      </c>
      <c r="AJ11" s="109">
        <v>1601.18</v>
      </c>
      <c r="AK11" s="108" t="s">
        <v>39</v>
      </c>
      <c r="AL11" s="109">
        <v>1562.85</v>
      </c>
      <c r="AM11" s="108" t="s">
        <v>39</v>
      </c>
      <c r="AN11" s="110">
        <v>1603.7</v>
      </c>
      <c r="AO11" s="108" t="s">
        <v>39</v>
      </c>
      <c r="AP11" s="110">
        <v>1464.7</v>
      </c>
      <c r="AQ11" s="108" t="s">
        <v>39</v>
      </c>
      <c r="AR11" s="109">
        <v>1401.14</v>
      </c>
      <c r="AS11" s="108" t="s">
        <v>39</v>
      </c>
      <c r="AT11" s="109">
        <v>1361.43</v>
      </c>
      <c r="AU11" s="108" t="s">
        <v>39</v>
      </c>
      <c r="AV11" s="109">
        <v>1329.43</v>
      </c>
      <c r="AW11" s="108" t="s">
        <v>39</v>
      </c>
      <c r="AX11" s="108" t="s">
        <v>36</v>
      </c>
      <c r="AY11" s="108" t="s">
        <v>39</v>
      </c>
      <c r="AZ11" s="111"/>
    </row>
    <row r="12" spans="1:52" x14ac:dyDescent="0.2">
      <c r="A12" s="112" t="s">
        <v>0</v>
      </c>
      <c r="B12" s="113">
        <v>65.844930000000005</v>
      </c>
      <c r="C12" s="114" t="s">
        <v>39</v>
      </c>
      <c r="D12" s="115">
        <v>62.156999999999996</v>
      </c>
      <c r="E12" s="114" t="s">
        <v>39</v>
      </c>
      <c r="F12" s="116">
        <v>61.698999999999998</v>
      </c>
      <c r="G12" s="114" t="s">
        <v>39</v>
      </c>
      <c r="H12" s="116">
        <v>59.3</v>
      </c>
      <c r="I12" s="114" t="s">
        <v>39</v>
      </c>
      <c r="J12" s="116">
        <v>66.733000000000004</v>
      </c>
      <c r="K12" s="114" t="s">
        <v>39</v>
      </c>
      <c r="L12" s="116">
        <v>64.951999999999998</v>
      </c>
      <c r="M12" s="114" t="s">
        <v>39</v>
      </c>
      <c r="N12" s="116">
        <v>67.266000000000005</v>
      </c>
      <c r="O12" s="114" t="s">
        <v>39</v>
      </c>
      <c r="P12" s="116">
        <v>67.941999999999993</v>
      </c>
      <c r="Q12" s="114" t="s">
        <v>39</v>
      </c>
      <c r="R12" s="116">
        <v>63.883000000000003</v>
      </c>
      <c r="S12" s="114" t="s">
        <v>39</v>
      </c>
      <c r="T12" s="117">
        <v>73.7</v>
      </c>
      <c r="U12" s="118" t="s">
        <v>39</v>
      </c>
      <c r="V12" s="119">
        <v>81.759</v>
      </c>
      <c r="W12" s="118" t="s">
        <v>39</v>
      </c>
      <c r="X12" s="120">
        <v>82.34</v>
      </c>
      <c r="Y12" s="118" t="s">
        <v>39</v>
      </c>
      <c r="Z12" s="117">
        <v>67</v>
      </c>
      <c r="AA12" s="118" t="s">
        <v>39</v>
      </c>
      <c r="AB12" s="117">
        <v>75.400000000000006</v>
      </c>
      <c r="AC12" s="118" t="s">
        <v>39</v>
      </c>
      <c r="AD12" s="120">
        <v>80.37</v>
      </c>
      <c r="AE12" s="118" t="s">
        <v>39</v>
      </c>
      <c r="AF12" s="120">
        <v>78.69</v>
      </c>
      <c r="AG12" s="118" t="s">
        <v>39</v>
      </c>
      <c r="AH12" s="120">
        <v>89.21</v>
      </c>
      <c r="AI12" s="118" t="s">
        <v>39</v>
      </c>
      <c r="AJ12" s="120">
        <v>92.85</v>
      </c>
      <c r="AK12" s="118" t="s">
        <v>39</v>
      </c>
      <c r="AL12" s="120">
        <v>93.33</v>
      </c>
      <c r="AM12" s="118" t="s">
        <v>39</v>
      </c>
      <c r="AN12" s="120">
        <v>98.19</v>
      </c>
      <c r="AO12" s="118" t="s">
        <v>39</v>
      </c>
      <c r="AP12" s="120">
        <v>97.34</v>
      </c>
      <c r="AQ12" s="118" t="s">
        <v>39</v>
      </c>
      <c r="AR12" s="120">
        <v>89.92</v>
      </c>
      <c r="AS12" s="118" t="s">
        <v>39</v>
      </c>
      <c r="AT12" s="120">
        <v>91.94</v>
      </c>
      <c r="AU12" s="118" t="s">
        <v>39</v>
      </c>
      <c r="AV12" s="120">
        <v>94.89</v>
      </c>
      <c r="AW12" s="118" t="s">
        <v>40</v>
      </c>
      <c r="AX12" s="118">
        <v>102.01</v>
      </c>
      <c r="AY12" s="118" t="s">
        <v>41</v>
      </c>
      <c r="AZ12" s="111"/>
    </row>
    <row r="13" spans="1:52" x14ac:dyDescent="0.2">
      <c r="A13" s="106" t="s">
        <v>1</v>
      </c>
      <c r="B13" s="108" t="s">
        <v>36</v>
      </c>
      <c r="C13" s="108" t="s">
        <v>39</v>
      </c>
      <c r="D13" s="108" t="s">
        <v>36</v>
      </c>
      <c r="E13" s="108" t="s">
        <v>39</v>
      </c>
      <c r="F13" s="108" t="s">
        <v>36</v>
      </c>
      <c r="G13" s="108" t="s">
        <v>39</v>
      </c>
      <c r="H13" s="108" t="s">
        <v>36</v>
      </c>
      <c r="I13" s="108" t="s">
        <v>39</v>
      </c>
      <c r="J13" s="108" t="s">
        <v>36</v>
      </c>
      <c r="K13" s="108" t="s">
        <v>39</v>
      </c>
      <c r="L13" s="108" t="s">
        <v>36</v>
      </c>
      <c r="M13" s="108" t="s">
        <v>39</v>
      </c>
      <c r="N13" s="108" t="s">
        <v>36</v>
      </c>
      <c r="O13" s="108" t="s">
        <v>39</v>
      </c>
      <c r="P13" s="108" t="s">
        <v>36</v>
      </c>
      <c r="Q13" s="108" t="s">
        <v>39</v>
      </c>
      <c r="R13" s="110">
        <v>21.7</v>
      </c>
      <c r="S13" s="108" t="s">
        <v>39</v>
      </c>
      <c r="T13" s="108" t="s">
        <v>36</v>
      </c>
      <c r="U13" s="108" t="s">
        <v>39</v>
      </c>
      <c r="V13" s="110">
        <v>13.8</v>
      </c>
      <c r="W13" s="108" t="s">
        <v>39</v>
      </c>
      <c r="X13" s="109">
        <v>16.22</v>
      </c>
      <c r="Y13" s="108" t="s">
        <v>39</v>
      </c>
      <c r="Z13" s="110">
        <v>14.9</v>
      </c>
      <c r="AA13" s="108" t="s">
        <v>39</v>
      </c>
      <c r="AB13" s="109">
        <v>12.77</v>
      </c>
      <c r="AC13" s="108" t="s">
        <v>39</v>
      </c>
      <c r="AD13" s="110">
        <v>10.199999999999999</v>
      </c>
      <c r="AE13" s="108" t="s">
        <v>39</v>
      </c>
      <c r="AF13" s="109">
        <v>11.02</v>
      </c>
      <c r="AG13" s="108" t="s">
        <v>39</v>
      </c>
      <c r="AH13" s="109">
        <v>8.3800000000000008</v>
      </c>
      <c r="AI13" s="108" t="s">
        <v>39</v>
      </c>
      <c r="AJ13" s="109">
        <v>12.81</v>
      </c>
      <c r="AK13" s="108" t="s">
        <v>39</v>
      </c>
      <c r="AL13" s="110">
        <v>14.1</v>
      </c>
      <c r="AM13" s="108" t="s">
        <v>39</v>
      </c>
      <c r="AN13" s="109">
        <v>9.2899999999999991</v>
      </c>
      <c r="AO13" s="108" t="s">
        <v>39</v>
      </c>
      <c r="AP13" s="109">
        <v>9.9499999999999993</v>
      </c>
      <c r="AQ13" s="108" t="s">
        <v>39</v>
      </c>
      <c r="AR13" s="110">
        <v>10.9</v>
      </c>
      <c r="AS13" s="108" t="s">
        <v>39</v>
      </c>
      <c r="AT13" s="109">
        <v>9.16</v>
      </c>
      <c r="AU13" s="108" t="s">
        <v>39</v>
      </c>
      <c r="AV13" s="110">
        <v>7</v>
      </c>
      <c r="AW13" s="108" t="s">
        <v>39</v>
      </c>
      <c r="AX13" s="110">
        <v>6</v>
      </c>
      <c r="AY13" s="108" t="s">
        <v>39</v>
      </c>
      <c r="AZ13" s="111"/>
    </row>
    <row r="14" spans="1:52" x14ac:dyDescent="0.2">
      <c r="A14" s="106" t="s">
        <v>2</v>
      </c>
      <c r="B14" s="117">
        <v>69.2</v>
      </c>
      <c r="C14" s="118" t="s">
        <v>39</v>
      </c>
      <c r="D14" s="117">
        <v>54.1</v>
      </c>
      <c r="E14" s="118" t="s">
        <v>39</v>
      </c>
      <c r="F14" s="117">
        <v>38.299999999999997</v>
      </c>
      <c r="G14" s="118" t="s">
        <v>53</v>
      </c>
      <c r="H14" s="117">
        <v>36</v>
      </c>
      <c r="I14" s="118" t="s">
        <v>39</v>
      </c>
      <c r="J14" s="117">
        <v>36</v>
      </c>
      <c r="K14" s="118" t="s">
        <v>39</v>
      </c>
      <c r="L14" s="117">
        <v>36.1</v>
      </c>
      <c r="M14" s="118" t="s">
        <v>39</v>
      </c>
      <c r="N14" s="117">
        <v>30</v>
      </c>
      <c r="O14" s="118" t="s">
        <v>39</v>
      </c>
      <c r="P14" s="117">
        <v>31.9</v>
      </c>
      <c r="Q14" s="118" t="s">
        <v>39</v>
      </c>
      <c r="R14" s="117">
        <v>29.8</v>
      </c>
      <c r="S14" s="118" t="s">
        <v>39</v>
      </c>
      <c r="T14" s="117">
        <v>28.7</v>
      </c>
      <c r="U14" s="118" t="s">
        <v>39</v>
      </c>
      <c r="V14" s="120">
        <v>27.08</v>
      </c>
      <c r="W14" s="118" t="s">
        <v>39</v>
      </c>
      <c r="X14" s="120">
        <v>26.45</v>
      </c>
      <c r="Y14" s="118" t="s">
        <v>39</v>
      </c>
      <c r="Z14" s="120">
        <v>23.65</v>
      </c>
      <c r="AA14" s="118" t="s">
        <v>39</v>
      </c>
      <c r="AB14" s="120">
        <v>23.21</v>
      </c>
      <c r="AC14" s="118" t="s">
        <v>39</v>
      </c>
      <c r="AD14" s="120">
        <v>23.99</v>
      </c>
      <c r="AE14" s="118" t="s">
        <v>39</v>
      </c>
      <c r="AF14" s="120">
        <v>22.68</v>
      </c>
      <c r="AG14" s="118" t="s">
        <v>39</v>
      </c>
      <c r="AH14" s="120">
        <v>23.41</v>
      </c>
      <c r="AI14" s="118" t="s">
        <v>39</v>
      </c>
      <c r="AJ14" s="120">
        <v>23.42</v>
      </c>
      <c r="AK14" s="118" t="s">
        <v>39</v>
      </c>
      <c r="AL14" s="120">
        <v>22.89</v>
      </c>
      <c r="AM14" s="118" t="s">
        <v>39</v>
      </c>
      <c r="AN14" s="120">
        <v>22.89</v>
      </c>
      <c r="AO14" s="118" t="s">
        <v>39</v>
      </c>
      <c r="AP14" s="120">
        <v>23.88</v>
      </c>
      <c r="AQ14" s="118" t="s">
        <v>39</v>
      </c>
      <c r="AR14" s="120">
        <v>22.82</v>
      </c>
      <c r="AS14" s="118" t="s">
        <v>39</v>
      </c>
      <c r="AT14" s="120">
        <v>21.68</v>
      </c>
      <c r="AU14" s="118" t="s">
        <v>39</v>
      </c>
      <c r="AV14" s="120">
        <v>20.95</v>
      </c>
      <c r="AW14" s="118" t="s">
        <v>39</v>
      </c>
      <c r="AX14" s="117">
        <v>22.75</v>
      </c>
      <c r="AY14" s="118" t="s">
        <v>39</v>
      </c>
      <c r="AZ14" s="111"/>
    </row>
    <row r="15" spans="1:52" x14ac:dyDescent="0.2">
      <c r="A15" s="106" t="s">
        <v>3</v>
      </c>
      <c r="B15" s="110">
        <v>38.700000000000003</v>
      </c>
      <c r="C15" s="108" t="s">
        <v>39</v>
      </c>
      <c r="D15" s="110">
        <v>38.200000000000003</v>
      </c>
      <c r="E15" s="108" t="s">
        <v>39</v>
      </c>
      <c r="F15" s="110">
        <v>36.9</v>
      </c>
      <c r="G15" s="108" t="s">
        <v>39</v>
      </c>
      <c r="H15" s="110">
        <v>36.1</v>
      </c>
      <c r="I15" s="108" t="s">
        <v>39</v>
      </c>
      <c r="J15" s="110">
        <v>41</v>
      </c>
      <c r="K15" s="108" t="s">
        <v>39</v>
      </c>
      <c r="L15" s="110">
        <v>40</v>
      </c>
      <c r="M15" s="108" t="s">
        <v>39</v>
      </c>
      <c r="N15" s="110">
        <v>38.6</v>
      </c>
      <c r="O15" s="108" t="s">
        <v>39</v>
      </c>
      <c r="P15" s="110">
        <v>41.2</v>
      </c>
      <c r="Q15" s="108" t="s">
        <v>39</v>
      </c>
      <c r="R15" s="110">
        <v>40.700000000000003</v>
      </c>
      <c r="S15" s="108" t="s">
        <v>39</v>
      </c>
      <c r="T15" s="110">
        <v>38.9</v>
      </c>
      <c r="U15" s="108" t="s">
        <v>39</v>
      </c>
      <c r="V15" s="110">
        <v>38.4</v>
      </c>
      <c r="W15" s="108" t="s">
        <v>39</v>
      </c>
      <c r="X15" s="110">
        <v>41.6</v>
      </c>
      <c r="Y15" s="108" t="s">
        <v>39</v>
      </c>
      <c r="Z15" s="110">
        <v>39.5</v>
      </c>
      <c r="AA15" s="108" t="s">
        <v>39</v>
      </c>
      <c r="AB15" s="110">
        <v>39.6</v>
      </c>
      <c r="AC15" s="108" t="s">
        <v>39</v>
      </c>
      <c r="AD15" s="110">
        <v>19.600000000000001</v>
      </c>
      <c r="AE15" s="108" t="s">
        <v>39</v>
      </c>
      <c r="AF15" s="110">
        <v>42</v>
      </c>
      <c r="AG15" s="108" t="s">
        <v>39</v>
      </c>
      <c r="AH15" s="110">
        <v>46.1</v>
      </c>
      <c r="AI15" s="108" t="s">
        <v>39</v>
      </c>
      <c r="AJ15" s="110">
        <v>49.7</v>
      </c>
      <c r="AK15" s="108" t="s">
        <v>39</v>
      </c>
      <c r="AL15" s="110">
        <v>52</v>
      </c>
      <c r="AM15" s="108" t="s">
        <v>39</v>
      </c>
      <c r="AN15" s="110">
        <v>56.7</v>
      </c>
      <c r="AO15" s="108" t="s">
        <v>39</v>
      </c>
      <c r="AP15" s="110">
        <v>62.8</v>
      </c>
      <c r="AQ15" s="108" t="s">
        <v>39</v>
      </c>
      <c r="AR15" s="110">
        <v>56.2</v>
      </c>
      <c r="AS15" s="108" t="s">
        <v>39</v>
      </c>
      <c r="AT15" s="110">
        <v>59.2</v>
      </c>
      <c r="AU15" s="108" t="s">
        <v>39</v>
      </c>
      <c r="AV15" s="110">
        <v>61.1</v>
      </c>
      <c r="AW15" s="108" t="s">
        <v>39</v>
      </c>
      <c r="AX15" s="110">
        <v>58.3</v>
      </c>
      <c r="AY15" s="108" t="s">
        <v>39</v>
      </c>
      <c r="AZ15" s="111"/>
    </row>
    <row r="16" spans="1:52" x14ac:dyDescent="0.2">
      <c r="A16" s="106" t="s">
        <v>35</v>
      </c>
      <c r="B16" s="117">
        <v>304.39999999999998</v>
      </c>
      <c r="C16" s="118" t="s">
        <v>39</v>
      </c>
      <c r="D16" s="117">
        <v>282.10000000000002</v>
      </c>
      <c r="E16" s="118" t="s">
        <v>39</v>
      </c>
      <c r="F16" s="117">
        <v>284.10000000000002</v>
      </c>
      <c r="G16" s="118" t="s">
        <v>39</v>
      </c>
      <c r="H16" s="117">
        <v>287.3</v>
      </c>
      <c r="I16" s="118" t="s">
        <v>39</v>
      </c>
      <c r="J16" s="117">
        <v>295.3</v>
      </c>
      <c r="K16" s="118" t="s">
        <v>39</v>
      </c>
      <c r="L16" s="117">
        <v>276.89999999999998</v>
      </c>
      <c r="M16" s="118" t="s">
        <v>39</v>
      </c>
      <c r="N16" s="117">
        <v>274.3</v>
      </c>
      <c r="O16" s="118" t="s">
        <v>39</v>
      </c>
      <c r="P16" s="117">
        <v>275</v>
      </c>
      <c r="Q16" s="118" t="s">
        <v>39</v>
      </c>
      <c r="R16" s="117">
        <v>259.8</v>
      </c>
      <c r="S16" s="118" t="s">
        <v>39</v>
      </c>
      <c r="T16" s="117">
        <v>263.7</v>
      </c>
      <c r="U16" s="118" t="s">
        <v>39</v>
      </c>
      <c r="V16" s="120">
        <v>254.37</v>
      </c>
      <c r="W16" s="118" t="s">
        <v>39</v>
      </c>
      <c r="X16" s="117">
        <v>258.7</v>
      </c>
      <c r="Y16" s="118" t="s">
        <v>39</v>
      </c>
      <c r="Z16" s="117">
        <v>238.3</v>
      </c>
      <c r="AA16" s="118" t="s">
        <v>39</v>
      </c>
      <c r="AB16" s="117">
        <v>242.8</v>
      </c>
      <c r="AC16" s="118" t="s">
        <v>39</v>
      </c>
      <c r="AD16" s="117">
        <v>244.8</v>
      </c>
      <c r="AE16" s="118" t="s">
        <v>39</v>
      </c>
      <c r="AF16" s="117">
        <v>236.7</v>
      </c>
      <c r="AG16" s="118" t="s">
        <v>39</v>
      </c>
      <c r="AH16" s="117">
        <v>242.5</v>
      </c>
      <c r="AI16" s="118" t="s">
        <v>39</v>
      </c>
      <c r="AJ16" s="117">
        <v>250.5</v>
      </c>
      <c r="AK16" s="118" t="s">
        <v>39</v>
      </c>
      <c r="AL16" s="117">
        <v>252.2</v>
      </c>
      <c r="AM16" s="118" t="s">
        <v>39</v>
      </c>
      <c r="AN16" s="117">
        <v>271.60000000000002</v>
      </c>
      <c r="AO16" s="118" t="s">
        <v>39</v>
      </c>
      <c r="AP16" s="117">
        <v>273.5</v>
      </c>
      <c r="AQ16" s="118" t="s">
        <v>39</v>
      </c>
      <c r="AR16" s="117">
        <v>258.3</v>
      </c>
      <c r="AS16" s="118" t="s">
        <v>39</v>
      </c>
      <c r="AT16" s="117">
        <v>266.39999999999998</v>
      </c>
      <c r="AU16" s="118" t="s">
        <v>39</v>
      </c>
      <c r="AV16" s="117">
        <v>264.7</v>
      </c>
      <c r="AW16" s="118" t="s">
        <v>39</v>
      </c>
      <c r="AX16" s="117">
        <v>275.39999999999998</v>
      </c>
      <c r="AY16" s="118" t="s">
        <v>39</v>
      </c>
      <c r="AZ16" s="111"/>
    </row>
    <row r="17" spans="1:52" x14ac:dyDescent="0.2">
      <c r="A17" s="106" t="s">
        <v>4</v>
      </c>
      <c r="B17" s="110">
        <v>30.9</v>
      </c>
      <c r="C17" s="108" t="s">
        <v>39</v>
      </c>
      <c r="D17" s="110">
        <v>22.1</v>
      </c>
      <c r="E17" s="108" t="s">
        <v>39</v>
      </c>
      <c r="F17" s="110">
        <v>16</v>
      </c>
      <c r="G17" s="108" t="s">
        <v>39</v>
      </c>
      <c r="H17" s="110">
        <v>17</v>
      </c>
      <c r="I17" s="108" t="s">
        <v>39</v>
      </c>
      <c r="J17" s="110">
        <v>10.7</v>
      </c>
      <c r="K17" s="108" t="s">
        <v>39</v>
      </c>
      <c r="L17" s="110">
        <v>9.6999999999999993</v>
      </c>
      <c r="M17" s="108" t="s">
        <v>39</v>
      </c>
      <c r="N17" s="110">
        <v>7.8</v>
      </c>
      <c r="O17" s="108" t="s">
        <v>39</v>
      </c>
      <c r="P17" s="110">
        <v>7.6</v>
      </c>
      <c r="Q17" s="108" t="s">
        <v>39</v>
      </c>
      <c r="R17" s="110">
        <v>5.2</v>
      </c>
      <c r="S17" s="108" t="s">
        <v>39</v>
      </c>
      <c r="T17" s="110">
        <v>5.6</v>
      </c>
      <c r="U17" s="108" t="s">
        <v>39</v>
      </c>
      <c r="V17" s="110">
        <v>6.1</v>
      </c>
      <c r="W17" s="108" t="s">
        <v>39</v>
      </c>
      <c r="X17" s="110">
        <v>6</v>
      </c>
      <c r="Y17" s="108" t="s">
        <v>39</v>
      </c>
      <c r="Z17" s="110">
        <v>5.5</v>
      </c>
      <c r="AA17" s="108" t="s">
        <v>39</v>
      </c>
      <c r="AB17" s="110">
        <v>4.5999999999999996</v>
      </c>
      <c r="AC17" s="108" t="s">
        <v>39</v>
      </c>
      <c r="AD17" s="110">
        <v>4.4000000000000004</v>
      </c>
      <c r="AE17" s="108" t="s">
        <v>39</v>
      </c>
      <c r="AF17" s="110">
        <v>3.8</v>
      </c>
      <c r="AG17" s="108" t="s">
        <v>39</v>
      </c>
      <c r="AH17" s="109">
        <v>3.71</v>
      </c>
      <c r="AI17" s="108" t="s">
        <v>39</v>
      </c>
      <c r="AJ17" s="109">
        <v>3.45</v>
      </c>
      <c r="AK17" s="108" t="s">
        <v>39</v>
      </c>
      <c r="AL17" s="109">
        <v>3.27</v>
      </c>
      <c r="AM17" s="108" t="s">
        <v>39</v>
      </c>
      <c r="AN17" s="110">
        <v>3.4</v>
      </c>
      <c r="AO17" s="108" t="s">
        <v>39</v>
      </c>
      <c r="AP17" s="109">
        <v>3.38</v>
      </c>
      <c r="AQ17" s="108" t="s">
        <v>39</v>
      </c>
      <c r="AR17" s="109">
        <v>3.11</v>
      </c>
      <c r="AS17" s="108" t="s">
        <v>39</v>
      </c>
      <c r="AT17" s="109">
        <v>3.12</v>
      </c>
      <c r="AU17" s="108" t="s">
        <v>39</v>
      </c>
      <c r="AV17" s="110">
        <v>3.2</v>
      </c>
      <c r="AW17" s="108" t="s">
        <v>39</v>
      </c>
      <c r="AX17" s="108" t="s">
        <v>36</v>
      </c>
      <c r="AY17" s="108" t="s">
        <v>39</v>
      </c>
      <c r="AZ17" s="111"/>
    </row>
    <row r="18" spans="1:52" x14ac:dyDescent="0.2">
      <c r="A18" s="106" t="s">
        <v>5</v>
      </c>
      <c r="B18" s="117">
        <v>13.5</v>
      </c>
      <c r="C18" s="118" t="s">
        <v>39</v>
      </c>
      <c r="D18" s="117">
        <v>14.3</v>
      </c>
      <c r="E18" s="118" t="s">
        <v>39</v>
      </c>
      <c r="F18" s="117">
        <v>15.4</v>
      </c>
      <c r="G18" s="118" t="s">
        <v>39</v>
      </c>
      <c r="H18" s="120">
        <v>14.15</v>
      </c>
      <c r="I18" s="118" t="s">
        <v>39</v>
      </c>
      <c r="J18" s="120">
        <v>13.34</v>
      </c>
      <c r="K18" s="118" t="s">
        <v>39</v>
      </c>
      <c r="L18" s="120">
        <v>11.79</v>
      </c>
      <c r="M18" s="118" t="s">
        <v>39</v>
      </c>
      <c r="N18" s="120">
        <v>11.46</v>
      </c>
      <c r="O18" s="118" t="s">
        <v>39</v>
      </c>
      <c r="P18" s="120">
        <v>11.73</v>
      </c>
      <c r="Q18" s="118" t="s">
        <v>39</v>
      </c>
      <c r="R18" s="120">
        <v>11.24</v>
      </c>
      <c r="S18" s="118" t="s">
        <v>53</v>
      </c>
      <c r="T18" s="120">
        <v>12.18</v>
      </c>
      <c r="U18" s="118" t="s">
        <v>39</v>
      </c>
      <c r="V18" s="117">
        <v>12.2</v>
      </c>
      <c r="W18" s="118" t="s">
        <v>39</v>
      </c>
      <c r="X18" s="120">
        <v>10.35</v>
      </c>
      <c r="Y18" s="118" t="s">
        <v>39</v>
      </c>
      <c r="Z18" s="120">
        <v>8.99</v>
      </c>
      <c r="AA18" s="118" t="s">
        <v>39</v>
      </c>
      <c r="AB18" s="120">
        <v>10.74</v>
      </c>
      <c r="AC18" s="118" t="s">
        <v>39</v>
      </c>
      <c r="AD18" s="120">
        <v>9.4600000000000009</v>
      </c>
      <c r="AE18" s="118" t="s">
        <v>39</v>
      </c>
      <c r="AF18" s="120">
        <v>8.52</v>
      </c>
      <c r="AG18" s="118" t="s">
        <v>39</v>
      </c>
      <c r="AH18" s="120">
        <v>9.0399999999999991</v>
      </c>
      <c r="AI18" s="118" t="s">
        <v>39</v>
      </c>
      <c r="AJ18" s="120">
        <v>9.18</v>
      </c>
      <c r="AK18" s="118" t="s">
        <v>39</v>
      </c>
      <c r="AL18" s="120">
        <v>8.23</v>
      </c>
      <c r="AM18" s="118" t="s">
        <v>39</v>
      </c>
      <c r="AN18" s="120">
        <v>8.67</v>
      </c>
      <c r="AO18" s="118" t="s">
        <v>39</v>
      </c>
      <c r="AP18" s="120">
        <v>8.89</v>
      </c>
      <c r="AQ18" s="118" t="s">
        <v>39</v>
      </c>
      <c r="AR18" s="120">
        <v>8.93</v>
      </c>
      <c r="AS18" s="118" t="s">
        <v>39</v>
      </c>
      <c r="AT18" s="120">
        <v>8.49</v>
      </c>
      <c r="AU18" s="118" t="s">
        <v>39</v>
      </c>
      <c r="AV18" s="120">
        <v>8.2100000000000009</v>
      </c>
      <c r="AW18" s="118" t="s">
        <v>39</v>
      </c>
      <c r="AX18" s="120">
        <v>8.07</v>
      </c>
      <c r="AY18" s="118" t="s">
        <v>39</v>
      </c>
      <c r="AZ18" s="111"/>
    </row>
    <row r="19" spans="1:52" x14ac:dyDescent="0.2">
      <c r="A19" s="106" t="s">
        <v>6</v>
      </c>
      <c r="B19" s="109">
        <v>20.260000000000002</v>
      </c>
      <c r="C19" s="108" t="s">
        <v>39</v>
      </c>
      <c r="D19" s="109">
        <v>23.43</v>
      </c>
      <c r="E19" s="108" t="s">
        <v>39</v>
      </c>
      <c r="F19" s="109">
        <v>25.83</v>
      </c>
      <c r="G19" s="108" t="s">
        <v>39</v>
      </c>
      <c r="H19" s="109">
        <v>21.58</v>
      </c>
      <c r="I19" s="108" t="s">
        <v>39</v>
      </c>
      <c r="J19" s="109">
        <v>20.350000000000001</v>
      </c>
      <c r="K19" s="108" t="s">
        <v>39</v>
      </c>
      <c r="L19" s="109">
        <v>21.09</v>
      </c>
      <c r="M19" s="108" t="s">
        <v>39</v>
      </c>
      <c r="N19" s="109">
        <v>36.15</v>
      </c>
      <c r="O19" s="108" t="s">
        <v>39</v>
      </c>
      <c r="P19" s="109">
        <v>23.72</v>
      </c>
      <c r="Q19" s="108" t="s">
        <v>39</v>
      </c>
      <c r="R19" s="110">
        <v>22.4</v>
      </c>
      <c r="S19" s="108" t="s">
        <v>39</v>
      </c>
      <c r="T19" s="109">
        <v>21.75</v>
      </c>
      <c r="U19" s="108" t="s">
        <v>39</v>
      </c>
      <c r="V19" s="109">
        <v>21.01</v>
      </c>
      <c r="W19" s="108" t="s">
        <v>39</v>
      </c>
      <c r="X19" s="109">
        <v>28.45</v>
      </c>
      <c r="Y19" s="108" t="s">
        <v>39</v>
      </c>
      <c r="Z19" s="109">
        <v>24.16</v>
      </c>
      <c r="AA19" s="108" t="s">
        <v>39</v>
      </c>
      <c r="AB19" s="109">
        <v>24.72</v>
      </c>
      <c r="AC19" s="108" t="s">
        <v>39</v>
      </c>
      <c r="AD19" s="109">
        <v>24.39</v>
      </c>
      <c r="AE19" s="108" t="s">
        <v>39</v>
      </c>
      <c r="AF19" s="109">
        <v>20.75</v>
      </c>
      <c r="AG19" s="108" t="s">
        <v>39</v>
      </c>
      <c r="AH19" s="109">
        <v>19.13</v>
      </c>
      <c r="AI19" s="108" t="s">
        <v>39</v>
      </c>
      <c r="AJ19" s="109">
        <v>18.82</v>
      </c>
      <c r="AK19" s="108" t="s">
        <v>39</v>
      </c>
      <c r="AL19" s="109">
        <v>16.829999999999998</v>
      </c>
      <c r="AM19" s="108" t="s">
        <v>39</v>
      </c>
      <c r="AN19" s="109">
        <v>15.95</v>
      </c>
      <c r="AO19" s="108" t="s">
        <v>39</v>
      </c>
      <c r="AP19" s="109">
        <v>15.73</v>
      </c>
      <c r="AQ19" s="108" t="s">
        <v>39</v>
      </c>
      <c r="AR19" s="109">
        <v>12.36</v>
      </c>
      <c r="AS19" s="108" t="s">
        <v>39</v>
      </c>
      <c r="AT19" s="109">
        <v>13.21</v>
      </c>
      <c r="AU19" s="108" t="s">
        <v>39</v>
      </c>
      <c r="AV19" s="109">
        <v>12.04</v>
      </c>
      <c r="AW19" s="108" t="s">
        <v>39</v>
      </c>
      <c r="AX19" s="109">
        <v>12.7</v>
      </c>
      <c r="AY19" s="108" t="s">
        <v>39</v>
      </c>
      <c r="AZ19" s="111"/>
    </row>
    <row r="20" spans="1:52" x14ac:dyDescent="0.2">
      <c r="A20" s="106" t="s">
        <v>7</v>
      </c>
      <c r="B20" s="117">
        <v>118.8</v>
      </c>
      <c r="C20" s="118" t="s">
        <v>39</v>
      </c>
      <c r="D20" s="117">
        <v>54.2</v>
      </c>
      <c r="E20" s="118" t="s">
        <v>39</v>
      </c>
      <c r="F20" s="117">
        <v>110.1</v>
      </c>
      <c r="G20" s="118" t="s">
        <v>39</v>
      </c>
      <c r="H20" s="117">
        <v>101.1</v>
      </c>
      <c r="I20" s="118" t="s">
        <v>39</v>
      </c>
      <c r="J20" s="117">
        <v>102.1</v>
      </c>
      <c r="K20" s="118" t="s">
        <v>39</v>
      </c>
      <c r="L20" s="117">
        <v>100.6</v>
      </c>
      <c r="M20" s="118" t="s">
        <v>39</v>
      </c>
      <c r="N20" s="117">
        <v>87.2</v>
      </c>
      <c r="O20" s="118" t="s">
        <v>39</v>
      </c>
      <c r="P20" s="117">
        <v>85.7</v>
      </c>
      <c r="Q20" s="118" t="s">
        <v>39</v>
      </c>
      <c r="R20" s="117">
        <v>81.900000000000006</v>
      </c>
      <c r="S20" s="118" t="s">
        <v>39</v>
      </c>
      <c r="T20" s="117">
        <v>85.4</v>
      </c>
      <c r="U20" s="118" t="s">
        <v>39</v>
      </c>
      <c r="V20" s="120">
        <v>77.42</v>
      </c>
      <c r="W20" s="118" t="s">
        <v>39</v>
      </c>
      <c r="X20" s="120">
        <v>79.87</v>
      </c>
      <c r="Y20" s="118" t="s">
        <v>39</v>
      </c>
      <c r="Z20" s="120">
        <v>72.02</v>
      </c>
      <c r="AA20" s="118" t="s">
        <v>39</v>
      </c>
      <c r="AB20" s="120">
        <v>72.430000000000007</v>
      </c>
      <c r="AC20" s="118" t="s">
        <v>39</v>
      </c>
      <c r="AD20" s="120">
        <v>75.959999999999994</v>
      </c>
      <c r="AE20" s="118" t="s">
        <v>39</v>
      </c>
      <c r="AF20" s="120">
        <v>71.680000000000007</v>
      </c>
      <c r="AG20" s="118" t="s">
        <v>39</v>
      </c>
      <c r="AH20" s="120">
        <v>72.14</v>
      </c>
      <c r="AI20" s="118" t="s">
        <v>39</v>
      </c>
      <c r="AJ20" s="120">
        <v>70.88</v>
      </c>
      <c r="AK20" s="118" t="s">
        <v>39</v>
      </c>
      <c r="AL20" s="120">
        <v>67.489999999999995</v>
      </c>
      <c r="AM20" s="118" t="s">
        <v>39</v>
      </c>
      <c r="AN20" s="120">
        <v>66.650000000000006</v>
      </c>
      <c r="AO20" s="118" t="s">
        <v>39</v>
      </c>
      <c r="AP20" s="117">
        <v>65.400000000000006</v>
      </c>
      <c r="AQ20" s="118" t="s">
        <v>39</v>
      </c>
      <c r="AR20" s="120">
        <v>63.28</v>
      </c>
      <c r="AS20" s="118" t="s">
        <v>39</v>
      </c>
      <c r="AT20" s="120">
        <v>60.06</v>
      </c>
      <c r="AU20" s="118" t="s">
        <v>39</v>
      </c>
      <c r="AV20" s="120">
        <v>61.03</v>
      </c>
      <c r="AW20" s="118" t="s">
        <v>40</v>
      </c>
      <c r="AX20" s="120">
        <v>59.63</v>
      </c>
      <c r="AY20" s="118" t="s">
        <v>40</v>
      </c>
      <c r="AZ20" s="111"/>
    </row>
    <row r="21" spans="1:52" x14ac:dyDescent="0.2">
      <c r="A21" s="106" t="s">
        <v>8</v>
      </c>
      <c r="B21" s="110">
        <v>162.6</v>
      </c>
      <c r="C21" s="108" t="s">
        <v>39</v>
      </c>
      <c r="D21" s="110">
        <v>161.6</v>
      </c>
      <c r="E21" s="108" t="s">
        <v>39</v>
      </c>
      <c r="F21" s="110">
        <v>162.30000000000001</v>
      </c>
      <c r="G21" s="108" t="s">
        <v>39</v>
      </c>
      <c r="H21" s="110">
        <v>157.5</v>
      </c>
      <c r="I21" s="108" t="s">
        <v>39</v>
      </c>
      <c r="J21" s="110">
        <v>159.80000000000001</v>
      </c>
      <c r="K21" s="108" t="s">
        <v>39</v>
      </c>
      <c r="L21" s="110">
        <v>156.4</v>
      </c>
      <c r="M21" s="108" t="s">
        <v>39</v>
      </c>
      <c r="N21" s="110">
        <v>158.30000000000001</v>
      </c>
      <c r="O21" s="108" t="s">
        <v>39</v>
      </c>
      <c r="P21" s="110">
        <v>158.80000000000001</v>
      </c>
      <c r="Q21" s="108" t="s">
        <v>39</v>
      </c>
      <c r="R21" s="110">
        <v>156.19999999999999</v>
      </c>
      <c r="S21" s="108" t="s">
        <v>39</v>
      </c>
      <c r="T21" s="110">
        <v>163.6</v>
      </c>
      <c r="U21" s="108" t="s">
        <v>39</v>
      </c>
      <c r="V21" s="109">
        <v>157.08000000000001</v>
      </c>
      <c r="W21" s="108" t="s">
        <v>39</v>
      </c>
      <c r="X21" s="109">
        <v>158.63999999999999</v>
      </c>
      <c r="Y21" s="108" t="s">
        <v>39</v>
      </c>
      <c r="Z21" s="110">
        <v>154.1</v>
      </c>
      <c r="AA21" s="108" t="s">
        <v>39</v>
      </c>
      <c r="AB21" s="109">
        <v>161.21</v>
      </c>
      <c r="AC21" s="108" t="s">
        <v>39</v>
      </c>
      <c r="AD21" s="109">
        <v>168.52</v>
      </c>
      <c r="AE21" s="108" t="s">
        <v>39</v>
      </c>
      <c r="AF21" s="109">
        <v>167.51</v>
      </c>
      <c r="AG21" s="108" t="s">
        <v>39</v>
      </c>
      <c r="AH21" s="109">
        <v>179.13</v>
      </c>
      <c r="AI21" s="108" t="s">
        <v>39</v>
      </c>
      <c r="AJ21" s="109">
        <v>194.06</v>
      </c>
      <c r="AK21" s="108" t="s">
        <v>39</v>
      </c>
      <c r="AL21" s="109">
        <v>199.56</v>
      </c>
      <c r="AM21" s="108" t="s">
        <v>39</v>
      </c>
      <c r="AN21" s="109">
        <v>207.16</v>
      </c>
      <c r="AO21" s="108" t="s">
        <v>39</v>
      </c>
      <c r="AP21" s="109">
        <v>216.42</v>
      </c>
      <c r="AQ21" s="108" t="s">
        <v>53</v>
      </c>
      <c r="AR21" s="109">
        <v>211.59</v>
      </c>
      <c r="AS21" s="108" t="s">
        <v>39</v>
      </c>
      <c r="AT21" s="109">
        <v>211.67</v>
      </c>
      <c r="AU21" s="108" t="s">
        <v>39</v>
      </c>
      <c r="AV21" s="109">
        <v>204.36</v>
      </c>
      <c r="AW21" s="108" t="s">
        <v>39</v>
      </c>
      <c r="AX21" s="109">
        <v>168.86</v>
      </c>
      <c r="AY21" s="108" t="s">
        <v>48</v>
      </c>
      <c r="AZ21" s="111"/>
    </row>
    <row r="22" spans="1:52" x14ac:dyDescent="0.2">
      <c r="A22" s="106" t="s">
        <v>9</v>
      </c>
      <c r="B22" s="120">
        <v>17.239999999999998</v>
      </c>
      <c r="C22" s="118" t="s">
        <v>39</v>
      </c>
      <c r="D22" s="120">
        <v>17.440000000000001</v>
      </c>
      <c r="E22" s="118" t="s">
        <v>39</v>
      </c>
      <c r="F22" s="120">
        <v>17.22</v>
      </c>
      <c r="G22" s="118" t="s">
        <v>39</v>
      </c>
      <c r="H22" s="120">
        <v>16.920000000000002</v>
      </c>
      <c r="I22" s="118" t="s">
        <v>39</v>
      </c>
      <c r="J22" s="120">
        <v>16.04</v>
      </c>
      <c r="K22" s="118" t="s">
        <v>39</v>
      </c>
      <c r="L22" s="117">
        <v>18.899999999999999</v>
      </c>
      <c r="M22" s="118" t="s">
        <v>39</v>
      </c>
      <c r="N22" s="120">
        <v>16.760000000000002</v>
      </c>
      <c r="O22" s="118" t="s">
        <v>39</v>
      </c>
      <c r="P22" s="120">
        <v>17.36</v>
      </c>
      <c r="Q22" s="118" t="s">
        <v>39</v>
      </c>
      <c r="R22" s="117">
        <v>15</v>
      </c>
      <c r="S22" s="118" t="s">
        <v>39</v>
      </c>
      <c r="T22" s="117">
        <v>14</v>
      </c>
      <c r="U22" s="118" t="s">
        <v>39</v>
      </c>
      <c r="V22" s="120">
        <v>10.95</v>
      </c>
      <c r="W22" s="118" t="s">
        <v>39</v>
      </c>
      <c r="X22" s="120">
        <v>10.88</v>
      </c>
      <c r="Y22" s="118" t="s">
        <v>39</v>
      </c>
      <c r="Z22" s="120">
        <v>10.23</v>
      </c>
      <c r="AA22" s="118" t="s">
        <v>39</v>
      </c>
      <c r="AB22" s="120">
        <v>10.23</v>
      </c>
      <c r="AC22" s="118" t="s">
        <v>39</v>
      </c>
      <c r="AD22" s="120">
        <v>10.31</v>
      </c>
      <c r="AE22" s="118" t="s">
        <v>39</v>
      </c>
      <c r="AF22" s="120">
        <v>10.050000000000001</v>
      </c>
      <c r="AG22" s="118" t="s">
        <v>39</v>
      </c>
      <c r="AH22" s="120">
        <v>9.8699999999999992</v>
      </c>
      <c r="AI22" s="118" t="s">
        <v>39</v>
      </c>
      <c r="AJ22" s="120">
        <v>9.83</v>
      </c>
      <c r="AK22" s="118" t="s">
        <v>39</v>
      </c>
      <c r="AL22" s="120">
        <v>9.27</v>
      </c>
      <c r="AM22" s="118" t="s">
        <v>39</v>
      </c>
      <c r="AN22" s="120">
        <v>9.39</v>
      </c>
      <c r="AO22" s="118" t="s">
        <v>39</v>
      </c>
      <c r="AP22" s="120">
        <v>9.33</v>
      </c>
      <c r="AQ22" s="118" t="s">
        <v>39</v>
      </c>
      <c r="AR22" s="120">
        <v>8.7899999999999991</v>
      </c>
      <c r="AS22" s="118" t="s">
        <v>39</v>
      </c>
      <c r="AT22" s="120">
        <v>7.37</v>
      </c>
      <c r="AU22" s="118" t="s">
        <v>39</v>
      </c>
      <c r="AV22" s="120">
        <v>6.88</v>
      </c>
      <c r="AW22" s="118" t="s">
        <v>39</v>
      </c>
      <c r="AX22" s="117">
        <v>7.2</v>
      </c>
      <c r="AY22" s="118" t="s">
        <v>41</v>
      </c>
      <c r="AZ22" s="111"/>
    </row>
    <row r="23" spans="1:52" x14ac:dyDescent="0.2">
      <c r="A23" s="106" t="s">
        <v>10</v>
      </c>
      <c r="B23" s="110">
        <v>83.2</v>
      </c>
      <c r="C23" s="108" t="s">
        <v>39</v>
      </c>
      <c r="D23" s="110">
        <v>79.599999999999994</v>
      </c>
      <c r="E23" s="108" t="s">
        <v>39</v>
      </c>
      <c r="F23" s="110">
        <v>77</v>
      </c>
      <c r="G23" s="108" t="s">
        <v>39</v>
      </c>
      <c r="H23" s="110">
        <v>74</v>
      </c>
      <c r="I23" s="108" t="s">
        <v>39</v>
      </c>
      <c r="J23" s="110">
        <v>72.400000000000006</v>
      </c>
      <c r="K23" s="108" t="s">
        <v>39</v>
      </c>
      <c r="L23" s="110">
        <v>69.900000000000006</v>
      </c>
      <c r="M23" s="108" t="s">
        <v>39</v>
      </c>
      <c r="N23" s="110">
        <v>72.5</v>
      </c>
      <c r="O23" s="108" t="s">
        <v>39</v>
      </c>
      <c r="P23" s="110">
        <v>69.5</v>
      </c>
      <c r="Q23" s="108" t="s">
        <v>39</v>
      </c>
      <c r="R23" s="110">
        <v>70.599999999999994</v>
      </c>
      <c r="S23" s="108" t="s">
        <v>39</v>
      </c>
      <c r="T23" s="110">
        <v>70.599999999999994</v>
      </c>
      <c r="U23" s="108" t="s">
        <v>39</v>
      </c>
      <c r="V23" s="110">
        <v>62.4</v>
      </c>
      <c r="W23" s="108" t="s">
        <v>39</v>
      </c>
      <c r="X23" s="110">
        <v>61.6</v>
      </c>
      <c r="Y23" s="108" t="s">
        <v>39</v>
      </c>
      <c r="Z23" s="109">
        <v>58.65</v>
      </c>
      <c r="AA23" s="108" t="s">
        <v>39</v>
      </c>
      <c r="AB23" s="109">
        <v>50.39</v>
      </c>
      <c r="AC23" s="108" t="s">
        <v>39</v>
      </c>
      <c r="AD23" s="109">
        <v>52.35</v>
      </c>
      <c r="AE23" s="108" t="s">
        <v>39</v>
      </c>
      <c r="AF23" s="109">
        <v>48.92</v>
      </c>
      <c r="AG23" s="108" t="s">
        <v>39</v>
      </c>
      <c r="AH23" s="109">
        <v>48.14</v>
      </c>
      <c r="AI23" s="108" t="s">
        <v>39</v>
      </c>
      <c r="AJ23" s="109">
        <v>48.57</v>
      </c>
      <c r="AK23" s="108" t="s">
        <v>39</v>
      </c>
      <c r="AL23" s="109">
        <v>46.43</v>
      </c>
      <c r="AM23" s="108" t="s">
        <v>39</v>
      </c>
      <c r="AN23" s="109">
        <v>46.81</v>
      </c>
      <c r="AO23" s="108" t="s">
        <v>39</v>
      </c>
      <c r="AP23" s="109">
        <v>47.35</v>
      </c>
      <c r="AQ23" s="108" t="s">
        <v>39</v>
      </c>
      <c r="AR23" s="110">
        <v>46.7</v>
      </c>
      <c r="AS23" s="108" t="s">
        <v>39</v>
      </c>
      <c r="AT23" s="109">
        <v>47.03</v>
      </c>
      <c r="AU23" s="108" t="s">
        <v>39</v>
      </c>
      <c r="AV23" s="109">
        <v>45.45</v>
      </c>
      <c r="AW23" s="108" t="s">
        <v>39</v>
      </c>
      <c r="AX23" s="110">
        <v>48.57</v>
      </c>
      <c r="AY23" s="108" t="s">
        <v>39</v>
      </c>
      <c r="AZ23" s="111"/>
    </row>
    <row r="24" spans="1:52" x14ac:dyDescent="0.2">
      <c r="A24" s="106" t="s">
        <v>11</v>
      </c>
      <c r="B24" s="117">
        <v>6.5</v>
      </c>
      <c r="C24" s="118" t="s">
        <v>39</v>
      </c>
      <c r="D24" s="117">
        <v>5.7</v>
      </c>
      <c r="E24" s="118" t="s">
        <v>39</v>
      </c>
      <c r="F24" s="117">
        <v>5.7</v>
      </c>
      <c r="G24" s="118" t="s">
        <v>39</v>
      </c>
      <c r="H24" s="120">
        <v>5.51</v>
      </c>
      <c r="I24" s="118" t="s">
        <v>39</v>
      </c>
      <c r="J24" s="120">
        <v>5.38</v>
      </c>
      <c r="K24" s="118" t="s">
        <v>39</v>
      </c>
      <c r="L24" s="120">
        <v>6.19</v>
      </c>
      <c r="M24" s="118" t="s">
        <v>39</v>
      </c>
      <c r="N24" s="120">
        <v>4.29</v>
      </c>
      <c r="O24" s="118" t="s">
        <v>39</v>
      </c>
      <c r="P24" s="120">
        <v>6.29</v>
      </c>
      <c r="Q24" s="118" t="s">
        <v>39</v>
      </c>
      <c r="R24" s="120">
        <v>5.1100000000000003</v>
      </c>
      <c r="S24" s="118" t="s">
        <v>39</v>
      </c>
      <c r="T24" s="120">
        <v>4.97</v>
      </c>
      <c r="U24" s="118" t="s">
        <v>39</v>
      </c>
      <c r="V24" s="120">
        <v>4.26</v>
      </c>
      <c r="W24" s="118" t="s">
        <v>39</v>
      </c>
      <c r="X24" s="120">
        <v>5.07</v>
      </c>
      <c r="Y24" s="118" t="s">
        <v>39</v>
      </c>
      <c r="Z24" s="120">
        <v>4.55</v>
      </c>
      <c r="AA24" s="118" t="s">
        <v>39</v>
      </c>
      <c r="AB24" s="120">
        <v>4.6399999999999997</v>
      </c>
      <c r="AC24" s="118" t="s">
        <v>39</v>
      </c>
      <c r="AD24" s="120">
        <v>4.91</v>
      </c>
      <c r="AE24" s="118" t="s">
        <v>39</v>
      </c>
      <c r="AF24" s="120">
        <v>4.74</v>
      </c>
      <c r="AG24" s="118" t="s">
        <v>39</v>
      </c>
      <c r="AH24" s="120">
        <v>5.04</v>
      </c>
      <c r="AI24" s="118" t="s">
        <v>39</v>
      </c>
      <c r="AJ24" s="120">
        <v>4.22</v>
      </c>
      <c r="AK24" s="118" t="s">
        <v>39</v>
      </c>
      <c r="AL24" s="120">
        <v>4.54</v>
      </c>
      <c r="AM24" s="118" t="s">
        <v>39</v>
      </c>
      <c r="AN24" s="120">
        <v>3.88</v>
      </c>
      <c r="AO24" s="118" t="s">
        <v>39</v>
      </c>
      <c r="AP24" s="117">
        <v>3.8</v>
      </c>
      <c r="AQ24" s="118" t="s">
        <v>39</v>
      </c>
      <c r="AR24" s="120">
        <v>3.99</v>
      </c>
      <c r="AS24" s="118" t="s">
        <v>39</v>
      </c>
      <c r="AT24" s="117">
        <v>3.6</v>
      </c>
      <c r="AU24" s="118" t="s">
        <v>40</v>
      </c>
      <c r="AV24" s="117">
        <v>3.8</v>
      </c>
      <c r="AW24" s="118" t="s">
        <v>41</v>
      </c>
      <c r="AX24" s="117">
        <v>3.7</v>
      </c>
      <c r="AY24" s="118" t="s">
        <v>41</v>
      </c>
      <c r="AZ24" s="111"/>
    </row>
    <row r="25" spans="1:52" x14ac:dyDescent="0.2">
      <c r="A25" s="106" t="s">
        <v>12</v>
      </c>
      <c r="B25" s="110">
        <v>51.3</v>
      </c>
      <c r="C25" s="108" t="s">
        <v>39</v>
      </c>
      <c r="D25" s="110">
        <v>55.1</v>
      </c>
      <c r="E25" s="108" t="s">
        <v>39</v>
      </c>
      <c r="F25" s="110">
        <v>53.6</v>
      </c>
      <c r="G25" s="108" t="s">
        <v>39</v>
      </c>
      <c r="H25" s="110">
        <v>54.6</v>
      </c>
      <c r="I25" s="108" t="s">
        <v>39</v>
      </c>
      <c r="J25" s="110">
        <v>48.9</v>
      </c>
      <c r="K25" s="108" t="s">
        <v>39</v>
      </c>
      <c r="L25" s="110">
        <v>45.1</v>
      </c>
      <c r="M25" s="108" t="s">
        <v>39</v>
      </c>
      <c r="N25" s="110">
        <v>45.1</v>
      </c>
      <c r="O25" s="108" t="s">
        <v>39</v>
      </c>
      <c r="P25" s="110">
        <v>40.299999999999997</v>
      </c>
      <c r="Q25" s="108" t="s">
        <v>39</v>
      </c>
      <c r="R25" s="110">
        <v>37.799999999999997</v>
      </c>
      <c r="S25" s="108" t="s">
        <v>39</v>
      </c>
      <c r="T25" s="110">
        <v>30</v>
      </c>
      <c r="U25" s="108" t="s">
        <v>39</v>
      </c>
      <c r="V25" s="108" t="s">
        <v>36</v>
      </c>
      <c r="W25" s="108" t="s">
        <v>53</v>
      </c>
      <c r="X25" s="110">
        <v>14.4</v>
      </c>
      <c r="Y25" s="108" t="s">
        <v>39</v>
      </c>
      <c r="Z25" s="110">
        <v>12.2</v>
      </c>
      <c r="AA25" s="108" t="s">
        <v>39</v>
      </c>
      <c r="AB25" s="110">
        <v>12.4</v>
      </c>
      <c r="AC25" s="108" t="s">
        <v>39</v>
      </c>
      <c r="AD25" s="110">
        <v>11.1</v>
      </c>
      <c r="AE25" s="108" t="s">
        <v>39</v>
      </c>
      <c r="AF25" s="110">
        <v>10.199999999999999</v>
      </c>
      <c r="AG25" s="108" t="s">
        <v>39</v>
      </c>
      <c r="AH25" s="110">
        <v>10.9</v>
      </c>
      <c r="AI25" s="108" t="s">
        <v>39</v>
      </c>
      <c r="AJ25" s="110">
        <v>21.5</v>
      </c>
      <c r="AK25" s="108" t="s">
        <v>39</v>
      </c>
      <c r="AL25" s="110">
        <v>9.9</v>
      </c>
      <c r="AM25" s="108" t="s">
        <v>39</v>
      </c>
      <c r="AN25" s="110">
        <v>10</v>
      </c>
      <c r="AO25" s="108" t="s">
        <v>39</v>
      </c>
      <c r="AP25" s="110">
        <v>8.5</v>
      </c>
      <c r="AQ25" s="108" t="s">
        <v>39</v>
      </c>
      <c r="AR25" s="110">
        <v>7.3</v>
      </c>
      <c r="AS25" s="108" t="s">
        <v>39</v>
      </c>
      <c r="AT25" s="110">
        <v>7.7</v>
      </c>
      <c r="AU25" s="108" t="s">
        <v>39</v>
      </c>
      <c r="AV25" s="110">
        <v>8</v>
      </c>
      <c r="AW25" s="108" t="s">
        <v>39</v>
      </c>
      <c r="AX25" s="110">
        <v>6.9</v>
      </c>
      <c r="AY25" s="108" t="s">
        <v>39</v>
      </c>
      <c r="AZ25" s="111"/>
    </row>
    <row r="26" spans="1:52" x14ac:dyDescent="0.2">
      <c r="A26" s="106" t="s">
        <v>13</v>
      </c>
      <c r="B26" s="117">
        <v>109.3</v>
      </c>
      <c r="C26" s="118" t="s">
        <v>39</v>
      </c>
      <c r="D26" s="117">
        <v>102.5</v>
      </c>
      <c r="E26" s="118" t="s">
        <v>39</v>
      </c>
      <c r="F26" s="117">
        <v>99.2</v>
      </c>
      <c r="G26" s="118" t="s">
        <v>39</v>
      </c>
      <c r="H26" s="117">
        <v>91.9</v>
      </c>
      <c r="I26" s="118" t="s">
        <v>39</v>
      </c>
      <c r="J26" s="117">
        <v>77.599999999999994</v>
      </c>
      <c r="K26" s="118" t="s">
        <v>39</v>
      </c>
      <c r="L26" s="117">
        <v>72.3</v>
      </c>
      <c r="M26" s="118" t="s">
        <v>39</v>
      </c>
      <c r="N26" s="117">
        <v>57.3</v>
      </c>
      <c r="O26" s="118" t="s">
        <v>39</v>
      </c>
      <c r="P26" s="117">
        <v>52.3</v>
      </c>
      <c r="Q26" s="118" t="s">
        <v>39</v>
      </c>
      <c r="R26" s="117">
        <v>48</v>
      </c>
      <c r="S26" s="118" t="s">
        <v>39</v>
      </c>
      <c r="T26" s="117">
        <v>46.1</v>
      </c>
      <c r="U26" s="118" t="s">
        <v>39</v>
      </c>
      <c r="V26" s="117">
        <v>36.200000000000003</v>
      </c>
      <c r="W26" s="118" t="s">
        <v>39</v>
      </c>
      <c r="X26" s="117">
        <v>37.299999999999997</v>
      </c>
      <c r="Y26" s="118" t="s">
        <v>39</v>
      </c>
      <c r="Z26" s="117">
        <v>31.7</v>
      </c>
      <c r="AA26" s="118" t="s">
        <v>39</v>
      </c>
      <c r="AB26" s="117">
        <v>28.3</v>
      </c>
      <c r="AC26" s="118" t="s">
        <v>39</v>
      </c>
      <c r="AD26" s="117">
        <v>26.8</v>
      </c>
      <c r="AE26" s="118" t="s">
        <v>39</v>
      </c>
      <c r="AF26" s="120">
        <v>23.03</v>
      </c>
      <c r="AG26" s="118" t="s">
        <v>39</v>
      </c>
      <c r="AH26" s="120">
        <v>21.64</v>
      </c>
      <c r="AI26" s="118" t="s">
        <v>39</v>
      </c>
      <c r="AJ26" s="120">
        <v>18.88</v>
      </c>
      <c r="AK26" s="118" t="s">
        <v>39</v>
      </c>
      <c r="AL26" s="120">
        <v>18.690000000000001</v>
      </c>
      <c r="AM26" s="118" t="s">
        <v>39</v>
      </c>
      <c r="AN26" s="120">
        <v>18.22</v>
      </c>
      <c r="AO26" s="118" t="s">
        <v>39</v>
      </c>
      <c r="AP26" s="120">
        <v>18.87</v>
      </c>
      <c r="AQ26" s="118" t="s">
        <v>39</v>
      </c>
      <c r="AR26" s="120">
        <v>15.33</v>
      </c>
      <c r="AS26" s="118" t="s">
        <v>39</v>
      </c>
      <c r="AT26" s="120">
        <v>15.18</v>
      </c>
      <c r="AU26" s="118" t="s">
        <v>39</v>
      </c>
      <c r="AV26" s="120">
        <v>15.47</v>
      </c>
      <c r="AW26" s="118" t="s">
        <v>39</v>
      </c>
      <c r="AX26" s="118">
        <v>14.6</v>
      </c>
      <c r="AY26" s="118" t="s">
        <v>39</v>
      </c>
      <c r="AZ26" s="111"/>
    </row>
    <row r="27" spans="1:52" x14ac:dyDescent="0.2">
      <c r="A27" s="106" t="s">
        <v>15</v>
      </c>
      <c r="B27" s="110">
        <v>0.8</v>
      </c>
      <c r="C27" s="108" t="s">
        <v>39</v>
      </c>
      <c r="D27" s="110">
        <v>0.7</v>
      </c>
      <c r="E27" s="108" t="s">
        <v>39</v>
      </c>
      <c r="F27" s="110">
        <v>0.7</v>
      </c>
      <c r="G27" s="108" t="s">
        <v>39</v>
      </c>
      <c r="H27" s="110">
        <v>0.6</v>
      </c>
      <c r="I27" s="108" t="s">
        <v>39</v>
      </c>
      <c r="J27" s="110">
        <v>0.6</v>
      </c>
      <c r="K27" s="108" t="s">
        <v>39</v>
      </c>
      <c r="L27" s="110">
        <v>0.6</v>
      </c>
      <c r="M27" s="108" t="s">
        <v>39</v>
      </c>
      <c r="N27" s="110">
        <v>0.6</v>
      </c>
      <c r="O27" s="108" t="s">
        <v>39</v>
      </c>
      <c r="P27" s="110">
        <v>0.6</v>
      </c>
      <c r="Q27" s="108" t="s">
        <v>39</v>
      </c>
      <c r="R27" s="110">
        <v>0.6</v>
      </c>
      <c r="S27" s="108" t="s">
        <v>39</v>
      </c>
      <c r="T27" s="110">
        <v>0.6</v>
      </c>
      <c r="U27" s="108" t="s">
        <v>39</v>
      </c>
      <c r="V27" s="109">
        <v>0.62</v>
      </c>
      <c r="W27" s="108" t="s">
        <v>39</v>
      </c>
      <c r="X27" s="109">
        <v>0.64</v>
      </c>
      <c r="Y27" s="108" t="s">
        <v>39</v>
      </c>
      <c r="Z27" s="109">
        <v>0.64</v>
      </c>
      <c r="AA27" s="108" t="s">
        <v>39</v>
      </c>
      <c r="AB27" s="109">
        <v>0.59</v>
      </c>
      <c r="AC27" s="108" t="s">
        <v>39</v>
      </c>
      <c r="AD27" s="109">
        <v>0.61</v>
      </c>
      <c r="AE27" s="108" t="s">
        <v>39</v>
      </c>
      <c r="AF27" s="109">
        <v>0.56999999999999995</v>
      </c>
      <c r="AG27" s="108" t="s">
        <v>39</v>
      </c>
      <c r="AH27" s="109">
        <v>0.62</v>
      </c>
      <c r="AI27" s="108" t="s">
        <v>39</v>
      </c>
      <c r="AJ27" s="109">
        <v>0.62</v>
      </c>
      <c r="AK27" s="108" t="s">
        <v>39</v>
      </c>
      <c r="AL27" s="109">
        <v>0.63</v>
      </c>
      <c r="AM27" s="108" t="s">
        <v>39</v>
      </c>
      <c r="AN27" s="110">
        <v>0.6</v>
      </c>
      <c r="AO27" s="108" t="s">
        <v>39</v>
      </c>
      <c r="AP27" s="109">
        <v>0.62</v>
      </c>
      <c r="AQ27" s="108" t="s">
        <v>39</v>
      </c>
      <c r="AR27" s="109">
        <v>0.63</v>
      </c>
      <c r="AS27" s="108" t="s">
        <v>39</v>
      </c>
      <c r="AT27" s="109">
        <v>0.64</v>
      </c>
      <c r="AU27" s="108" t="s">
        <v>39</v>
      </c>
      <c r="AV27" s="109">
        <v>0.56000000000000005</v>
      </c>
      <c r="AW27" s="108" t="s">
        <v>39</v>
      </c>
      <c r="AX27" s="108" t="s">
        <v>36</v>
      </c>
      <c r="AY27" s="108" t="s">
        <v>39</v>
      </c>
      <c r="AZ27" s="111"/>
    </row>
    <row r="28" spans="1:52" x14ac:dyDescent="0.2">
      <c r="A28" s="106" t="s">
        <v>16</v>
      </c>
      <c r="B28" s="117">
        <v>46.7</v>
      </c>
      <c r="C28" s="118" t="s">
        <v>39</v>
      </c>
      <c r="D28" s="117">
        <v>36.299999999999997</v>
      </c>
      <c r="E28" s="118" t="s">
        <v>39</v>
      </c>
      <c r="F28" s="117">
        <v>34</v>
      </c>
      <c r="G28" s="118" t="s">
        <v>39</v>
      </c>
      <c r="H28" s="117">
        <v>31.3</v>
      </c>
      <c r="I28" s="118" t="s">
        <v>39</v>
      </c>
      <c r="J28" s="117">
        <v>31</v>
      </c>
      <c r="K28" s="118" t="s">
        <v>39</v>
      </c>
      <c r="L28" s="117">
        <v>25.4</v>
      </c>
      <c r="M28" s="118" t="s">
        <v>39</v>
      </c>
      <c r="N28" s="117">
        <v>22.6</v>
      </c>
      <c r="O28" s="118" t="s">
        <v>39</v>
      </c>
      <c r="P28" s="117">
        <v>25.1</v>
      </c>
      <c r="Q28" s="118" t="s">
        <v>39</v>
      </c>
      <c r="R28" s="117">
        <v>25.4</v>
      </c>
      <c r="S28" s="118" t="s">
        <v>39</v>
      </c>
      <c r="T28" s="117">
        <v>22.3</v>
      </c>
      <c r="U28" s="118" t="s">
        <v>39</v>
      </c>
      <c r="V28" s="120">
        <v>20.79</v>
      </c>
      <c r="W28" s="118" t="s">
        <v>39</v>
      </c>
      <c r="X28" s="120">
        <v>20.97</v>
      </c>
      <c r="Y28" s="118" t="s">
        <v>39</v>
      </c>
      <c r="Z28" s="120">
        <v>25.08</v>
      </c>
      <c r="AA28" s="118" t="s">
        <v>39</v>
      </c>
      <c r="AB28" s="120">
        <v>20.95</v>
      </c>
      <c r="AC28" s="118" t="s">
        <v>39</v>
      </c>
      <c r="AD28" s="120">
        <v>20.98</v>
      </c>
      <c r="AE28" s="118" t="s">
        <v>39</v>
      </c>
      <c r="AF28" s="120">
        <v>18.739999999999998</v>
      </c>
      <c r="AG28" s="118" t="s">
        <v>39</v>
      </c>
      <c r="AH28" s="120">
        <v>16.41</v>
      </c>
      <c r="AI28" s="118" t="s">
        <v>39</v>
      </c>
      <c r="AJ28" s="120">
        <v>14.66</v>
      </c>
      <c r="AK28" s="118" t="s">
        <v>39</v>
      </c>
      <c r="AL28" s="120">
        <v>13.51</v>
      </c>
      <c r="AM28" s="118" t="s">
        <v>39</v>
      </c>
      <c r="AN28" s="120">
        <v>13.29</v>
      </c>
      <c r="AO28" s="118" t="s">
        <v>39</v>
      </c>
      <c r="AP28" s="120">
        <v>10.27</v>
      </c>
      <c r="AQ28" s="118" t="s">
        <v>39</v>
      </c>
      <c r="AR28" s="120">
        <v>8.77</v>
      </c>
      <c r="AS28" s="118" t="s">
        <v>39</v>
      </c>
      <c r="AT28" s="120">
        <v>8.19</v>
      </c>
      <c r="AU28" s="118" t="s">
        <v>39</v>
      </c>
      <c r="AV28" s="117">
        <v>7.5</v>
      </c>
      <c r="AW28" s="118" t="s">
        <v>39</v>
      </c>
      <c r="AX28" s="117">
        <v>7.4</v>
      </c>
      <c r="AY28" s="118" t="s">
        <v>39</v>
      </c>
      <c r="AZ28" s="111"/>
    </row>
    <row r="29" spans="1:52" x14ac:dyDescent="0.2">
      <c r="A29" s="106" t="s">
        <v>17</v>
      </c>
      <c r="B29" s="110">
        <v>1.8</v>
      </c>
      <c r="C29" s="108" t="s">
        <v>39</v>
      </c>
      <c r="D29" s="110">
        <v>1.5</v>
      </c>
      <c r="E29" s="108" t="s">
        <v>39</v>
      </c>
      <c r="F29" s="110">
        <v>1.5</v>
      </c>
      <c r="G29" s="108" t="s">
        <v>39</v>
      </c>
      <c r="H29" s="110">
        <v>1.2</v>
      </c>
      <c r="I29" s="108" t="s">
        <v>39</v>
      </c>
      <c r="J29" s="110">
        <v>1.1000000000000001</v>
      </c>
      <c r="K29" s="108" t="s">
        <v>39</v>
      </c>
      <c r="L29" s="110">
        <v>1</v>
      </c>
      <c r="M29" s="108" t="s">
        <v>39</v>
      </c>
      <c r="N29" s="110">
        <v>0.8</v>
      </c>
      <c r="O29" s="108" t="s">
        <v>39</v>
      </c>
      <c r="P29" s="110">
        <v>0.7</v>
      </c>
      <c r="Q29" s="108" t="s">
        <v>39</v>
      </c>
      <c r="R29" s="110">
        <v>0.7</v>
      </c>
      <c r="S29" s="108" t="s">
        <v>39</v>
      </c>
      <c r="T29" s="110">
        <v>0.7</v>
      </c>
      <c r="U29" s="108" t="s">
        <v>39</v>
      </c>
      <c r="V29" s="109">
        <v>0.71</v>
      </c>
      <c r="W29" s="108" t="s">
        <v>39</v>
      </c>
      <c r="X29" s="110">
        <v>0.7</v>
      </c>
      <c r="Y29" s="108" t="s">
        <v>39</v>
      </c>
      <c r="Z29" s="110">
        <v>0.7</v>
      </c>
      <c r="AA29" s="108" t="s">
        <v>39</v>
      </c>
      <c r="AB29" s="109">
        <v>0.69</v>
      </c>
      <c r="AC29" s="108" t="s">
        <v>39</v>
      </c>
      <c r="AD29" s="109">
        <v>0.69</v>
      </c>
      <c r="AE29" s="108" t="s">
        <v>39</v>
      </c>
      <c r="AF29" s="109">
        <v>0.69</v>
      </c>
      <c r="AG29" s="108" t="s">
        <v>39</v>
      </c>
      <c r="AH29" s="109">
        <v>0.77</v>
      </c>
      <c r="AI29" s="108" t="s">
        <v>39</v>
      </c>
      <c r="AJ29" s="109">
        <v>0.69</v>
      </c>
      <c r="AK29" s="108" t="s">
        <v>39</v>
      </c>
      <c r="AL29" s="109">
        <v>0.69</v>
      </c>
      <c r="AM29" s="108" t="s">
        <v>39</v>
      </c>
      <c r="AN29" s="109">
        <v>0.69</v>
      </c>
      <c r="AO29" s="108" t="s">
        <v>39</v>
      </c>
      <c r="AP29" s="109">
        <v>0.56999999999999995</v>
      </c>
      <c r="AQ29" s="108" t="s">
        <v>39</v>
      </c>
      <c r="AR29" s="109">
        <v>0.56999999999999995</v>
      </c>
      <c r="AS29" s="108" t="s">
        <v>39</v>
      </c>
      <c r="AT29" s="109">
        <v>0.56999999999999995</v>
      </c>
      <c r="AU29" s="108" t="s">
        <v>39</v>
      </c>
      <c r="AV29" s="109">
        <v>0.56999999999999995</v>
      </c>
      <c r="AW29" s="108" t="s">
        <v>39</v>
      </c>
      <c r="AX29" s="108">
        <v>0.4</v>
      </c>
      <c r="AY29" s="108" t="s">
        <v>39</v>
      </c>
      <c r="AZ29" s="111"/>
    </row>
    <row r="30" spans="1:52" x14ac:dyDescent="0.2">
      <c r="A30" s="106" t="s">
        <v>14</v>
      </c>
      <c r="B30" s="117">
        <v>180.2</v>
      </c>
      <c r="C30" s="118" t="s">
        <v>39</v>
      </c>
      <c r="D30" s="117">
        <v>163.9</v>
      </c>
      <c r="E30" s="118" t="s">
        <v>39</v>
      </c>
      <c r="F30" s="117">
        <v>165.2</v>
      </c>
      <c r="G30" s="118" t="s">
        <v>39</v>
      </c>
      <c r="H30" s="117">
        <v>158.6</v>
      </c>
      <c r="I30" s="118" t="s">
        <v>39</v>
      </c>
      <c r="J30" s="117">
        <v>163.9</v>
      </c>
      <c r="K30" s="118" t="s">
        <v>39</v>
      </c>
      <c r="L30" s="117">
        <v>155.80000000000001</v>
      </c>
      <c r="M30" s="118" t="s">
        <v>39</v>
      </c>
      <c r="N30" s="117">
        <v>155.80000000000001</v>
      </c>
      <c r="O30" s="118" t="s">
        <v>39</v>
      </c>
      <c r="P30" s="117">
        <v>156.9</v>
      </c>
      <c r="Q30" s="118" t="s">
        <v>39</v>
      </c>
      <c r="R30" s="117">
        <v>151.9</v>
      </c>
      <c r="S30" s="118" t="s">
        <v>39</v>
      </c>
      <c r="T30" s="117">
        <v>155.19999999999999</v>
      </c>
      <c r="U30" s="118" t="s">
        <v>39</v>
      </c>
      <c r="V30" s="120">
        <v>156.97</v>
      </c>
      <c r="W30" s="118" t="s">
        <v>39</v>
      </c>
      <c r="X30" s="120">
        <v>159.22999999999999</v>
      </c>
      <c r="Y30" s="118" t="s">
        <v>39</v>
      </c>
      <c r="Z30" s="117">
        <v>150</v>
      </c>
      <c r="AA30" s="118" t="s">
        <v>39</v>
      </c>
      <c r="AB30" s="117">
        <v>156</v>
      </c>
      <c r="AC30" s="118" t="s">
        <v>39</v>
      </c>
      <c r="AD30" s="117">
        <v>156</v>
      </c>
      <c r="AE30" s="118" t="s">
        <v>39</v>
      </c>
      <c r="AF30" s="120">
        <v>155.66</v>
      </c>
      <c r="AG30" s="118" t="s">
        <v>39</v>
      </c>
      <c r="AH30" s="120">
        <v>155.59</v>
      </c>
      <c r="AI30" s="118" t="s">
        <v>39</v>
      </c>
      <c r="AJ30" s="120">
        <v>160.79</v>
      </c>
      <c r="AK30" s="118" t="s">
        <v>39</v>
      </c>
      <c r="AL30" s="117">
        <v>164.6</v>
      </c>
      <c r="AM30" s="118" t="s">
        <v>39</v>
      </c>
      <c r="AN30" s="120">
        <v>165.73</v>
      </c>
      <c r="AO30" s="118" t="s">
        <v>39</v>
      </c>
      <c r="AP30" s="117">
        <v>164.5</v>
      </c>
      <c r="AQ30" s="118" t="s">
        <v>39</v>
      </c>
      <c r="AR30" s="120">
        <v>159.04</v>
      </c>
      <c r="AS30" s="118" t="s">
        <v>39</v>
      </c>
      <c r="AT30" s="117">
        <v>162.30000000000001</v>
      </c>
      <c r="AU30" s="118" t="s">
        <v>39</v>
      </c>
      <c r="AV30" s="120">
        <v>155.32</v>
      </c>
      <c r="AW30" s="118" t="s">
        <v>39</v>
      </c>
      <c r="AX30" s="118">
        <v>157.76</v>
      </c>
      <c r="AY30" s="118" t="s">
        <v>39</v>
      </c>
      <c r="AZ30" s="111"/>
    </row>
    <row r="31" spans="1:52" x14ac:dyDescent="0.2">
      <c r="A31" s="106" t="s">
        <v>18</v>
      </c>
      <c r="B31" s="110">
        <v>23.7</v>
      </c>
      <c r="C31" s="108" t="s">
        <v>39</v>
      </c>
      <c r="D31" s="110">
        <v>23.1</v>
      </c>
      <c r="E31" s="108" t="s">
        <v>39</v>
      </c>
      <c r="F31" s="110">
        <v>22.5</v>
      </c>
      <c r="G31" s="108" t="s">
        <v>39</v>
      </c>
      <c r="H31" s="110">
        <v>21.1</v>
      </c>
      <c r="I31" s="108" t="s">
        <v>39</v>
      </c>
      <c r="J31" s="110">
        <v>21.9</v>
      </c>
      <c r="K31" s="108" t="s">
        <v>39</v>
      </c>
      <c r="L31" s="110">
        <v>22.2</v>
      </c>
      <c r="M31" s="108" t="s">
        <v>39</v>
      </c>
      <c r="N31" s="110">
        <v>21.9</v>
      </c>
      <c r="O31" s="108" t="s">
        <v>39</v>
      </c>
      <c r="P31" s="110">
        <v>22.7</v>
      </c>
      <c r="Q31" s="108" t="s">
        <v>39</v>
      </c>
      <c r="R31" s="110">
        <v>22.8</v>
      </c>
      <c r="S31" s="108" t="s">
        <v>39</v>
      </c>
      <c r="T31" s="110">
        <v>22.2</v>
      </c>
      <c r="U31" s="108" t="s">
        <v>39</v>
      </c>
      <c r="V31" s="109">
        <v>21.97</v>
      </c>
      <c r="W31" s="108" t="s">
        <v>39</v>
      </c>
      <c r="X31" s="109">
        <v>22.85</v>
      </c>
      <c r="Y31" s="108" t="s">
        <v>39</v>
      </c>
      <c r="Z31" s="109">
        <v>21.78</v>
      </c>
      <c r="AA31" s="108" t="s">
        <v>39</v>
      </c>
      <c r="AB31" s="109">
        <v>21.13</v>
      </c>
      <c r="AC31" s="108" t="s">
        <v>39</v>
      </c>
      <c r="AD31" s="109">
        <v>21.38</v>
      </c>
      <c r="AE31" s="108" t="s">
        <v>39</v>
      </c>
      <c r="AF31" s="109">
        <v>20.37</v>
      </c>
      <c r="AG31" s="108" t="s">
        <v>39</v>
      </c>
      <c r="AH31" s="109">
        <v>21.22</v>
      </c>
      <c r="AI31" s="108" t="s">
        <v>39</v>
      </c>
      <c r="AJ31" s="109">
        <v>22.99</v>
      </c>
      <c r="AK31" s="108" t="s">
        <v>39</v>
      </c>
      <c r="AL31" s="109">
        <v>23.76</v>
      </c>
      <c r="AM31" s="108" t="s">
        <v>39</v>
      </c>
      <c r="AN31" s="109">
        <v>23.97</v>
      </c>
      <c r="AO31" s="108" t="s">
        <v>39</v>
      </c>
      <c r="AP31" s="109">
        <v>24.26</v>
      </c>
      <c r="AQ31" s="108" t="s">
        <v>39</v>
      </c>
      <c r="AR31" s="109">
        <v>22.56</v>
      </c>
      <c r="AS31" s="108" t="s">
        <v>39</v>
      </c>
      <c r="AT31" s="109">
        <v>21.44</v>
      </c>
      <c r="AU31" s="108" t="s">
        <v>39</v>
      </c>
      <c r="AV31" s="109">
        <v>20.62</v>
      </c>
      <c r="AW31" s="108" t="s">
        <v>39</v>
      </c>
      <c r="AX31" s="109">
        <v>21.85</v>
      </c>
      <c r="AY31" s="108" t="s">
        <v>39</v>
      </c>
      <c r="AZ31" s="111"/>
    </row>
    <row r="32" spans="1:52" x14ac:dyDescent="0.2">
      <c r="A32" s="106" t="s">
        <v>19</v>
      </c>
      <c r="B32" s="117">
        <v>1250.5999999999999</v>
      </c>
      <c r="C32" s="118" t="s">
        <v>39</v>
      </c>
      <c r="D32" s="117">
        <v>1194.2</v>
      </c>
      <c r="E32" s="118" t="s">
        <v>39</v>
      </c>
      <c r="F32" s="117">
        <v>803.4</v>
      </c>
      <c r="G32" s="118" t="s">
        <v>39</v>
      </c>
      <c r="H32" s="117">
        <v>765.8</v>
      </c>
      <c r="I32" s="118" t="s">
        <v>39</v>
      </c>
      <c r="J32" s="117">
        <v>713.3</v>
      </c>
      <c r="K32" s="118" t="s">
        <v>39</v>
      </c>
      <c r="L32" s="117">
        <v>588.20000000000005</v>
      </c>
      <c r="M32" s="118" t="s">
        <v>39</v>
      </c>
      <c r="N32" s="117">
        <v>597.20000000000005</v>
      </c>
      <c r="O32" s="118" t="s">
        <v>39</v>
      </c>
      <c r="P32" s="117">
        <v>549.4</v>
      </c>
      <c r="Q32" s="118" t="s">
        <v>39</v>
      </c>
      <c r="R32" s="117">
        <v>529.5</v>
      </c>
      <c r="S32" s="118" t="s">
        <v>39</v>
      </c>
      <c r="T32" s="117">
        <v>488.7</v>
      </c>
      <c r="U32" s="118" t="s">
        <v>39</v>
      </c>
      <c r="V32" s="117">
        <v>388.3</v>
      </c>
      <c r="W32" s="118" t="s">
        <v>39</v>
      </c>
      <c r="X32" s="117">
        <v>393</v>
      </c>
      <c r="Y32" s="118" t="s">
        <v>39</v>
      </c>
      <c r="Z32" s="117">
        <v>373</v>
      </c>
      <c r="AA32" s="118" t="s">
        <v>39</v>
      </c>
      <c r="AB32" s="117">
        <v>337</v>
      </c>
      <c r="AC32" s="118" t="s">
        <v>39</v>
      </c>
      <c r="AD32" s="120">
        <v>267.12</v>
      </c>
      <c r="AE32" s="118" t="s">
        <v>39</v>
      </c>
      <c r="AF32" s="117">
        <v>292.5</v>
      </c>
      <c r="AG32" s="118" t="s">
        <v>39</v>
      </c>
      <c r="AH32" s="117">
        <v>300.7</v>
      </c>
      <c r="AI32" s="118" t="s">
        <v>39</v>
      </c>
      <c r="AJ32" s="120">
        <v>321.26</v>
      </c>
      <c r="AK32" s="118" t="s">
        <v>39</v>
      </c>
      <c r="AL32" s="120">
        <v>290.97000000000003</v>
      </c>
      <c r="AM32" s="118" t="s">
        <v>39</v>
      </c>
      <c r="AN32" s="120">
        <v>302.48</v>
      </c>
      <c r="AO32" s="118" t="s">
        <v>39</v>
      </c>
      <c r="AP32" s="120">
        <v>226.07</v>
      </c>
      <c r="AQ32" s="118" t="s">
        <v>39</v>
      </c>
      <c r="AR32" s="120">
        <v>235.83</v>
      </c>
      <c r="AS32" s="118" t="s">
        <v>39</v>
      </c>
      <c r="AT32" s="120">
        <v>196.11</v>
      </c>
      <c r="AU32" s="118" t="s">
        <v>39</v>
      </c>
      <c r="AV32" s="120">
        <v>188.58</v>
      </c>
      <c r="AW32" s="118" t="s">
        <v>41</v>
      </c>
      <c r="AX32" s="120">
        <v>197.95</v>
      </c>
      <c r="AY32" s="118" t="s">
        <v>41</v>
      </c>
      <c r="AZ32" s="111"/>
    </row>
    <row r="33" spans="1:52" x14ac:dyDescent="0.2">
      <c r="A33" s="106" t="s">
        <v>20</v>
      </c>
      <c r="B33" s="109">
        <v>57.19</v>
      </c>
      <c r="C33" s="108" t="s">
        <v>39</v>
      </c>
      <c r="D33" s="109">
        <v>49.31</v>
      </c>
      <c r="E33" s="108" t="s">
        <v>39</v>
      </c>
      <c r="F33" s="109">
        <v>50.18</v>
      </c>
      <c r="G33" s="108" t="s">
        <v>39</v>
      </c>
      <c r="H33" s="109">
        <v>45.87</v>
      </c>
      <c r="I33" s="108" t="s">
        <v>39</v>
      </c>
      <c r="J33" s="109">
        <v>43.67</v>
      </c>
      <c r="K33" s="108" t="s">
        <v>39</v>
      </c>
      <c r="L33" s="109">
        <v>37.21</v>
      </c>
      <c r="M33" s="108" t="s">
        <v>39</v>
      </c>
      <c r="N33" s="109">
        <v>36.96</v>
      </c>
      <c r="O33" s="108" t="s">
        <v>39</v>
      </c>
      <c r="P33" s="109">
        <v>37.06</v>
      </c>
      <c r="Q33" s="108" t="s">
        <v>39</v>
      </c>
      <c r="R33" s="109">
        <v>33.53</v>
      </c>
      <c r="S33" s="108" t="s">
        <v>39</v>
      </c>
      <c r="T33" s="109">
        <v>28.45</v>
      </c>
      <c r="U33" s="108" t="s">
        <v>39</v>
      </c>
      <c r="V33" s="109">
        <v>25.53</v>
      </c>
      <c r="W33" s="108" t="s">
        <v>39</v>
      </c>
      <c r="X33" s="110">
        <v>26.5</v>
      </c>
      <c r="Y33" s="108" t="s">
        <v>39</v>
      </c>
      <c r="Z33" s="109">
        <v>25.05</v>
      </c>
      <c r="AA33" s="108" t="s">
        <v>39</v>
      </c>
      <c r="AB33" s="109">
        <v>26.76</v>
      </c>
      <c r="AC33" s="108" t="s">
        <v>39</v>
      </c>
      <c r="AD33" s="109">
        <v>27.21</v>
      </c>
      <c r="AE33" s="108" t="s">
        <v>39</v>
      </c>
      <c r="AF33" s="109">
        <v>24.62</v>
      </c>
      <c r="AG33" s="108" t="s">
        <v>39</v>
      </c>
      <c r="AH33" s="110">
        <v>23.3</v>
      </c>
      <c r="AI33" s="108" t="s">
        <v>39</v>
      </c>
      <c r="AJ33" s="109">
        <v>23.74</v>
      </c>
      <c r="AK33" s="108" t="s">
        <v>39</v>
      </c>
      <c r="AL33" s="110">
        <v>20.8</v>
      </c>
      <c r="AM33" s="108" t="s">
        <v>39</v>
      </c>
      <c r="AN33" s="109">
        <v>17.989999999999998</v>
      </c>
      <c r="AO33" s="108" t="s">
        <v>39</v>
      </c>
      <c r="AP33" s="109">
        <v>17.53</v>
      </c>
      <c r="AQ33" s="108" t="s">
        <v>39</v>
      </c>
      <c r="AR33" s="110">
        <v>16.8</v>
      </c>
      <c r="AS33" s="108" t="s">
        <v>39</v>
      </c>
      <c r="AT33" s="109">
        <v>14.51</v>
      </c>
      <c r="AU33" s="108" t="s">
        <v>39</v>
      </c>
      <c r="AV33" s="109">
        <v>14.73</v>
      </c>
      <c r="AW33" s="108" t="s">
        <v>40</v>
      </c>
      <c r="AX33" s="109">
        <v>13.92</v>
      </c>
      <c r="AY33" s="108" t="s">
        <v>40</v>
      </c>
      <c r="AZ33" s="111"/>
    </row>
    <row r="34" spans="1:52" x14ac:dyDescent="0.2">
      <c r="A34" s="106" t="s">
        <v>21</v>
      </c>
      <c r="B34" s="120">
        <v>282.68</v>
      </c>
      <c r="C34" s="118" t="s">
        <v>39</v>
      </c>
      <c r="D34" s="120">
        <v>276.66000000000003</v>
      </c>
      <c r="E34" s="118" t="s">
        <v>39</v>
      </c>
      <c r="F34" s="120">
        <v>283.24</v>
      </c>
      <c r="G34" s="118" t="s">
        <v>39</v>
      </c>
      <c r="H34" s="120">
        <v>282.05</v>
      </c>
      <c r="I34" s="118" t="s">
        <v>39</v>
      </c>
      <c r="J34" s="120">
        <v>265.73</v>
      </c>
      <c r="K34" s="118" t="s">
        <v>39</v>
      </c>
      <c r="L34" s="120">
        <v>286.99</v>
      </c>
      <c r="M34" s="118" t="s">
        <v>39</v>
      </c>
      <c r="N34" s="120">
        <v>283.47000000000003</v>
      </c>
      <c r="O34" s="118" t="s">
        <v>39</v>
      </c>
      <c r="P34" s="120">
        <v>273.83999999999997</v>
      </c>
      <c r="Q34" s="118" t="s">
        <v>39</v>
      </c>
      <c r="R34" s="120">
        <v>260.76</v>
      </c>
      <c r="S34" s="118" t="s">
        <v>39</v>
      </c>
      <c r="T34" s="120">
        <v>260.56</v>
      </c>
      <c r="U34" s="118" t="s">
        <v>39</v>
      </c>
      <c r="V34" s="120">
        <v>247.19</v>
      </c>
      <c r="W34" s="118" t="s">
        <v>39</v>
      </c>
      <c r="X34" s="120">
        <v>248.35</v>
      </c>
      <c r="Y34" s="118" t="s">
        <v>39</v>
      </c>
      <c r="Z34" s="120">
        <v>229.27</v>
      </c>
      <c r="AA34" s="118" t="s">
        <v>39</v>
      </c>
      <c r="AB34" s="120">
        <v>207.61</v>
      </c>
      <c r="AC34" s="118" t="s">
        <v>39</v>
      </c>
      <c r="AD34" s="120">
        <v>202.67</v>
      </c>
      <c r="AE34" s="118" t="s">
        <v>39</v>
      </c>
      <c r="AF34" s="120">
        <v>196.07</v>
      </c>
      <c r="AG34" s="118" t="s">
        <v>39</v>
      </c>
      <c r="AH34" s="120">
        <v>186.24</v>
      </c>
      <c r="AI34" s="118" t="s">
        <v>39</v>
      </c>
      <c r="AJ34" s="120">
        <v>171.39</v>
      </c>
      <c r="AK34" s="118" t="s">
        <v>39</v>
      </c>
      <c r="AL34" s="117">
        <v>173.3</v>
      </c>
      <c r="AM34" s="118" t="s">
        <v>39</v>
      </c>
      <c r="AN34" s="120">
        <v>174.12</v>
      </c>
      <c r="AO34" s="118" t="s">
        <v>39</v>
      </c>
      <c r="AP34" s="120">
        <v>101.03</v>
      </c>
      <c r="AQ34" s="118" t="s">
        <v>39</v>
      </c>
      <c r="AR34" s="120">
        <v>84.53</v>
      </c>
      <c r="AS34" s="118" t="s">
        <v>39</v>
      </c>
      <c r="AT34" s="120">
        <v>80.77</v>
      </c>
      <c r="AU34" s="118" t="s">
        <v>39</v>
      </c>
      <c r="AV34" s="120">
        <v>77.13</v>
      </c>
      <c r="AW34" s="118" t="s">
        <v>39</v>
      </c>
      <c r="AX34" s="120">
        <v>78.17</v>
      </c>
      <c r="AY34" s="118" t="s">
        <v>39</v>
      </c>
      <c r="AZ34" s="111"/>
    </row>
    <row r="35" spans="1:52" x14ac:dyDescent="0.2">
      <c r="A35" s="106" t="s">
        <v>22</v>
      </c>
      <c r="B35" s="109">
        <v>8.9499999999999993</v>
      </c>
      <c r="C35" s="108" t="s">
        <v>39</v>
      </c>
      <c r="D35" s="109">
        <v>7.79</v>
      </c>
      <c r="E35" s="108" t="s">
        <v>39</v>
      </c>
      <c r="F35" s="109">
        <v>7.11</v>
      </c>
      <c r="G35" s="108" t="s">
        <v>39</v>
      </c>
      <c r="H35" s="109">
        <v>6.83</v>
      </c>
      <c r="I35" s="108" t="s">
        <v>39</v>
      </c>
      <c r="J35" s="109">
        <v>6.83</v>
      </c>
      <c r="K35" s="108" t="s">
        <v>39</v>
      </c>
      <c r="L35" s="109">
        <v>6.31</v>
      </c>
      <c r="M35" s="108" t="s">
        <v>39</v>
      </c>
      <c r="N35" s="110">
        <v>5.9</v>
      </c>
      <c r="O35" s="108" t="s">
        <v>39</v>
      </c>
      <c r="P35" s="109">
        <v>5.74</v>
      </c>
      <c r="Q35" s="108" t="s">
        <v>39</v>
      </c>
      <c r="R35" s="109">
        <v>4.43</v>
      </c>
      <c r="S35" s="108" t="s">
        <v>39</v>
      </c>
      <c r="T35" s="109">
        <v>4.18</v>
      </c>
      <c r="U35" s="108" t="s">
        <v>39</v>
      </c>
      <c r="V35" s="109">
        <v>4.13</v>
      </c>
      <c r="W35" s="108" t="s">
        <v>39</v>
      </c>
      <c r="X35" s="109">
        <v>3.64</v>
      </c>
      <c r="Y35" s="108" t="s">
        <v>39</v>
      </c>
      <c r="Z35" s="109">
        <v>3.39</v>
      </c>
      <c r="AA35" s="108" t="s">
        <v>39</v>
      </c>
      <c r="AB35" s="109">
        <v>3.31</v>
      </c>
      <c r="AC35" s="108" t="s">
        <v>39</v>
      </c>
      <c r="AD35" s="110">
        <v>3.6</v>
      </c>
      <c r="AE35" s="108" t="s">
        <v>39</v>
      </c>
      <c r="AF35" s="109">
        <v>3.32</v>
      </c>
      <c r="AG35" s="108" t="s">
        <v>39</v>
      </c>
      <c r="AH35" s="109">
        <v>3.16</v>
      </c>
      <c r="AI35" s="108" t="s">
        <v>39</v>
      </c>
      <c r="AJ35" s="109">
        <v>3.17</v>
      </c>
      <c r="AK35" s="108" t="s">
        <v>39</v>
      </c>
      <c r="AL35" s="109">
        <v>2.81</v>
      </c>
      <c r="AM35" s="108" t="s">
        <v>39</v>
      </c>
      <c r="AN35" s="110">
        <v>2.8</v>
      </c>
      <c r="AO35" s="108" t="s">
        <v>39</v>
      </c>
      <c r="AP35" s="109">
        <v>2.97</v>
      </c>
      <c r="AQ35" s="108" t="s">
        <v>39</v>
      </c>
      <c r="AR35" s="109">
        <v>2.73</v>
      </c>
      <c r="AS35" s="108" t="s">
        <v>39</v>
      </c>
      <c r="AT35" s="109">
        <v>2.89</v>
      </c>
      <c r="AU35" s="108" t="s">
        <v>39</v>
      </c>
      <c r="AV35" s="109">
        <v>2.94</v>
      </c>
      <c r="AW35" s="108" t="s">
        <v>39</v>
      </c>
      <c r="AX35" s="108" t="s">
        <v>36</v>
      </c>
      <c r="AY35" s="108" t="s">
        <v>39</v>
      </c>
      <c r="AZ35" s="111"/>
    </row>
    <row r="36" spans="1:52" x14ac:dyDescent="0.2">
      <c r="A36" s="106" t="s">
        <v>23</v>
      </c>
      <c r="B36" s="117">
        <v>27</v>
      </c>
      <c r="C36" s="118" t="s">
        <v>39</v>
      </c>
      <c r="D36" s="117">
        <v>23.6</v>
      </c>
      <c r="E36" s="118" t="s">
        <v>39</v>
      </c>
      <c r="F36" s="117">
        <v>26.5</v>
      </c>
      <c r="G36" s="118" t="s">
        <v>39</v>
      </c>
      <c r="H36" s="117">
        <v>25.6</v>
      </c>
      <c r="I36" s="118" t="s">
        <v>39</v>
      </c>
      <c r="J36" s="117">
        <v>24.4</v>
      </c>
      <c r="K36" s="118" t="s">
        <v>39</v>
      </c>
      <c r="L36" s="117">
        <v>19.399999999999999</v>
      </c>
      <c r="M36" s="118" t="s">
        <v>39</v>
      </c>
      <c r="N36" s="117">
        <v>18.399999999999999</v>
      </c>
      <c r="O36" s="118" t="s">
        <v>39</v>
      </c>
      <c r="P36" s="117">
        <v>18.2</v>
      </c>
      <c r="Q36" s="118" t="s">
        <v>39</v>
      </c>
      <c r="R36" s="117">
        <v>14.3</v>
      </c>
      <c r="S36" s="118" t="s">
        <v>39</v>
      </c>
      <c r="T36" s="117">
        <v>11.7</v>
      </c>
      <c r="U36" s="118" t="s">
        <v>39</v>
      </c>
      <c r="V36" s="120">
        <v>10.99</v>
      </c>
      <c r="W36" s="118" t="s">
        <v>39</v>
      </c>
      <c r="X36" s="117">
        <v>10.4</v>
      </c>
      <c r="Y36" s="118" t="s">
        <v>39</v>
      </c>
      <c r="Z36" s="120">
        <v>8.93</v>
      </c>
      <c r="AA36" s="118" t="s">
        <v>39</v>
      </c>
      <c r="AB36" s="120">
        <v>8.98</v>
      </c>
      <c r="AC36" s="118" t="s">
        <v>39</v>
      </c>
      <c r="AD36" s="120">
        <v>9.11</v>
      </c>
      <c r="AE36" s="118" t="s">
        <v>39</v>
      </c>
      <c r="AF36" s="120">
        <v>8.07</v>
      </c>
      <c r="AG36" s="118" t="s">
        <v>39</v>
      </c>
      <c r="AH36" s="120">
        <v>8.26</v>
      </c>
      <c r="AI36" s="118" t="s">
        <v>39</v>
      </c>
      <c r="AJ36" s="120">
        <v>7.45</v>
      </c>
      <c r="AK36" s="118" t="s">
        <v>39</v>
      </c>
      <c r="AL36" s="120">
        <v>7.76</v>
      </c>
      <c r="AM36" s="118" t="s">
        <v>39</v>
      </c>
      <c r="AN36" s="120">
        <v>8.19</v>
      </c>
      <c r="AO36" s="118" t="s">
        <v>39</v>
      </c>
      <c r="AP36" s="117">
        <v>7</v>
      </c>
      <c r="AQ36" s="118" t="s">
        <v>39</v>
      </c>
      <c r="AR36" s="120">
        <v>6.07</v>
      </c>
      <c r="AS36" s="118" t="s">
        <v>39</v>
      </c>
      <c r="AT36" s="120">
        <v>5.73</v>
      </c>
      <c r="AU36" s="118" t="s">
        <v>39</v>
      </c>
      <c r="AV36" s="120">
        <v>5.43</v>
      </c>
      <c r="AW36" s="118" t="s">
        <v>39</v>
      </c>
      <c r="AX36" s="118">
        <v>6.07</v>
      </c>
      <c r="AY36" s="118" t="s">
        <v>39</v>
      </c>
      <c r="AZ36" s="111"/>
    </row>
    <row r="37" spans="1:52" x14ac:dyDescent="0.2">
      <c r="A37" s="106" t="s">
        <v>24</v>
      </c>
      <c r="B37" s="110">
        <v>32.299999999999997</v>
      </c>
      <c r="C37" s="108" t="s">
        <v>39</v>
      </c>
      <c r="D37" s="110">
        <v>30</v>
      </c>
      <c r="E37" s="108" t="s">
        <v>39</v>
      </c>
      <c r="F37" s="110">
        <v>29.6</v>
      </c>
      <c r="G37" s="108" t="s">
        <v>39</v>
      </c>
      <c r="H37" s="110">
        <v>28.7</v>
      </c>
      <c r="I37" s="108" t="s">
        <v>39</v>
      </c>
      <c r="J37" s="110">
        <v>29.3</v>
      </c>
      <c r="K37" s="108" t="s">
        <v>39</v>
      </c>
      <c r="L37" s="110">
        <v>28.9</v>
      </c>
      <c r="M37" s="108" t="s">
        <v>39</v>
      </c>
      <c r="N37" s="110">
        <v>28.1</v>
      </c>
      <c r="O37" s="108" t="s">
        <v>39</v>
      </c>
      <c r="P37" s="110">
        <v>27.6</v>
      </c>
      <c r="Q37" s="108" t="s">
        <v>39</v>
      </c>
      <c r="R37" s="110">
        <v>26.5</v>
      </c>
      <c r="S37" s="108" t="s">
        <v>39</v>
      </c>
      <c r="T37" s="110">
        <v>26.4</v>
      </c>
      <c r="U37" s="108" t="s">
        <v>39</v>
      </c>
      <c r="V37" s="110">
        <v>25.2</v>
      </c>
      <c r="W37" s="108" t="s">
        <v>39</v>
      </c>
      <c r="X37" s="110">
        <v>24.4</v>
      </c>
      <c r="Y37" s="108" t="s">
        <v>39</v>
      </c>
      <c r="Z37" s="110">
        <v>20.7</v>
      </c>
      <c r="AA37" s="108" t="s">
        <v>39</v>
      </c>
      <c r="AB37" s="110">
        <v>22.1</v>
      </c>
      <c r="AC37" s="108" t="s">
        <v>39</v>
      </c>
      <c r="AD37" s="110">
        <v>22</v>
      </c>
      <c r="AE37" s="108" t="s">
        <v>39</v>
      </c>
      <c r="AF37" s="110">
        <v>21.9</v>
      </c>
      <c r="AG37" s="108" t="s">
        <v>39</v>
      </c>
      <c r="AH37" s="110">
        <v>21.7</v>
      </c>
      <c r="AI37" s="108" t="s">
        <v>39</v>
      </c>
      <c r="AJ37" s="110">
        <v>21.2</v>
      </c>
      <c r="AK37" s="108" t="s">
        <v>39</v>
      </c>
      <c r="AL37" s="110">
        <v>21.4</v>
      </c>
      <c r="AM37" s="108" t="s">
        <v>39</v>
      </c>
      <c r="AN37" s="110">
        <v>21.4</v>
      </c>
      <c r="AO37" s="108" t="s">
        <v>39</v>
      </c>
      <c r="AP37" s="110">
        <v>20.7</v>
      </c>
      <c r="AQ37" s="108" t="s">
        <v>39</v>
      </c>
      <c r="AR37" s="109">
        <v>20.329999999999998</v>
      </c>
      <c r="AS37" s="108" t="s">
        <v>39</v>
      </c>
      <c r="AT37" s="109">
        <v>19.059999999999999</v>
      </c>
      <c r="AU37" s="108" t="s">
        <v>39</v>
      </c>
      <c r="AV37" s="109">
        <v>16.52</v>
      </c>
      <c r="AW37" s="108" t="s">
        <v>39</v>
      </c>
      <c r="AX37" s="109">
        <v>17.899999999999999</v>
      </c>
      <c r="AY37" s="108" t="s">
        <v>39</v>
      </c>
      <c r="AZ37" s="111"/>
    </row>
    <row r="38" spans="1:52" x14ac:dyDescent="0.2">
      <c r="A38" s="106" t="s">
        <v>25</v>
      </c>
      <c r="B38" s="117">
        <v>32.9</v>
      </c>
      <c r="C38" s="118" t="s">
        <v>39</v>
      </c>
      <c r="D38" s="117">
        <v>32.200000000000003</v>
      </c>
      <c r="E38" s="118" t="s">
        <v>39</v>
      </c>
      <c r="F38" s="117">
        <v>31.7</v>
      </c>
      <c r="G38" s="118" t="s">
        <v>39</v>
      </c>
      <c r="H38" s="117">
        <v>30.5</v>
      </c>
      <c r="I38" s="118" t="s">
        <v>39</v>
      </c>
      <c r="J38" s="117">
        <v>31.7</v>
      </c>
      <c r="K38" s="118" t="s">
        <v>39</v>
      </c>
      <c r="L38" s="117">
        <v>30.5</v>
      </c>
      <c r="M38" s="118" t="s">
        <v>39</v>
      </c>
      <c r="N38" s="117">
        <v>28</v>
      </c>
      <c r="O38" s="118" t="s">
        <v>39</v>
      </c>
      <c r="P38" s="117">
        <v>28.4</v>
      </c>
      <c r="Q38" s="118" t="s">
        <v>39</v>
      </c>
      <c r="R38" s="117">
        <v>26.9</v>
      </c>
      <c r="S38" s="118" t="s">
        <v>39</v>
      </c>
      <c r="T38" s="117">
        <v>27</v>
      </c>
      <c r="U38" s="118" t="s">
        <v>39</v>
      </c>
      <c r="V38" s="117">
        <v>27.2</v>
      </c>
      <c r="W38" s="118" t="s">
        <v>39</v>
      </c>
      <c r="X38" s="120">
        <v>27.67</v>
      </c>
      <c r="Y38" s="118" t="s">
        <v>39</v>
      </c>
      <c r="Z38" s="117">
        <v>24.7</v>
      </c>
      <c r="AA38" s="118" t="s">
        <v>39</v>
      </c>
      <c r="AB38" s="120">
        <v>23.88</v>
      </c>
      <c r="AC38" s="118" t="s">
        <v>39</v>
      </c>
      <c r="AD38" s="120">
        <v>23.78</v>
      </c>
      <c r="AE38" s="118" t="s">
        <v>39</v>
      </c>
      <c r="AF38" s="120">
        <v>23.11</v>
      </c>
      <c r="AG38" s="118" t="s">
        <v>39</v>
      </c>
      <c r="AH38" s="120">
        <v>24.21</v>
      </c>
      <c r="AI38" s="118" t="s">
        <v>39</v>
      </c>
      <c r="AJ38" s="120">
        <v>24.57</v>
      </c>
      <c r="AK38" s="118" t="s">
        <v>39</v>
      </c>
      <c r="AL38" s="120">
        <v>23.91</v>
      </c>
      <c r="AM38" s="118" t="s">
        <v>39</v>
      </c>
      <c r="AN38" s="120">
        <v>23.65</v>
      </c>
      <c r="AO38" s="118" t="s">
        <v>39</v>
      </c>
      <c r="AP38" s="120">
        <v>24.07</v>
      </c>
      <c r="AQ38" s="118" t="s">
        <v>39</v>
      </c>
      <c r="AR38" s="120">
        <v>23.75</v>
      </c>
      <c r="AS38" s="118" t="s">
        <v>39</v>
      </c>
      <c r="AT38" s="120">
        <v>23.41</v>
      </c>
      <c r="AU38" s="118" t="s">
        <v>39</v>
      </c>
      <c r="AV38" s="120">
        <v>22.45</v>
      </c>
      <c r="AW38" s="118" t="s">
        <v>39</v>
      </c>
      <c r="AX38" s="117">
        <v>23.6</v>
      </c>
      <c r="AY38" s="118" t="s">
        <v>39</v>
      </c>
      <c r="AZ38" s="111"/>
    </row>
    <row r="39" spans="1:52" x14ac:dyDescent="0.2">
      <c r="A39" s="106" t="s">
        <v>27</v>
      </c>
      <c r="B39" s="108" t="s">
        <v>36</v>
      </c>
      <c r="C39" s="108" t="s">
        <v>39</v>
      </c>
      <c r="D39" s="108" t="s">
        <v>36</v>
      </c>
      <c r="E39" s="108" t="s">
        <v>39</v>
      </c>
      <c r="F39" s="108" t="s">
        <v>36</v>
      </c>
      <c r="G39" s="108" t="s">
        <v>39</v>
      </c>
      <c r="H39" s="108" t="s">
        <v>36</v>
      </c>
      <c r="I39" s="108" t="s">
        <v>39</v>
      </c>
      <c r="J39" s="108" t="s">
        <v>36</v>
      </c>
      <c r="K39" s="108" t="s">
        <v>39</v>
      </c>
      <c r="L39" s="108" t="s">
        <v>36</v>
      </c>
      <c r="M39" s="108" t="s">
        <v>39</v>
      </c>
      <c r="N39" s="108" t="s">
        <v>36</v>
      </c>
      <c r="O39" s="108" t="s">
        <v>39</v>
      </c>
      <c r="P39" s="108" t="s">
        <v>36</v>
      </c>
      <c r="Q39" s="108" t="s">
        <v>39</v>
      </c>
      <c r="R39" s="108" t="s">
        <v>36</v>
      </c>
      <c r="S39" s="108" t="s">
        <v>39</v>
      </c>
      <c r="T39" s="108" t="s">
        <v>36</v>
      </c>
      <c r="U39" s="108" t="s">
        <v>39</v>
      </c>
      <c r="V39" s="108" t="s">
        <v>36</v>
      </c>
      <c r="W39" s="108" t="s">
        <v>39</v>
      </c>
      <c r="X39" s="110">
        <v>0.5</v>
      </c>
      <c r="Y39" s="108" t="s">
        <v>39</v>
      </c>
      <c r="Z39" s="109">
        <v>0.51</v>
      </c>
      <c r="AA39" s="108" t="s">
        <v>39</v>
      </c>
      <c r="AB39" s="110">
        <v>0.5</v>
      </c>
      <c r="AC39" s="108" t="s">
        <v>39</v>
      </c>
      <c r="AD39" s="110">
        <v>8.1999999999999993</v>
      </c>
      <c r="AE39" s="108" t="s">
        <v>39</v>
      </c>
      <c r="AF39" s="110">
        <v>0.6</v>
      </c>
      <c r="AG39" s="108" t="s">
        <v>39</v>
      </c>
      <c r="AH39" s="110">
        <v>0.5</v>
      </c>
      <c r="AI39" s="108" t="s">
        <v>39</v>
      </c>
      <c r="AJ39" s="110">
        <v>0.4</v>
      </c>
      <c r="AK39" s="108" t="s">
        <v>39</v>
      </c>
      <c r="AL39" s="110">
        <v>0.4</v>
      </c>
      <c r="AM39" s="108" t="s">
        <v>39</v>
      </c>
      <c r="AN39" s="110">
        <v>0.5</v>
      </c>
      <c r="AO39" s="108" t="s">
        <v>39</v>
      </c>
      <c r="AP39" s="110">
        <v>0.4</v>
      </c>
      <c r="AQ39" s="108" t="s">
        <v>39</v>
      </c>
      <c r="AR39" s="109">
        <v>0.45</v>
      </c>
      <c r="AS39" s="108" t="s">
        <v>39</v>
      </c>
      <c r="AT39" s="109">
        <v>0.42</v>
      </c>
      <c r="AU39" s="108" t="s">
        <v>39</v>
      </c>
      <c r="AV39" s="109">
        <v>0.45</v>
      </c>
      <c r="AW39" s="108" t="s">
        <v>41</v>
      </c>
      <c r="AX39" s="108" t="s">
        <v>36</v>
      </c>
      <c r="AY39" s="108" t="s">
        <v>39</v>
      </c>
      <c r="AZ39" s="111"/>
    </row>
    <row r="40" spans="1:52" x14ac:dyDescent="0.2">
      <c r="A40" s="106" t="s">
        <v>28</v>
      </c>
      <c r="B40" s="117">
        <v>15.1</v>
      </c>
      <c r="C40" s="118" t="s">
        <v>39</v>
      </c>
      <c r="D40" s="117">
        <v>15.2</v>
      </c>
      <c r="E40" s="118" t="s">
        <v>39</v>
      </c>
      <c r="F40" s="117">
        <v>15.2</v>
      </c>
      <c r="G40" s="118" t="s">
        <v>39</v>
      </c>
      <c r="H40" s="117">
        <v>14.6</v>
      </c>
      <c r="I40" s="118" t="s">
        <v>39</v>
      </c>
      <c r="J40" s="117">
        <v>14.2</v>
      </c>
      <c r="K40" s="118" t="s">
        <v>39</v>
      </c>
      <c r="L40" s="117">
        <v>13.7</v>
      </c>
      <c r="M40" s="118" t="s">
        <v>39</v>
      </c>
      <c r="N40" s="117">
        <v>14</v>
      </c>
      <c r="O40" s="118" t="s">
        <v>39</v>
      </c>
      <c r="P40" s="117">
        <v>14.5</v>
      </c>
      <c r="Q40" s="118" t="s">
        <v>39</v>
      </c>
      <c r="R40" s="117">
        <v>14.4</v>
      </c>
      <c r="S40" s="118" t="s">
        <v>39</v>
      </c>
      <c r="T40" s="118" t="s">
        <v>36</v>
      </c>
      <c r="U40" s="118" t="s">
        <v>39</v>
      </c>
      <c r="V40" s="117">
        <v>13</v>
      </c>
      <c r="W40" s="118" t="s">
        <v>39</v>
      </c>
      <c r="X40" s="117">
        <v>13</v>
      </c>
      <c r="Y40" s="118" t="s">
        <v>39</v>
      </c>
      <c r="Z40" s="117">
        <v>13</v>
      </c>
      <c r="AA40" s="118" t="s">
        <v>39</v>
      </c>
      <c r="AB40" s="117">
        <v>13</v>
      </c>
      <c r="AC40" s="118" t="s">
        <v>39</v>
      </c>
      <c r="AD40" s="117">
        <v>12.3</v>
      </c>
      <c r="AE40" s="118" t="s">
        <v>39</v>
      </c>
      <c r="AF40" s="117">
        <v>11.8</v>
      </c>
      <c r="AG40" s="118" t="s">
        <v>39</v>
      </c>
      <c r="AH40" s="120">
        <v>11.98</v>
      </c>
      <c r="AI40" s="118" t="s">
        <v>39</v>
      </c>
      <c r="AJ40" s="120">
        <v>11.73</v>
      </c>
      <c r="AK40" s="118" t="s">
        <v>39</v>
      </c>
      <c r="AL40" s="120">
        <v>11.61</v>
      </c>
      <c r="AM40" s="118" t="s">
        <v>39</v>
      </c>
      <c r="AN40" s="120">
        <v>11.69</v>
      </c>
      <c r="AO40" s="118" t="s">
        <v>39</v>
      </c>
      <c r="AP40" s="120">
        <v>11.51</v>
      </c>
      <c r="AQ40" s="118" t="s">
        <v>39</v>
      </c>
      <c r="AR40" s="120">
        <v>11.62</v>
      </c>
      <c r="AS40" s="118" t="s">
        <v>39</v>
      </c>
      <c r="AT40" s="118" t="s">
        <v>36</v>
      </c>
      <c r="AU40" s="118" t="s">
        <v>39</v>
      </c>
      <c r="AV40" s="118" t="s">
        <v>36</v>
      </c>
      <c r="AW40" s="118" t="s">
        <v>39</v>
      </c>
      <c r="AX40" s="118" t="s">
        <v>36</v>
      </c>
      <c r="AY40" s="118" t="s">
        <v>39</v>
      </c>
      <c r="AZ40" s="111"/>
    </row>
    <row r="41" spans="1:52" x14ac:dyDescent="0.2">
      <c r="A41" s="106" t="s">
        <v>29</v>
      </c>
      <c r="B41" s="108" t="s">
        <v>36</v>
      </c>
      <c r="C41" s="108" t="s">
        <v>39</v>
      </c>
      <c r="D41" s="108" t="s">
        <v>36</v>
      </c>
      <c r="E41" s="108" t="s">
        <v>39</v>
      </c>
      <c r="F41" s="108" t="s">
        <v>36</v>
      </c>
      <c r="G41" s="108" t="s">
        <v>39</v>
      </c>
      <c r="H41" s="108" t="s">
        <v>36</v>
      </c>
      <c r="I41" s="108" t="s">
        <v>39</v>
      </c>
      <c r="J41" s="108" t="s">
        <v>36</v>
      </c>
      <c r="K41" s="108" t="s">
        <v>39</v>
      </c>
      <c r="L41" s="108" t="s">
        <v>36</v>
      </c>
      <c r="M41" s="108" t="s">
        <v>39</v>
      </c>
      <c r="N41" s="110">
        <v>12.1</v>
      </c>
      <c r="O41" s="108" t="s">
        <v>39</v>
      </c>
      <c r="P41" s="110">
        <v>11.7</v>
      </c>
      <c r="Q41" s="108" t="s">
        <v>39</v>
      </c>
      <c r="R41" s="110">
        <v>11</v>
      </c>
      <c r="S41" s="108" t="s">
        <v>39</v>
      </c>
      <c r="T41" s="108" t="s">
        <v>36</v>
      </c>
      <c r="U41" s="108" t="s">
        <v>39</v>
      </c>
      <c r="V41" s="109">
        <v>10.87</v>
      </c>
      <c r="W41" s="108" t="s">
        <v>39</v>
      </c>
      <c r="X41" s="109">
        <v>11.25</v>
      </c>
      <c r="Y41" s="108" t="s">
        <v>39</v>
      </c>
      <c r="Z41" s="110">
        <v>10.9</v>
      </c>
      <c r="AA41" s="108" t="s">
        <v>39</v>
      </c>
      <c r="AB41" s="109">
        <v>11.06</v>
      </c>
      <c r="AC41" s="108" t="s">
        <v>39</v>
      </c>
      <c r="AD41" s="109">
        <v>11.34</v>
      </c>
      <c r="AE41" s="108" t="s">
        <v>39</v>
      </c>
      <c r="AF41" s="109">
        <v>10.88</v>
      </c>
      <c r="AG41" s="108" t="s">
        <v>39</v>
      </c>
      <c r="AH41" s="110">
        <v>11</v>
      </c>
      <c r="AI41" s="108" t="s">
        <v>39</v>
      </c>
      <c r="AJ41" s="109">
        <v>11.28</v>
      </c>
      <c r="AK41" s="108" t="s">
        <v>39</v>
      </c>
      <c r="AL41" s="109">
        <v>11.11</v>
      </c>
      <c r="AM41" s="108" t="s">
        <v>39</v>
      </c>
      <c r="AN41" s="109">
        <v>10.98</v>
      </c>
      <c r="AO41" s="108" t="s">
        <v>39</v>
      </c>
      <c r="AP41" s="109">
        <v>10.96</v>
      </c>
      <c r="AQ41" s="108" t="s">
        <v>39</v>
      </c>
      <c r="AR41" s="109">
        <v>10.71</v>
      </c>
      <c r="AS41" s="108" t="s">
        <v>39</v>
      </c>
      <c r="AT41" s="109">
        <v>10.75</v>
      </c>
      <c r="AU41" s="108" t="s">
        <v>39</v>
      </c>
      <c r="AV41" s="109">
        <v>10.73</v>
      </c>
      <c r="AW41" s="108" t="s">
        <v>39</v>
      </c>
      <c r="AX41" s="108" t="s">
        <v>36</v>
      </c>
      <c r="AY41" s="108" t="s">
        <v>39</v>
      </c>
      <c r="AZ41" s="111"/>
    </row>
    <row r="42" spans="1:52" x14ac:dyDescent="0.2">
      <c r="A42" s="106" t="s">
        <v>26</v>
      </c>
      <c r="B42" s="117">
        <v>166</v>
      </c>
      <c r="C42" s="118" t="s">
        <v>39</v>
      </c>
      <c r="D42" s="117">
        <v>165.3</v>
      </c>
      <c r="E42" s="118" t="s">
        <v>39</v>
      </c>
      <c r="F42" s="117">
        <v>158.5</v>
      </c>
      <c r="G42" s="118" t="s">
        <v>39</v>
      </c>
      <c r="H42" s="117">
        <v>145</v>
      </c>
      <c r="I42" s="118" t="s">
        <v>39</v>
      </c>
      <c r="J42" s="117">
        <v>148.4</v>
      </c>
      <c r="K42" s="118" t="s">
        <v>39</v>
      </c>
      <c r="L42" s="117">
        <v>137</v>
      </c>
      <c r="M42" s="118" t="s">
        <v>39</v>
      </c>
      <c r="N42" s="117">
        <v>140.19999999999999</v>
      </c>
      <c r="O42" s="118" t="s">
        <v>39</v>
      </c>
      <c r="P42" s="117">
        <v>140.19999999999999</v>
      </c>
      <c r="Q42" s="118" t="s">
        <v>39</v>
      </c>
      <c r="R42" s="117">
        <v>143.6</v>
      </c>
      <c r="S42" s="118" t="s">
        <v>39</v>
      </c>
      <c r="T42" s="117">
        <v>144</v>
      </c>
      <c r="U42" s="118" t="s">
        <v>39</v>
      </c>
      <c r="V42" s="117">
        <v>138</v>
      </c>
      <c r="W42" s="118" t="s">
        <v>39</v>
      </c>
      <c r="X42" s="117">
        <v>146</v>
      </c>
      <c r="Y42" s="118" t="s">
        <v>39</v>
      </c>
      <c r="Z42" s="117">
        <v>149</v>
      </c>
      <c r="AA42" s="118" t="s">
        <v>39</v>
      </c>
      <c r="AB42" s="117">
        <v>139</v>
      </c>
      <c r="AC42" s="118" t="s">
        <v>39</v>
      </c>
      <c r="AD42" s="117">
        <v>141</v>
      </c>
      <c r="AE42" s="118" t="s">
        <v>39</v>
      </c>
      <c r="AF42" s="117">
        <v>129</v>
      </c>
      <c r="AG42" s="118" t="s">
        <v>39</v>
      </c>
      <c r="AH42" s="117">
        <v>139</v>
      </c>
      <c r="AI42" s="118" t="s">
        <v>39</v>
      </c>
      <c r="AJ42" s="117">
        <v>145</v>
      </c>
      <c r="AK42" s="118" t="s">
        <v>39</v>
      </c>
      <c r="AL42" s="117">
        <v>140</v>
      </c>
      <c r="AM42" s="118" t="s">
        <v>39</v>
      </c>
      <c r="AN42" s="120">
        <v>144.07</v>
      </c>
      <c r="AO42" s="118" t="s">
        <v>39</v>
      </c>
      <c r="AP42" s="117">
        <v>142.19999999999999</v>
      </c>
      <c r="AQ42" s="118" t="s">
        <v>40</v>
      </c>
      <c r="AR42" s="118" t="s">
        <v>36</v>
      </c>
      <c r="AS42" s="118" t="s">
        <v>39</v>
      </c>
      <c r="AT42" s="118" t="s">
        <v>36</v>
      </c>
      <c r="AU42" s="118" t="s">
        <v>39</v>
      </c>
      <c r="AV42" s="118" t="s">
        <v>36</v>
      </c>
      <c r="AW42" s="118" t="s">
        <v>39</v>
      </c>
      <c r="AX42" s="118" t="s">
        <v>36</v>
      </c>
      <c r="AY42" s="118" t="s">
        <v>39</v>
      </c>
      <c r="AZ42" s="111"/>
    </row>
    <row r="43" spans="1:52" x14ac:dyDescent="0.2">
      <c r="A43" s="106" t="s">
        <v>34</v>
      </c>
      <c r="B43" s="109">
        <v>43.94</v>
      </c>
      <c r="C43" s="108" t="s">
        <v>41</v>
      </c>
      <c r="D43" s="109">
        <v>46.05</v>
      </c>
      <c r="E43" s="108" t="s">
        <v>41</v>
      </c>
      <c r="F43" s="110">
        <v>44</v>
      </c>
      <c r="G43" s="108" t="s">
        <v>41</v>
      </c>
      <c r="H43" s="109">
        <v>43.24</v>
      </c>
      <c r="I43" s="108" t="s">
        <v>41</v>
      </c>
      <c r="J43" s="109">
        <v>43.22</v>
      </c>
      <c r="K43" s="108" t="s">
        <v>41</v>
      </c>
      <c r="L43" s="109">
        <v>41.51</v>
      </c>
      <c r="M43" s="108" t="s">
        <v>41</v>
      </c>
      <c r="N43" s="109">
        <v>40.76</v>
      </c>
      <c r="O43" s="108" t="s">
        <v>41</v>
      </c>
      <c r="P43" s="109">
        <v>40.78</v>
      </c>
      <c r="Q43" s="108" t="s">
        <v>41</v>
      </c>
      <c r="R43" s="110">
        <v>40.6</v>
      </c>
      <c r="S43" s="108" t="s">
        <v>41</v>
      </c>
      <c r="T43" s="109">
        <v>37.119999999999997</v>
      </c>
      <c r="U43" s="108" t="s">
        <v>41</v>
      </c>
      <c r="V43" s="109">
        <v>36.450000000000003</v>
      </c>
      <c r="W43" s="108" t="s">
        <v>41</v>
      </c>
      <c r="X43" s="109">
        <v>37.58</v>
      </c>
      <c r="Y43" s="108" t="s">
        <v>41</v>
      </c>
      <c r="Z43" s="110">
        <v>36.9</v>
      </c>
      <c r="AA43" s="108" t="s">
        <v>41</v>
      </c>
      <c r="AB43" s="109">
        <v>35.450000000000003</v>
      </c>
      <c r="AC43" s="108" t="s">
        <v>41</v>
      </c>
      <c r="AD43" s="110">
        <v>34.9</v>
      </c>
      <c r="AE43" s="108" t="s">
        <v>41</v>
      </c>
      <c r="AF43" s="109">
        <v>35.58</v>
      </c>
      <c r="AG43" s="108" t="s">
        <v>41</v>
      </c>
      <c r="AH43" s="109">
        <v>35.54</v>
      </c>
      <c r="AI43" s="108" t="s">
        <v>41</v>
      </c>
      <c r="AJ43" s="109">
        <v>34.979999999999997</v>
      </c>
      <c r="AK43" s="108" t="s">
        <v>41</v>
      </c>
      <c r="AL43" s="109">
        <v>35.159999999999997</v>
      </c>
      <c r="AM43" s="108" t="s">
        <v>41</v>
      </c>
      <c r="AN43" s="109">
        <v>34.24</v>
      </c>
      <c r="AO43" s="108" t="s">
        <v>41</v>
      </c>
      <c r="AP43" s="109">
        <v>39.049999999999997</v>
      </c>
      <c r="AQ43" s="108" t="s">
        <v>41</v>
      </c>
      <c r="AR43" s="109">
        <v>35.18</v>
      </c>
      <c r="AS43" s="108" t="s">
        <v>41</v>
      </c>
      <c r="AT43" s="109">
        <v>18.97</v>
      </c>
      <c r="AU43" s="108" t="s">
        <v>53</v>
      </c>
      <c r="AV43" s="108">
        <v>25.18</v>
      </c>
      <c r="AW43" s="108" t="s">
        <v>40</v>
      </c>
      <c r="AX43" s="108" t="s">
        <v>36</v>
      </c>
      <c r="AY43" s="108" t="s">
        <v>39</v>
      </c>
      <c r="AZ43" s="111"/>
    </row>
    <row r="44" spans="1:52" x14ac:dyDescent="0.2">
      <c r="A44" s="106" t="s">
        <v>30</v>
      </c>
      <c r="B44" s="118" t="s">
        <v>36</v>
      </c>
      <c r="C44" s="118" t="s">
        <v>39</v>
      </c>
      <c r="D44" s="118" t="s">
        <v>36</v>
      </c>
      <c r="E44" s="118" t="s">
        <v>39</v>
      </c>
      <c r="F44" s="118" t="s">
        <v>36</v>
      </c>
      <c r="G44" s="118" t="s">
        <v>39</v>
      </c>
      <c r="H44" s="118" t="s">
        <v>36</v>
      </c>
      <c r="I44" s="118" t="s">
        <v>39</v>
      </c>
      <c r="J44" s="118" t="s">
        <v>36</v>
      </c>
      <c r="K44" s="118" t="s">
        <v>39</v>
      </c>
      <c r="L44" s="118" t="s">
        <v>36</v>
      </c>
      <c r="M44" s="118" t="s">
        <v>39</v>
      </c>
      <c r="N44" s="118" t="s">
        <v>36</v>
      </c>
      <c r="O44" s="118" t="s">
        <v>39</v>
      </c>
      <c r="P44" s="120">
        <v>1.21</v>
      </c>
      <c r="Q44" s="118" t="s">
        <v>39</v>
      </c>
      <c r="R44" s="120">
        <v>1.21</v>
      </c>
      <c r="S44" s="118" t="s">
        <v>39</v>
      </c>
      <c r="T44" s="120">
        <v>1.23</v>
      </c>
      <c r="U44" s="118" t="s">
        <v>39</v>
      </c>
      <c r="V44" s="120">
        <v>1.21</v>
      </c>
      <c r="W44" s="118" t="s">
        <v>39</v>
      </c>
      <c r="X44" s="120">
        <v>1.29</v>
      </c>
      <c r="Y44" s="118" t="s">
        <v>39</v>
      </c>
      <c r="Z44" s="120">
        <v>1.33</v>
      </c>
      <c r="AA44" s="118" t="s">
        <v>39</v>
      </c>
      <c r="AB44" s="120">
        <v>1.35</v>
      </c>
      <c r="AC44" s="118" t="s">
        <v>39</v>
      </c>
      <c r="AD44" s="120">
        <v>1.65</v>
      </c>
      <c r="AE44" s="118" t="s">
        <v>39</v>
      </c>
      <c r="AF44" s="120">
        <v>1.62</v>
      </c>
      <c r="AG44" s="118" t="s">
        <v>39</v>
      </c>
      <c r="AH44" s="120">
        <v>1.61</v>
      </c>
      <c r="AI44" s="118" t="s">
        <v>40</v>
      </c>
      <c r="AJ44" s="120">
        <v>1.62</v>
      </c>
      <c r="AK44" s="118" t="s">
        <v>40</v>
      </c>
      <c r="AL44" s="120">
        <v>1.62</v>
      </c>
      <c r="AM44" s="118" t="s">
        <v>40</v>
      </c>
      <c r="AN44" s="120">
        <v>1.62</v>
      </c>
      <c r="AO44" s="118" t="s">
        <v>40</v>
      </c>
      <c r="AP44" s="120">
        <v>1.71</v>
      </c>
      <c r="AQ44" s="118" t="s">
        <v>40</v>
      </c>
      <c r="AR44" s="120">
        <v>1.61</v>
      </c>
      <c r="AS44" s="118" t="s">
        <v>40</v>
      </c>
      <c r="AT44" s="120">
        <v>1.57</v>
      </c>
      <c r="AU44" s="118" t="s">
        <v>40</v>
      </c>
      <c r="AV44" s="118" t="s">
        <v>36</v>
      </c>
      <c r="AW44" s="118" t="s">
        <v>39</v>
      </c>
      <c r="AX44" s="118" t="s">
        <v>36</v>
      </c>
      <c r="AY44" s="118" t="s">
        <v>39</v>
      </c>
      <c r="AZ44" s="111"/>
    </row>
    <row r="45" spans="1:52" x14ac:dyDescent="0.2">
      <c r="A45" s="106" t="s">
        <v>31</v>
      </c>
      <c r="B45" s="110">
        <v>14.4</v>
      </c>
      <c r="C45" s="108" t="s">
        <v>39</v>
      </c>
      <c r="D45" s="110">
        <v>13.5</v>
      </c>
      <c r="E45" s="108" t="s">
        <v>39</v>
      </c>
      <c r="F45" s="110">
        <v>14.6</v>
      </c>
      <c r="G45" s="108" t="s">
        <v>39</v>
      </c>
      <c r="H45" s="110">
        <v>14.1</v>
      </c>
      <c r="I45" s="108" t="s">
        <v>39</v>
      </c>
      <c r="J45" s="110">
        <v>14</v>
      </c>
      <c r="K45" s="108" t="s">
        <v>39</v>
      </c>
      <c r="L45" s="109">
        <v>13.49</v>
      </c>
      <c r="M45" s="108" t="s">
        <v>39</v>
      </c>
      <c r="N45" s="110">
        <v>13.6</v>
      </c>
      <c r="O45" s="108" t="s">
        <v>39</v>
      </c>
      <c r="P45" s="109">
        <v>14.01</v>
      </c>
      <c r="Q45" s="108" t="s">
        <v>39</v>
      </c>
      <c r="R45" s="109">
        <v>13.78</v>
      </c>
      <c r="S45" s="108" t="s">
        <v>39</v>
      </c>
      <c r="T45" s="109">
        <v>13.89</v>
      </c>
      <c r="U45" s="108" t="s">
        <v>39</v>
      </c>
      <c r="V45" s="110">
        <v>13.4</v>
      </c>
      <c r="W45" s="108" t="s">
        <v>39</v>
      </c>
      <c r="X45" s="109">
        <v>13.69</v>
      </c>
      <c r="Y45" s="108" t="s">
        <v>39</v>
      </c>
      <c r="Z45" s="109">
        <v>13.41</v>
      </c>
      <c r="AA45" s="108" t="s">
        <v>39</v>
      </c>
      <c r="AB45" s="109">
        <v>13.69</v>
      </c>
      <c r="AC45" s="108" t="s">
        <v>39</v>
      </c>
      <c r="AD45" s="109">
        <v>13.37</v>
      </c>
      <c r="AE45" s="108" t="s">
        <v>39</v>
      </c>
      <c r="AF45" s="109">
        <v>13.58</v>
      </c>
      <c r="AG45" s="108" t="s">
        <v>39</v>
      </c>
      <c r="AH45" s="109">
        <v>13.55</v>
      </c>
      <c r="AI45" s="108" t="s">
        <v>39</v>
      </c>
      <c r="AJ45" s="109">
        <v>13.44</v>
      </c>
      <c r="AK45" s="108" t="s">
        <v>39</v>
      </c>
      <c r="AL45" s="109">
        <v>12.69</v>
      </c>
      <c r="AM45" s="108" t="s">
        <v>39</v>
      </c>
      <c r="AN45" s="109">
        <v>13.27</v>
      </c>
      <c r="AO45" s="108" t="s">
        <v>39</v>
      </c>
      <c r="AP45" s="109">
        <v>12.91</v>
      </c>
      <c r="AQ45" s="108" t="s">
        <v>39</v>
      </c>
      <c r="AR45" s="109">
        <v>12.61</v>
      </c>
      <c r="AS45" s="108" t="s">
        <v>39</v>
      </c>
      <c r="AT45" s="109">
        <v>12.52</v>
      </c>
      <c r="AU45" s="108" t="s">
        <v>39</v>
      </c>
      <c r="AV45" s="109">
        <v>12.26</v>
      </c>
      <c r="AW45" s="108" t="s">
        <v>39</v>
      </c>
      <c r="AX45" s="109">
        <v>12.45</v>
      </c>
      <c r="AY45" s="108" t="s">
        <v>41</v>
      </c>
      <c r="AZ45" s="111"/>
    </row>
    <row r="46" spans="1:52" x14ac:dyDescent="0.2">
      <c r="A46" s="106" t="s">
        <v>32</v>
      </c>
      <c r="B46" s="117">
        <v>11.4</v>
      </c>
      <c r="C46" s="118" t="s">
        <v>39</v>
      </c>
      <c r="D46" s="117">
        <v>11.2</v>
      </c>
      <c r="E46" s="118" t="s">
        <v>39</v>
      </c>
      <c r="F46" s="117">
        <v>10.6</v>
      </c>
      <c r="G46" s="118" t="s">
        <v>39</v>
      </c>
      <c r="H46" s="117">
        <v>10.5</v>
      </c>
      <c r="I46" s="118" t="s">
        <v>39</v>
      </c>
      <c r="J46" s="117">
        <v>10.7</v>
      </c>
      <c r="K46" s="118" t="s">
        <v>39</v>
      </c>
      <c r="L46" s="117">
        <v>10.1</v>
      </c>
      <c r="M46" s="118" t="s">
        <v>39</v>
      </c>
      <c r="N46" s="117">
        <v>9.5</v>
      </c>
      <c r="O46" s="118" t="s">
        <v>39</v>
      </c>
      <c r="P46" s="117">
        <v>8.1999999999999993</v>
      </c>
      <c r="Q46" s="118" t="s">
        <v>39</v>
      </c>
      <c r="R46" s="117">
        <v>9.8000000000000007</v>
      </c>
      <c r="S46" s="118" t="s">
        <v>39</v>
      </c>
      <c r="T46" s="117">
        <v>9.1</v>
      </c>
      <c r="U46" s="118" t="s">
        <v>39</v>
      </c>
      <c r="V46" s="117">
        <v>9</v>
      </c>
      <c r="W46" s="118" t="s">
        <v>39</v>
      </c>
      <c r="X46" s="117">
        <v>9.5</v>
      </c>
      <c r="Y46" s="118" t="s">
        <v>39</v>
      </c>
      <c r="Z46" s="117">
        <v>9.3000000000000007</v>
      </c>
      <c r="AA46" s="118" t="s">
        <v>39</v>
      </c>
      <c r="AB46" s="118" t="s">
        <v>36</v>
      </c>
      <c r="AC46" s="118" t="s">
        <v>39</v>
      </c>
      <c r="AD46" s="117">
        <v>9.6</v>
      </c>
      <c r="AE46" s="118" t="s">
        <v>39</v>
      </c>
      <c r="AF46" s="117">
        <v>10.1</v>
      </c>
      <c r="AG46" s="118" t="s">
        <v>39</v>
      </c>
      <c r="AH46" s="117">
        <v>9.6999999999999993</v>
      </c>
      <c r="AI46" s="118" t="s">
        <v>39</v>
      </c>
      <c r="AJ46" s="117">
        <v>9.9</v>
      </c>
      <c r="AK46" s="118" t="s">
        <v>39</v>
      </c>
      <c r="AL46" s="117">
        <v>9.6999999999999993</v>
      </c>
      <c r="AM46" s="118" t="s">
        <v>39</v>
      </c>
      <c r="AN46" s="117">
        <v>10.199999999999999</v>
      </c>
      <c r="AO46" s="118" t="s">
        <v>39</v>
      </c>
      <c r="AP46" s="117">
        <v>9.6999999999999993</v>
      </c>
      <c r="AQ46" s="118" t="s">
        <v>39</v>
      </c>
      <c r="AR46" s="117">
        <v>10.4</v>
      </c>
      <c r="AS46" s="118" t="s">
        <v>39</v>
      </c>
      <c r="AT46" s="117">
        <v>9.9</v>
      </c>
      <c r="AU46" s="118" t="s">
        <v>39</v>
      </c>
      <c r="AV46" s="118">
        <v>10.1</v>
      </c>
      <c r="AW46" s="118" t="s">
        <v>39</v>
      </c>
      <c r="AX46" s="118" t="s">
        <v>36</v>
      </c>
      <c r="AY46" s="118" t="s">
        <v>39</v>
      </c>
      <c r="AZ46" s="111"/>
    </row>
    <row r="47" spans="1:52" x14ac:dyDescent="0.2">
      <c r="A47" s="106" t="s">
        <v>33</v>
      </c>
      <c r="B47" s="108" t="s">
        <v>36</v>
      </c>
      <c r="C47" s="108" t="s">
        <v>39</v>
      </c>
      <c r="D47" s="108" t="s">
        <v>36</v>
      </c>
      <c r="E47" s="108" t="s">
        <v>39</v>
      </c>
      <c r="F47" s="108" t="s">
        <v>36</v>
      </c>
      <c r="G47" s="108" t="s">
        <v>39</v>
      </c>
      <c r="H47" s="108" t="s">
        <v>36</v>
      </c>
      <c r="I47" s="108" t="s">
        <v>39</v>
      </c>
      <c r="J47" s="108" t="s">
        <v>36</v>
      </c>
      <c r="K47" s="108" t="s">
        <v>39</v>
      </c>
      <c r="L47" s="108" t="s">
        <v>36</v>
      </c>
      <c r="M47" s="108" t="s">
        <v>39</v>
      </c>
      <c r="N47" s="108" t="s">
        <v>36</v>
      </c>
      <c r="O47" s="108" t="s">
        <v>39</v>
      </c>
      <c r="P47" s="110">
        <v>56.1</v>
      </c>
      <c r="Q47" s="108" t="s">
        <v>39</v>
      </c>
      <c r="R47" s="109">
        <v>55.99</v>
      </c>
      <c r="S47" s="108" t="s">
        <v>39</v>
      </c>
      <c r="T47" s="109">
        <v>53.93</v>
      </c>
      <c r="U47" s="108" t="s">
        <v>39</v>
      </c>
      <c r="V47" s="109">
        <v>52.84</v>
      </c>
      <c r="W47" s="108" t="s">
        <v>39</v>
      </c>
      <c r="X47" s="109">
        <v>54.06</v>
      </c>
      <c r="Y47" s="108" t="s">
        <v>39</v>
      </c>
      <c r="Z47" s="109">
        <v>52.03</v>
      </c>
      <c r="AA47" s="108" t="s">
        <v>39</v>
      </c>
      <c r="AB47" s="109">
        <v>50.74</v>
      </c>
      <c r="AC47" s="108" t="s">
        <v>39</v>
      </c>
      <c r="AD47" s="109">
        <v>51.99</v>
      </c>
      <c r="AE47" s="108" t="s">
        <v>39</v>
      </c>
      <c r="AF47" s="109">
        <v>41.66</v>
      </c>
      <c r="AG47" s="108" t="s">
        <v>39</v>
      </c>
      <c r="AH47" s="110">
        <v>40</v>
      </c>
      <c r="AI47" s="108" t="s">
        <v>39</v>
      </c>
      <c r="AJ47" s="110">
        <v>38.5</v>
      </c>
      <c r="AK47" s="108" t="s">
        <v>39</v>
      </c>
      <c r="AL47" s="109">
        <v>28.23</v>
      </c>
      <c r="AM47" s="108" t="s">
        <v>39</v>
      </c>
      <c r="AN47" s="109">
        <v>34.11</v>
      </c>
      <c r="AO47" s="108" t="s">
        <v>39</v>
      </c>
      <c r="AP47" s="109">
        <v>29.68</v>
      </c>
      <c r="AQ47" s="108" t="s">
        <v>39</v>
      </c>
      <c r="AR47" s="109">
        <v>26.39</v>
      </c>
      <c r="AS47" s="108" t="s">
        <v>39</v>
      </c>
      <c r="AT47" s="109">
        <v>24.87</v>
      </c>
      <c r="AU47" s="108" t="s">
        <v>39</v>
      </c>
      <c r="AV47" s="109">
        <v>23.15</v>
      </c>
      <c r="AW47" s="108" t="s">
        <v>39</v>
      </c>
      <c r="AX47" s="108">
        <v>22.48</v>
      </c>
      <c r="AY47" s="108" t="s">
        <v>39</v>
      </c>
      <c r="AZ47" s="111"/>
    </row>
    <row r="48" spans="1:52" x14ac:dyDescent="0.2">
      <c r="A48" s="106" t="s">
        <v>137</v>
      </c>
      <c r="B48" s="117">
        <v>205</v>
      </c>
      <c r="C48" s="118" t="s">
        <v>39</v>
      </c>
      <c r="D48" s="117">
        <v>200</v>
      </c>
      <c r="E48" s="118" t="s">
        <v>39</v>
      </c>
      <c r="F48" s="117">
        <v>197.7</v>
      </c>
      <c r="G48" s="118" t="s">
        <v>39</v>
      </c>
      <c r="H48" s="117">
        <v>195</v>
      </c>
      <c r="I48" s="118" t="s">
        <v>39</v>
      </c>
      <c r="J48" s="117">
        <v>179</v>
      </c>
      <c r="K48" s="118" t="s">
        <v>39</v>
      </c>
      <c r="L48" s="117">
        <v>154.30000000000001</v>
      </c>
      <c r="M48" s="118" t="s">
        <v>39</v>
      </c>
      <c r="N48" s="117">
        <v>159</v>
      </c>
      <c r="O48" s="118" t="s">
        <v>39</v>
      </c>
      <c r="P48" s="117">
        <v>153</v>
      </c>
      <c r="Q48" s="118" t="s">
        <v>39</v>
      </c>
      <c r="R48" s="117">
        <v>149</v>
      </c>
      <c r="S48" s="118" t="s">
        <v>39</v>
      </c>
      <c r="T48" s="118" t="s">
        <v>36</v>
      </c>
      <c r="U48" s="118" t="s">
        <v>39</v>
      </c>
      <c r="V48" s="117">
        <v>141</v>
      </c>
      <c r="W48" s="118" t="s">
        <v>39</v>
      </c>
      <c r="X48" s="117">
        <v>145</v>
      </c>
      <c r="Y48" s="118" t="s">
        <v>39</v>
      </c>
      <c r="Z48" s="117">
        <v>174</v>
      </c>
      <c r="AA48" s="118" t="s">
        <v>39</v>
      </c>
      <c r="AB48" s="117">
        <v>126</v>
      </c>
      <c r="AC48" s="118" t="s">
        <v>39</v>
      </c>
      <c r="AD48" s="117">
        <v>130</v>
      </c>
      <c r="AE48" s="118" t="s">
        <v>39</v>
      </c>
      <c r="AF48" s="117">
        <v>154</v>
      </c>
      <c r="AG48" s="118" t="s">
        <v>39</v>
      </c>
      <c r="AH48" s="117">
        <v>145</v>
      </c>
      <c r="AI48" s="118" t="s">
        <v>39</v>
      </c>
      <c r="AJ48" s="117">
        <v>143</v>
      </c>
      <c r="AK48" s="118" t="s">
        <v>39</v>
      </c>
      <c r="AL48" s="117">
        <v>136</v>
      </c>
      <c r="AM48" s="118" t="s">
        <v>39</v>
      </c>
      <c r="AN48" s="117">
        <v>138</v>
      </c>
      <c r="AO48" s="118" t="s">
        <v>39</v>
      </c>
      <c r="AP48" s="117">
        <v>147</v>
      </c>
      <c r="AQ48" s="118" t="s">
        <v>39</v>
      </c>
      <c r="AR48" s="117">
        <v>135</v>
      </c>
      <c r="AS48" s="118" t="s">
        <v>39</v>
      </c>
      <c r="AT48" s="117">
        <v>136</v>
      </c>
      <c r="AU48" s="118" t="s">
        <v>39</v>
      </c>
      <c r="AV48" s="118" t="s">
        <v>36</v>
      </c>
      <c r="AW48" s="118" t="s">
        <v>39</v>
      </c>
      <c r="AX48" s="118" t="s">
        <v>36</v>
      </c>
      <c r="AY48" s="118" t="s">
        <v>39</v>
      </c>
      <c r="AZ48" s="111"/>
    </row>
    <row r="49" spans="1:52" x14ac:dyDescent="0.2">
      <c r="A49" s="106" t="s">
        <v>138</v>
      </c>
      <c r="B49" s="108" t="s">
        <v>36</v>
      </c>
      <c r="C49" s="108" t="s">
        <v>39</v>
      </c>
      <c r="D49" s="108" t="s">
        <v>36</v>
      </c>
      <c r="E49" s="108" t="s">
        <v>39</v>
      </c>
      <c r="F49" s="108" t="s">
        <v>36</v>
      </c>
      <c r="G49" s="108" t="s">
        <v>39</v>
      </c>
      <c r="H49" s="108" t="s">
        <v>36</v>
      </c>
      <c r="I49" s="108" t="s">
        <v>39</v>
      </c>
      <c r="J49" s="108" t="s">
        <v>36</v>
      </c>
      <c r="K49" s="108" t="s">
        <v>39</v>
      </c>
      <c r="L49" s="108" t="s">
        <v>36</v>
      </c>
      <c r="M49" s="108" t="s">
        <v>39</v>
      </c>
      <c r="N49" s="108" t="s">
        <v>36</v>
      </c>
      <c r="O49" s="108" t="s">
        <v>39</v>
      </c>
      <c r="P49" s="110">
        <v>5</v>
      </c>
      <c r="Q49" s="108" t="s">
        <v>39</v>
      </c>
      <c r="R49" s="110">
        <v>3.7</v>
      </c>
      <c r="S49" s="108" t="s">
        <v>39</v>
      </c>
      <c r="T49" s="110">
        <v>3.4</v>
      </c>
      <c r="U49" s="108" t="s">
        <v>39</v>
      </c>
      <c r="V49" s="110">
        <v>3.8</v>
      </c>
      <c r="W49" s="108" t="s">
        <v>39</v>
      </c>
      <c r="X49" s="110">
        <v>3.7</v>
      </c>
      <c r="Y49" s="108" t="s">
        <v>39</v>
      </c>
      <c r="Z49" s="110">
        <v>3.2</v>
      </c>
      <c r="AA49" s="108" t="s">
        <v>39</v>
      </c>
      <c r="AB49" s="110">
        <v>2.8</v>
      </c>
      <c r="AC49" s="108" t="s">
        <v>39</v>
      </c>
      <c r="AD49" s="110">
        <v>3.8</v>
      </c>
      <c r="AE49" s="108" t="s">
        <v>39</v>
      </c>
      <c r="AF49" s="110">
        <v>3.4</v>
      </c>
      <c r="AG49" s="108" t="s">
        <v>39</v>
      </c>
      <c r="AH49" s="110">
        <v>3.8</v>
      </c>
      <c r="AI49" s="108" t="s">
        <v>39</v>
      </c>
      <c r="AJ49" s="110">
        <v>4.3</v>
      </c>
      <c r="AK49" s="108" t="s">
        <v>39</v>
      </c>
      <c r="AL49" s="110">
        <v>3.6</v>
      </c>
      <c r="AM49" s="108" t="s">
        <v>39</v>
      </c>
      <c r="AN49" s="110">
        <v>3.7</v>
      </c>
      <c r="AO49" s="108" t="s">
        <v>39</v>
      </c>
      <c r="AP49" s="109">
        <v>3.77</v>
      </c>
      <c r="AQ49" s="108" t="s">
        <v>39</v>
      </c>
      <c r="AR49" s="109">
        <v>3.85</v>
      </c>
      <c r="AS49" s="108" t="s">
        <v>39</v>
      </c>
      <c r="AT49" s="109">
        <v>3.88</v>
      </c>
      <c r="AU49" s="108" t="s">
        <v>39</v>
      </c>
      <c r="AV49" s="108" t="s">
        <v>36</v>
      </c>
      <c r="AW49" s="108" t="s">
        <v>39</v>
      </c>
      <c r="AX49" s="108" t="s">
        <v>36</v>
      </c>
      <c r="AY49" s="108" t="s">
        <v>39</v>
      </c>
      <c r="AZ49" s="111"/>
    </row>
    <row r="50" spans="1:52" x14ac:dyDescent="0.2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111"/>
    </row>
    <row r="51" spans="1:52" x14ac:dyDescent="0.2">
      <c r="A51" s="101" t="s">
        <v>139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111"/>
    </row>
    <row r="52" spans="1:52" x14ac:dyDescent="0.2">
      <c r="A52" s="101" t="s">
        <v>36</v>
      </c>
      <c r="B52" s="98" t="s">
        <v>51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111"/>
    </row>
    <row r="53" spans="1:52" x14ac:dyDescent="0.2">
      <c r="A53" s="101" t="s">
        <v>55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111"/>
    </row>
    <row r="54" spans="1:52" x14ac:dyDescent="0.2">
      <c r="A54" s="101" t="s">
        <v>53</v>
      </c>
      <c r="B54" s="98" t="s">
        <v>52</v>
      </c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111"/>
    </row>
    <row r="55" spans="1:52" x14ac:dyDescent="0.2">
      <c r="A55" s="101" t="s">
        <v>48</v>
      </c>
      <c r="B55" s="98" t="s">
        <v>140</v>
      </c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111"/>
    </row>
    <row r="56" spans="1:52" x14ac:dyDescent="0.2">
      <c r="A56" s="101" t="s">
        <v>41</v>
      </c>
      <c r="B56" s="98" t="s">
        <v>47</v>
      </c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111"/>
    </row>
    <row r="57" spans="1:52" x14ac:dyDescent="0.2">
      <c r="A57" s="101" t="s">
        <v>40</v>
      </c>
      <c r="B57" s="98" t="s">
        <v>44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111"/>
    </row>
    <row r="58" spans="1:52" x14ac:dyDescent="0.2">
      <c r="C58" s="111"/>
      <c r="D58" s="111"/>
      <c r="E58" s="111"/>
      <c r="F58" s="111"/>
      <c r="G58" s="111"/>
      <c r="H58" s="111"/>
      <c r="I58" s="11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</row>
    <row r="59" spans="1:52" x14ac:dyDescent="0.2">
      <c r="C59" s="111"/>
      <c r="D59" s="111"/>
      <c r="E59" s="111"/>
      <c r="F59" s="111"/>
      <c r="G59" s="111"/>
      <c r="H59" s="111"/>
      <c r="I59" s="11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</row>
    <row r="60" spans="1:52" x14ac:dyDescent="0.2">
      <c r="A60" s="100" t="s">
        <v>124</v>
      </c>
      <c r="C60" s="111"/>
      <c r="D60" s="111"/>
      <c r="E60" s="111"/>
      <c r="F60" s="111"/>
      <c r="G60" s="111"/>
      <c r="H60" s="111"/>
      <c r="I60" s="11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</row>
    <row r="61" spans="1:52" x14ac:dyDescent="0.2">
      <c r="C61" s="111"/>
      <c r="D61" s="111"/>
      <c r="E61" s="111"/>
      <c r="F61" s="111"/>
      <c r="G61" s="111"/>
      <c r="H61" s="111"/>
      <c r="I61" s="11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</row>
    <row r="63" spans="1:52" x14ac:dyDescent="0.2">
      <c r="A63" s="98" t="s">
        <v>208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</row>
    <row r="64" spans="1:52" x14ac:dyDescent="0.2">
      <c r="A64" s="98" t="s">
        <v>125</v>
      </c>
      <c r="B64" s="101" t="s">
        <v>141</v>
      </c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</row>
    <row r="65" spans="1:51" x14ac:dyDescent="0.2">
      <c r="A65" s="98" t="s">
        <v>127</v>
      </c>
      <c r="B65" s="98" t="s">
        <v>207</v>
      </c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</row>
    <row r="66" spans="1:51" x14ac:dyDescent="0.2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</row>
    <row r="67" spans="1:51" x14ac:dyDescent="0.2">
      <c r="A67" s="101" t="s">
        <v>128</v>
      </c>
      <c r="B67" s="99"/>
      <c r="C67" s="98" t="s">
        <v>129</v>
      </c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</row>
    <row r="68" spans="1:51" x14ac:dyDescent="0.2">
      <c r="A68" s="101" t="s">
        <v>130</v>
      </c>
      <c r="B68" s="99"/>
      <c r="C68" s="98" t="s">
        <v>101</v>
      </c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</row>
    <row r="69" spans="1:51" x14ac:dyDescent="0.2">
      <c r="A69" s="101" t="s">
        <v>131</v>
      </c>
      <c r="B69" s="99"/>
      <c r="C69" s="98" t="s">
        <v>142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</row>
    <row r="70" spans="1:51" x14ac:dyDescent="0.2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</row>
    <row r="71" spans="1:51" x14ac:dyDescent="0.2">
      <c r="A71" s="102" t="s">
        <v>81</v>
      </c>
      <c r="B71" s="196" t="s">
        <v>75</v>
      </c>
      <c r="C71" s="196" t="s">
        <v>39</v>
      </c>
      <c r="D71" s="196" t="s">
        <v>74</v>
      </c>
      <c r="E71" s="196" t="s">
        <v>39</v>
      </c>
      <c r="F71" s="196" t="s">
        <v>73</v>
      </c>
      <c r="G71" s="196" t="s">
        <v>39</v>
      </c>
      <c r="H71" s="196" t="s">
        <v>72</v>
      </c>
      <c r="I71" s="196" t="s">
        <v>39</v>
      </c>
      <c r="J71" s="196" t="s">
        <v>71</v>
      </c>
      <c r="K71" s="196" t="s">
        <v>39</v>
      </c>
      <c r="L71" s="196" t="s">
        <v>70</v>
      </c>
      <c r="M71" s="196" t="s">
        <v>39</v>
      </c>
      <c r="N71" s="196" t="s">
        <v>69</v>
      </c>
      <c r="O71" s="196" t="s">
        <v>39</v>
      </c>
      <c r="P71" s="196" t="s">
        <v>68</v>
      </c>
      <c r="Q71" s="196" t="s">
        <v>39</v>
      </c>
      <c r="R71" s="196" t="s">
        <v>67</v>
      </c>
      <c r="S71" s="196" t="s">
        <v>39</v>
      </c>
      <c r="T71" s="196" t="s">
        <v>66</v>
      </c>
      <c r="U71" s="196" t="s">
        <v>39</v>
      </c>
      <c r="V71" s="196" t="s">
        <v>65</v>
      </c>
      <c r="W71" s="196" t="s">
        <v>39</v>
      </c>
      <c r="X71" s="196" t="s">
        <v>64</v>
      </c>
      <c r="Y71" s="196" t="s">
        <v>39</v>
      </c>
      <c r="Z71" s="196" t="s">
        <v>63</v>
      </c>
      <c r="AA71" s="196" t="s">
        <v>39</v>
      </c>
      <c r="AB71" s="196" t="s">
        <v>62</v>
      </c>
      <c r="AC71" s="196" t="s">
        <v>39</v>
      </c>
      <c r="AD71" s="196" t="s">
        <v>61</v>
      </c>
      <c r="AE71" s="196" t="s">
        <v>39</v>
      </c>
      <c r="AF71" s="196" t="s">
        <v>60</v>
      </c>
      <c r="AG71" s="196" t="s">
        <v>39</v>
      </c>
      <c r="AH71" s="196" t="s">
        <v>59</v>
      </c>
      <c r="AI71" s="196" t="s">
        <v>39</v>
      </c>
      <c r="AJ71" s="196" t="s">
        <v>58</v>
      </c>
      <c r="AK71" s="196" t="s">
        <v>39</v>
      </c>
      <c r="AL71" s="196" t="s">
        <v>57</v>
      </c>
      <c r="AM71" s="196" t="s">
        <v>39</v>
      </c>
      <c r="AN71" s="196" t="s">
        <v>56</v>
      </c>
      <c r="AO71" s="196" t="s">
        <v>39</v>
      </c>
      <c r="AP71" s="196" t="s">
        <v>108</v>
      </c>
      <c r="AQ71" s="196" t="s">
        <v>39</v>
      </c>
      <c r="AR71" s="196" t="s">
        <v>109</v>
      </c>
      <c r="AS71" s="196" t="s">
        <v>39</v>
      </c>
      <c r="AT71" s="196" t="s">
        <v>133</v>
      </c>
      <c r="AU71" s="196" t="s">
        <v>39</v>
      </c>
      <c r="AV71" s="196" t="s">
        <v>134</v>
      </c>
      <c r="AW71" s="196" t="s">
        <v>39</v>
      </c>
      <c r="AX71" s="196" t="s">
        <v>135</v>
      </c>
      <c r="AY71" s="196" t="s">
        <v>39</v>
      </c>
    </row>
    <row r="72" spans="1:51" x14ac:dyDescent="0.2">
      <c r="A72" s="103" t="s">
        <v>136</v>
      </c>
      <c r="B72" s="104" t="s">
        <v>39</v>
      </c>
      <c r="C72" s="104" t="s">
        <v>39</v>
      </c>
      <c r="D72" s="104" t="s">
        <v>39</v>
      </c>
      <c r="E72" s="104" t="s">
        <v>39</v>
      </c>
      <c r="F72" s="104" t="s">
        <v>39</v>
      </c>
      <c r="G72" s="104" t="s">
        <v>39</v>
      </c>
      <c r="H72" s="104" t="s">
        <v>39</v>
      </c>
      <c r="I72" s="104" t="s">
        <v>39</v>
      </c>
      <c r="J72" s="104" t="s">
        <v>39</v>
      </c>
      <c r="K72" s="104" t="s">
        <v>39</v>
      </c>
      <c r="L72" s="104" t="s">
        <v>39</v>
      </c>
      <c r="M72" s="104" t="s">
        <v>39</v>
      </c>
      <c r="N72" s="104" t="s">
        <v>39</v>
      </c>
      <c r="O72" s="104" t="s">
        <v>39</v>
      </c>
      <c r="P72" s="104" t="s">
        <v>39</v>
      </c>
      <c r="Q72" s="104" t="s">
        <v>39</v>
      </c>
      <c r="R72" s="104" t="s">
        <v>39</v>
      </c>
      <c r="S72" s="104" t="s">
        <v>39</v>
      </c>
      <c r="T72" s="104" t="s">
        <v>39</v>
      </c>
      <c r="U72" s="104" t="s">
        <v>39</v>
      </c>
      <c r="V72" s="104" t="s">
        <v>39</v>
      </c>
      <c r="W72" s="104" t="s">
        <v>39</v>
      </c>
      <c r="X72" s="104" t="s">
        <v>39</v>
      </c>
      <c r="Y72" s="104" t="s">
        <v>39</v>
      </c>
      <c r="Z72" s="104" t="s">
        <v>39</v>
      </c>
      <c r="AA72" s="104" t="s">
        <v>39</v>
      </c>
      <c r="AB72" s="104" t="s">
        <v>39</v>
      </c>
      <c r="AC72" s="104" t="s">
        <v>39</v>
      </c>
      <c r="AD72" s="104" t="s">
        <v>39</v>
      </c>
      <c r="AE72" s="104" t="s">
        <v>39</v>
      </c>
      <c r="AF72" s="104" t="s">
        <v>39</v>
      </c>
      <c r="AG72" s="104" t="s">
        <v>39</v>
      </c>
      <c r="AH72" s="104" t="s">
        <v>39</v>
      </c>
      <c r="AI72" s="104" t="s">
        <v>39</v>
      </c>
      <c r="AJ72" s="104" t="s">
        <v>39</v>
      </c>
      <c r="AK72" s="104" t="s">
        <v>39</v>
      </c>
      <c r="AL72" s="104" t="s">
        <v>39</v>
      </c>
      <c r="AM72" s="104" t="s">
        <v>39</v>
      </c>
      <c r="AN72" s="104" t="s">
        <v>39</v>
      </c>
      <c r="AO72" s="104" t="s">
        <v>39</v>
      </c>
      <c r="AP72" s="104" t="s">
        <v>39</v>
      </c>
      <c r="AQ72" s="104" t="s">
        <v>39</v>
      </c>
      <c r="AR72" s="104" t="s">
        <v>39</v>
      </c>
      <c r="AS72" s="104" t="s">
        <v>39</v>
      </c>
      <c r="AT72" s="104" t="s">
        <v>39</v>
      </c>
      <c r="AU72" s="104" t="s">
        <v>39</v>
      </c>
      <c r="AV72" s="104" t="s">
        <v>39</v>
      </c>
      <c r="AW72" s="104" t="s">
        <v>39</v>
      </c>
      <c r="AX72" s="104" t="s">
        <v>39</v>
      </c>
      <c r="AY72" s="104" t="s">
        <v>39</v>
      </c>
    </row>
    <row r="73" spans="1:51" x14ac:dyDescent="0.2">
      <c r="A73" s="106" t="s">
        <v>110</v>
      </c>
      <c r="B73" s="109">
        <v>76205.09</v>
      </c>
      <c r="C73" s="108" t="s">
        <v>39</v>
      </c>
      <c r="D73" s="110">
        <v>66817</v>
      </c>
      <c r="E73" s="108" t="s">
        <v>39</v>
      </c>
      <c r="F73" s="109">
        <v>64699.23</v>
      </c>
      <c r="G73" s="108" t="s">
        <v>39</v>
      </c>
      <c r="H73" s="109">
        <v>57586.64</v>
      </c>
      <c r="I73" s="108" t="s">
        <v>39</v>
      </c>
      <c r="J73" s="109">
        <v>64581.120000000003</v>
      </c>
      <c r="K73" s="108" t="s">
        <v>39</v>
      </c>
      <c r="L73" s="109">
        <v>56454.01</v>
      </c>
      <c r="M73" s="108" t="s">
        <v>39</v>
      </c>
      <c r="N73" s="109">
        <v>51281.98</v>
      </c>
      <c r="O73" s="108" t="s">
        <v>39</v>
      </c>
      <c r="P73" s="109">
        <v>58057.34</v>
      </c>
      <c r="Q73" s="108" t="s">
        <v>39</v>
      </c>
      <c r="R73" s="109">
        <v>55261.23</v>
      </c>
      <c r="S73" s="108" t="s">
        <v>39</v>
      </c>
      <c r="T73" s="109">
        <v>56092.04</v>
      </c>
      <c r="U73" s="108" t="s">
        <v>39</v>
      </c>
      <c r="V73" s="108" t="s">
        <v>36</v>
      </c>
      <c r="W73" s="108" t="s">
        <v>39</v>
      </c>
      <c r="X73" s="110">
        <v>56635.7</v>
      </c>
      <c r="Y73" s="108" t="s">
        <v>39</v>
      </c>
      <c r="Z73" s="109">
        <v>49445.85</v>
      </c>
      <c r="AA73" s="108" t="s">
        <v>39</v>
      </c>
      <c r="AB73" s="109">
        <v>48201.04</v>
      </c>
      <c r="AC73" s="108" t="s">
        <v>39</v>
      </c>
      <c r="AD73" s="109">
        <v>53174.64</v>
      </c>
      <c r="AE73" s="108" t="s">
        <v>39</v>
      </c>
      <c r="AF73" s="109">
        <v>47595.57</v>
      </c>
      <c r="AG73" s="108" t="s">
        <v>39</v>
      </c>
      <c r="AH73" s="109">
        <v>50559.02</v>
      </c>
      <c r="AI73" s="108" t="s">
        <v>39</v>
      </c>
      <c r="AJ73" s="109">
        <v>55772.99</v>
      </c>
      <c r="AK73" s="108" t="s">
        <v>39</v>
      </c>
      <c r="AL73" s="109">
        <v>46776.62</v>
      </c>
      <c r="AM73" s="108" t="s">
        <v>39</v>
      </c>
      <c r="AN73" s="109">
        <v>51085.37</v>
      </c>
      <c r="AO73" s="108" t="s">
        <v>39</v>
      </c>
      <c r="AP73" s="109">
        <v>53015.78</v>
      </c>
      <c r="AQ73" s="108" t="s">
        <v>39</v>
      </c>
      <c r="AR73" s="109">
        <v>50454.720000000001</v>
      </c>
      <c r="AS73" s="108" t="s">
        <v>39</v>
      </c>
      <c r="AT73" s="109">
        <v>47465.17</v>
      </c>
      <c r="AU73" s="108" t="s">
        <v>39</v>
      </c>
      <c r="AV73" s="109">
        <v>48271.25</v>
      </c>
      <c r="AW73" s="108" t="s">
        <v>39</v>
      </c>
      <c r="AX73" s="108" t="s">
        <v>36</v>
      </c>
      <c r="AY73" s="108" t="s">
        <v>39</v>
      </c>
    </row>
    <row r="74" spans="1:51" x14ac:dyDescent="0.2">
      <c r="A74" s="106" t="s">
        <v>0</v>
      </c>
      <c r="B74" s="117">
        <v>2921.9</v>
      </c>
      <c r="C74" s="118" t="s">
        <v>39</v>
      </c>
      <c r="D74" s="117">
        <v>2564.3000000000002</v>
      </c>
      <c r="E74" s="118" t="s">
        <v>39</v>
      </c>
      <c r="F74" s="117">
        <v>2909</v>
      </c>
      <c r="G74" s="118" t="s">
        <v>39</v>
      </c>
      <c r="H74" s="117">
        <v>2522.1</v>
      </c>
      <c r="I74" s="118" t="s">
        <v>39</v>
      </c>
      <c r="J74" s="117">
        <v>3229.6</v>
      </c>
      <c r="K74" s="118" t="s">
        <v>39</v>
      </c>
      <c r="L74" s="117">
        <v>2780.9</v>
      </c>
      <c r="M74" s="118" t="s">
        <v>39</v>
      </c>
      <c r="N74" s="117">
        <v>2592.8000000000002</v>
      </c>
      <c r="O74" s="118" t="s">
        <v>39</v>
      </c>
      <c r="P74" s="117">
        <v>3189.8</v>
      </c>
      <c r="Q74" s="118" t="s">
        <v>39</v>
      </c>
      <c r="R74" s="117">
        <v>2946.9</v>
      </c>
      <c r="S74" s="118" t="s">
        <v>39</v>
      </c>
      <c r="T74" s="117">
        <v>3296.4</v>
      </c>
      <c r="U74" s="118" t="s">
        <v>39</v>
      </c>
      <c r="V74" s="117">
        <v>3455.8</v>
      </c>
      <c r="W74" s="118" t="s">
        <v>39</v>
      </c>
      <c r="X74" s="120">
        <v>4128.67</v>
      </c>
      <c r="Y74" s="118" t="s">
        <v>39</v>
      </c>
      <c r="Z74" s="117">
        <v>2811.5</v>
      </c>
      <c r="AA74" s="118" t="s">
        <v>39</v>
      </c>
      <c r="AB74" s="117">
        <v>3428</v>
      </c>
      <c r="AC74" s="118" t="s">
        <v>39</v>
      </c>
      <c r="AD74" s="120">
        <v>4121.45</v>
      </c>
      <c r="AE74" s="118" t="s">
        <v>39</v>
      </c>
      <c r="AF74" s="120">
        <v>3665.46</v>
      </c>
      <c r="AG74" s="118" t="s">
        <v>39</v>
      </c>
      <c r="AH74" s="120">
        <v>3404.64</v>
      </c>
      <c r="AI74" s="118" t="s">
        <v>39</v>
      </c>
      <c r="AJ74" s="120">
        <v>4416.67</v>
      </c>
      <c r="AK74" s="118" t="s">
        <v>39</v>
      </c>
      <c r="AL74" s="120">
        <v>3045.44</v>
      </c>
      <c r="AM74" s="118" t="s">
        <v>39</v>
      </c>
      <c r="AN74" s="120">
        <v>4027.62</v>
      </c>
      <c r="AO74" s="118" t="s">
        <v>39</v>
      </c>
      <c r="AP74" s="120">
        <v>3928.91</v>
      </c>
      <c r="AQ74" s="118" t="s">
        <v>39</v>
      </c>
      <c r="AR74" s="120">
        <v>3871.47</v>
      </c>
      <c r="AS74" s="118" t="s">
        <v>39</v>
      </c>
      <c r="AT74" s="120">
        <v>3577.73</v>
      </c>
      <c r="AU74" s="118" t="s">
        <v>39</v>
      </c>
      <c r="AV74" s="120">
        <v>4124.1099999999997</v>
      </c>
      <c r="AW74" s="118" t="s">
        <v>40</v>
      </c>
      <c r="AX74" s="118" t="s">
        <v>36</v>
      </c>
      <c r="AY74" s="118" t="s">
        <v>39</v>
      </c>
    </row>
    <row r="75" spans="1:51" x14ac:dyDescent="0.2">
      <c r="A75" s="106" t="s">
        <v>1</v>
      </c>
      <c r="B75" s="110">
        <v>397.5</v>
      </c>
      <c r="C75" s="108" t="s">
        <v>39</v>
      </c>
      <c r="D75" s="110">
        <v>600.4</v>
      </c>
      <c r="E75" s="108" t="s">
        <v>39</v>
      </c>
      <c r="F75" s="110">
        <v>627.29999999999995</v>
      </c>
      <c r="G75" s="108" t="s">
        <v>39</v>
      </c>
      <c r="H75" s="110">
        <v>450.2</v>
      </c>
      <c r="I75" s="108" t="s">
        <v>39</v>
      </c>
      <c r="J75" s="110">
        <v>573.20000000000005</v>
      </c>
      <c r="K75" s="108" t="s">
        <v>39</v>
      </c>
      <c r="L75" s="110">
        <v>375.5</v>
      </c>
      <c r="M75" s="108" t="s">
        <v>39</v>
      </c>
      <c r="N75" s="110">
        <v>386.1</v>
      </c>
      <c r="O75" s="108" t="s">
        <v>39</v>
      </c>
      <c r="P75" s="110">
        <v>298.7</v>
      </c>
      <c r="Q75" s="108" t="s">
        <v>39</v>
      </c>
      <c r="R75" s="110">
        <v>353.1</v>
      </c>
      <c r="S75" s="108" t="s">
        <v>39</v>
      </c>
      <c r="T75" s="110">
        <v>231.7</v>
      </c>
      <c r="U75" s="108" t="s">
        <v>39</v>
      </c>
      <c r="V75" s="110">
        <v>251.2</v>
      </c>
      <c r="W75" s="108" t="s">
        <v>39</v>
      </c>
      <c r="X75" s="109">
        <v>232.31</v>
      </c>
      <c r="Y75" s="108" t="s">
        <v>39</v>
      </c>
      <c r="Z75" s="110">
        <v>151.30000000000001</v>
      </c>
      <c r="AA75" s="108" t="s">
        <v>39</v>
      </c>
      <c r="AB75" s="109">
        <v>186.53</v>
      </c>
      <c r="AC75" s="108" t="s">
        <v>39</v>
      </c>
      <c r="AD75" s="109">
        <v>132.65</v>
      </c>
      <c r="AE75" s="108" t="s">
        <v>39</v>
      </c>
      <c r="AF75" s="109">
        <v>164.87</v>
      </c>
      <c r="AG75" s="108" t="s">
        <v>39</v>
      </c>
      <c r="AH75" s="109">
        <v>127.18</v>
      </c>
      <c r="AI75" s="108" t="s">
        <v>39</v>
      </c>
      <c r="AJ75" s="109">
        <v>227.71</v>
      </c>
      <c r="AK75" s="108" t="s">
        <v>39</v>
      </c>
      <c r="AL75" s="109">
        <v>261.69</v>
      </c>
      <c r="AM75" s="108" t="s">
        <v>39</v>
      </c>
      <c r="AN75" s="109">
        <v>197.41</v>
      </c>
      <c r="AO75" s="108" t="s">
        <v>39</v>
      </c>
      <c r="AP75" s="109">
        <v>192.33</v>
      </c>
      <c r="AQ75" s="108" t="s">
        <v>39</v>
      </c>
      <c r="AR75" s="109">
        <v>195.64</v>
      </c>
      <c r="AS75" s="108" t="s">
        <v>39</v>
      </c>
      <c r="AT75" s="109">
        <v>172.21</v>
      </c>
      <c r="AU75" s="108" t="s">
        <v>39</v>
      </c>
      <c r="AV75" s="110">
        <v>119.6</v>
      </c>
      <c r="AW75" s="108" t="s">
        <v>39</v>
      </c>
      <c r="AX75" s="108" t="s">
        <v>36</v>
      </c>
      <c r="AY75" s="108" t="s">
        <v>39</v>
      </c>
    </row>
    <row r="76" spans="1:51" x14ac:dyDescent="0.2">
      <c r="A76" s="106" t="s">
        <v>2</v>
      </c>
      <c r="B76" s="117">
        <v>1476</v>
      </c>
      <c r="C76" s="118" t="s">
        <v>39</v>
      </c>
      <c r="D76" s="117">
        <v>1130.5</v>
      </c>
      <c r="E76" s="118" t="s">
        <v>39</v>
      </c>
      <c r="F76" s="117">
        <v>900.8</v>
      </c>
      <c r="G76" s="118" t="s">
        <v>53</v>
      </c>
      <c r="H76" s="117">
        <v>682.5</v>
      </c>
      <c r="I76" s="118" t="s">
        <v>39</v>
      </c>
      <c r="J76" s="117">
        <v>861.8</v>
      </c>
      <c r="K76" s="118" t="s">
        <v>39</v>
      </c>
      <c r="L76" s="117">
        <v>1013</v>
      </c>
      <c r="M76" s="118" t="s">
        <v>39</v>
      </c>
      <c r="N76" s="117">
        <v>692.2</v>
      </c>
      <c r="O76" s="118" t="s">
        <v>39</v>
      </c>
      <c r="P76" s="117">
        <v>820.5</v>
      </c>
      <c r="Q76" s="118" t="s">
        <v>39</v>
      </c>
      <c r="R76" s="117">
        <v>769.6</v>
      </c>
      <c r="S76" s="118" t="s">
        <v>39</v>
      </c>
      <c r="T76" s="117">
        <v>752.5</v>
      </c>
      <c r="U76" s="118" t="s">
        <v>39</v>
      </c>
      <c r="V76" s="120">
        <v>665.18</v>
      </c>
      <c r="W76" s="118" t="s">
        <v>39</v>
      </c>
      <c r="X76" s="120">
        <v>805.33</v>
      </c>
      <c r="Y76" s="118" t="s">
        <v>39</v>
      </c>
      <c r="Z76" s="117">
        <v>661.8</v>
      </c>
      <c r="AA76" s="118" t="s">
        <v>39</v>
      </c>
      <c r="AB76" s="120">
        <v>536.45000000000005</v>
      </c>
      <c r="AC76" s="118" t="s">
        <v>39</v>
      </c>
      <c r="AD76" s="120">
        <v>697.54</v>
      </c>
      <c r="AE76" s="118" t="s">
        <v>39</v>
      </c>
      <c r="AF76" s="120">
        <v>504.96</v>
      </c>
      <c r="AG76" s="118" t="s">
        <v>39</v>
      </c>
      <c r="AH76" s="120">
        <v>699.61</v>
      </c>
      <c r="AI76" s="118" t="s">
        <v>39</v>
      </c>
      <c r="AJ76" s="120">
        <v>688.97</v>
      </c>
      <c r="AK76" s="118" t="s">
        <v>39</v>
      </c>
      <c r="AL76" s="120">
        <v>583.55999999999995</v>
      </c>
      <c r="AM76" s="118" t="s">
        <v>39</v>
      </c>
      <c r="AN76" s="117">
        <v>622.6</v>
      </c>
      <c r="AO76" s="118" t="s">
        <v>39</v>
      </c>
      <c r="AP76" s="120">
        <v>696.22</v>
      </c>
      <c r="AQ76" s="118" t="s">
        <v>39</v>
      </c>
      <c r="AR76" s="120">
        <v>671.86</v>
      </c>
      <c r="AS76" s="118" t="s">
        <v>39</v>
      </c>
      <c r="AT76" s="120">
        <v>655.26</v>
      </c>
      <c r="AU76" s="118" t="s">
        <v>39</v>
      </c>
      <c r="AV76" s="120">
        <v>573.77</v>
      </c>
      <c r="AW76" s="118" t="s">
        <v>39</v>
      </c>
      <c r="AX76" s="118" t="s">
        <v>36</v>
      </c>
      <c r="AY76" s="118" t="s">
        <v>39</v>
      </c>
    </row>
    <row r="77" spans="1:51" x14ac:dyDescent="0.2">
      <c r="A77" s="106" t="s">
        <v>3</v>
      </c>
      <c r="B77" s="110">
        <v>1645.2</v>
      </c>
      <c r="C77" s="108" t="s">
        <v>39</v>
      </c>
      <c r="D77" s="110">
        <v>1543</v>
      </c>
      <c r="E77" s="108" t="s">
        <v>39</v>
      </c>
      <c r="F77" s="110">
        <v>1486.5</v>
      </c>
      <c r="G77" s="108" t="s">
        <v>39</v>
      </c>
      <c r="H77" s="110">
        <v>1412.2</v>
      </c>
      <c r="I77" s="108" t="s">
        <v>39</v>
      </c>
      <c r="J77" s="110">
        <v>1629.4</v>
      </c>
      <c r="K77" s="108" t="s">
        <v>39</v>
      </c>
      <c r="L77" s="110">
        <v>1576.4</v>
      </c>
      <c r="M77" s="108" t="s">
        <v>39</v>
      </c>
      <c r="N77" s="110">
        <v>1361.2</v>
      </c>
      <c r="O77" s="108" t="s">
        <v>39</v>
      </c>
      <c r="P77" s="110">
        <v>1625.6</v>
      </c>
      <c r="Q77" s="108" t="s">
        <v>39</v>
      </c>
      <c r="R77" s="110">
        <v>1705</v>
      </c>
      <c r="S77" s="108" t="s">
        <v>39</v>
      </c>
      <c r="T77" s="110">
        <v>1617.7</v>
      </c>
      <c r="U77" s="108" t="s">
        <v>39</v>
      </c>
      <c r="V77" s="110">
        <v>1357.8</v>
      </c>
      <c r="W77" s="108" t="s">
        <v>39</v>
      </c>
      <c r="X77" s="110">
        <v>1620.2</v>
      </c>
      <c r="Y77" s="108" t="s">
        <v>39</v>
      </c>
      <c r="Z77" s="110">
        <v>1664.2</v>
      </c>
      <c r="AA77" s="108" t="s">
        <v>39</v>
      </c>
      <c r="AB77" s="110">
        <v>1646.3</v>
      </c>
      <c r="AC77" s="108" t="s">
        <v>39</v>
      </c>
      <c r="AD77" s="110">
        <v>964.5</v>
      </c>
      <c r="AE77" s="108" t="s">
        <v>39</v>
      </c>
      <c r="AF77" s="110">
        <v>1748</v>
      </c>
      <c r="AG77" s="108" t="s">
        <v>39</v>
      </c>
      <c r="AH77" s="110">
        <v>1954</v>
      </c>
      <c r="AI77" s="108" t="s">
        <v>39</v>
      </c>
      <c r="AJ77" s="110">
        <v>2171</v>
      </c>
      <c r="AK77" s="108" t="s">
        <v>39</v>
      </c>
      <c r="AL77" s="110">
        <v>1806.8</v>
      </c>
      <c r="AM77" s="108" t="s">
        <v>39</v>
      </c>
      <c r="AN77" s="110">
        <v>2408.6999999999998</v>
      </c>
      <c r="AO77" s="108" t="s">
        <v>39</v>
      </c>
      <c r="AP77" s="110">
        <v>2762.9</v>
      </c>
      <c r="AQ77" s="108" t="s">
        <v>39</v>
      </c>
      <c r="AR77" s="110">
        <v>2374.6</v>
      </c>
      <c r="AS77" s="108" t="s">
        <v>39</v>
      </c>
      <c r="AT77" s="110">
        <v>2617.6</v>
      </c>
      <c r="AU77" s="108" t="s">
        <v>39</v>
      </c>
      <c r="AV77" s="110">
        <v>2757.2</v>
      </c>
      <c r="AW77" s="108" t="s">
        <v>39</v>
      </c>
      <c r="AX77" s="108" t="s">
        <v>36</v>
      </c>
      <c r="AY77" s="108" t="s">
        <v>39</v>
      </c>
    </row>
    <row r="78" spans="1:51" x14ac:dyDescent="0.2">
      <c r="A78" s="106" t="s">
        <v>35</v>
      </c>
      <c r="B78" s="117">
        <v>13193</v>
      </c>
      <c r="C78" s="118" t="s">
        <v>39</v>
      </c>
      <c r="D78" s="117">
        <v>11502.8</v>
      </c>
      <c r="E78" s="118" t="s">
        <v>39</v>
      </c>
      <c r="F78" s="117">
        <v>11113.9</v>
      </c>
      <c r="G78" s="118" t="s">
        <v>39</v>
      </c>
      <c r="H78" s="117">
        <v>9915.7000000000007</v>
      </c>
      <c r="I78" s="118" t="s">
        <v>39</v>
      </c>
      <c r="J78" s="117">
        <v>13043.6</v>
      </c>
      <c r="K78" s="118" t="s">
        <v>39</v>
      </c>
      <c r="L78" s="117">
        <v>11624.3</v>
      </c>
      <c r="M78" s="118" t="s">
        <v>39</v>
      </c>
      <c r="N78" s="117">
        <v>10030.6</v>
      </c>
      <c r="O78" s="118" t="s">
        <v>39</v>
      </c>
      <c r="P78" s="117">
        <v>11643.8</v>
      </c>
      <c r="Q78" s="118" t="s">
        <v>39</v>
      </c>
      <c r="R78" s="117">
        <v>11369</v>
      </c>
      <c r="S78" s="118" t="s">
        <v>39</v>
      </c>
      <c r="T78" s="117">
        <v>11683.1</v>
      </c>
      <c r="U78" s="118" t="s">
        <v>39</v>
      </c>
      <c r="V78" s="120">
        <v>10143.09</v>
      </c>
      <c r="W78" s="118" t="s">
        <v>39</v>
      </c>
      <c r="X78" s="117">
        <v>11837.2</v>
      </c>
      <c r="Y78" s="118" t="s">
        <v>39</v>
      </c>
      <c r="Z78" s="117">
        <v>10665.6</v>
      </c>
      <c r="AA78" s="118" t="s">
        <v>39</v>
      </c>
      <c r="AB78" s="117">
        <v>9669.7000000000007</v>
      </c>
      <c r="AC78" s="118" t="s">
        <v>39</v>
      </c>
      <c r="AD78" s="117">
        <v>11607.3</v>
      </c>
      <c r="AE78" s="118" t="s">
        <v>39</v>
      </c>
      <c r="AF78" s="117">
        <v>10370.200000000001</v>
      </c>
      <c r="AG78" s="118" t="s">
        <v>39</v>
      </c>
      <c r="AH78" s="117">
        <v>10772.1</v>
      </c>
      <c r="AI78" s="118" t="s">
        <v>39</v>
      </c>
      <c r="AJ78" s="117">
        <v>11720</v>
      </c>
      <c r="AK78" s="118" t="s">
        <v>39</v>
      </c>
      <c r="AL78" s="117">
        <v>8920.7999999999993</v>
      </c>
      <c r="AM78" s="118" t="s">
        <v>39</v>
      </c>
      <c r="AN78" s="117">
        <v>10602.2</v>
      </c>
      <c r="AO78" s="118" t="s">
        <v>39</v>
      </c>
      <c r="AP78" s="117">
        <v>11715.1</v>
      </c>
      <c r="AQ78" s="118" t="s">
        <v>39</v>
      </c>
      <c r="AR78" s="117">
        <v>11312.1</v>
      </c>
      <c r="AS78" s="118" t="s">
        <v>39</v>
      </c>
      <c r="AT78" s="117">
        <v>10683.4</v>
      </c>
      <c r="AU78" s="118" t="s">
        <v>39</v>
      </c>
      <c r="AV78" s="117">
        <v>11607.3</v>
      </c>
      <c r="AW78" s="118" t="s">
        <v>39</v>
      </c>
      <c r="AX78" s="118" t="s">
        <v>36</v>
      </c>
      <c r="AY78" s="118" t="s">
        <v>39</v>
      </c>
    </row>
    <row r="79" spans="1:51" x14ac:dyDescent="0.2">
      <c r="A79" s="106" t="s">
        <v>4</v>
      </c>
      <c r="B79" s="110">
        <v>471.7</v>
      </c>
      <c r="C79" s="108" t="s">
        <v>39</v>
      </c>
      <c r="D79" s="110">
        <v>343.1</v>
      </c>
      <c r="E79" s="108" t="s">
        <v>39</v>
      </c>
      <c r="F79" s="110">
        <v>210.9</v>
      </c>
      <c r="G79" s="108" t="s">
        <v>39</v>
      </c>
      <c r="H79" s="110">
        <v>244.4</v>
      </c>
      <c r="I79" s="108" t="s">
        <v>39</v>
      </c>
      <c r="J79" s="110">
        <v>110.4</v>
      </c>
      <c r="K79" s="108" t="s">
        <v>39</v>
      </c>
      <c r="L79" s="110">
        <v>148.30000000000001</v>
      </c>
      <c r="M79" s="108" t="s">
        <v>39</v>
      </c>
      <c r="N79" s="110">
        <v>104</v>
      </c>
      <c r="O79" s="108" t="s">
        <v>39</v>
      </c>
      <c r="P79" s="110">
        <v>135.6</v>
      </c>
      <c r="Q79" s="108" t="s">
        <v>39</v>
      </c>
      <c r="R79" s="110">
        <v>79.5</v>
      </c>
      <c r="S79" s="108" t="s">
        <v>39</v>
      </c>
      <c r="T79" s="110">
        <v>89.9</v>
      </c>
      <c r="U79" s="108" t="s">
        <v>39</v>
      </c>
      <c r="V79" s="110">
        <v>110.2</v>
      </c>
      <c r="W79" s="108" t="s">
        <v>39</v>
      </c>
      <c r="X79" s="110">
        <v>110.6</v>
      </c>
      <c r="Y79" s="108" t="s">
        <v>39</v>
      </c>
      <c r="Z79" s="110">
        <v>102</v>
      </c>
      <c r="AA79" s="108" t="s">
        <v>39</v>
      </c>
      <c r="AB79" s="110">
        <v>92.6</v>
      </c>
      <c r="AC79" s="108" t="s">
        <v>39</v>
      </c>
      <c r="AD79" s="110">
        <v>82.3</v>
      </c>
      <c r="AE79" s="108" t="s">
        <v>39</v>
      </c>
      <c r="AF79" s="110">
        <v>80.7</v>
      </c>
      <c r="AG79" s="108" t="s">
        <v>39</v>
      </c>
      <c r="AH79" s="109">
        <v>62.91</v>
      </c>
      <c r="AI79" s="108" t="s">
        <v>39</v>
      </c>
      <c r="AJ79" s="109">
        <v>63.24</v>
      </c>
      <c r="AK79" s="108" t="s">
        <v>39</v>
      </c>
      <c r="AL79" s="109">
        <v>58.03</v>
      </c>
      <c r="AM79" s="108" t="s">
        <v>39</v>
      </c>
      <c r="AN79" s="109">
        <v>80.13</v>
      </c>
      <c r="AO79" s="108" t="s">
        <v>39</v>
      </c>
      <c r="AP79" s="109">
        <v>88.39</v>
      </c>
      <c r="AQ79" s="108" t="s">
        <v>39</v>
      </c>
      <c r="AR79" s="109">
        <v>66.27</v>
      </c>
      <c r="AS79" s="108" t="s">
        <v>39</v>
      </c>
      <c r="AT79" s="109">
        <v>72.62</v>
      </c>
      <c r="AU79" s="108" t="s">
        <v>39</v>
      </c>
      <c r="AV79" s="110">
        <v>79.3</v>
      </c>
      <c r="AW79" s="108" t="s">
        <v>39</v>
      </c>
      <c r="AX79" s="108" t="s">
        <v>36</v>
      </c>
      <c r="AY79" s="108" t="s">
        <v>39</v>
      </c>
    </row>
    <row r="80" spans="1:51" x14ac:dyDescent="0.2">
      <c r="A80" s="106" t="s">
        <v>5</v>
      </c>
      <c r="B80" s="117">
        <v>454.8</v>
      </c>
      <c r="C80" s="118" t="s">
        <v>39</v>
      </c>
      <c r="D80" s="117">
        <v>477.6</v>
      </c>
      <c r="E80" s="118" t="s">
        <v>39</v>
      </c>
      <c r="F80" s="117">
        <v>518.6</v>
      </c>
      <c r="G80" s="118" t="s">
        <v>39</v>
      </c>
      <c r="H80" s="117">
        <v>488.2</v>
      </c>
      <c r="I80" s="118" t="s">
        <v>39</v>
      </c>
      <c r="J80" s="117">
        <v>552.20000000000005</v>
      </c>
      <c r="K80" s="118" t="s">
        <v>39</v>
      </c>
      <c r="L80" s="117">
        <v>409.2</v>
      </c>
      <c r="M80" s="118" t="s">
        <v>39</v>
      </c>
      <c r="N80" s="120">
        <v>382.86</v>
      </c>
      <c r="O80" s="118" t="s">
        <v>39</v>
      </c>
      <c r="P80" s="120">
        <v>398.96</v>
      </c>
      <c r="Q80" s="118" t="s">
        <v>39</v>
      </c>
      <c r="R80" s="120">
        <v>344.95</v>
      </c>
      <c r="S80" s="118" t="s">
        <v>53</v>
      </c>
      <c r="T80" s="120">
        <v>336.06</v>
      </c>
      <c r="U80" s="118" t="s">
        <v>39</v>
      </c>
      <c r="V80" s="120">
        <v>419.61</v>
      </c>
      <c r="W80" s="118" t="s">
        <v>39</v>
      </c>
      <c r="X80" s="120">
        <v>356.07</v>
      </c>
      <c r="Y80" s="118" t="s">
        <v>39</v>
      </c>
      <c r="Z80" s="120">
        <v>232.02</v>
      </c>
      <c r="AA80" s="118" t="s">
        <v>39</v>
      </c>
      <c r="AB80" s="120">
        <v>410.15</v>
      </c>
      <c r="AC80" s="118" t="s">
        <v>39</v>
      </c>
      <c r="AD80" s="120">
        <v>383.01</v>
      </c>
      <c r="AE80" s="118" t="s">
        <v>39</v>
      </c>
      <c r="AF80" s="120">
        <v>360.09</v>
      </c>
      <c r="AG80" s="118" t="s">
        <v>39</v>
      </c>
      <c r="AH80" s="120">
        <v>351.98</v>
      </c>
      <c r="AI80" s="118" t="s">
        <v>39</v>
      </c>
      <c r="AJ80" s="120">
        <v>412.43</v>
      </c>
      <c r="AK80" s="118" t="s">
        <v>39</v>
      </c>
      <c r="AL80" s="120">
        <v>273.01</v>
      </c>
      <c r="AM80" s="118" t="s">
        <v>39</v>
      </c>
      <c r="AN80" s="120">
        <v>382.37</v>
      </c>
      <c r="AO80" s="118" t="s">
        <v>39</v>
      </c>
      <c r="AP80" s="120">
        <v>300.14999999999998</v>
      </c>
      <c r="AQ80" s="118" t="s">
        <v>39</v>
      </c>
      <c r="AR80" s="117">
        <v>407.5</v>
      </c>
      <c r="AS80" s="118" t="s">
        <v>39</v>
      </c>
      <c r="AT80" s="120">
        <v>367.95</v>
      </c>
      <c r="AU80" s="118" t="s">
        <v>39</v>
      </c>
      <c r="AV80" s="120">
        <v>336.03</v>
      </c>
      <c r="AW80" s="118" t="s">
        <v>39</v>
      </c>
      <c r="AX80" s="118" t="s">
        <v>36</v>
      </c>
      <c r="AY80" s="118" t="s">
        <v>39</v>
      </c>
    </row>
    <row r="81" spans="1:51" x14ac:dyDescent="0.2">
      <c r="A81" s="106" t="s">
        <v>6</v>
      </c>
      <c r="B81" s="110">
        <v>606.1</v>
      </c>
      <c r="C81" s="108" t="s">
        <v>39</v>
      </c>
      <c r="D81" s="110">
        <v>698.5</v>
      </c>
      <c r="E81" s="108" t="s">
        <v>39</v>
      </c>
      <c r="F81" s="110">
        <v>803.7</v>
      </c>
      <c r="G81" s="108" t="s">
        <v>39</v>
      </c>
      <c r="H81" s="109">
        <v>746.73</v>
      </c>
      <c r="I81" s="108" t="s">
        <v>39</v>
      </c>
      <c r="J81" s="110">
        <v>585.1</v>
      </c>
      <c r="K81" s="108" t="s">
        <v>39</v>
      </c>
      <c r="L81" s="109">
        <v>572.79</v>
      </c>
      <c r="M81" s="108" t="s">
        <v>39</v>
      </c>
      <c r="N81" s="109">
        <v>854.93</v>
      </c>
      <c r="O81" s="108" t="s">
        <v>39</v>
      </c>
      <c r="P81" s="109">
        <v>640.33000000000004</v>
      </c>
      <c r="Q81" s="108" t="s">
        <v>39</v>
      </c>
      <c r="R81" s="109">
        <v>610.71</v>
      </c>
      <c r="S81" s="108" t="s">
        <v>39</v>
      </c>
      <c r="T81" s="109">
        <v>604.80999999999995</v>
      </c>
      <c r="U81" s="108" t="s">
        <v>39</v>
      </c>
      <c r="V81" s="109">
        <v>758.94</v>
      </c>
      <c r="W81" s="108" t="s">
        <v>39</v>
      </c>
      <c r="X81" s="109">
        <v>757.82</v>
      </c>
      <c r="Y81" s="108" t="s">
        <v>39</v>
      </c>
      <c r="Z81" s="109">
        <v>578.82000000000005</v>
      </c>
      <c r="AA81" s="108" t="s">
        <v>39</v>
      </c>
      <c r="AB81" s="109">
        <v>667.72</v>
      </c>
      <c r="AC81" s="108" t="s">
        <v>39</v>
      </c>
      <c r="AD81" s="109">
        <v>612.64</v>
      </c>
      <c r="AE81" s="108" t="s">
        <v>39</v>
      </c>
      <c r="AF81" s="109">
        <v>560.03</v>
      </c>
      <c r="AG81" s="108" t="s">
        <v>39</v>
      </c>
      <c r="AH81" s="109">
        <v>519.04999999999995</v>
      </c>
      <c r="AI81" s="108" t="s">
        <v>39</v>
      </c>
      <c r="AJ81" s="109">
        <v>536.69000000000005</v>
      </c>
      <c r="AK81" s="108" t="s">
        <v>39</v>
      </c>
      <c r="AL81" s="109">
        <v>465.77</v>
      </c>
      <c r="AM81" s="108" t="s">
        <v>39</v>
      </c>
      <c r="AN81" s="109">
        <v>470.21</v>
      </c>
      <c r="AO81" s="108" t="s">
        <v>39</v>
      </c>
      <c r="AP81" s="109">
        <v>450.64</v>
      </c>
      <c r="AQ81" s="108" t="s">
        <v>39</v>
      </c>
      <c r="AR81" s="109">
        <v>381.74</v>
      </c>
      <c r="AS81" s="108" t="s">
        <v>39</v>
      </c>
      <c r="AT81" s="109">
        <v>391.94</v>
      </c>
      <c r="AU81" s="108" t="s">
        <v>39</v>
      </c>
      <c r="AV81" s="109">
        <v>333.62</v>
      </c>
      <c r="AW81" s="108" t="s">
        <v>39</v>
      </c>
      <c r="AX81" s="108" t="s">
        <v>36</v>
      </c>
      <c r="AY81" s="108" t="s">
        <v>39</v>
      </c>
    </row>
    <row r="82" spans="1:51" x14ac:dyDescent="0.2">
      <c r="A82" s="106" t="s">
        <v>7</v>
      </c>
      <c r="B82" s="117">
        <v>3078.1</v>
      </c>
      <c r="C82" s="118" t="s">
        <v>39</v>
      </c>
      <c r="D82" s="117">
        <v>2992.4</v>
      </c>
      <c r="E82" s="118" t="s">
        <v>39</v>
      </c>
      <c r="F82" s="117">
        <v>3078.1</v>
      </c>
      <c r="G82" s="118" t="s">
        <v>39</v>
      </c>
      <c r="H82" s="117">
        <v>2665</v>
      </c>
      <c r="I82" s="118" t="s">
        <v>39</v>
      </c>
      <c r="J82" s="117">
        <v>2773.6</v>
      </c>
      <c r="K82" s="118" t="s">
        <v>39</v>
      </c>
      <c r="L82" s="117">
        <v>2604</v>
      </c>
      <c r="M82" s="118" t="s">
        <v>39</v>
      </c>
      <c r="N82" s="117">
        <v>2515</v>
      </c>
      <c r="O82" s="118" t="s">
        <v>39</v>
      </c>
      <c r="P82" s="117">
        <v>2479.6</v>
      </c>
      <c r="Q82" s="118" t="s">
        <v>39</v>
      </c>
      <c r="R82" s="117">
        <v>2146.9</v>
      </c>
      <c r="S82" s="118" t="s">
        <v>39</v>
      </c>
      <c r="T82" s="117">
        <v>2719.3</v>
      </c>
      <c r="U82" s="118" t="s">
        <v>39</v>
      </c>
      <c r="V82" s="117">
        <v>2297.6</v>
      </c>
      <c r="W82" s="118" t="s">
        <v>39</v>
      </c>
      <c r="X82" s="120">
        <v>2455.08</v>
      </c>
      <c r="Y82" s="118" t="s">
        <v>39</v>
      </c>
      <c r="Z82" s="120">
        <v>2192.2800000000002</v>
      </c>
      <c r="AA82" s="118" t="s">
        <v>39</v>
      </c>
      <c r="AB82" s="120">
        <v>2167.61</v>
      </c>
      <c r="AC82" s="118" t="s">
        <v>39</v>
      </c>
      <c r="AD82" s="120">
        <v>2543.9299999999998</v>
      </c>
      <c r="AE82" s="118" t="s">
        <v>39</v>
      </c>
      <c r="AF82" s="120">
        <v>2284.0700000000002</v>
      </c>
      <c r="AG82" s="118" t="s">
        <v>39</v>
      </c>
      <c r="AH82" s="117">
        <v>2246.1999999999998</v>
      </c>
      <c r="AI82" s="118" t="s">
        <v>39</v>
      </c>
      <c r="AJ82" s="120">
        <v>2239.4699999999998</v>
      </c>
      <c r="AK82" s="118" t="s">
        <v>39</v>
      </c>
      <c r="AL82" s="120">
        <v>2010.93</v>
      </c>
      <c r="AM82" s="118" t="s">
        <v>39</v>
      </c>
      <c r="AN82" s="120">
        <v>2259.3200000000002</v>
      </c>
      <c r="AO82" s="118" t="s">
        <v>39</v>
      </c>
      <c r="AP82" s="120">
        <v>2051.83</v>
      </c>
      <c r="AQ82" s="118" t="s">
        <v>39</v>
      </c>
      <c r="AR82" s="120">
        <v>2081.11</v>
      </c>
      <c r="AS82" s="118" t="s">
        <v>39</v>
      </c>
      <c r="AT82" s="120">
        <v>1881.92</v>
      </c>
      <c r="AU82" s="118" t="s">
        <v>39</v>
      </c>
      <c r="AV82" s="120">
        <v>1949.79</v>
      </c>
      <c r="AW82" s="118" t="s">
        <v>40</v>
      </c>
      <c r="AX82" s="118" t="s">
        <v>36</v>
      </c>
      <c r="AY82" s="118" t="s">
        <v>39</v>
      </c>
    </row>
    <row r="83" spans="1:51" x14ac:dyDescent="0.2">
      <c r="A83" s="106" t="s">
        <v>8</v>
      </c>
      <c r="B83" s="110">
        <v>6434.1</v>
      </c>
      <c r="C83" s="108" t="s">
        <v>39</v>
      </c>
      <c r="D83" s="110">
        <v>6049.6</v>
      </c>
      <c r="E83" s="108" t="s">
        <v>39</v>
      </c>
      <c r="F83" s="110">
        <v>6877.4</v>
      </c>
      <c r="G83" s="108" t="s">
        <v>39</v>
      </c>
      <c r="H83" s="110">
        <v>6355.1</v>
      </c>
      <c r="I83" s="108" t="s">
        <v>39</v>
      </c>
      <c r="J83" s="110">
        <v>7255.4</v>
      </c>
      <c r="K83" s="108" t="s">
        <v>39</v>
      </c>
      <c r="L83" s="110">
        <v>6604.6</v>
      </c>
      <c r="M83" s="108" t="s">
        <v>39</v>
      </c>
      <c r="N83" s="110">
        <v>6362.8</v>
      </c>
      <c r="O83" s="108" t="s">
        <v>39</v>
      </c>
      <c r="P83" s="110">
        <v>7205.8</v>
      </c>
      <c r="Q83" s="108" t="s">
        <v>39</v>
      </c>
      <c r="R83" s="110">
        <v>6808.2</v>
      </c>
      <c r="S83" s="108" t="s">
        <v>39</v>
      </c>
      <c r="T83" s="110">
        <v>7164.2</v>
      </c>
      <c r="U83" s="108" t="s">
        <v>39</v>
      </c>
      <c r="V83" s="109">
        <v>6622.04</v>
      </c>
      <c r="W83" s="108" t="s">
        <v>39</v>
      </c>
      <c r="X83" s="109">
        <v>7440.22</v>
      </c>
      <c r="Y83" s="108" t="s">
        <v>39</v>
      </c>
      <c r="Z83" s="109">
        <v>6376.06</v>
      </c>
      <c r="AA83" s="108" t="s">
        <v>39</v>
      </c>
      <c r="AB83" s="109">
        <v>6957.01</v>
      </c>
      <c r="AC83" s="108" t="s">
        <v>39</v>
      </c>
      <c r="AD83" s="109">
        <v>8085.18</v>
      </c>
      <c r="AE83" s="108" t="s">
        <v>39</v>
      </c>
      <c r="AF83" s="109">
        <v>7119.84</v>
      </c>
      <c r="AG83" s="108" t="s">
        <v>39</v>
      </c>
      <c r="AH83" s="109">
        <v>6954.98</v>
      </c>
      <c r="AI83" s="108" t="s">
        <v>39</v>
      </c>
      <c r="AJ83" s="109">
        <v>8547.35</v>
      </c>
      <c r="AK83" s="108" t="s">
        <v>39</v>
      </c>
      <c r="AL83" s="109">
        <v>7860.38</v>
      </c>
      <c r="AM83" s="108" t="s">
        <v>39</v>
      </c>
      <c r="AN83" s="109">
        <v>8560.41</v>
      </c>
      <c r="AO83" s="108" t="s">
        <v>39</v>
      </c>
      <c r="AP83" s="109">
        <v>8822.18</v>
      </c>
      <c r="AQ83" s="108" t="s">
        <v>53</v>
      </c>
      <c r="AR83" s="109">
        <v>8987.2199999999993</v>
      </c>
      <c r="AS83" s="108" t="s">
        <v>39</v>
      </c>
      <c r="AT83" s="109">
        <v>8067.38</v>
      </c>
      <c r="AU83" s="108" t="s">
        <v>39</v>
      </c>
      <c r="AV83" s="109">
        <v>8625.8700000000008</v>
      </c>
      <c r="AW83" s="108" t="s">
        <v>39</v>
      </c>
      <c r="AX83" s="108" t="s">
        <v>36</v>
      </c>
      <c r="AY83" s="108" t="s">
        <v>39</v>
      </c>
    </row>
    <row r="84" spans="1:51" x14ac:dyDescent="0.2">
      <c r="A84" s="106" t="s">
        <v>9</v>
      </c>
      <c r="B84" s="120">
        <v>198.24</v>
      </c>
      <c r="C84" s="118" t="s">
        <v>39</v>
      </c>
      <c r="D84" s="120">
        <v>242.71</v>
      </c>
      <c r="E84" s="118" t="s">
        <v>39</v>
      </c>
      <c r="F84" s="120">
        <v>266.06</v>
      </c>
      <c r="G84" s="118" t="s">
        <v>39</v>
      </c>
      <c r="H84" s="120">
        <v>164.05</v>
      </c>
      <c r="I84" s="118" t="s">
        <v>39</v>
      </c>
      <c r="J84" s="120">
        <v>247.06</v>
      </c>
      <c r="K84" s="118" t="s">
        <v>39</v>
      </c>
      <c r="L84" s="120">
        <v>273.41000000000003</v>
      </c>
      <c r="M84" s="118" t="s">
        <v>39</v>
      </c>
      <c r="N84" s="120">
        <v>274.52999999999997</v>
      </c>
      <c r="O84" s="118" t="s">
        <v>39</v>
      </c>
      <c r="P84" s="117">
        <v>296.3</v>
      </c>
      <c r="Q84" s="118" t="s">
        <v>39</v>
      </c>
      <c r="R84" s="120">
        <v>255.55</v>
      </c>
      <c r="S84" s="118" t="s">
        <v>39</v>
      </c>
      <c r="T84" s="120">
        <v>270.25</v>
      </c>
      <c r="U84" s="118" t="s">
        <v>39</v>
      </c>
      <c r="V84" s="120">
        <v>178.61</v>
      </c>
      <c r="W84" s="118" t="s">
        <v>39</v>
      </c>
      <c r="X84" s="120">
        <v>167.52</v>
      </c>
      <c r="Y84" s="118" t="s">
        <v>39</v>
      </c>
      <c r="Z84" s="120">
        <v>151.28</v>
      </c>
      <c r="AA84" s="118" t="s">
        <v>39</v>
      </c>
      <c r="AB84" s="117">
        <v>162.5</v>
      </c>
      <c r="AC84" s="118" t="s">
        <v>39</v>
      </c>
      <c r="AD84" s="120">
        <v>160.85</v>
      </c>
      <c r="AE84" s="118" t="s">
        <v>39</v>
      </c>
      <c r="AF84" s="120">
        <v>171.18</v>
      </c>
      <c r="AG84" s="118" t="s">
        <v>39</v>
      </c>
      <c r="AH84" s="120">
        <v>193.96</v>
      </c>
      <c r="AI84" s="118" t="s">
        <v>39</v>
      </c>
      <c r="AJ84" s="120">
        <v>156.09</v>
      </c>
      <c r="AK84" s="118" t="s">
        <v>39</v>
      </c>
      <c r="AL84" s="120">
        <v>182.26</v>
      </c>
      <c r="AM84" s="118" t="s">
        <v>39</v>
      </c>
      <c r="AN84" s="120">
        <v>173.15</v>
      </c>
      <c r="AO84" s="118" t="s">
        <v>39</v>
      </c>
      <c r="AP84" s="120">
        <v>174.28</v>
      </c>
      <c r="AQ84" s="118" t="s">
        <v>39</v>
      </c>
      <c r="AR84" s="120">
        <v>127.83</v>
      </c>
      <c r="AS84" s="118" t="s">
        <v>39</v>
      </c>
      <c r="AT84" s="117">
        <v>103.4</v>
      </c>
      <c r="AU84" s="118" t="s">
        <v>39</v>
      </c>
      <c r="AV84" s="120">
        <v>121.46</v>
      </c>
      <c r="AW84" s="118" t="s">
        <v>39</v>
      </c>
      <c r="AX84" s="118" t="s">
        <v>36</v>
      </c>
      <c r="AY84" s="118" t="s">
        <v>39</v>
      </c>
    </row>
    <row r="85" spans="1:51" x14ac:dyDescent="0.2">
      <c r="A85" s="106" t="s">
        <v>10</v>
      </c>
      <c r="B85" s="110">
        <v>2067.5</v>
      </c>
      <c r="C85" s="108" t="s">
        <v>39</v>
      </c>
      <c r="D85" s="110">
        <v>1971.3</v>
      </c>
      <c r="E85" s="108" t="s">
        <v>39</v>
      </c>
      <c r="F85" s="110">
        <v>1855.3</v>
      </c>
      <c r="G85" s="108" t="s">
        <v>39</v>
      </c>
      <c r="H85" s="110">
        <v>1610.4</v>
      </c>
      <c r="I85" s="108" t="s">
        <v>39</v>
      </c>
      <c r="J85" s="110">
        <v>1821.5</v>
      </c>
      <c r="K85" s="108" t="s">
        <v>39</v>
      </c>
      <c r="L85" s="110">
        <v>1753.5</v>
      </c>
      <c r="M85" s="108" t="s">
        <v>39</v>
      </c>
      <c r="N85" s="110">
        <v>1782.8</v>
      </c>
      <c r="O85" s="108" t="s">
        <v>39</v>
      </c>
      <c r="P85" s="110">
        <v>1781.6</v>
      </c>
      <c r="Q85" s="108" t="s">
        <v>39</v>
      </c>
      <c r="R85" s="110">
        <v>1729.8</v>
      </c>
      <c r="S85" s="108" t="s">
        <v>39</v>
      </c>
      <c r="T85" s="110">
        <v>1753.2</v>
      </c>
      <c r="U85" s="108" t="s">
        <v>39</v>
      </c>
      <c r="V85" s="109">
        <v>1558.03</v>
      </c>
      <c r="W85" s="108" t="s">
        <v>39</v>
      </c>
      <c r="X85" s="109">
        <v>1536.85</v>
      </c>
      <c r="Y85" s="108" t="s">
        <v>39</v>
      </c>
      <c r="Z85" s="109">
        <v>1491.25</v>
      </c>
      <c r="AA85" s="108" t="s">
        <v>39</v>
      </c>
      <c r="AB85" s="109">
        <v>1272.21</v>
      </c>
      <c r="AC85" s="108" t="s">
        <v>39</v>
      </c>
      <c r="AD85" s="109">
        <v>1365.44</v>
      </c>
      <c r="AE85" s="108" t="s">
        <v>39</v>
      </c>
      <c r="AF85" s="109">
        <v>1305.32</v>
      </c>
      <c r="AG85" s="108" t="s">
        <v>39</v>
      </c>
      <c r="AH85" s="109">
        <v>1368.92</v>
      </c>
      <c r="AI85" s="108" t="s">
        <v>39</v>
      </c>
      <c r="AJ85" s="109">
        <v>1346.94</v>
      </c>
      <c r="AK85" s="108" t="s">
        <v>39</v>
      </c>
      <c r="AL85" s="110">
        <v>1307.5999999999999</v>
      </c>
      <c r="AM85" s="108" t="s">
        <v>39</v>
      </c>
      <c r="AN85" s="109">
        <v>1338.43</v>
      </c>
      <c r="AO85" s="108" t="s">
        <v>39</v>
      </c>
      <c r="AP85" s="109">
        <v>1434.65</v>
      </c>
      <c r="AQ85" s="108" t="s">
        <v>39</v>
      </c>
      <c r="AR85" s="109">
        <v>1362.13</v>
      </c>
      <c r="AS85" s="108" t="s">
        <v>39</v>
      </c>
      <c r="AT85" s="109">
        <v>1332.98</v>
      </c>
      <c r="AU85" s="108" t="s">
        <v>39</v>
      </c>
      <c r="AV85" s="109">
        <v>1265.45</v>
      </c>
      <c r="AW85" s="108" t="s">
        <v>39</v>
      </c>
      <c r="AX85" s="108" t="s">
        <v>36</v>
      </c>
      <c r="AY85" s="108" t="s">
        <v>39</v>
      </c>
    </row>
    <row r="86" spans="1:51" x14ac:dyDescent="0.2">
      <c r="A86" s="106" t="s">
        <v>11</v>
      </c>
      <c r="B86" s="117">
        <v>117</v>
      </c>
      <c r="C86" s="118" t="s">
        <v>39</v>
      </c>
      <c r="D86" s="117">
        <v>121</v>
      </c>
      <c r="E86" s="118" t="s">
        <v>39</v>
      </c>
      <c r="F86" s="117">
        <v>148.5</v>
      </c>
      <c r="G86" s="118" t="s">
        <v>39</v>
      </c>
      <c r="H86" s="117">
        <v>127.5</v>
      </c>
      <c r="I86" s="118" t="s">
        <v>39</v>
      </c>
      <c r="J86" s="120">
        <v>131.65</v>
      </c>
      <c r="K86" s="118" t="s">
        <v>39</v>
      </c>
      <c r="L86" s="117">
        <v>152.5</v>
      </c>
      <c r="M86" s="118" t="s">
        <v>39</v>
      </c>
      <c r="N86" s="117">
        <v>127.5</v>
      </c>
      <c r="O86" s="118" t="s">
        <v>39</v>
      </c>
      <c r="P86" s="117">
        <v>155.5</v>
      </c>
      <c r="Q86" s="118" t="s">
        <v>39</v>
      </c>
      <c r="R86" s="117">
        <v>115</v>
      </c>
      <c r="S86" s="118" t="s">
        <v>39</v>
      </c>
      <c r="T86" s="117">
        <v>112.5</v>
      </c>
      <c r="U86" s="118" t="s">
        <v>39</v>
      </c>
      <c r="V86" s="117">
        <v>82</v>
      </c>
      <c r="W86" s="118" t="s">
        <v>39</v>
      </c>
      <c r="X86" s="120">
        <v>126.08</v>
      </c>
      <c r="Y86" s="118" t="s">
        <v>39</v>
      </c>
      <c r="Z86" s="117">
        <v>82.2</v>
      </c>
      <c r="AA86" s="118" t="s">
        <v>39</v>
      </c>
      <c r="AB86" s="120">
        <v>105.48</v>
      </c>
      <c r="AC86" s="118" t="s">
        <v>39</v>
      </c>
      <c r="AD86" s="117">
        <v>117.5</v>
      </c>
      <c r="AE86" s="118" t="s">
        <v>39</v>
      </c>
      <c r="AF86" s="120">
        <v>95.92</v>
      </c>
      <c r="AG86" s="118" t="s">
        <v>39</v>
      </c>
      <c r="AH86" s="117">
        <v>122.8</v>
      </c>
      <c r="AI86" s="118" t="s">
        <v>39</v>
      </c>
      <c r="AJ86" s="120">
        <v>109.92</v>
      </c>
      <c r="AK86" s="118" t="s">
        <v>39</v>
      </c>
      <c r="AL86" s="120">
        <v>105.33</v>
      </c>
      <c r="AM86" s="118" t="s">
        <v>39</v>
      </c>
      <c r="AN86" s="117">
        <v>82.1</v>
      </c>
      <c r="AO86" s="118" t="s">
        <v>39</v>
      </c>
      <c r="AP86" s="120">
        <v>91.88</v>
      </c>
      <c r="AQ86" s="118" t="s">
        <v>39</v>
      </c>
      <c r="AR86" s="120">
        <v>98.98</v>
      </c>
      <c r="AS86" s="118" t="s">
        <v>39</v>
      </c>
      <c r="AT86" s="117">
        <v>90</v>
      </c>
      <c r="AU86" s="118" t="s">
        <v>40</v>
      </c>
      <c r="AV86" s="117">
        <v>95</v>
      </c>
      <c r="AW86" s="118" t="s">
        <v>41</v>
      </c>
      <c r="AX86" s="118" t="s">
        <v>36</v>
      </c>
      <c r="AY86" s="118" t="s">
        <v>39</v>
      </c>
    </row>
    <row r="87" spans="1:51" x14ac:dyDescent="0.2">
      <c r="A87" s="106" t="s">
        <v>12</v>
      </c>
      <c r="B87" s="110">
        <v>747.1</v>
      </c>
      <c r="C87" s="108" t="s">
        <v>39</v>
      </c>
      <c r="D87" s="110">
        <v>615.29999999999995</v>
      </c>
      <c r="E87" s="108" t="s">
        <v>39</v>
      </c>
      <c r="F87" s="110">
        <v>768.4</v>
      </c>
      <c r="G87" s="108" t="s">
        <v>39</v>
      </c>
      <c r="H87" s="110">
        <v>739</v>
      </c>
      <c r="I87" s="108" t="s">
        <v>39</v>
      </c>
      <c r="J87" s="110">
        <v>628.4</v>
      </c>
      <c r="K87" s="108" t="s">
        <v>39</v>
      </c>
      <c r="L87" s="110">
        <v>658.2</v>
      </c>
      <c r="M87" s="108" t="s">
        <v>39</v>
      </c>
      <c r="N87" s="110">
        <v>550.9</v>
      </c>
      <c r="O87" s="108" t="s">
        <v>39</v>
      </c>
      <c r="P87" s="110">
        <v>642.1</v>
      </c>
      <c r="Q87" s="108" t="s">
        <v>39</v>
      </c>
      <c r="R87" s="110">
        <v>673.4</v>
      </c>
      <c r="S87" s="108" t="s">
        <v>39</v>
      </c>
      <c r="T87" s="110">
        <v>525.4</v>
      </c>
      <c r="U87" s="108" t="s">
        <v>39</v>
      </c>
      <c r="V87" s="108" t="s">
        <v>36</v>
      </c>
      <c r="W87" s="108" t="s">
        <v>53</v>
      </c>
      <c r="X87" s="110">
        <v>246.8</v>
      </c>
      <c r="Y87" s="108" t="s">
        <v>39</v>
      </c>
      <c r="Z87" s="110">
        <v>238.8</v>
      </c>
      <c r="AA87" s="108" t="s">
        <v>39</v>
      </c>
      <c r="AB87" s="110">
        <v>236.8</v>
      </c>
      <c r="AC87" s="108" t="s">
        <v>39</v>
      </c>
      <c r="AD87" s="110">
        <v>209.9</v>
      </c>
      <c r="AE87" s="108" t="s">
        <v>39</v>
      </c>
      <c r="AF87" s="110">
        <v>203.6</v>
      </c>
      <c r="AG87" s="108" t="s">
        <v>39</v>
      </c>
      <c r="AH87" s="110">
        <v>203.6</v>
      </c>
      <c r="AI87" s="108" t="s">
        <v>39</v>
      </c>
      <c r="AJ87" s="110">
        <v>209.3</v>
      </c>
      <c r="AK87" s="108" t="s">
        <v>39</v>
      </c>
      <c r="AL87" s="110">
        <v>196.2</v>
      </c>
      <c r="AM87" s="108" t="s">
        <v>39</v>
      </c>
      <c r="AN87" s="110">
        <v>223.7</v>
      </c>
      <c r="AO87" s="108" t="s">
        <v>39</v>
      </c>
      <c r="AP87" s="110">
        <v>181.1</v>
      </c>
      <c r="AQ87" s="108" t="s">
        <v>39</v>
      </c>
      <c r="AR87" s="110">
        <v>115.1</v>
      </c>
      <c r="AS87" s="108" t="s">
        <v>39</v>
      </c>
      <c r="AT87" s="110">
        <v>130.4</v>
      </c>
      <c r="AU87" s="108" t="s">
        <v>39</v>
      </c>
      <c r="AV87" s="110">
        <v>147.5</v>
      </c>
      <c r="AW87" s="108" t="s">
        <v>39</v>
      </c>
      <c r="AX87" s="108" t="s">
        <v>36</v>
      </c>
      <c r="AY87" s="108" t="s">
        <v>39</v>
      </c>
    </row>
    <row r="88" spans="1:51" x14ac:dyDescent="0.2">
      <c r="A88" s="106" t="s">
        <v>13</v>
      </c>
      <c r="B88" s="117">
        <v>1791.6</v>
      </c>
      <c r="C88" s="118" t="s">
        <v>39</v>
      </c>
      <c r="D88" s="117">
        <v>1054.4000000000001</v>
      </c>
      <c r="E88" s="118" t="s">
        <v>39</v>
      </c>
      <c r="F88" s="117">
        <v>1531.3</v>
      </c>
      <c r="G88" s="118" t="s">
        <v>39</v>
      </c>
      <c r="H88" s="117">
        <v>1419.8</v>
      </c>
      <c r="I88" s="118" t="s">
        <v>39</v>
      </c>
      <c r="J88" s="117">
        <v>1000.1</v>
      </c>
      <c r="K88" s="118" t="s">
        <v>39</v>
      </c>
      <c r="L88" s="117">
        <v>874.5</v>
      </c>
      <c r="M88" s="118" t="s">
        <v>39</v>
      </c>
      <c r="N88" s="117">
        <v>453.5</v>
      </c>
      <c r="O88" s="118" t="s">
        <v>39</v>
      </c>
      <c r="P88" s="117">
        <v>571.5</v>
      </c>
      <c r="Q88" s="118" t="s">
        <v>39</v>
      </c>
      <c r="R88" s="117">
        <v>709.8</v>
      </c>
      <c r="S88" s="118" t="s">
        <v>39</v>
      </c>
      <c r="T88" s="117">
        <v>656.4</v>
      </c>
      <c r="U88" s="118" t="s">
        <v>39</v>
      </c>
      <c r="V88" s="117">
        <v>471.1</v>
      </c>
      <c r="W88" s="118" t="s">
        <v>39</v>
      </c>
      <c r="X88" s="117">
        <v>581</v>
      </c>
      <c r="Y88" s="118" t="s">
        <v>39</v>
      </c>
      <c r="Z88" s="117">
        <v>542.4</v>
      </c>
      <c r="AA88" s="118" t="s">
        <v>39</v>
      </c>
      <c r="AB88" s="117">
        <v>420.7</v>
      </c>
      <c r="AC88" s="118" t="s">
        <v>39</v>
      </c>
      <c r="AD88" s="117">
        <v>460.9</v>
      </c>
      <c r="AE88" s="118" t="s">
        <v>39</v>
      </c>
      <c r="AF88" s="120">
        <v>391.64</v>
      </c>
      <c r="AG88" s="118" t="s">
        <v>39</v>
      </c>
      <c r="AH88" s="120">
        <v>344.78</v>
      </c>
      <c r="AI88" s="118" t="s">
        <v>39</v>
      </c>
      <c r="AJ88" s="120">
        <v>231.69</v>
      </c>
      <c r="AK88" s="118" t="s">
        <v>39</v>
      </c>
      <c r="AL88" s="117">
        <v>289.8</v>
      </c>
      <c r="AM88" s="118" t="s">
        <v>39</v>
      </c>
      <c r="AN88" s="120">
        <v>329.78</v>
      </c>
      <c r="AO88" s="118" t="s">
        <v>39</v>
      </c>
      <c r="AP88" s="120">
        <v>296.74</v>
      </c>
      <c r="AQ88" s="118" t="s">
        <v>39</v>
      </c>
      <c r="AR88" s="120">
        <v>200.16</v>
      </c>
      <c r="AS88" s="118" t="s">
        <v>39</v>
      </c>
      <c r="AT88" s="120">
        <v>226.42</v>
      </c>
      <c r="AU88" s="118" t="s">
        <v>39</v>
      </c>
      <c r="AV88" s="120">
        <v>280.64</v>
      </c>
      <c r="AW88" s="118" t="s">
        <v>39</v>
      </c>
      <c r="AX88" s="118" t="s">
        <v>36</v>
      </c>
      <c r="AY88" s="118" t="s">
        <v>39</v>
      </c>
    </row>
    <row r="89" spans="1:51" x14ac:dyDescent="0.2">
      <c r="A89" s="106" t="s">
        <v>15</v>
      </c>
      <c r="B89" s="110">
        <v>27.9</v>
      </c>
      <c r="C89" s="108" t="s">
        <v>39</v>
      </c>
      <c r="D89" s="110">
        <v>22.8</v>
      </c>
      <c r="E89" s="108" t="s">
        <v>39</v>
      </c>
      <c r="F89" s="110">
        <v>20.100000000000001</v>
      </c>
      <c r="G89" s="108" t="s">
        <v>39</v>
      </c>
      <c r="H89" s="110">
        <v>18.3</v>
      </c>
      <c r="I89" s="108" t="s">
        <v>39</v>
      </c>
      <c r="J89" s="110">
        <v>22.2</v>
      </c>
      <c r="K89" s="108" t="s">
        <v>39</v>
      </c>
      <c r="L89" s="110">
        <v>19.3</v>
      </c>
      <c r="M89" s="108" t="s">
        <v>39</v>
      </c>
      <c r="N89" s="110">
        <v>16.399999999999999</v>
      </c>
      <c r="O89" s="108" t="s">
        <v>39</v>
      </c>
      <c r="P89" s="110">
        <v>20</v>
      </c>
      <c r="Q89" s="108" t="s">
        <v>39</v>
      </c>
      <c r="R89" s="110">
        <v>21.8</v>
      </c>
      <c r="S89" s="108" t="s">
        <v>39</v>
      </c>
      <c r="T89" s="110">
        <v>20</v>
      </c>
      <c r="U89" s="108" t="s">
        <v>39</v>
      </c>
      <c r="V89" s="109">
        <v>19.53</v>
      </c>
      <c r="W89" s="108" t="s">
        <v>39</v>
      </c>
      <c r="X89" s="109">
        <v>19.68</v>
      </c>
      <c r="Y89" s="108" t="s">
        <v>39</v>
      </c>
      <c r="Z89" s="109">
        <v>20.61</v>
      </c>
      <c r="AA89" s="108" t="s">
        <v>39</v>
      </c>
      <c r="AB89" s="109">
        <v>17.54</v>
      </c>
      <c r="AC89" s="108" t="s">
        <v>39</v>
      </c>
      <c r="AD89" s="109">
        <v>18.98</v>
      </c>
      <c r="AE89" s="108" t="s">
        <v>39</v>
      </c>
      <c r="AF89" s="109">
        <v>12.97</v>
      </c>
      <c r="AG89" s="108" t="s">
        <v>39</v>
      </c>
      <c r="AH89" s="109">
        <v>18.71</v>
      </c>
      <c r="AI89" s="108" t="s">
        <v>39</v>
      </c>
      <c r="AJ89" s="109">
        <v>21.28</v>
      </c>
      <c r="AK89" s="108" t="s">
        <v>39</v>
      </c>
      <c r="AL89" s="109">
        <v>16.21</v>
      </c>
      <c r="AM89" s="108" t="s">
        <v>39</v>
      </c>
      <c r="AN89" s="109">
        <v>15.33</v>
      </c>
      <c r="AO89" s="108" t="s">
        <v>39</v>
      </c>
      <c r="AP89" s="109">
        <v>16.37</v>
      </c>
      <c r="AQ89" s="108" t="s">
        <v>39</v>
      </c>
      <c r="AR89" s="109">
        <v>16.22</v>
      </c>
      <c r="AS89" s="108" t="s">
        <v>39</v>
      </c>
      <c r="AT89" s="109">
        <v>14.61</v>
      </c>
      <c r="AU89" s="108" t="s">
        <v>39</v>
      </c>
      <c r="AV89" s="109">
        <v>12.84</v>
      </c>
      <c r="AW89" s="108" t="s">
        <v>39</v>
      </c>
      <c r="AX89" s="108" t="s">
        <v>36</v>
      </c>
      <c r="AY89" s="108" t="s">
        <v>39</v>
      </c>
    </row>
    <row r="90" spans="1:51" x14ac:dyDescent="0.2">
      <c r="A90" s="106" t="s">
        <v>16</v>
      </c>
      <c r="B90" s="117">
        <v>863.5</v>
      </c>
      <c r="C90" s="118" t="s">
        <v>39</v>
      </c>
      <c r="D90" s="117">
        <v>908.4</v>
      </c>
      <c r="E90" s="118" t="s">
        <v>39</v>
      </c>
      <c r="F90" s="117">
        <v>752.2</v>
      </c>
      <c r="G90" s="118" t="s">
        <v>39</v>
      </c>
      <c r="H90" s="117">
        <v>582.29999999999995</v>
      </c>
      <c r="I90" s="118" t="s">
        <v>39</v>
      </c>
      <c r="J90" s="117">
        <v>783.7</v>
      </c>
      <c r="K90" s="118" t="s">
        <v>39</v>
      </c>
      <c r="L90" s="117">
        <v>656.7</v>
      </c>
      <c r="M90" s="118" t="s">
        <v>39</v>
      </c>
      <c r="N90" s="117">
        <v>564.4</v>
      </c>
      <c r="O90" s="118" t="s">
        <v>39</v>
      </c>
      <c r="P90" s="117">
        <v>563.1</v>
      </c>
      <c r="Q90" s="118" t="s">
        <v>39</v>
      </c>
      <c r="R90" s="117">
        <v>683.9</v>
      </c>
      <c r="S90" s="118" t="s">
        <v>39</v>
      </c>
      <c r="T90" s="117">
        <v>560.6</v>
      </c>
      <c r="U90" s="118" t="s">
        <v>39</v>
      </c>
      <c r="V90" s="120">
        <v>488.41</v>
      </c>
      <c r="W90" s="118" t="s">
        <v>39</v>
      </c>
      <c r="X90" s="120">
        <v>600.12</v>
      </c>
      <c r="Y90" s="118" t="s">
        <v>39</v>
      </c>
      <c r="Z90" s="120">
        <v>547.71</v>
      </c>
      <c r="AA90" s="118" t="s">
        <v>39</v>
      </c>
      <c r="AB90" s="120">
        <v>487.36</v>
      </c>
      <c r="AC90" s="118" t="s">
        <v>39</v>
      </c>
      <c r="AD90" s="120">
        <v>567.42999999999995</v>
      </c>
      <c r="AE90" s="118" t="s">
        <v>39</v>
      </c>
      <c r="AF90" s="120">
        <v>452.01</v>
      </c>
      <c r="AG90" s="118" t="s">
        <v>39</v>
      </c>
      <c r="AH90" s="120">
        <v>429.44</v>
      </c>
      <c r="AI90" s="118" t="s">
        <v>39</v>
      </c>
      <c r="AJ90" s="120">
        <v>341.05</v>
      </c>
      <c r="AK90" s="118" t="s">
        <v>39</v>
      </c>
      <c r="AL90" s="120">
        <v>327.58</v>
      </c>
      <c r="AM90" s="118" t="s">
        <v>39</v>
      </c>
      <c r="AN90" s="120">
        <v>343.54</v>
      </c>
      <c r="AO90" s="118" t="s">
        <v>39</v>
      </c>
      <c r="AP90" s="120">
        <v>270.08999999999997</v>
      </c>
      <c r="AQ90" s="118" t="s">
        <v>39</v>
      </c>
      <c r="AR90" s="120">
        <v>239.84</v>
      </c>
      <c r="AS90" s="118" t="s">
        <v>39</v>
      </c>
      <c r="AT90" s="120">
        <v>199.21</v>
      </c>
      <c r="AU90" s="118" t="s">
        <v>39</v>
      </c>
      <c r="AV90" s="117">
        <v>216.3</v>
      </c>
      <c r="AW90" s="118" t="s">
        <v>39</v>
      </c>
      <c r="AX90" s="118" t="s">
        <v>36</v>
      </c>
      <c r="AY90" s="118" t="s">
        <v>39</v>
      </c>
    </row>
    <row r="91" spans="1:51" x14ac:dyDescent="0.2">
      <c r="A91" s="106" t="s">
        <v>17</v>
      </c>
      <c r="B91" s="110">
        <v>29.7</v>
      </c>
      <c r="C91" s="108" t="s">
        <v>39</v>
      </c>
      <c r="D91" s="110">
        <v>25.3</v>
      </c>
      <c r="E91" s="108" t="s">
        <v>39</v>
      </c>
      <c r="F91" s="110">
        <v>27.6</v>
      </c>
      <c r="G91" s="108" t="s">
        <v>39</v>
      </c>
      <c r="H91" s="110">
        <v>23.3</v>
      </c>
      <c r="I91" s="108" t="s">
        <v>39</v>
      </c>
      <c r="J91" s="110">
        <v>28.6</v>
      </c>
      <c r="K91" s="108" t="s">
        <v>39</v>
      </c>
      <c r="L91" s="110">
        <v>25</v>
      </c>
      <c r="M91" s="108" t="s">
        <v>39</v>
      </c>
      <c r="N91" s="110">
        <v>18.5</v>
      </c>
      <c r="O91" s="108" t="s">
        <v>39</v>
      </c>
      <c r="P91" s="110">
        <v>15</v>
      </c>
      <c r="Q91" s="108" t="s">
        <v>39</v>
      </c>
      <c r="R91" s="110">
        <v>19</v>
      </c>
      <c r="S91" s="108" t="s">
        <v>39</v>
      </c>
      <c r="T91" s="110">
        <v>10.1</v>
      </c>
      <c r="U91" s="108" t="s">
        <v>39</v>
      </c>
      <c r="V91" s="109">
        <v>15.54</v>
      </c>
      <c r="W91" s="108" t="s">
        <v>39</v>
      </c>
      <c r="X91" s="109">
        <v>18.920000000000002</v>
      </c>
      <c r="Y91" s="108" t="s">
        <v>39</v>
      </c>
      <c r="Z91" s="109">
        <v>12.69</v>
      </c>
      <c r="AA91" s="108" t="s">
        <v>39</v>
      </c>
      <c r="AB91" s="109">
        <v>12.64</v>
      </c>
      <c r="AC91" s="108" t="s">
        <v>39</v>
      </c>
      <c r="AD91" s="109">
        <v>10.81</v>
      </c>
      <c r="AE91" s="108" t="s">
        <v>39</v>
      </c>
      <c r="AF91" s="109">
        <v>8.02</v>
      </c>
      <c r="AG91" s="108" t="s">
        <v>39</v>
      </c>
      <c r="AH91" s="109">
        <v>6.83</v>
      </c>
      <c r="AI91" s="108" t="s">
        <v>39</v>
      </c>
      <c r="AJ91" s="109">
        <v>8.75</v>
      </c>
      <c r="AK91" s="108" t="s">
        <v>39</v>
      </c>
      <c r="AL91" s="109">
        <v>9.36</v>
      </c>
      <c r="AM91" s="108" t="s">
        <v>39</v>
      </c>
      <c r="AN91" s="109">
        <v>8.99</v>
      </c>
      <c r="AO91" s="108" t="s">
        <v>39</v>
      </c>
      <c r="AP91" s="109">
        <v>7.99</v>
      </c>
      <c r="AQ91" s="108" t="s">
        <v>39</v>
      </c>
      <c r="AR91" s="109">
        <v>7.12</v>
      </c>
      <c r="AS91" s="108" t="s">
        <v>39</v>
      </c>
      <c r="AT91" s="109">
        <v>7.12</v>
      </c>
      <c r="AU91" s="108" t="s">
        <v>39</v>
      </c>
      <c r="AV91" s="110">
        <v>7.4</v>
      </c>
      <c r="AW91" s="108" t="s">
        <v>39</v>
      </c>
      <c r="AX91" s="108" t="s">
        <v>36</v>
      </c>
      <c r="AY91" s="108" t="s">
        <v>39</v>
      </c>
    </row>
    <row r="92" spans="1:51" x14ac:dyDescent="0.2">
      <c r="A92" s="106" t="s">
        <v>14</v>
      </c>
      <c r="B92" s="117">
        <v>8126.8</v>
      </c>
      <c r="C92" s="118" t="s">
        <v>39</v>
      </c>
      <c r="D92" s="117">
        <v>7015.3</v>
      </c>
      <c r="E92" s="118" t="s">
        <v>39</v>
      </c>
      <c r="F92" s="117">
        <v>7362.7</v>
      </c>
      <c r="G92" s="118" t="s">
        <v>39</v>
      </c>
      <c r="H92" s="117">
        <v>6468.8</v>
      </c>
      <c r="I92" s="118" t="s">
        <v>39</v>
      </c>
      <c r="J92" s="117">
        <v>7487.7</v>
      </c>
      <c r="K92" s="118" t="s">
        <v>39</v>
      </c>
      <c r="L92" s="117">
        <v>6776.9</v>
      </c>
      <c r="M92" s="118" t="s">
        <v>39</v>
      </c>
      <c r="N92" s="117">
        <v>6239.6</v>
      </c>
      <c r="O92" s="118" t="s">
        <v>39</v>
      </c>
      <c r="P92" s="117">
        <v>6870.4</v>
      </c>
      <c r="Q92" s="118" t="s">
        <v>39</v>
      </c>
      <c r="R92" s="117">
        <v>6992.7</v>
      </c>
      <c r="S92" s="118" t="s">
        <v>39</v>
      </c>
      <c r="T92" s="117">
        <v>7181</v>
      </c>
      <c r="U92" s="118" t="s">
        <v>39</v>
      </c>
      <c r="V92" s="120">
        <v>6843.53</v>
      </c>
      <c r="W92" s="118" t="s">
        <v>39</v>
      </c>
      <c r="X92" s="117">
        <v>7333</v>
      </c>
      <c r="Y92" s="118" t="s">
        <v>39</v>
      </c>
      <c r="Z92" s="117">
        <v>6766</v>
      </c>
      <c r="AA92" s="118" t="s">
        <v>39</v>
      </c>
      <c r="AB92" s="117">
        <v>6577</v>
      </c>
      <c r="AC92" s="118" t="s">
        <v>39</v>
      </c>
      <c r="AD92" s="117">
        <v>7100</v>
      </c>
      <c r="AE92" s="118" t="s">
        <v>39</v>
      </c>
      <c r="AF92" s="120">
        <v>6651.69</v>
      </c>
      <c r="AG92" s="118" t="s">
        <v>39</v>
      </c>
      <c r="AH92" s="120">
        <v>6534.34</v>
      </c>
      <c r="AI92" s="118" t="s">
        <v>39</v>
      </c>
      <c r="AJ92" s="120">
        <v>7391.88</v>
      </c>
      <c r="AK92" s="118" t="s">
        <v>39</v>
      </c>
      <c r="AL92" s="120">
        <v>6025.37</v>
      </c>
      <c r="AM92" s="118" t="s">
        <v>39</v>
      </c>
      <c r="AN92" s="120">
        <v>6961.23</v>
      </c>
      <c r="AO92" s="118" t="s">
        <v>39</v>
      </c>
      <c r="AP92" s="120">
        <v>7020.06</v>
      </c>
      <c r="AQ92" s="118" t="s">
        <v>39</v>
      </c>
      <c r="AR92" s="120">
        <v>6675.59</v>
      </c>
      <c r="AS92" s="118" t="s">
        <v>39</v>
      </c>
      <c r="AT92" s="117">
        <v>6915.9</v>
      </c>
      <c r="AU92" s="118" t="s">
        <v>39</v>
      </c>
      <c r="AV92" s="120">
        <v>6491.33</v>
      </c>
      <c r="AW92" s="118" t="s">
        <v>39</v>
      </c>
      <c r="AX92" s="118" t="s">
        <v>36</v>
      </c>
      <c r="AY92" s="118" t="s">
        <v>39</v>
      </c>
    </row>
    <row r="93" spans="1:51" x14ac:dyDescent="0.2">
      <c r="A93" s="106" t="s">
        <v>18</v>
      </c>
      <c r="B93" s="110">
        <v>694.6</v>
      </c>
      <c r="C93" s="108" t="s">
        <v>39</v>
      </c>
      <c r="D93" s="110">
        <v>694.6</v>
      </c>
      <c r="E93" s="108" t="s">
        <v>39</v>
      </c>
      <c r="F93" s="110">
        <v>684.3</v>
      </c>
      <c r="G93" s="108" t="s">
        <v>39</v>
      </c>
      <c r="H93" s="110">
        <v>560.29999999999995</v>
      </c>
      <c r="I93" s="108" t="s">
        <v>39</v>
      </c>
      <c r="J93" s="110">
        <v>693.1</v>
      </c>
      <c r="K93" s="108" t="s">
        <v>39</v>
      </c>
      <c r="L93" s="110">
        <v>763.2</v>
      </c>
      <c r="M93" s="108" t="s">
        <v>39</v>
      </c>
      <c r="N93" s="110">
        <v>654.6</v>
      </c>
      <c r="O93" s="108" t="s">
        <v>39</v>
      </c>
      <c r="P93" s="110">
        <v>668.8</v>
      </c>
      <c r="Q93" s="108" t="s">
        <v>39</v>
      </c>
      <c r="R93" s="110">
        <v>756.9</v>
      </c>
      <c r="S93" s="108" t="s">
        <v>39</v>
      </c>
      <c r="T93" s="110">
        <v>722.1</v>
      </c>
      <c r="U93" s="108" t="s">
        <v>39</v>
      </c>
      <c r="V93" s="109">
        <v>671.72</v>
      </c>
      <c r="W93" s="108" t="s">
        <v>39</v>
      </c>
      <c r="X93" s="109">
        <v>816.07</v>
      </c>
      <c r="Y93" s="108" t="s">
        <v>39</v>
      </c>
      <c r="Z93" s="109">
        <v>665.42</v>
      </c>
      <c r="AA93" s="108" t="s">
        <v>39</v>
      </c>
      <c r="AB93" s="109">
        <v>604.04999999999995</v>
      </c>
      <c r="AC93" s="108" t="s">
        <v>39</v>
      </c>
      <c r="AD93" s="109">
        <v>750.64</v>
      </c>
      <c r="AE93" s="108" t="s">
        <v>39</v>
      </c>
      <c r="AF93" s="109">
        <v>536.47</v>
      </c>
      <c r="AG93" s="108" t="s">
        <v>39</v>
      </c>
      <c r="AH93" s="109">
        <v>767.26</v>
      </c>
      <c r="AI93" s="108" t="s">
        <v>39</v>
      </c>
      <c r="AJ93" s="110">
        <v>653.4</v>
      </c>
      <c r="AK93" s="108" t="s">
        <v>39</v>
      </c>
      <c r="AL93" s="109">
        <v>697.93</v>
      </c>
      <c r="AM93" s="108" t="s">
        <v>39</v>
      </c>
      <c r="AN93" s="109">
        <v>751.26</v>
      </c>
      <c r="AO93" s="108" t="s">
        <v>39</v>
      </c>
      <c r="AP93" s="109">
        <v>885.89</v>
      </c>
      <c r="AQ93" s="108" t="s">
        <v>39</v>
      </c>
      <c r="AR93" s="109">
        <v>769.69</v>
      </c>
      <c r="AS93" s="108" t="s">
        <v>39</v>
      </c>
      <c r="AT93" s="109">
        <v>686.22</v>
      </c>
      <c r="AU93" s="108" t="s">
        <v>39</v>
      </c>
      <c r="AV93" s="109">
        <v>594.04</v>
      </c>
      <c r="AW93" s="108" t="s">
        <v>39</v>
      </c>
      <c r="AX93" s="108" t="s">
        <v>36</v>
      </c>
      <c r="AY93" s="108" t="s">
        <v>39</v>
      </c>
    </row>
    <row r="94" spans="1:51" x14ac:dyDescent="0.2">
      <c r="A94" s="106" t="s">
        <v>19</v>
      </c>
      <c r="B94" s="117">
        <v>24232.400000000001</v>
      </c>
      <c r="C94" s="118" t="s">
        <v>39</v>
      </c>
      <c r="D94" s="117">
        <v>19378.900000000001</v>
      </c>
      <c r="E94" s="118" t="s">
        <v>39</v>
      </c>
      <c r="F94" s="117">
        <v>15523.9</v>
      </c>
      <c r="G94" s="118" t="s">
        <v>39</v>
      </c>
      <c r="H94" s="117">
        <v>13731.5</v>
      </c>
      <c r="I94" s="118" t="s">
        <v>39</v>
      </c>
      <c r="J94" s="117">
        <v>13998.7</v>
      </c>
      <c r="K94" s="118" t="s">
        <v>39</v>
      </c>
      <c r="L94" s="117">
        <v>10369.299999999999</v>
      </c>
      <c r="M94" s="118" t="s">
        <v>39</v>
      </c>
      <c r="N94" s="117">
        <v>8982</v>
      </c>
      <c r="O94" s="118" t="s">
        <v>39</v>
      </c>
      <c r="P94" s="117">
        <v>11791.1</v>
      </c>
      <c r="Q94" s="118" t="s">
        <v>39</v>
      </c>
      <c r="R94" s="117">
        <v>10109.200000000001</v>
      </c>
      <c r="S94" s="118" t="s">
        <v>39</v>
      </c>
      <c r="T94" s="117">
        <v>9380.2999999999993</v>
      </c>
      <c r="U94" s="118" t="s">
        <v>39</v>
      </c>
      <c r="V94" s="117">
        <v>8187.7</v>
      </c>
      <c r="W94" s="118" t="s">
        <v>39</v>
      </c>
      <c r="X94" s="117">
        <v>9111</v>
      </c>
      <c r="Y94" s="118" t="s">
        <v>39</v>
      </c>
      <c r="Z94" s="117">
        <v>9041.2999999999993</v>
      </c>
      <c r="AA94" s="118" t="s">
        <v>39</v>
      </c>
      <c r="AB94" s="117">
        <v>7110.9</v>
      </c>
      <c r="AC94" s="118" t="s">
        <v>39</v>
      </c>
      <c r="AD94" s="120">
        <v>7424.11</v>
      </c>
      <c r="AE94" s="118" t="s">
        <v>39</v>
      </c>
      <c r="AF94" s="117">
        <v>6151.8</v>
      </c>
      <c r="AG94" s="118" t="s">
        <v>39</v>
      </c>
      <c r="AH94" s="117">
        <v>8624</v>
      </c>
      <c r="AI94" s="118" t="s">
        <v>39</v>
      </c>
      <c r="AJ94" s="120">
        <v>8956.0400000000009</v>
      </c>
      <c r="AK94" s="118" t="s">
        <v>39</v>
      </c>
      <c r="AL94" s="120">
        <v>7311.96</v>
      </c>
      <c r="AM94" s="118" t="s">
        <v>39</v>
      </c>
      <c r="AN94" s="120">
        <v>6481.62</v>
      </c>
      <c r="AO94" s="118" t="s">
        <v>39</v>
      </c>
      <c r="AP94" s="120">
        <v>7859.51</v>
      </c>
      <c r="AQ94" s="118" t="s">
        <v>39</v>
      </c>
      <c r="AR94" s="120">
        <v>7081.46</v>
      </c>
      <c r="AS94" s="118" t="s">
        <v>39</v>
      </c>
      <c r="AT94" s="120">
        <v>6030.93</v>
      </c>
      <c r="AU94" s="118" t="s">
        <v>39</v>
      </c>
      <c r="AV94" s="120">
        <v>5590.03</v>
      </c>
      <c r="AW94" s="118" t="s">
        <v>41</v>
      </c>
      <c r="AX94" s="118" t="s">
        <v>36</v>
      </c>
      <c r="AY94" s="118" t="s">
        <v>39</v>
      </c>
    </row>
    <row r="95" spans="1:51" x14ac:dyDescent="0.2">
      <c r="A95" s="106" t="s">
        <v>20</v>
      </c>
      <c r="B95" s="109">
        <v>790.28</v>
      </c>
      <c r="C95" s="108" t="s">
        <v>39</v>
      </c>
      <c r="D95" s="109">
        <v>738.35</v>
      </c>
      <c r="E95" s="108" t="s">
        <v>39</v>
      </c>
      <c r="F95" s="109">
        <v>811.18</v>
      </c>
      <c r="G95" s="108" t="s">
        <v>39</v>
      </c>
      <c r="H95" s="109">
        <v>737.57</v>
      </c>
      <c r="I95" s="108" t="s">
        <v>39</v>
      </c>
      <c r="J95" s="109">
        <v>742.02</v>
      </c>
      <c r="K95" s="108" t="s">
        <v>39</v>
      </c>
      <c r="L95" s="109">
        <v>548.01</v>
      </c>
      <c r="M95" s="108" t="s">
        <v>39</v>
      </c>
      <c r="N95" s="109">
        <v>595.29</v>
      </c>
      <c r="O95" s="108" t="s">
        <v>39</v>
      </c>
      <c r="P95" s="109">
        <v>621.49</v>
      </c>
      <c r="Q95" s="108" t="s">
        <v>39</v>
      </c>
      <c r="R95" s="109">
        <v>528.08000000000004</v>
      </c>
      <c r="S95" s="108" t="s">
        <v>39</v>
      </c>
      <c r="T95" s="109">
        <v>467.81</v>
      </c>
      <c r="U95" s="108" t="s">
        <v>39</v>
      </c>
      <c r="V95" s="109">
        <v>383.84</v>
      </c>
      <c r="W95" s="108" t="s">
        <v>39</v>
      </c>
      <c r="X95" s="110">
        <v>389.8</v>
      </c>
      <c r="Y95" s="108" t="s">
        <v>39</v>
      </c>
      <c r="Z95" s="109">
        <v>445.65</v>
      </c>
      <c r="AA95" s="108" t="s">
        <v>39</v>
      </c>
      <c r="AB95" s="109">
        <v>487.65</v>
      </c>
      <c r="AC95" s="108" t="s">
        <v>39</v>
      </c>
      <c r="AD95" s="109">
        <v>539.87</v>
      </c>
      <c r="AE95" s="108" t="s">
        <v>39</v>
      </c>
      <c r="AF95" s="109">
        <v>486.79</v>
      </c>
      <c r="AG95" s="108" t="s">
        <v>39</v>
      </c>
      <c r="AH95" s="109">
        <v>451.04</v>
      </c>
      <c r="AI95" s="108" t="s">
        <v>39</v>
      </c>
      <c r="AJ95" s="109">
        <v>515.03</v>
      </c>
      <c r="AK95" s="108" t="s">
        <v>39</v>
      </c>
      <c r="AL95" s="109">
        <v>431.69</v>
      </c>
      <c r="AM95" s="108" t="s">
        <v>39</v>
      </c>
      <c r="AN95" s="109">
        <v>424.29</v>
      </c>
      <c r="AO95" s="108" t="s">
        <v>39</v>
      </c>
      <c r="AP95" s="109">
        <v>409.64</v>
      </c>
      <c r="AQ95" s="108" t="s">
        <v>39</v>
      </c>
      <c r="AR95" s="109">
        <v>413.32</v>
      </c>
      <c r="AS95" s="108" t="s">
        <v>39</v>
      </c>
      <c r="AT95" s="109">
        <v>319.83</v>
      </c>
      <c r="AU95" s="108" t="s">
        <v>39</v>
      </c>
      <c r="AV95" s="109">
        <v>356.58</v>
      </c>
      <c r="AW95" s="108" t="s">
        <v>40</v>
      </c>
      <c r="AX95" s="108" t="s">
        <v>36</v>
      </c>
      <c r="AY95" s="108" t="s">
        <v>39</v>
      </c>
    </row>
    <row r="96" spans="1:51" x14ac:dyDescent="0.2">
      <c r="A96" s="106" t="s">
        <v>21</v>
      </c>
      <c r="B96" s="120">
        <v>3469.81</v>
      </c>
      <c r="C96" s="118" t="s">
        <v>39</v>
      </c>
      <c r="D96" s="120">
        <v>3997.06</v>
      </c>
      <c r="E96" s="118" t="s">
        <v>39</v>
      </c>
      <c r="F96" s="120">
        <v>4077.63</v>
      </c>
      <c r="G96" s="118" t="s">
        <v>39</v>
      </c>
      <c r="H96" s="120">
        <v>3947.18</v>
      </c>
      <c r="I96" s="118" t="s">
        <v>39</v>
      </c>
      <c r="J96" s="120">
        <v>4230.21</v>
      </c>
      <c r="K96" s="118" t="s">
        <v>39</v>
      </c>
      <c r="L96" s="120">
        <v>3738.59</v>
      </c>
      <c r="M96" s="118" t="s">
        <v>39</v>
      </c>
      <c r="N96" s="117">
        <v>4015.9</v>
      </c>
      <c r="O96" s="118" t="s">
        <v>39</v>
      </c>
      <c r="P96" s="120">
        <v>3712.41</v>
      </c>
      <c r="Q96" s="118" t="s">
        <v>39</v>
      </c>
      <c r="R96" s="120">
        <v>3649.02</v>
      </c>
      <c r="S96" s="118" t="s">
        <v>39</v>
      </c>
      <c r="T96" s="120">
        <v>4003.98</v>
      </c>
      <c r="U96" s="118" t="s">
        <v>39</v>
      </c>
      <c r="V96" s="120">
        <v>3283.87</v>
      </c>
      <c r="W96" s="118" t="s">
        <v>39</v>
      </c>
      <c r="X96" s="120">
        <v>4076.57</v>
      </c>
      <c r="Y96" s="118" t="s">
        <v>39</v>
      </c>
      <c r="Z96" s="120">
        <v>2465.15</v>
      </c>
      <c r="AA96" s="118" t="s">
        <v>39</v>
      </c>
      <c r="AB96" s="120">
        <v>3289.72</v>
      </c>
      <c r="AC96" s="118" t="s">
        <v>39</v>
      </c>
      <c r="AD96" s="120">
        <v>3519.33</v>
      </c>
      <c r="AE96" s="118" t="s">
        <v>39</v>
      </c>
      <c r="AF96" s="120">
        <v>2699.68</v>
      </c>
      <c r="AG96" s="118" t="s">
        <v>39</v>
      </c>
      <c r="AH96" s="120">
        <v>2689.73</v>
      </c>
      <c r="AI96" s="118" t="s">
        <v>39</v>
      </c>
      <c r="AJ96" s="120">
        <v>3116.91</v>
      </c>
      <c r="AK96" s="118" t="s">
        <v>39</v>
      </c>
      <c r="AL96" s="120">
        <v>3022.76</v>
      </c>
      <c r="AM96" s="118" t="s">
        <v>39</v>
      </c>
      <c r="AN96" s="120">
        <v>2626.79</v>
      </c>
      <c r="AO96" s="118" t="s">
        <v>39</v>
      </c>
      <c r="AP96" s="120">
        <v>1601.24</v>
      </c>
      <c r="AQ96" s="118" t="s">
        <v>39</v>
      </c>
      <c r="AR96" s="120">
        <v>1397.84</v>
      </c>
      <c r="AS96" s="118" t="s">
        <v>39</v>
      </c>
      <c r="AT96" s="120">
        <v>1345.78</v>
      </c>
      <c r="AU96" s="118" t="s">
        <v>39</v>
      </c>
      <c r="AV96" s="120">
        <v>1085.27</v>
      </c>
      <c r="AW96" s="118" t="s">
        <v>39</v>
      </c>
      <c r="AX96" s="118" t="s">
        <v>36</v>
      </c>
      <c r="AY96" s="118" t="s">
        <v>39</v>
      </c>
    </row>
    <row r="97" spans="1:51" x14ac:dyDescent="0.2">
      <c r="A97" s="106" t="s">
        <v>22</v>
      </c>
      <c r="B97" s="109">
        <v>186.16</v>
      </c>
      <c r="C97" s="108" t="s">
        <v>39</v>
      </c>
      <c r="D97" s="109">
        <v>148.28</v>
      </c>
      <c r="E97" s="108" t="s">
        <v>39</v>
      </c>
      <c r="F97" s="109">
        <v>165.96</v>
      </c>
      <c r="G97" s="108" t="s">
        <v>39</v>
      </c>
      <c r="H97" s="109">
        <v>107.61</v>
      </c>
      <c r="I97" s="108" t="s">
        <v>39</v>
      </c>
      <c r="J97" s="109">
        <v>171.48</v>
      </c>
      <c r="K97" s="108" t="s">
        <v>39</v>
      </c>
      <c r="L97" s="109">
        <v>144.71</v>
      </c>
      <c r="M97" s="108" t="s">
        <v>39</v>
      </c>
      <c r="N97" s="109">
        <v>106.97</v>
      </c>
      <c r="O97" s="108" t="s">
        <v>39</v>
      </c>
      <c r="P97" s="109">
        <v>131.05000000000001</v>
      </c>
      <c r="Q97" s="108" t="s">
        <v>39</v>
      </c>
      <c r="R97" s="109">
        <v>100.32</v>
      </c>
      <c r="S97" s="108" t="s">
        <v>39</v>
      </c>
      <c r="T97" s="109">
        <v>103.43</v>
      </c>
      <c r="U97" s="108" t="s">
        <v>39</v>
      </c>
      <c r="V97" s="109">
        <v>101.21</v>
      </c>
      <c r="W97" s="108" t="s">
        <v>39</v>
      </c>
      <c r="X97" s="109">
        <v>96.18</v>
      </c>
      <c r="Y97" s="108" t="s">
        <v>39</v>
      </c>
      <c r="Z97" s="109">
        <v>79.25</v>
      </c>
      <c r="AA97" s="108" t="s">
        <v>39</v>
      </c>
      <c r="AB97" s="109">
        <v>62.16</v>
      </c>
      <c r="AC97" s="108" t="s">
        <v>39</v>
      </c>
      <c r="AD97" s="109">
        <v>97.16</v>
      </c>
      <c r="AE97" s="108" t="s">
        <v>39</v>
      </c>
      <c r="AF97" s="109">
        <v>91.04</v>
      </c>
      <c r="AG97" s="108" t="s">
        <v>39</v>
      </c>
      <c r="AH97" s="109">
        <v>84.91</v>
      </c>
      <c r="AI97" s="108" t="s">
        <v>39</v>
      </c>
      <c r="AJ97" s="109">
        <v>77.08</v>
      </c>
      <c r="AK97" s="108" t="s">
        <v>39</v>
      </c>
      <c r="AL97" s="109">
        <v>72.92</v>
      </c>
      <c r="AM97" s="108" t="s">
        <v>39</v>
      </c>
      <c r="AN97" s="109">
        <v>65.959999999999994</v>
      </c>
      <c r="AO97" s="108" t="s">
        <v>39</v>
      </c>
      <c r="AP97" s="109">
        <v>89.88</v>
      </c>
      <c r="AQ97" s="108" t="s">
        <v>39</v>
      </c>
      <c r="AR97" s="109">
        <v>64.040000000000006</v>
      </c>
      <c r="AS97" s="108" t="s">
        <v>39</v>
      </c>
      <c r="AT97" s="109">
        <v>58.23</v>
      </c>
      <c r="AU97" s="108" t="s">
        <v>39</v>
      </c>
      <c r="AV97" s="109">
        <v>68.58</v>
      </c>
      <c r="AW97" s="108" t="s">
        <v>39</v>
      </c>
      <c r="AX97" s="108" t="s">
        <v>36</v>
      </c>
      <c r="AY97" s="108" t="s">
        <v>39</v>
      </c>
    </row>
    <row r="98" spans="1:51" x14ac:dyDescent="0.2">
      <c r="A98" s="106" t="s">
        <v>23</v>
      </c>
      <c r="B98" s="117">
        <v>418.8</v>
      </c>
      <c r="C98" s="118" t="s">
        <v>39</v>
      </c>
      <c r="D98" s="117">
        <v>323.3</v>
      </c>
      <c r="E98" s="118" t="s">
        <v>39</v>
      </c>
      <c r="F98" s="117">
        <v>484.3</v>
      </c>
      <c r="G98" s="118" t="s">
        <v>39</v>
      </c>
      <c r="H98" s="117">
        <v>392.4</v>
      </c>
      <c r="I98" s="118" t="s">
        <v>39</v>
      </c>
      <c r="J98" s="117">
        <v>381.9</v>
      </c>
      <c r="K98" s="118" t="s">
        <v>39</v>
      </c>
      <c r="L98" s="117">
        <v>301.2</v>
      </c>
      <c r="M98" s="118" t="s">
        <v>39</v>
      </c>
      <c r="N98" s="117">
        <v>263.10000000000002</v>
      </c>
      <c r="O98" s="118" t="s">
        <v>39</v>
      </c>
      <c r="P98" s="117">
        <v>287.7</v>
      </c>
      <c r="Q98" s="118" t="s">
        <v>39</v>
      </c>
      <c r="R98" s="117">
        <v>245.3</v>
      </c>
      <c r="S98" s="118" t="s">
        <v>39</v>
      </c>
      <c r="T98" s="117">
        <v>216.1</v>
      </c>
      <c r="U98" s="118" t="s">
        <v>39</v>
      </c>
      <c r="V98" s="120">
        <v>125.92</v>
      </c>
      <c r="W98" s="118" t="s">
        <v>39</v>
      </c>
      <c r="X98" s="117">
        <v>217.3</v>
      </c>
      <c r="Y98" s="118" t="s">
        <v>39</v>
      </c>
      <c r="Z98" s="120">
        <v>165.67</v>
      </c>
      <c r="AA98" s="118" t="s">
        <v>39</v>
      </c>
      <c r="AB98" s="120">
        <v>164.46</v>
      </c>
      <c r="AC98" s="118" t="s">
        <v>39</v>
      </c>
      <c r="AD98" s="120">
        <v>178.82</v>
      </c>
      <c r="AE98" s="118" t="s">
        <v>39</v>
      </c>
      <c r="AF98" s="120">
        <v>144.62</v>
      </c>
      <c r="AG98" s="118" t="s">
        <v>39</v>
      </c>
      <c r="AH98" s="120">
        <v>177.15</v>
      </c>
      <c r="AI98" s="118" t="s">
        <v>39</v>
      </c>
      <c r="AJ98" s="120">
        <v>149.71</v>
      </c>
      <c r="AK98" s="118" t="s">
        <v>39</v>
      </c>
      <c r="AL98" s="120">
        <v>169.95</v>
      </c>
      <c r="AM98" s="118" t="s">
        <v>39</v>
      </c>
      <c r="AN98" s="120">
        <v>182.42</v>
      </c>
      <c r="AO98" s="118" t="s">
        <v>39</v>
      </c>
      <c r="AP98" s="117">
        <v>166.2</v>
      </c>
      <c r="AQ98" s="118" t="s">
        <v>39</v>
      </c>
      <c r="AR98" s="117">
        <v>151.1</v>
      </c>
      <c r="AS98" s="118" t="s">
        <v>39</v>
      </c>
      <c r="AT98" s="120">
        <v>130.63</v>
      </c>
      <c r="AU98" s="118" t="s">
        <v>39</v>
      </c>
      <c r="AV98" s="120">
        <v>135.79</v>
      </c>
      <c r="AW98" s="118" t="s">
        <v>39</v>
      </c>
      <c r="AX98" s="118" t="s">
        <v>36</v>
      </c>
      <c r="AY98" s="118" t="s">
        <v>39</v>
      </c>
    </row>
    <row r="99" spans="1:51" x14ac:dyDescent="0.2">
      <c r="A99" s="106" t="s">
        <v>24</v>
      </c>
      <c r="B99" s="110">
        <v>785.2</v>
      </c>
      <c r="C99" s="108" t="s">
        <v>39</v>
      </c>
      <c r="D99" s="110">
        <v>732.8</v>
      </c>
      <c r="E99" s="108" t="s">
        <v>39</v>
      </c>
      <c r="F99" s="110">
        <v>780</v>
      </c>
      <c r="G99" s="108" t="s">
        <v>39</v>
      </c>
      <c r="H99" s="110">
        <v>617.4</v>
      </c>
      <c r="I99" s="108" t="s">
        <v>39</v>
      </c>
      <c r="J99" s="110">
        <v>619.4</v>
      </c>
      <c r="K99" s="108" t="s">
        <v>39</v>
      </c>
      <c r="L99" s="110">
        <v>742.7</v>
      </c>
      <c r="M99" s="108" t="s">
        <v>39</v>
      </c>
      <c r="N99" s="110">
        <v>575.70000000000005</v>
      </c>
      <c r="O99" s="108" t="s">
        <v>39</v>
      </c>
      <c r="P99" s="110">
        <v>701.6</v>
      </c>
      <c r="Q99" s="108" t="s">
        <v>39</v>
      </c>
      <c r="R99" s="110">
        <v>684.4</v>
      </c>
      <c r="S99" s="108" t="s">
        <v>39</v>
      </c>
      <c r="T99" s="110">
        <v>755.3</v>
      </c>
      <c r="U99" s="108" t="s">
        <v>39</v>
      </c>
      <c r="V99" s="110">
        <v>659.1</v>
      </c>
      <c r="W99" s="108" t="s">
        <v>39</v>
      </c>
      <c r="X99" s="110">
        <v>673.3</v>
      </c>
      <c r="Y99" s="108" t="s">
        <v>39</v>
      </c>
      <c r="Z99" s="110">
        <v>489.6</v>
      </c>
      <c r="AA99" s="108" t="s">
        <v>39</v>
      </c>
      <c r="AB99" s="110">
        <v>621.70000000000005</v>
      </c>
      <c r="AC99" s="108" t="s">
        <v>39</v>
      </c>
      <c r="AD99" s="110">
        <v>600.29999999999995</v>
      </c>
      <c r="AE99" s="108" t="s">
        <v>39</v>
      </c>
      <c r="AF99" s="110">
        <v>532.1</v>
      </c>
      <c r="AG99" s="108" t="s">
        <v>39</v>
      </c>
      <c r="AH99" s="110">
        <v>587.6</v>
      </c>
      <c r="AI99" s="108" t="s">
        <v>39</v>
      </c>
      <c r="AJ99" s="110">
        <v>611.9</v>
      </c>
      <c r="AK99" s="108" t="s">
        <v>39</v>
      </c>
      <c r="AL99" s="110">
        <v>600.29999999999995</v>
      </c>
      <c r="AM99" s="108" t="s">
        <v>39</v>
      </c>
      <c r="AN99" s="110">
        <v>618.9</v>
      </c>
      <c r="AO99" s="108" t="s">
        <v>39</v>
      </c>
      <c r="AP99" s="110">
        <v>624.4</v>
      </c>
      <c r="AQ99" s="108" t="s">
        <v>39</v>
      </c>
      <c r="AR99" s="109">
        <v>558.79</v>
      </c>
      <c r="AS99" s="108" t="s">
        <v>39</v>
      </c>
      <c r="AT99" s="109">
        <v>533.29</v>
      </c>
      <c r="AU99" s="108" t="s">
        <v>39</v>
      </c>
      <c r="AV99" s="109">
        <v>498.06</v>
      </c>
      <c r="AW99" s="108" t="s">
        <v>39</v>
      </c>
      <c r="AX99" s="108" t="s">
        <v>36</v>
      </c>
      <c r="AY99" s="108" t="s">
        <v>39</v>
      </c>
    </row>
    <row r="100" spans="1:51" x14ac:dyDescent="0.2">
      <c r="A100" s="106" t="s">
        <v>25</v>
      </c>
      <c r="B100" s="117">
        <v>980.1</v>
      </c>
      <c r="C100" s="118" t="s">
        <v>39</v>
      </c>
      <c r="D100" s="117">
        <v>925</v>
      </c>
      <c r="E100" s="118" t="s">
        <v>39</v>
      </c>
      <c r="F100" s="117">
        <v>913.6</v>
      </c>
      <c r="G100" s="118" t="s">
        <v>39</v>
      </c>
      <c r="H100" s="117">
        <v>857.1</v>
      </c>
      <c r="I100" s="118" t="s">
        <v>39</v>
      </c>
      <c r="J100" s="117">
        <v>979.1</v>
      </c>
      <c r="K100" s="118" t="s">
        <v>39</v>
      </c>
      <c r="L100" s="117">
        <v>947.3</v>
      </c>
      <c r="M100" s="118" t="s">
        <v>39</v>
      </c>
      <c r="N100" s="117">
        <v>777.8</v>
      </c>
      <c r="O100" s="118" t="s">
        <v>39</v>
      </c>
      <c r="P100" s="117">
        <v>789</v>
      </c>
      <c r="Q100" s="118" t="s">
        <v>39</v>
      </c>
      <c r="R100" s="117">
        <v>853.2</v>
      </c>
      <c r="S100" s="118" t="s">
        <v>39</v>
      </c>
      <c r="T100" s="117">
        <v>857.9</v>
      </c>
      <c r="U100" s="118" t="s">
        <v>39</v>
      </c>
      <c r="V100" s="117">
        <v>816.3</v>
      </c>
      <c r="W100" s="118" t="s">
        <v>39</v>
      </c>
      <c r="X100" s="117">
        <v>882</v>
      </c>
      <c r="Y100" s="118" t="s">
        <v>39</v>
      </c>
      <c r="Z100" s="117">
        <v>805.3</v>
      </c>
      <c r="AA100" s="118" t="s">
        <v>39</v>
      </c>
      <c r="AB100" s="117">
        <v>806.1</v>
      </c>
      <c r="AC100" s="118" t="s">
        <v>39</v>
      </c>
      <c r="AD100" s="117">
        <v>822.1</v>
      </c>
      <c r="AE100" s="118" t="s">
        <v>39</v>
      </c>
      <c r="AF100" s="117">
        <v>802.5</v>
      </c>
      <c r="AG100" s="118" t="s">
        <v>39</v>
      </c>
      <c r="AH100" s="117">
        <v>861.3</v>
      </c>
      <c r="AI100" s="118" t="s">
        <v>39</v>
      </c>
      <c r="AJ100" s="117">
        <v>852.5</v>
      </c>
      <c r="AK100" s="118" t="s">
        <v>39</v>
      </c>
      <c r="AL100" s="117">
        <v>723</v>
      </c>
      <c r="AM100" s="118" t="s">
        <v>39</v>
      </c>
      <c r="AN100" s="117">
        <v>846.9</v>
      </c>
      <c r="AO100" s="118" t="s">
        <v>39</v>
      </c>
      <c r="AP100" s="117">
        <v>877.2</v>
      </c>
      <c r="AQ100" s="118" t="s">
        <v>39</v>
      </c>
      <c r="AR100" s="117">
        <v>826</v>
      </c>
      <c r="AS100" s="118" t="s">
        <v>39</v>
      </c>
      <c r="AT100" s="117">
        <v>852.2</v>
      </c>
      <c r="AU100" s="118" t="s">
        <v>39</v>
      </c>
      <c r="AV100" s="117">
        <v>798.4</v>
      </c>
      <c r="AW100" s="118" t="s">
        <v>39</v>
      </c>
      <c r="AX100" s="118" t="s">
        <v>36</v>
      </c>
      <c r="AY100" s="118" t="s">
        <v>39</v>
      </c>
    </row>
    <row r="101" spans="1:51" x14ac:dyDescent="0.2">
      <c r="A101" s="106" t="s">
        <v>27</v>
      </c>
      <c r="B101" s="108" t="s">
        <v>36</v>
      </c>
      <c r="C101" s="108" t="s">
        <v>39</v>
      </c>
      <c r="D101" s="108" t="s">
        <v>36</v>
      </c>
      <c r="E101" s="108" t="s">
        <v>39</v>
      </c>
      <c r="F101" s="108" t="s">
        <v>36</v>
      </c>
      <c r="G101" s="108" t="s">
        <v>39</v>
      </c>
      <c r="H101" s="108" t="s">
        <v>36</v>
      </c>
      <c r="I101" s="108" t="s">
        <v>39</v>
      </c>
      <c r="J101" s="108" t="s">
        <v>36</v>
      </c>
      <c r="K101" s="108" t="s">
        <v>39</v>
      </c>
      <c r="L101" s="108" t="s">
        <v>36</v>
      </c>
      <c r="M101" s="108" t="s">
        <v>39</v>
      </c>
      <c r="N101" s="108" t="s">
        <v>36</v>
      </c>
      <c r="O101" s="108" t="s">
        <v>39</v>
      </c>
      <c r="P101" s="108" t="s">
        <v>36</v>
      </c>
      <c r="Q101" s="108" t="s">
        <v>39</v>
      </c>
      <c r="R101" s="108" t="s">
        <v>36</v>
      </c>
      <c r="S101" s="108" t="s">
        <v>39</v>
      </c>
      <c r="T101" s="108" t="s">
        <v>36</v>
      </c>
      <c r="U101" s="108" t="s">
        <v>39</v>
      </c>
      <c r="V101" s="108" t="s">
        <v>36</v>
      </c>
      <c r="W101" s="108" t="s">
        <v>39</v>
      </c>
      <c r="X101" s="110">
        <v>7.2</v>
      </c>
      <c r="Y101" s="108" t="s">
        <v>39</v>
      </c>
      <c r="Z101" s="110">
        <v>9.6999999999999993</v>
      </c>
      <c r="AA101" s="108" t="s">
        <v>39</v>
      </c>
      <c r="AB101" s="110">
        <v>6</v>
      </c>
      <c r="AC101" s="108" t="s">
        <v>39</v>
      </c>
      <c r="AD101" s="108" t="s">
        <v>36</v>
      </c>
      <c r="AE101" s="108" t="s">
        <v>39</v>
      </c>
      <c r="AF101" s="110">
        <v>0</v>
      </c>
      <c r="AG101" s="108" t="s">
        <v>46</v>
      </c>
      <c r="AH101" s="110">
        <v>10</v>
      </c>
      <c r="AI101" s="108" t="s">
        <v>39</v>
      </c>
      <c r="AJ101" s="110">
        <v>9</v>
      </c>
      <c r="AK101" s="108" t="s">
        <v>39</v>
      </c>
      <c r="AL101" s="110">
        <v>6</v>
      </c>
      <c r="AM101" s="108" t="s">
        <v>39</v>
      </c>
      <c r="AN101" s="110">
        <v>8</v>
      </c>
      <c r="AO101" s="108" t="s">
        <v>39</v>
      </c>
      <c r="AP101" s="110">
        <v>7</v>
      </c>
      <c r="AQ101" s="108" t="s">
        <v>39</v>
      </c>
      <c r="AR101" s="110">
        <v>6.3</v>
      </c>
      <c r="AS101" s="108" t="s">
        <v>39</v>
      </c>
      <c r="AT101" s="110">
        <v>7.2</v>
      </c>
      <c r="AU101" s="108" t="s">
        <v>39</v>
      </c>
      <c r="AV101" s="110">
        <v>7.4</v>
      </c>
      <c r="AW101" s="108" t="s">
        <v>41</v>
      </c>
      <c r="AX101" s="108" t="s">
        <v>36</v>
      </c>
      <c r="AY101" s="108" t="s">
        <v>39</v>
      </c>
    </row>
    <row r="102" spans="1:51" x14ac:dyDescent="0.2">
      <c r="A102" s="106" t="s">
        <v>28</v>
      </c>
      <c r="B102" s="117">
        <v>356.5</v>
      </c>
      <c r="C102" s="118" t="s">
        <v>39</v>
      </c>
      <c r="D102" s="117">
        <v>389.3</v>
      </c>
      <c r="E102" s="118" t="s">
        <v>39</v>
      </c>
      <c r="F102" s="117">
        <v>390</v>
      </c>
      <c r="G102" s="118" t="s">
        <v>39</v>
      </c>
      <c r="H102" s="117">
        <v>366.8</v>
      </c>
      <c r="I102" s="118" t="s">
        <v>39</v>
      </c>
      <c r="J102" s="117">
        <v>396.4</v>
      </c>
      <c r="K102" s="118" t="s">
        <v>39</v>
      </c>
      <c r="L102" s="117">
        <v>316.60000000000002</v>
      </c>
      <c r="M102" s="118" t="s">
        <v>39</v>
      </c>
      <c r="N102" s="117">
        <v>378.3</v>
      </c>
      <c r="O102" s="118" t="s">
        <v>39</v>
      </c>
      <c r="P102" s="117">
        <v>329.8</v>
      </c>
      <c r="Q102" s="118" t="s">
        <v>39</v>
      </c>
      <c r="R102" s="117">
        <v>400.4</v>
      </c>
      <c r="S102" s="118" t="s">
        <v>39</v>
      </c>
      <c r="T102" s="118" t="s">
        <v>36</v>
      </c>
      <c r="U102" s="118" t="s">
        <v>39</v>
      </c>
      <c r="V102" s="117">
        <v>333</v>
      </c>
      <c r="W102" s="118" t="s">
        <v>39</v>
      </c>
      <c r="X102" s="117">
        <v>296</v>
      </c>
      <c r="Y102" s="118" t="s">
        <v>39</v>
      </c>
      <c r="Z102" s="117">
        <v>305</v>
      </c>
      <c r="AA102" s="118" t="s">
        <v>39</v>
      </c>
      <c r="AB102" s="117">
        <v>318</v>
      </c>
      <c r="AC102" s="118" t="s">
        <v>39</v>
      </c>
      <c r="AD102" s="117">
        <v>357.7</v>
      </c>
      <c r="AE102" s="118" t="s">
        <v>39</v>
      </c>
      <c r="AF102" s="117">
        <v>305.2</v>
      </c>
      <c r="AG102" s="118" t="s">
        <v>39</v>
      </c>
      <c r="AH102" s="117">
        <v>350.8</v>
      </c>
      <c r="AI102" s="118" t="s">
        <v>39</v>
      </c>
      <c r="AJ102" s="117">
        <v>314.5</v>
      </c>
      <c r="AK102" s="118" t="s">
        <v>39</v>
      </c>
      <c r="AL102" s="117">
        <v>326.39999999999998</v>
      </c>
      <c r="AM102" s="118" t="s">
        <v>39</v>
      </c>
      <c r="AN102" s="117">
        <v>332.2</v>
      </c>
      <c r="AO102" s="118" t="s">
        <v>39</v>
      </c>
      <c r="AP102" s="117">
        <v>362.6</v>
      </c>
      <c r="AQ102" s="118" t="s">
        <v>39</v>
      </c>
      <c r="AR102" s="117">
        <v>368.9</v>
      </c>
      <c r="AS102" s="118" t="s">
        <v>39</v>
      </c>
      <c r="AT102" s="118" t="s">
        <v>36</v>
      </c>
      <c r="AU102" s="118" t="s">
        <v>39</v>
      </c>
      <c r="AV102" s="118" t="s">
        <v>36</v>
      </c>
      <c r="AW102" s="118" t="s">
        <v>39</v>
      </c>
      <c r="AX102" s="118" t="s">
        <v>36</v>
      </c>
      <c r="AY102" s="118" t="s">
        <v>39</v>
      </c>
    </row>
    <row r="103" spans="1:51" x14ac:dyDescent="0.2">
      <c r="A103" s="106" t="s">
        <v>29</v>
      </c>
      <c r="B103" s="108" t="s">
        <v>36</v>
      </c>
      <c r="C103" s="108" t="s">
        <v>39</v>
      </c>
      <c r="D103" s="108" t="s">
        <v>36</v>
      </c>
      <c r="E103" s="108" t="s">
        <v>39</v>
      </c>
      <c r="F103" s="108" t="s">
        <v>36</v>
      </c>
      <c r="G103" s="108" t="s">
        <v>39</v>
      </c>
      <c r="H103" s="108" t="s">
        <v>36</v>
      </c>
      <c r="I103" s="108" t="s">
        <v>39</v>
      </c>
      <c r="J103" s="108" t="s">
        <v>36</v>
      </c>
      <c r="K103" s="108" t="s">
        <v>39</v>
      </c>
      <c r="L103" s="108" t="s">
        <v>36</v>
      </c>
      <c r="M103" s="108" t="s">
        <v>39</v>
      </c>
      <c r="N103" s="110">
        <v>390.9</v>
      </c>
      <c r="O103" s="108" t="s">
        <v>39</v>
      </c>
      <c r="P103" s="110">
        <v>490</v>
      </c>
      <c r="Q103" s="108" t="s">
        <v>39</v>
      </c>
      <c r="R103" s="110">
        <v>408</v>
      </c>
      <c r="S103" s="108" t="s">
        <v>39</v>
      </c>
      <c r="T103" s="108" t="s">
        <v>36</v>
      </c>
      <c r="U103" s="108" t="s">
        <v>39</v>
      </c>
      <c r="V103" s="110">
        <v>421.1</v>
      </c>
      <c r="W103" s="108" t="s">
        <v>39</v>
      </c>
      <c r="X103" s="110">
        <v>515</v>
      </c>
      <c r="Y103" s="108" t="s">
        <v>39</v>
      </c>
      <c r="Z103" s="110">
        <v>452.2</v>
      </c>
      <c r="AA103" s="108" t="s">
        <v>39</v>
      </c>
      <c r="AB103" s="110">
        <v>341.2</v>
      </c>
      <c r="AC103" s="108" t="s">
        <v>39</v>
      </c>
      <c r="AD103" s="109">
        <v>503.77</v>
      </c>
      <c r="AE103" s="108" t="s">
        <v>39</v>
      </c>
      <c r="AF103" s="109">
        <v>365.17</v>
      </c>
      <c r="AG103" s="108" t="s">
        <v>39</v>
      </c>
      <c r="AH103" s="109">
        <v>376.03</v>
      </c>
      <c r="AI103" s="108" t="s">
        <v>39</v>
      </c>
      <c r="AJ103" s="109">
        <v>461.19</v>
      </c>
      <c r="AK103" s="108" t="s">
        <v>39</v>
      </c>
      <c r="AL103" s="110">
        <v>447.6</v>
      </c>
      <c r="AM103" s="108" t="s">
        <v>39</v>
      </c>
      <c r="AN103" s="109">
        <v>413.98</v>
      </c>
      <c r="AO103" s="108" t="s">
        <v>39</v>
      </c>
      <c r="AP103" s="109">
        <v>488.64</v>
      </c>
      <c r="AQ103" s="108" t="s">
        <v>39</v>
      </c>
      <c r="AR103" s="109">
        <v>342.75</v>
      </c>
      <c r="AS103" s="108" t="s">
        <v>39</v>
      </c>
      <c r="AT103" s="109">
        <v>381.38</v>
      </c>
      <c r="AU103" s="108" t="s">
        <v>39</v>
      </c>
      <c r="AV103" s="109">
        <v>360.39</v>
      </c>
      <c r="AW103" s="108" t="s">
        <v>39</v>
      </c>
      <c r="AX103" s="108" t="s">
        <v>36</v>
      </c>
      <c r="AY103" s="108" t="s">
        <v>39</v>
      </c>
    </row>
    <row r="104" spans="1:51" x14ac:dyDescent="0.2">
      <c r="A104" s="106" t="s">
        <v>26</v>
      </c>
      <c r="B104" s="117">
        <v>6585</v>
      </c>
      <c r="C104" s="118" t="s">
        <v>39</v>
      </c>
      <c r="D104" s="117">
        <v>6649.1</v>
      </c>
      <c r="E104" s="118" t="s">
        <v>39</v>
      </c>
      <c r="F104" s="117">
        <v>6966.5</v>
      </c>
      <c r="G104" s="118" t="s">
        <v>39</v>
      </c>
      <c r="H104" s="117">
        <v>5918.2</v>
      </c>
      <c r="I104" s="118" t="s">
        <v>39</v>
      </c>
      <c r="J104" s="117">
        <v>6316.5</v>
      </c>
      <c r="K104" s="118" t="s">
        <v>39</v>
      </c>
      <c r="L104" s="117">
        <v>5979</v>
      </c>
      <c r="M104" s="118" t="s">
        <v>39</v>
      </c>
      <c r="N104" s="117">
        <v>5727</v>
      </c>
      <c r="O104" s="118" t="s">
        <v>39</v>
      </c>
      <c r="P104" s="117">
        <v>5564</v>
      </c>
      <c r="Q104" s="118" t="s">
        <v>39</v>
      </c>
      <c r="R104" s="117">
        <v>6145</v>
      </c>
      <c r="S104" s="118" t="s">
        <v>39</v>
      </c>
      <c r="T104" s="117">
        <v>6399</v>
      </c>
      <c r="U104" s="118" t="s">
        <v>39</v>
      </c>
      <c r="V104" s="117">
        <v>6046</v>
      </c>
      <c r="W104" s="118" t="s">
        <v>39</v>
      </c>
      <c r="X104" s="117">
        <v>6016</v>
      </c>
      <c r="Y104" s="118" t="s">
        <v>39</v>
      </c>
      <c r="Z104" s="117">
        <v>4553</v>
      </c>
      <c r="AA104" s="118" t="s">
        <v>39</v>
      </c>
      <c r="AB104" s="117">
        <v>5685</v>
      </c>
      <c r="AC104" s="118" t="s">
        <v>39</v>
      </c>
      <c r="AD104" s="117">
        <v>5921</v>
      </c>
      <c r="AE104" s="118" t="s">
        <v>39</v>
      </c>
      <c r="AF104" s="117">
        <v>5598</v>
      </c>
      <c r="AG104" s="118" t="s">
        <v>39</v>
      </c>
      <c r="AH104" s="117">
        <v>5373</v>
      </c>
      <c r="AI104" s="118" t="s">
        <v>39</v>
      </c>
      <c r="AJ104" s="117">
        <v>6218</v>
      </c>
      <c r="AK104" s="118" t="s">
        <v>39</v>
      </c>
      <c r="AL104" s="117">
        <v>5028</v>
      </c>
      <c r="AM104" s="118" t="s">
        <v>39</v>
      </c>
      <c r="AN104" s="117">
        <v>5252</v>
      </c>
      <c r="AO104" s="118" t="s">
        <v>39</v>
      </c>
      <c r="AP104" s="117">
        <v>5578</v>
      </c>
      <c r="AQ104" s="118" t="s">
        <v>40</v>
      </c>
      <c r="AR104" s="118" t="s">
        <v>36</v>
      </c>
      <c r="AS104" s="118" t="s">
        <v>39</v>
      </c>
      <c r="AT104" s="118" t="s">
        <v>36</v>
      </c>
      <c r="AU104" s="118" t="s">
        <v>39</v>
      </c>
      <c r="AV104" s="118" t="s">
        <v>36</v>
      </c>
      <c r="AW104" s="118" t="s">
        <v>39</v>
      </c>
      <c r="AX104" s="118" t="s">
        <v>36</v>
      </c>
      <c r="AY104" s="118" t="s">
        <v>39</v>
      </c>
    </row>
    <row r="105" spans="1:51" x14ac:dyDescent="0.2">
      <c r="A105" s="106" t="s">
        <v>34</v>
      </c>
      <c r="B105" s="109">
        <v>286.32</v>
      </c>
      <c r="C105" s="108" t="s">
        <v>41</v>
      </c>
      <c r="D105" s="109">
        <v>397.11</v>
      </c>
      <c r="E105" s="108" t="s">
        <v>41</v>
      </c>
      <c r="F105" s="109">
        <v>404.49</v>
      </c>
      <c r="G105" s="108" t="s">
        <v>41</v>
      </c>
      <c r="H105" s="109">
        <v>302.23</v>
      </c>
      <c r="I105" s="108" t="s">
        <v>41</v>
      </c>
      <c r="J105" s="109">
        <v>447.08</v>
      </c>
      <c r="K105" s="108" t="s">
        <v>41</v>
      </c>
      <c r="L105" s="109">
        <v>458.62</v>
      </c>
      <c r="M105" s="108" t="s">
        <v>41</v>
      </c>
      <c r="N105" s="109">
        <v>410.42</v>
      </c>
      <c r="O105" s="108" t="s">
        <v>41</v>
      </c>
      <c r="P105" s="109">
        <v>387.24</v>
      </c>
      <c r="Q105" s="108" t="s">
        <v>41</v>
      </c>
      <c r="R105" s="109">
        <v>428.64</v>
      </c>
      <c r="S105" s="108" t="s">
        <v>41</v>
      </c>
      <c r="T105" s="109">
        <v>413.66</v>
      </c>
      <c r="U105" s="108" t="s">
        <v>41</v>
      </c>
      <c r="V105" s="109">
        <v>378.71</v>
      </c>
      <c r="W105" s="108" t="s">
        <v>41</v>
      </c>
      <c r="X105" s="110">
        <v>412.7</v>
      </c>
      <c r="Y105" s="108" t="s">
        <v>41</v>
      </c>
      <c r="Z105" s="109">
        <v>299.94</v>
      </c>
      <c r="AA105" s="108" t="s">
        <v>41</v>
      </c>
      <c r="AB105" s="109">
        <v>371.14</v>
      </c>
      <c r="AC105" s="108" t="s">
        <v>41</v>
      </c>
      <c r="AD105" s="109">
        <v>303.85000000000002</v>
      </c>
      <c r="AE105" s="108" t="s">
        <v>41</v>
      </c>
      <c r="AF105" s="109">
        <v>351.22</v>
      </c>
      <c r="AG105" s="108" t="s">
        <v>41</v>
      </c>
      <c r="AH105" s="109">
        <v>422.95</v>
      </c>
      <c r="AI105" s="108" t="s">
        <v>41</v>
      </c>
      <c r="AJ105" s="109">
        <v>337.14</v>
      </c>
      <c r="AK105" s="108" t="s">
        <v>41</v>
      </c>
      <c r="AL105" s="109">
        <v>394.27</v>
      </c>
      <c r="AM105" s="108" t="s">
        <v>41</v>
      </c>
      <c r="AN105" s="109">
        <v>377.16</v>
      </c>
      <c r="AO105" s="108" t="s">
        <v>41</v>
      </c>
      <c r="AP105" s="109">
        <v>441.28</v>
      </c>
      <c r="AQ105" s="108" t="s">
        <v>41</v>
      </c>
      <c r="AR105" s="109">
        <v>339.73</v>
      </c>
      <c r="AS105" s="108" t="s">
        <v>41</v>
      </c>
      <c r="AT105" s="109">
        <v>286.37</v>
      </c>
      <c r="AU105" s="108" t="s">
        <v>53</v>
      </c>
      <c r="AV105" s="108">
        <v>366.35</v>
      </c>
      <c r="AW105" s="108" t="s">
        <v>40</v>
      </c>
      <c r="AX105" s="108" t="s">
        <v>36</v>
      </c>
      <c r="AY105" s="108" t="s">
        <v>39</v>
      </c>
    </row>
    <row r="106" spans="1:51" x14ac:dyDescent="0.2">
      <c r="A106" s="106" t="s">
        <v>30</v>
      </c>
      <c r="B106" s="118" t="s">
        <v>36</v>
      </c>
      <c r="C106" s="118" t="s">
        <v>39</v>
      </c>
      <c r="D106" s="118" t="s">
        <v>36</v>
      </c>
      <c r="E106" s="118" t="s">
        <v>39</v>
      </c>
      <c r="F106" s="118" t="s">
        <v>36</v>
      </c>
      <c r="G106" s="118" t="s">
        <v>39</v>
      </c>
      <c r="H106" s="118" t="s">
        <v>36</v>
      </c>
      <c r="I106" s="118" t="s">
        <v>39</v>
      </c>
      <c r="J106" s="118" t="s">
        <v>36</v>
      </c>
      <c r="K106" s="118" t="s">
        <v>39</v>
      </c>
      <c r="L106" s="118" t="s">
        <v>36</v>
      </c>
      <c r="M106" s="118" t="s">
        <v>39</v>
      </c>
      <c r="N106" s="118" t="s">
        <v>36</v>
      </c>
      <c r="O106" s="118" t="s">
        <v>39</v>
      </c>
      <c r="P106" s="120">
        <v>12.72</v>
      </c>
      <c r="Q106" s="118" t="s">
        <v>39</v>
      </c>
      <c r="R106" s="120">
        <v>15.89</v>
      </c>
      <c r="S106" s="118" t="s">
        <v>39</v>
      </c>
      <c r="T106" s="120">
        <v>18.54</v>
      </c>
      <c r="U106" s="118" t="s">
        <v>39</v>
      </c>
      <c r="V106" s="120">
        <v>17.72</v>
      </c>
      <c r="W106" s="118" t="s">
        <v>39</v>
      </c>
      <c r="X106" s="120">
        <v>21.22</v>
      </c>
      <c r="Y106" s="118" t="s">
        <v>39</v>
      </c>
      <c r="Z106" s="120">
        <v>15.66</v>
      </c>
      <c r="AA106" s="118" t="s">
        <v>39</v>
      </c>
      <c r="AB106" s="120">
        <v>20.04</v>
      </c>
      <c r="AC106" s="118" t="s">
        <v>39</v>
      </c>
      <c r="AD106" s="120">
        <v>24.31</v>
      </c>
      <c r="AE106" s="118" t="s">
        <v>39</v>
      </c>
      <c r="AF106" s="120">
        <v>27.19</v>
      </c>
      <c r="AG106" s="118" t="s">
        <v>39</v>
      </c>
      <c r="AH106" s="120">
        <v>29.92</v>
      </c>
      <c r="AI106" s="118" t="s">
        <v>40</v>
      </c>
      <c r="AJ106" s="117">
        <v>27.5</v>
      </c>
      <c r="AK106" s="118" t="s">
        <v>40</v>
      </c>
      <c r="AL106" s="117">
        <v>26.1</v>
      </c>
      <c r="AM106" s="118" t="s">
        <v>40</v>
      </c>
      <c r="AN106" s="120">
        <v>26.56</v>
      </c>
      <c r="AO106" s="118" t="s">
        <v>40</v>
      </c>
      <c r="AP106" s="120">
        <v>29.46</v>
      </c>
      <c r="AQ106" s="118" t="s">
        <v>40</v>
      </c>
      <c r="AR106" s="120">
        <v>27.55</v>
      </c>
      <c r="AS106" s="118" t="s">
        <v>40</v>
      </c>
      <c r="AT106" s="120">
        <v>23.15</v>
      </c>
      <c r="AU106" s="118" t="s">
        <v>40</v>
      </c>
      <c r="AV106" s="118" t="s">
        <v>36</v>
      </c>
      <c r="AW106" s="118" t="s">
        <v>39</v>
      </c>
      <c r="AX106" s="118" t="s">
        <v>36</v>
      </c>
      <c r="AY106" s="118" t="s">
        <v>39</v>
      </c>
    </row>
    <row r="107" spans="1:51" x14ac:dyDescent="0.2">
      <c r="A107" s="106" t="s">
        <v>31</v>
      </c>
      <c r="B107" s="110">
        <v>164.5</v>
      </c>
      <c r="C107" s="108" t="s">
        <v>39</v>
      </c>
      <c r="D107" s="110">
        <v>176.3</v>
      </c>
      <c r="E107" s="108" t="s">
        <v>39</v>
      </c>
      <c r="F107" s="110">
        <v>184.5</v>
      </c>
      <c r="G107" s="108" t="s">
        <v>39</v>
      </c>
      <c r="H107" s="110">
        <v>174.7</v>
      </c>
      <c r="I107" s="108" t="s">
        <v>39</v>
      </c>
      <c r="J107" s="110">
        <v>198.5</v>
      </c>
      <c r="K107" s="108" t="s">
        <v>39</v>
      </c>
      <c r="L107" s="109">
        <v>190.43</v>
      </c>
      <c r="M107" s="108" t="s">
        <v>39</v>
      </c>
      <c r="N107" s="109">
        <v>189.87</v>
      </c>
      <c r="O107" s="108" t="s">
        <v>39</v>
      </c>
      <c r="P107" s="109">
        <v>180.89</v>
      </c>
      <c r="Q107" s="108" t="s">
        <v>39</v>
      </c>
      <c r="R107" s="109">
        <v>189.43</v>
      </c>
      <c r="S107" s="108" t="s">
        <v>39</v>
      </c>
      <c r="T107" s="109">
        <v>207.15</v>
      </c>
      <c r="U107" s="108" t="s">
        <v>39</v>
      </c>
      <c r="V107" s="109">
        <v>202.33</v>
      </c>
      <c r="W107" s="108" t="s">
        <v>39</v>
      </c>
      <c r="X107" s="109">
        <v>193.86</v>
      </c>
      <c r="Y107" s="108" t="s">
        <v>39</v>
      </c>
      <c r="Z107" s="109">
        <v>169.98</v>
      </c>
      <c r="AA107" s="108" t="s">
        <v>39</v>
      </c>
      <c r="AB107" s="109">
        <v>190.88</v>
      </c>
      <c r="AC107" s="108" t="s">
        <v>39</v>
      </c>
      <c r="AD107" s="109">
        <v>199.65</v>
      </c>
      <c r="AE107" s="108" t="s">
        <v>39</v>
      </c>
      <c r="AF107" s="109">
        <v>190.41</v>
      </c>
      <c r="AG107" s="108" t="s">
        <v>39</v>
      </c>
      <c r="AH107" s="109">
        <v>198.53</v>
      </c>
      <c r="AI107" s="108" t="s">
        <v>39</v>
      </c>
      <c r="AJ107" s="109">
        <v>178.95</v>
      </c>
      <c r="AK107" s="108" t="s">
        <v>39</v>
      </c>
      <c r="AL107" s="109">
        <v>181.93</v>
      </c>
      <c r="AM107" s="108" t="s">
        <v>39</v>
      </c>
      <c r="AN107" s="109">
        <v>190.53</v>
      </c>
      <c r="AO107" s="108" t="s">
        <v>39</v>
      </c>
      <c r="AP107" s="109">
        <v>193.43</v>
      </c>
      <c r="AQ107" s="108" t="s">
        <v>39</v>
      </c>
      <c r="AR107" s="109">
        <v>179.82</v>
      </c>
      <c r="AS107" s="108" t="s">
        <v>39</v>
      </c>
      <c r="AT107" s="109">
        <v>196.89</v>
      </c>
      <c r="AU107" s="108" t="s">
        <v>39</v>
      </c>
      <c r="AV107" s="109">
        <v>184.18</v>
      </c>
      <c r="AW107" s="108" t="s">
        <v>39</v>
      </c>
      <c r="AX107" s="108" t="s">
        <v>36</v>
      </c>
      <c r="AY107" s="108" t="s">
        <v>39</v>
      </c>
    </row>
    <row r="108" spans="1:51" x14ac:dyDescent="0.2">
      <c r="A108" s="106" t="s">
        <v>32</v>
      </c>
      <c r="B108" s="117">
        <v>161</v>
      </c>
      <c r="C108" s="118" t="s">
        <v>39</v>
      </c>
      <c r="D108" s="117">
        <v>163.69999999999999</v>
      </c>
      <c r="E108" s="118" t="s">
        <v>39</v>
      </c>
      <c r="F108" s="117">
        <v>163.1</v>
      </c>
      <c r="G108" s="118" t="s">
        <v>39</v>
      </c>
      <c r="H108" s="117">
        <v>158.19999999999999</v>
      </c>
      <c r="I108" s="118" t="s">
        <v>39</v>
      </c>
      <c r="J108" s="117">
        <v>160</v>
      </c>
      <c r="K108" s="118" t="s">
        <v>39</v>
      </c>
      <c r="L108" s="117">
        <v>169.3</v>
      </c>
      <c r="M108" s="118" t="s">
        <v>39</v>
      </c>
      <c r="N108" s="117">
        <v>162.6</v>
      </c>
      <c r="O108" s="118" t="s">
        <v>39</v>
      </c>
      <c r="P108" s="117">
        <v>154.9</v>
      </c>
      <c r="Q108" s="118" t="s">
        <v>39</v>
      </c>
      <c r="R108" s="117">
        <v>190</v>
      </c>
      <c r="S108" s="118" t="s">
        <v>39</v>
      </c>
      <c r="T108" s="117">
        <v>200</v>
      </c>
      <c r="U108" s="118" t="s">
        <v>39</v>
      </c>
      <c r="V108" s="117">
        <v>208</v>
      </c>
      <c r="W108" s="118" t="s">
        <v>39</v>
      </c>
      <c r="X108" s="117">
        <v>230.1</v>
      </c>
      <c r="Y108" s="118" t="s">
        <v>39</v>
      </c>
      <c r="Z108" s="117">
        <v>233</v>
      </c>
      <c r="AA108" s="118" t="s">
        <v>39</v>
      </c>
      <c r="AB108" s="118" t="s">
        <v>36</v>
      </c>
      <c r="AC108" s="118" t="s">
        <v>39</v>
      </c>
      <c r="AD108" s="117">
        <v>240</v>
      </c>
      <c r="AE108" s="118" t="s">
        <v>39</v>
      </c>
      <c r="AF108" s="117">
        <v>245</v>
      </c>
      <c r="AG108" s="118" t="s">
        <v>39</v>
      </c>
      <c r="AH108" s="117">
        <v>238.3</v>
      </c>
      <c r="AI108" s="118" t="s">
        <v>39</v>
      </c>
      <c r="AJ108" s="117">
        <v>249.8</v>
      </c>
      <c r="AK108" s="118" t="s">
        <v>39</v>
      </c>
      <c r="AL108" s="117">
        <v>254.5</v>
      </c>
      <c r="AM108" s="118" t="s">
        <v>39</v>
      </c>
      <c r="AN108" s="117">
        <v>260.7</v>
      </c>
      <c r="AO108" s="118" t="s">
        <v>39</v>
      </c>
      <c r="AP108" s="120">
        <v>254.89</v>
      </c>
      <c r="AQ108" s="118" t="s">
        <v>39</v>
      </c>
      <c r="AR108" s="117">
        <v>258.89999999999998</v>
      </c>
      <c r="AS108" s="118" t="s">
        <v>39</v>
      </c>
      <c r="AT108" s="117">
        <v>262.7</v>
      </c>
      <c r="AU108" s="118" t="s">
        <v>39</v>
      </c>
      <c r="AV108" s="118">
        <v>274.2</v>
      </c>
      <c r="AW108" s="118" t="s">
        <v>39</v>
      </c>
      <c r="AX108" s="118" t="s">
        <v>36</v>
      </c>
      <c r="AY108" s="118" t="s">
        <v>39</v>
      </c>
    </row>
    <row r="109" spans="1:51" x14ac:dyDescent="0.2">
      <c r="A109" s="106" t="s">
        <v>33</v>
      </c>
      <c r="B109" s="108" t="s">
        <v>36</v>
      </c>
      <c r="C109" s="108" t="s">
        <v>39</v>
      </c>
      <c r="D109" s="108" t="s">
        <v>36</v>
      </c>
      <c r="E109" s="108" t="s">
        <v>39</v>
      </c>
      <c r="F109" s="108" t="s">
        <v>36</v>
      </c>
      <c r="G109" s="108" t="s">
        <v>39</v>
      </c>
      <c r="H109" s="108" t="s">
        <v>36</v>
      </c>
      <c r="I109" s="108" t="s">
        <v>39</v>
      </c>
      <c r="J109" s="108" t="s">
        <v>36</v>
      </c>
      <c r="K109" s="108" t="s">
        <v>39</v>
      </c>
      <c r="L109" s="108" t="s">
        <v>36</v>
      </c>
      <c r="M109" s="108" t="s">
        <v>39</v>
      </c>
      <c r="N109" s="108" t="s">
        <v>36</v>
      </c>
      <c r="O109" s="108" t="s">
        <v>39</v>
      </c>
      <c r="P109" s="109">
        <v>743.28</v>
      </c>
      <c r="Q109" s="108" t="s">
        <v>39</v>
      </c>
      <c r="R109" s="109">
        <v>843.55</v>
      </c>
      <c r="S109" s="108" t="s">
        <v>39</v>
      </c>
      <c r="T109" s="109">
        <v>898.28</v>
      </c>
      <c r="U109" s="108" t="s">
        <v>39</v>
      </c>
      <c r="V109" s="109">
        <v>887.36</v>
      </c>
      <c r="W109" s="108" t="s">
        <v>39</v>
      </c>
      <c r="X109" s="109">
        <v>891.51</v>
      </c>
      <c r="Y109" s="108" t="s">
        <v>39</v>
      </c>
      <c r="Z109" s="109">
        <v>577.97</v>
      </c>
      <c r="AA109" s="108" t="s">
        <v>39</v>
      </c>
      <c r="AB109" s="109">
        <v>766.83</v>
      </c>
      <c r="AC109" s="108" t="s">
        <v>39</v>
      </c>
      <c r="AD109" s="109">
        <v>592.04999999999995</v>
      </c>
      <c r="AE109" s="108" t="s">
        <v>39</v>
      </c>
      <c r="AF109" s="109">
        <v>639.41</v>
      </c>
      <c r="AG109" s="108" t="s">
        <v>39</v>
      </c>
      <c r="AH109" s="109">
        <v>714.35</v>
      </c>
      <c r="AI109" s="108" t="s">
        <v>39</v>
      </c>
      <c r="AJ109" s="110">
        <v>589.20000000000005</v>
      </c>
      <c r="AK109" s="108" t="s">
        <v>39</v>
      </c>
      <c r="AL109" s="109">
        <v>487.91</v>
      </c>
      <c r="AM109" s="108" t="s">
        <v>39</v>
      </c>
      <c r="AN109" s="109">
        <v>702.09</v>
      </c>
      <c r="AO109" s="108" t="s">
        <v>39</v>
      </c>
      <c r="AP109" s="109">
        <v>664.89</v>
      </c>
      <c r="AQ109" s="108" t="s">
        <v>39</v>
      </c>
      <c r="AR109" s="109">
        <v>613.79</v>
      </c>
      <c r="AS109" s="108" t="s">
        <v>39</v>
      </c>
      <c r="AT109" s="109">
        <v>523.76</v>
      </c>
      <c r="AU109" s="108" t="s">
        <v>39</v>
      </c>
      <c r="AV109" s="109">
        <v>599.57000000000005</v>
      </c>
      <c r="AW109" s="108" t="s">
        <v>39</v>
      </c>
      <c r="AX109" s="108" t="s">
        <v>36</v>
      </c>
      <c r="AY109" s="108" t="s">
        <v>39</v>
      </c>
    </row>
    <row r="110" spans="1:51" x14ac:dyDescent="0.2">
      <c r="A110" s="106" t="s">
        <v>137</v>
      </c>
      <c r="B110" s="117">
        <v>5370</v>
      </c>
      <c r="C110" s="118" t="s">
        <v>39</v>
      </c>
      <c r="D110" s="117">
        <v>5000</v>
      </c>
      <c r="E110" s="118" t="s">
        <v>39</v>
      </c>
      <c r="F110" s="117">
        <v>5200</v>
      </c>
      <c r="G110" s="118" t="s">
        <v>39</v>
      </c>
      <c r="H110" s="117">
        <v>5300</v>
      </c>
      <c r="I110" s="118" t="s">
        <v>39</v>
      </c>
      <c r="J110" s="117">
        <v>4800</v>
      </c>
      <c r="K110" s="118" t="s">
        <v>39</v>
      </c>
      <c r="L110" s="117">
        <v>4090</v>
      </c>
      <c r="M110" s="118" t="s">
        <v>39</v>
      </c>
      <c r="N110" s="117">
        <v>4397</v>
      </c>
      <c r="O110" s="118" t="s">
        <v>39</v>
      </c>
      <c r="P110" s="117">
        <v>4227</v>
      </c>
      <c r="Q110" s="118" t="s">
        <v>39</v>
      </c>
      <c r="R110" s="117">
        <v>4225</v>
      </c>
      <c r="S110" s="118" t="s">
        <v>39</v>
      </c>
      <c r="T110" s="117">
        <v>4328</v>
      </c>
      <c r="U110" s="118" t="s">
        <v>39</v>
      </c>
      <c r="V110" s="117">
        <v>4548</v>
      </c>
      <c r="W110" s="118" t="s">
        <v>39</v>
      </c>
      <c r="X110" s="117">
        <v>4648</v>
      </c>
      <c r="Y110" s="118" t="s">
        <v>39</v>
      </c>
      <c r="Z110" s="117">
        <v>4822</v>
      </c>
      <c r="AA110" s="118" t="s">
        <v>39</v>
      </c>
      <c r="AB110" s="117">
        <v>3955</v>
      </c>
      <c r="AC110" s="118" t="s">
        <v>39</v>
      </c>
      <c r="AD110" s="117">
        <v>4175</v>
      </c>
      <c r="AE110" s="118" t="s">
        <v>39</v>
      </c>
      <c r="AF110" s="117">
        <v>4763</v>
      </c>
      <c r="AG110" s="118" t="s">
        <v>39</v>
      </c>
      <c r="AH110" s="117">
        <v>4751</v>
      </c>
      <c r="AI110" s="118" t="s">
        <v>39</v>
      </c>
      <c r="AJ110" s="117">
        <v>4801</v>
      </c>
      <c r="AK110" s="118" t="s">
        <v>39</v>
      </c>
      <c r="AL110" s="117">
        <v>4550</v>
      </c>
      <c r="AM110" s="118" t="s">
        <v>39</v>
      </c>
      <c r="AN110" s="117">
        <v>4978</v>
      </c>
      <c r="AO110" s="118" t="s">
        <v>39</v>
      </c>
      <c r="AP110" s="117">
        <v>5200</v>
      </c>
      <c r="AQ110" s="118" t="s">
        <v>39</v>
      </c>
      <c r="AR110" s="117">
        <v>5100</v>
      </c>
      <c r="AS110" s="118" t="s">
        <v>39</v>
      </c>
      <c r="AT110" s="117">
        <v>5200</v>
      </c>
      <c r="AU110" s="118" t="s">
        <v>39</v>
      </c>
      <c r="AV110" s="118" t="s">
        <v>36</v>
      </c>
      <c r="AW110" s="118" t="s">
        <v>39</v>
      </c>
      <c r="AX110" s="118" t="s">
        <v>36</v>
      </c>
      <c r="AY110" s="118" t="s">
        <v>39</v>
      </c>
    </row>
    <row r="111" spans="1:51" x14ac:dyDescent="0.2">
      <c r="A111" s="106" t="s">
        <v>138</v>
      </c>
      <c r="B111" s="108" t="s">
        <v>36</v>
      </c>
      <c r="C111" s="108" t="s">
        <v>39</v>
      </c>
      <c r="D111" s="108" t="s">
        <v>36</v>
      </c>
      <c r="E111" s="108" t="s">
        <v>39</v>
      </c>
      <c r="F111" s="108" t="s">
        <v>36</v>
      </c>
      <c r="G111" s="108" t="s">
        <v>39</v>
      </c>
      <c r="H111" s="108" t="s">
        <v>36</v>
      </c>
      <c r="I111" s="108" t="s">
        <v>39</v>
      </c>
      <c r="J111" s="108" t="s">
        <v>36</v>
      </c>
      <c r="K111" s="108" t="s">
        <v>39</v>
      </c>
      <c r="L111" s="108" t="s">
        <v>36</v>
      </c>
      <c r="M111" s="108" t="s">
        <v>39</v>
      </c>
      <c r="N111" s="108" t="s">
        <v>36</v>
      </c>
      <c r="O111" s="108" t="s">
        <v>39</v>
      </c>
      <c r="P111" s="110">
        <v>95.1</v>
      </c>
      <c r="Q111" s="108" t="s">
        <v>39</v>
      </c>
      <c r="R111" s="110">
        <v>104</v>
      </c>
      <c r="S111" s="108" t="s">
        <v>39</v>
      </c>
      <c r="T111" s="110">
        <v>58.7</v>
      </c>
      <c r="U111" s="108" t="s">
        <v>39</v>
      </c>
      <c r="V111" s="110">
        <v>87.4</v>
      </c>
      <c r="W111" s="108" t="s">
        <v>39</v>
      </c>
      <c r="X111" s="110">
        <v>87</v>
      </c>
      <c r="Y111" s="108" t="s">
        <v>39</v>
      </c>
      <c r="Z111" s="110">
        <v>33.4</v>
      </c>
      <c r="AA111" s="108" t="s">
        <v>39</v>
      </c>
      <c r="AB111" s="110">
        <v>50.8</v>
      </c>
      <c r="AC111" s="108" t="s">
        <v>39</v>
      </c>
      <c r="AD111" s="110">
        <v>77.2</v>
      </c>
      <c r="AE111" s="108" t="s">
        <v>41</v>
      </c>
      <c r="AF111" s="110">
        <v>70.7</v>
      </c>
      <c r="AG111" s="108" t="s">
        <v>39</v>
      </c>
      <c r="AH111" s="110">
        <v>98.6</v>
      </c>
      <c r="AI111" s="108" t="s">
        <v>39</v>
      </c>
      <c r="AJ111" s="110">
        <v>118.2</v>
      </c>
      <c r="AK111" s="108" t="s">
        <v>39</v>
      </c>
      <c r="AL111" s="110">
        <v>68.8</v>
      </c>
      <c r="AM111" s="108" t="s">
        <v>39</v>
      </c>
      <c r="AN111" s="110">
        <v>73.8</v>
      </c>
      <c r="AO111" s="108" t="s">
        <v>39</v>
      </c>
      <c r="AP111" s="109">
        <v>74.510000000000005</v>
      </c>
      <c r="AQ111" s="108" t="s">
        <v>39</v>
      </c>
      <c r="AR111" s="109">
        <v>73.98</v>
      </c>
      <c r="AS111" s="108" t="s">
        <v>39</v>
      </c>
      <c r="AT111" s="110">
        <v>75.5</v>
      </c>
      <c r="AU111" s="108" t="s">
        <v>39</v>
      </c>
      <c r="AV111" s="108" t="s">
        <v>36</v>
      </c>
      <c r="AW111" s="108" t="s">
        <v>39</v>
      </c>
      <c r="AX111" s="108" t="s">
        <v>36</v>
      </c>
      <c r="AY111" s="108" t="s">
        <v>39</v>
      </c>
    </row>
    <row r="112" spans="1:51" x14ac:dyDescent="0.2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</row>
    <row r="113" spans="1:51" x14ac:dyDescent="0.2">
      <c r="A113" s="101" t="s">
        <v>139</v>
      </c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</row>
    <row r="114" spans="1:51" x14ac:dyDescent="0.2">
      <c r="A114" s="101" t="s">
        <v>36</v>
      </c>
      <c r="B114" s="98" t="s">
        <v>51</v>
      </c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</row>
    <row r="115" spans="1:51" x14ac:dyDescent="0.2">
      <c r="A115" s="101" t="s">
        <v>55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</row>
    <row r="116" spans="1:51" x14ac:dyDescent="0.2">
      <c r="A116" s="101" t="s">
        <v>53</v>
      </c>
      <c r="B116" s="98" t="s">
        <v>52</v>
      </c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</row>
    <row r="117" spans="1:51" x14ac:dyDescent="0.2">
      <c r="A117" s="101" t="s">
        <v>41</v>
      </c>
      <c r="B117" s="98" t="s">
        <v>47</v>
      </c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</row>
    <row r="118" spans="1:51" x14ac:dyDescent="0.2">
      <c r="A118" s="101" t="s">
        <v>46</v>
      </c>
      <c r="B118" s="98" t="s">
        <v>45</v>
      </c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</row>
    <row r="119" spans="1:51" x14ac:dyDescent="0.2">
      <c r="A119" s="101" t="s">
        <v>40</v>
      </c>
      <c r="B119" s="98" t="s">
        <v>44</v>
      </c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</row>
    <row r="120" spans="1:51" x14ac:dyDescent="0.2">
      <c r="A120" s="101"/>
      <c r="B120" s="98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</row>
    <row r="121" spans="1:51" x14ac:dyDescent="0.2">
      <c r="A121" s="101"/>
      <c r="B121" s="98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</row>
    <row r="122" spans="1:51" x14ac:dyDescent="0.2">
      <c r="A122" s="98" t="s">
        <v>143</v>
      </c>
      <c r="B122" s="98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</row>
    <row r="123" spans="1:51" x14ac:dyDescent="0.2">
      <c r="A123" s="101"/>
      <c r="B123" s="98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</row>
    <row r="124" spans="1:51" x14ac:dyDescent="0.2">
      <c r="A124" s="98" t="s">
        <v>209</v>
      </c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</row>
    <row r="125" spans="1:51" x14ac:dyDescent="0.2">
      <c r="A125" s="98" t="s">
        <v>125</v>
      </c>
      <c r="B125" s="101" t="s">
        <v>210</v>
      </c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</row>
    <row r="126" spans="1:51" x14ac:dyDescent="0.2">
      <c r="A126" s="98" t="s">
        <v>127</v>
      </c>
      <c r="B126" s="98" t="s">
        <v>207</v>
      </c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</row>
    <row r="127" spans="1:51" x14ac:dyDescent="0.2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</row>
    <row r="128" spans="1:51" x14ac:dyDescent="0.2">
      <c r="A128" s="101" t="s">
        <v>128</v>
      </c>
      <c r="B128" s="99"/>
      <c r="C128" s="98" t="s">
        <v>129</v>
      </c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/>
      <c r="AY128" s="99"/>
    </row>
    <row r="129" spans="1:51" x14ac:dyDescent="0.2">
      <c r="A129" s="101" t="s">
        <v>130</v>
      </c>
      <c r="B129" s="99"/>
      <c r="C129" s="98" t="s">
        <v>211</v>
      </c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</row>
    <row r="130" spans="1:51" x14ac:dyDescent="0.2">
      <c r="A130" s="101" t="s">
        <v>131</v>
      </c>
      <c r="B130" s="99"/>
      <c r="C130" s="98" t="s">
        <v>212</v>
      </c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</row>
    <row r="131" spans="1:51" x14ac:dyDescent="0.2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/>
      <c r="AY131" s="99"/>
    </row>
    <row r="132" spans="1:51" x14ac:dyDescent="0.2">
      <c r="A132" s="102" t="s">
        <v>81</v>
      </c>
      <c r="B132" s="196" t="s">
        <v>75</v>
      </c>
      <c r="C132" s="196" t="s">
        <v>39</v>
      </c>
      <c r="D132" s="196" t="s">
        <v>74</v>
      </c>
      <c r="E132" s="196" t="s">
        <v>39</v>
      </c>
      <c r="F132" s="196" t="s">
        <v>73</v>
      </c>
      <c r="G132" s="196" t="s">
        <v>39</v>
      </c>
      <c r="H132" s="196" t="s">
        <v>72</v>
      </c>
      <c r="I132" s="196" t="s">
        <v>39</v>
      </c>
      <c r="J132" s="196" t="s">
        <v>71</v>
      </c>
      <c r="K132" s="196" t="s">
        <v>39</v>
      </c>
      <c r="L132" s="196" t="s">
        <v>70</v>
      </c>
      <c r="M132" s="196" t="s">
        <v>39</v>
      </c>
      <c r="N132" s="196" t="s">
        <v>69</v>
      </c>
      <c r="O132" s="196" t="s">
        <v>39</v>
      </c>
      <c r="P132" s="196" t="s">
        <v>68</v>
      </c>
      <c r="Q132" s="196" t="s">
        <v>39</v>
      </c>
      <c r="R132" s="196" t="s">
        <v>67</v>
      </c>
      <c r="S132" s="196" t="s">
        <v>39</v>
      </c>
      <c r="T132" s="196" t="s">
        <v>66</v>
      </c>
      <c r="U132" s="196" t="s">
        <v>39</v>
      </c>
      <c r="V132" s="196" t="s">
        <v>65</v>
      </c>
      <c r="W132" s="196" t="s">
        <v>39</v>
      </c>
      <c r="X132" s="196" t="s">
        <v>64</v>
      </c>
      <c r="Y132" s="196" t="s">
        <v>39</v>
      </c>
      <c r="Z132" s="196" t="s">
        <v>63</v>
      </c>
      <c r="AA132" s="196" t="s">
        <v>39</v>
      </c>
      <c r="AB132" s="196" t="s">
        <v>62</v>
      </c>
      <c r="AC132" s="196" t="s">
        <v>39</v>
      </c>
      <c r="AD132" s="196" t="s">
        <v>61</v>
      </c>
      <c r="AE132" s="196" t="s">
        <v>39</v>
      </c>
      <c r="AF132" s="196" t="s">
        <v>60</v>
      </c>
      <c r="AG132" s="196" t="s">
        <v>39</v>
      </c>
      <c r="AH132" s="196" t="s">
        <v>59</v>
      </c>
      <c r="AI132" s="196" t="s">
        <v>39</v>
      </c>
      <c r="AJ132" s="196" t="s">
        <v>58</v>
      </c>
      <c r="AK132" s="196" t="s">
        <v>39</v>
      </c>
      <c r="AL132" s="196" t="s">
        <v>57</v>
      </c>
      <c r="AM132" s="196" t="s">
        <v>39</v>
      </c>
      <c r="AN132" s="196" t="s">
        <v>56</v>
      </c>
      <c r="AO132" s="196" t="s">
        <v>39</v>
      </c>
      <c r="AP132" s="196" t="s">
        <v>108</v>
      </c>
      <c r="AQ132" s="196" t="s">
        <v>39</v>
      </c>
      <c r="AR132" s="196" t="s">
        <v>109</v>
      </c>
      <c r="AS132" s="196" t="s">
        <v>39</v>
      </c>
      <c r="AT132" s="196" t="s">
        <v>133</v>
      </c>
      <c r="AU132" s="196" t="s">
        <v>39</v>
      </c>
      <c r="AV132" s="196" t="s">
        <v>134</v>
      </c>
      <c r="AW132" s="196" t="s">
        <v>39</v>
      </c>
      <c r="AX132" s="196" t="s">
        <v>135</v>
      </c>
      <c r="AY132" s="196" t="s">
        <v>39</v>
      </c>
    </row>
    <row r="133" spans="1:51" x14ac:dyDescent="0.2">
      <c r="A133" s="103" t="s">
        <v>136</v>
      </c>
      <c r="B133" s="104" t="s">
        <v>39</v>
      </c>
      <c r="C133" s="104" t="s">
        <v>39</v>
      </c>
      <c r="D133" s="104" t="s">
        <v>39</v>
      </c>
      <c r="E133" s="104" t="s">
        <v>39</v>
      </c>
      <c r="F133" s="104" t="s">
        <v>39</v>
      </c>
      <c r="G133" s="104" t="s">
        <v>39</v>
      </c>
      <c r="H133" s="104" t="s">
        <v>39</v>
      </c>
      <c r="I133" s="104" t="s">
        <v>39</v>
      </c>
      <c r="J133" s="104" t="s">
        <v>39</v>
      </c>
      <c r="K133" s="104" t="s">
        <v>39</v>
      </c>
      <c r="L133" s="104" t="s">
        <v>39</v>
      </c>
      <c r="M133" s="104" t="s">
        <v>39</v>
      </c>
      <c r="N133" s="104" t="s">
        <v>39</v>
      </c>
      <c r="O133" s="104" t="s">
        <v>39</v>
      </c>
      <c r="P133" s="104" t="s">
        <v>39</v>
      </c>
      <c r="Q133" s="104" t="s">
        <v>39</v>
      </c>
      <c r="R133" s="104" t="s">
        <v>39</v>
      </c>
      <c r="S133" s="104" t="s">
        <v>39</v>
      </c>
      <c r="T133" s="104" t="s">
        <v>39</v>
      </c>
      <c r="U133" s="104" t="s">
        <v>39</v>
      </c>
      <c r="V133" s="104" t="s">
        <v>39</v>
      </c>
      <c r="W133" s="104" t="s">
        <v>39</v>
      </c>
      <c r="X133" s="104" t="s">
        <v>39</v>
      </c>
      <c r="Y133" s="104" t="s">
        <v>39</v>
      </c>
      <c r="Z133" s="104" t="s">
        <v>39</v>
      </c>
      <c r="AA133" s="104" t="s">
        <v>39</v>
      </c>
      <c r="AB133" s="104" t="s">
        <v>39</v>
      </c>
      <c r="AC133" s="104" t="s">
        <v>39</v>
      </c>
      <c r="AD133" s="104" t="s">
        <v>39</v>
      </c>
      <c r="AE133" s="104" t="s">
        <v>39</v>
      </c>
      <c r="AF133" s="104" t="s">
        <v>39</v>
      </c>
      <c r="AG133" s="104" t="s">
        <v>39</v>
      </c>
      <c r="AH133" s="104" t="s">
        <v>39</v>
      </c>
      <c r="AI133" s="104" t="s">
        <v>39</v>
      </c>
      <c r="AJ133" s="104" t="s">
        <v>39</v>
      </c>
      <c r="AK133" s="104" t="s">
        <v>39</v>
      </c>
      <c r="AL133" s="104" t="s">
        <v>39</v>
      </c>
      <c r="AM133" s="104" t="s">
        <v>39</v>
      </c>
      <c r="AN133" s="104" t="s">
        <v>39</v>
      </c>
      <c r="AO133" s="104" t="s">
        <v>39</v>
      </c>
      <c r="AP133" s="104" t="s">
        <v>39</v>
      </c>
      <c r="AQ133" s="104" t="s">
        <v>39</v>
      </c>
      <c r="AR133" s="104" t="s">
        <v>39</v>
      </c>
      <c r="AS133" s="104" t="s">
        <v>39</v>
      </c>
      <c r="AT133" s="104" t="s">
        <v>39</v>
      </c>
      <c r="AU133" s="104" t="s">
        <v>39</v>
      </c>
      <c r="AV133" s="104" t="s">
        <v>39</v>
      </c>
      <c r="AW133" s="104" t="s">
        <v>39</v>
      </c>
      <c r="AX133" s="104" t="s">
        <v>39</v>
      </c>
      <c r="AY133" s="104" t="s">
        <v>39</v>
      </c>
    </row>
    <row r="134" spans="1:51" x14ac:dyDescent="0.2">
      <c r="A134" s="106" t="s">
        <v>110</v>
      </c>
      <c r="B134" s="109">
        <v>107852.87</v>
      </c>
      <c r="C134" s="108" t="s">
        <v>39</v>
      </c>
      <c r="D134" s="108" t="s">
        <v>36</v>
      </c>
      <c r="E134" s="108" t="s">
        <v>39</v>
      </c>
      <c r="F134" s="108" t="s">
        <v>36</v>
      </c>
      <c r="G134" s="108" t="s">
        <v>39</v>
      </c>
      <c r="H134" s="109">
        <v>103911.31</v>
      </c>
      <c r="I134" s="108" t="s">
        <v>39</v>
      </c>
      <c r="J134" s="109">
        <v>103603.94</v>
      </c>
      <c r="K134" s="108" t="s">
        <v>39</v>
      </c>
      <c r="L134" s="108" t="s">
        <v>36</v>
      </c>
      <c r="M134" s="108" t="s">
        <v>39</v>
      </c>
      <c r="N134" s="108" t="s">
        <v>36</v>
      </c>
      <c r="O134" s="108" t="s">
        <v>39</v>
      </c>
      <c r="P134" s="110">
        <v>101721.3</v>
      </c>
      <c r="Q134" s="108" t="s">
        <v>39</v>
      </c>
      <c r="R134" s="109">
        <v>101143.43</v>
      </c>
      <c r="S134" s="108" t="s">
        <v>39</v>
      </c>
      <c r="T134" s="108" t="s">
        <v>36</v>
      </c>
      <c r="U134" s="108" t="s">
        <v>39</v>
      </c>
      <c r="V134" s="110">
        <v>100770.2</v>
      </c>
      <c r="W134" s="108" t="s">
        <v>39</v>
      </c>
      <c r="X134" s="109">
        <v>100142.16</v>
      </c>
      <c r="Y134" s="108" t="s">
        <v>39</v>
      </c>
      <c r="Z134" s="109">
        <v>99444.98</v>
      </c>
      <c r="AA134" s="108" t="s">
        <v>39</v>
      </c>
      <c r="AB134" s="109">
        <v>99725.04</v>
      </c>
      <c r="AC134" s="108" t="s">
        <v>39</v>
      </c>
      <c r="AD134" s="109">
        <v>100339.21</v>
      </c>
      <c r="AE134" s="108" t="s">
        <v>39</v>
      </c>
      <c r="AF134" s="109">
        <v>100131.09</v>
      </c>
      <c r="AG134" s="108" t="s">
        <v>39</v>
      </c>
      <c r="AH134" s="109">
        <v>99740.94</v>
      </c>
      <c r="AI134" s="108" t="s">
        <v>39</v>
      </c>
      <c r="AJ134" s="109">
        <v>99602.67</v>
      </c>
      <c r="AK134" s="108" t="s">
        <v>39</v>
      </c>
      <c r="AL134" s="109">
        <v>99017.78</v>
      </c>
      <c r="AM134" s="108" t="s">
        <v>39</v>
      </c>
      <c r="AN134" s="109">
        <v>99508.26</v>
      </c>
      <c r="AO134" s="108" t="s">
        <v>39</v>
      </c>
      <c r="AP134" s="109">
        <v>97569.97</v>
      </c>
      <c r="AQ134" s="108" t="s">
        <v>39</v>
      </c>
      <c r="AR134" s="109">
        <v>97494.65</v>
      </c>
      <c r="AS134" s="108" t="s">
        <v>39</v>
      </c>
      <c r="AT134" s="109">
        <v>97227.77</v>
      </c>
      <c r="AU134" s="108" t="s">
        <v>39</v>
      </c>
      <c r="AV134" s="108" t="s">
        <v>36</v>
      </c>
      <c r="AW134" s="108" t="s">
        <v>39</v>
      </c>
      <c r="AX134" s="108" t="s">
        <v>36</v>
      </c>
      <c r="AY134" s="108" t="s">
        <v>39</v>
      </c>
    </row>
    <row r="135" spans="1:51" x14ac:dyDescent="0.2">
      <c r="A135" s="106" t="s">
        <v>0</v>
      </c>
      <c r="B135" s="117">
        <v>867</v>
      </c>
      <c r="C135" s="118" t="s">
        <v>39</v>
      </c>
      <c r="D135" s="117">
        <v>845.9</v>
      </c>
      <c r="E135" s="118" t="s">
        <v>39</v>
      </c>
      <c r="F135" s="117">
        <v>833.1</v>
      </c>
      <c r="G135" s="118" t="s">
        <v>39</v>
      </c>
      <c r="H135" s="117">
        <v>832.9</v>
      </c>
      <c r="I135" s="118" t="s">
        <v>39</v>
      </c>
      <c r="J135" s="117">
        <v>840</v>
      </c>
      <c r="K135" s="118" t="s">
        <v>39</v>
      </c>
      <c r="L135" s="117">
        <v>843.3</v>
      </c>
      <c r="M135" s="118" t="s">
        <v>39</v>
      </c>
      <c r="N135" s="117">
        <v>841.7</v>
      </c>
      <c r="O135" s="118" t="s">
        <v>39</v>
      </c>
      <c r="P135" s="117">
        <v>839.6</v>
      </c>
      <c r="Q135" s="118" t="s">
        <v>39</v>
      </c>
      <c r="R135" s="117">
        <v>845.4</v>
      </c>
      <c r="S135" s="118" t="s">
        <v>39</v>
      </c>
      <c r="T135" s="117">
        <v>839.7</v>
      </c>
      <c r="U135" s="118" t="s">
        <v>39</v>
      </c>
      <c r="V135" s="120">
        <v>836.38</v>
      </c>
      <c r="W135" s="118" t="s">
        <v>39</v>
      </c>
      <c r="X135" s="120">
        <v>826.43</v>
      </c>
      <c r="Y135" s="118" t="s">
        <v>39</v>
      </c>
      <c r="Z135" s="120">
        <v>804.51</v>
      </c>
      <c r="AA135" s="118" t="s">
        <v>39</v>
      </c>
      <c r="AB135" s="117">
        <v>818</v>
      </c>
      <c r="AC135" s="118" t="s">
        <v>39</v>
      </c>
      <c r="AD135" s="117">
        <v>819</v>
      </c>
      <c r="AE135" s="118" t="s">
        <v>39</v>
      </c>
      <c r="AF135" s="120">
        <v>836.37</v>
      </c>
      <c r="AG135" s="118" t="s">
        <v>39</v>
      </c>
      <c r="AH135" s="120">
        <v>855.41</v>
      </c>
      <c r="AI135" s="118" t="s">
        <v>39</v>
      </c>
      <c r="AJ135" s="120">
        <v>841.91</v>
      </c>
      <c r="AK135" s="118" t="s">
        <v>39</v>
      </c>
      <c r="AL135" s="120">
        <v>856.83</v>
      </c>
      <c r="AM135" s="118" t="s">
        <v>39</v>
      </c>
      <c r="AN135" s="120">
        <v>863.55</v>
      </c>
      <c r="AO135" s="118" t="s">
        <v>39</v>
      </c>
      <c r="AP135" s="120">
        <v>869.34</v>
      </c>
      <c r="AQ135" s="118" t="s">
        <v>39</v>
      </c>
      <c r="AR135" s="120">
        <v>870.42</v>
      </c>
      <c r="AS135" s="118" t="s">
        <v>39</v>
      </c>
      <c r="AT135" s="120">
        <v>868.41</v>
      </c>
      <c r="AU135" s="118" t="s">
        <v>39</v>
      </c>
      <c r="AV135" s="118" t="s">
        <v>36</v>
      </c>
      <c r="AW135" s="118" t="s">
        <v>39</v>
      </c>
      <c r="AX135" s="118" t="s">
        <v>36</v>
      </c>
      <c r="AY135" s="118" t="s">
        <v>39</v>
      </c>
    </row>
    <row r="136" spans="1:51" x14ac:dyDescent="0.2">
      <c r="A136" s="106" t="s">
        <v>1</v>
      </c>
      <c r="B136" s="110">
        <v>3467.5</v>
      </c>
      <c r="C136" s="108" t="s">
        <v>39</v>
      </c>
      <c r="D136" s="110">
        <v>3399.1</v>
      </c>
      <c r="E136" s="108" t="s">
        <v>39</v>
      </c>
      <c r="F136" s="110">
        <v>3331</v>
      </c>
      <c r="G136" s="108" t="s">
        <v>39</v>
      </c>
      <c r="H136" s="110">
        <v>3282.2</v>
      </c>
      <c r="I136" s="108" t="s">
        <v>39</v>
      </c>
      <c r="J136" s="110">
        <v>3296.8</v>
      </c>
      <c r="K136" s="108" t="s">
        <v>39</v>
      </c>
      <c r="L136" s="108" t="s">
        <v>36</v>
      </c>
      <c r="M136" s="108" t="s">
        <v>39</v>
      </c>
      <c r="N136" s="110">
        <v>3099</v>
      </c>
      <c r="O136" s="108" t="s">
        <v>39</v>
      </c>
      <c r="P136" s="110">
        <v>3057.7</v>
      </c>
      <c r="Q136" s="108" t="s">
        <v>39</v>
      </c>
      <c r="R136" s="110">
        <v>3060.5</v>
      </c>
      <c r="S136" s="108" t="s">
        <v>39</v>
      </c>
      <c r="T136" s="110">
        <v>3122.5</v>
      </c>
      <c r="U136" s="108" t="s">
        <v>39</v>
      </c>
      <c r="V136" s="109">
        <v>3162.52</v>
      </c>
      <c r="W136" s="108" t="s">
        <v>39</v>
      </c>
      <c r="X136" s="109">
        <v>3227.24</v>
      </c>
      <c r="Y136" s="108" t="s">
        <v>39</v>
      </c>
      <c r="Z136" s="109">
        <v>3294.69</v>
      </c>
      <c r="AA136" s="108" t="s">
        <v>39</v>
      </c>
      <c r="AB136" s="109">
        <v>3462.12</v>
      </c>
      <c r="AC136" s="108" t="s">
        <v>39</v>
      </c>
      <c r="AD136" s="109">
        <v>3469.39</v>
      </c>
      <c r="AE136" s="108" t="s">
        <v>39</v>
      </c>
      <c r="AF136" s="109">
        <v>3494.08</v>
      </c>
      <c r="AG136" s="108" t="s">
        <v>39</v>
      </c>
      <c r="AH136" s="109">
        <v>3481.49</v>
      </c>
      <c r="AI136" s="108" t="s">
        <v>39</v>
      </c>
      <c r="AJ136" s="109">
        <v>3474.32</v>
      </c>
      <c r="AK136" s="108" t="s">
        <v>39</v>
      </c>
      <c r="AL136" s="109">
        <v>3463.67</v>
      </c>
      <c r="AM136" s="108" t="s">
        <v>39</v>
      </c>
      <c r="AN136" s="109">
        <v>3462.11</v>
      </c>
      <c r="AO136" s="108" t="s">
        <v>39</v>
      </c>
      <c r="AP136" s="109">
        <v>3478.01</v>
      </c>
      <c r="AQ136" s="108" t="s">
        <v>39</v>
      </c>
      <c r="AR136" s="109">
        <v>3487.75</v>
      </c>
      <c r="AS136" s="108" t="s">
        <v>39</v>
      </c>
      <c r="AT136" s="109">
        <v>3456.14</v>
      </c>
      <c r="AU136" s="108" t="s">
        <v>39</v>
      </c>
      <c r="AV136" s="108" t="s">
        <v>36</v>
      </c>
      <c r="AW136" s="108" t="s">
        <v>39</v>
      </c>
      <c r="AX136" s="108" t="s">
        <v>36</v>
      </c>
      <c r="AY136" s="108" t="s">
        <v>39</v>
      </c>
    </row>
    <row r="137" spans="1:51" x14ac:dyDescent="0.2">
      <c r="A137" s="106" t="s">
        <v>2</v>
      </c>
      <c r="B137" s="120">
        <v>3099.15</v>
      </c>
      <c r="C137" s="118" t="s">
        <v>39</v>
      </c>
      <c r="D137" s="120">
        <v>3083.77</v>
      </c>
      <c r="E137" s="118" t="s">
        <v>39</v>
      </c>
      <c r="F137" s="120">
        <v>2774.59</v>
      </c>
      <c r="G137" s="118" t="s">
        <v>53</v>
      </c>
      <c r="H137" s="120">
        <v>2754.58</v>
      </c>
      <c r="I137" s="118" t="s">
        <v>39</v>
      </c>
      <c r="J137" s="120">
        <v>2726.19</v>
      </c>
      <c r="K137" s="118" t="s">
        <v>39</v>
      </c>
      <c r="L137" s="120">
        <v>2709.54</v>
      </c>
      <c r="M137" s="118" t="s">
        <v>39</v>
      </c>
      <c r="N137" s="120">
        <v>2635.14</v>
      </c>
      <c r="O137" s="118" t="s">
        <v>39</v>
      </c>
      <c r="P137" s="120">
        <v>2624.48</v>
      </c>
      <c r="Q137" s="118" t="s">
        <v>39</v>
      </c>
      <c r="R137" s="120">
        <v>2598.44</v>
      </c>
      <c r="S137" s="118" t="s">
        <v>39</v>
      </c>
      <c r="T137" s="120">
        <v>2580.08</v>
      </c>
      <c r="U137" s="118" t="s">
        <v>39</v>
      </c>
      <c r="V137" s="120">
        <v>2546.5300000000002</v>
      </c>
      <c r="W137" s="118" t="s">
        <v>39</v>
      </c>
      <c r="X137" s="120">
        <v>2520.61</v>
      </c>
      <c r="Y137" s="118" t="s">
        <v>39</v>
      </c>
      <c r="Z137" s="120">
        <v>2517.4299999999998</v>
      </c>
      <c r="AA137" s="118" t="s">
        <v>39</v>
      </c>
      <c r="AB137" s="120">
        <v>2504.9299999999998</v>
      </c>
      <c r="AC137" s="118" t="s">
        <v>39</v>
      </c>
      <c r="AD137" s="120">
        <v>2492.5700000000002</v>
      </c>
      <c r="AE137" s="118" t="s">
        <v>39</v>
      </c>
      <c r="AF137" s="120">
        <v>2495.9299999999998</v>
      </c>
      <c r="AG137" s="118" t="s">
        <v>39</v>
      </c>
      <c r="AH137" s="120">
        <v>2497.39</v>
      </c>
      <c r="AI137" s="118" t="s">
        <v>39</v>
      </c>
      <c r="AJ137" s="120">
        <v>2501.9899999999998</v>
      </c>
      <c r="AK137" s="118" t="s">
        <v>39</v>
      </c>
      <c r="AL137" s="120">
        <v>2489.9899999999998</v>
      </c>
      <c r="AM137" s="118" t="s">
        <v>39</v>
      </c>
      <c r="AN137" s="120">
        <v>2490.11</v>
      </c>
      <c r="AO137" s="118" t="s">
        <v>39</v>
      </c>
      <c r="AP137" s="120">
        <v>2489.7800000000002</v>
      </c>
      <c r="AQ137" s="118" t="s">
        <v>39</v>
      </c>
      <c r="AR137" s="120">
        <v>2480.94</v>
      </c>
      <c r="AS137" s="118" t="s">
        <v>39</v>
      </c>
      <c r="AT137" s="120">
        <v>2484.91</v>
      </c>
      <c r="AU137" s="118" t="s">
        <v>39</v>
      </c>
      <c r="AV137" s="118" t="s">
        <v>36</v>
      </c>
      <c r="AW137" s="118" t="s">
        <v>39</v>
      </c>
      <c r="AX137" s="118" t="s">
        <v>36</v>
      </c>
      <c r="AY137" s="118" t="s">
        <v>39</v>
      </c>
    </row>
    <row r="138" spans="1:51" x14ac:dyDescent="0.2">
      <c r="A138" s="106" t="s">
        <v>3</v>
      </c>
      <c r="B138" s="110">
        <v>2468.1</v>
      </c>
      <c r="C138" s="108" t="s">
        <v>39</v>
      </c>
      <c r="D138" s="110">
        <v>2493.6</v>
      </c>
      <c r="E138" s="108" t="s">
        <v>39</v>
      </c>
      <c r="F138" s="110">
        <v>2478.8000000000002</v>
      </c>
      <c r="G138" s="108" t="s">
        <v>39</v>
      </c>
      <c r="H138" s="110">
        <v>2445.6999999999998</v>
      </c>
      <c r="I138" s="108" t="s">
        <v>39</v>
      </c>
      <c r="J138" s="110">
        <v>2470.1999999999998</v>
      </c>
      <c r="K138" s="108" t="s">
        <v>39</v>
      </c>
      <c r="L138" s="110">
        <v>2480.8000000000002</v>
      </c>
      <c r="M138" s="108" t="s">
        <v>39</v>
      </c>
      <c r="N138" s="110">
        <v>2475.8000000000002</v>
      </c>
      <c r="O138" s="108" t="s">
        <v>39</v>
      </c>
      <c r="P138" s="110">
        <v>2451.3000000000002</v>
      </c>
      <c r="Q138" s="108" t="s">
        <v>39</v>
      </c>
      <c r="R138" s="110">
        <v>2452.6999999999998</v>
      </c>
      <c r="S138" s="108" t="s">
        <v>39</v>
      </c>
      <c r="T138" s="110">
        <v>2406.9</v>
      </c>
      <c r="U138" s="108" t="s">
        <v>39</v>
      </c>
      <c r="V138" s="110">
        <v>2446.5</v>
      </c>
      <c r="W138" s="108" t="s">
        <v>39</v>
      </c>
      <c r="X138" s="109">
        <v>2453.25</v>
      </c>
      <c r="Y138" s="108" t="s">
        <v>39</v>
      </c>
      <c r="Z138" s="109">
        <v>2435.42</v>
      </c>
      <c r="AA138" s="108" t="s">
        <v>39</v>
      </c>
      <c r="AB138" s="110">
        <v>2405.6999999999998</v>
      </c>
      <c r="AC138" s="108" t="s">
        <v>39</v>
      </c>
      <c r="AD138" s="110">
        <v>2428.6999999999998</v>
      </c>
      <c r="AE138" s="108" t="s">
        <v>39</v>
      </c>
      <c r="AF138" s="109">
        <v>2348.69</v>
      </c>
      <c r="AG138" s="108" t="s">
        <v>39</v>
      </c>
      <c r="AH138" s="110">
        <v>2371.6999999999998</v>
      </c>
      <c r="AI138" s="108" t="s">
        <v>39</v>
      </c>
      <c r="AJ138" s="110">
        <v>2368.6999999999998</v>
      </c>
      <c r="AK138" s="108" t="s">
        <v>39</v>
      </c>
      <c r="AL138" s="110">
        <v>2389.8000000000002</v>
      </c>
      <c r="AM138" s="108" t="s">
        <v>39</v>
      </c>
      <c r="AN138" s="110">
        <v>2394.4</v>
      </c>
      <c r="AO138" s="108" t="s">
        <v>39</v>
      </c>
      <c r="AP138" s="110">
        <v>2369.3000000000002</v>
      </c>
      <c r="AQ138" s="108" t="s">
        <v>39</v>
      </c>
      <c r="AR138" s="109">
        <v>2357.9499999999998</v>
      </c>
      <c r="AS138" s="108" t="s">
        <v>39</v>
      </c>
      <c r="AT138" s="109">
        <v>2382.88</v>
      </c>
      <c r="AU138" s="108" t="s">
        <v>39</v>
      </c>
      <c r="AV138" s="108" t="s">
        <v>36</v>
      </c>
      <c r="AW138" s="108" t="s">
        <v>39</v>
      </c>
      <c r="AX138" s="108" t="s">
        <v>36</v>
      </c>
      <c r="AY138" s="108" t="s">
        <v>39</v>
      </c>
    </row>
    <row r="139" spans="1:51" x14ac:dyDescent="0.2">
      <c r="A139" s="106" t="s">
        <v>35</v>
      </c>
      <c r="B139" s="117">
        <v>11800.3</v>
      </c>
      <c r="C139" s="118" t="s">
        <v>39</v>
      </c>
      <c r="D139" s="117">
        <v>11809.7</v>
      </c>
      <c r="E139" s="118" t="s">
        <v>39</v>
      </c>
      <c r="F139" s="117">
        <v>11790.9</v>
      </c>
      <c r="G139" s="118" t="s">
        <v>39</v>
      </c>
      <c r="H139" s="117">
        <v>11826.9</v>
      </c>
      <c r="I139" s="118" t="s">
        <v>39</v>
      </c>
      <c r="J139" s="117">
        <v>11898.7</v>
      </c>
      <c r="K139" s="118" t="s">
        <v>39</v>
      </c>
      <c r="L139" s="117">
        <v>11903.3</v>
      </c>
      <c r="M139" s="118" t="s">
        <v>39</v>
      </c>
      <c r="N139" s="117">
        <v>11866.1</v>
      </c>
      <c r="O139" s="118" t="s">
        <v>39</v>
      </c>
      <c r="P139" s="117">
        <v>11877</v>
      </c>
      <c r="Q139" s="118" t="s">
        <v>39</v>
      </c>
      <c r="R139" s="117">
        <v>11932.5</v>
      </c>
      <c r="S139" s="118" t="s">
        <v>39</v>
      </c>
      <c r="T139" s="117">
        <v>11945.1</v>
      </c>
      <c r="U139" s="118" t="s">
        <v>39</v>
      </c>
      <c r="V139" s="120">
        <v>11846.67</v>
      </c>
      <c r="W139" s="118" t="s">
        <v>39</v>
      </c>
      <c r="X139" s="117">
        <v>11874.1</v>
      </c>
      <c r="Y139" s="118" t="s">
        <v>39</v>
      </c>
      <c r="Z139" s="117">
        <v>11834</v>
      </c>
      <c r="AA139" s="118" t="s">
        <v>39</v>
      </c>
      <c r="AB139" s="117">
        <v>11875.9</v>
      </c>
      <c r="AC139" s="118" t="s">
        <v>39</v>
      </c>
      <c r="AD139" s="117">
        <v>11869.2</v>
      </c>
      <c r="AE139" s="118" t="s">
        <v>39</v>
      </c>
      <c r="AF139" s="117">
        <v>11846.4</v>
      </c>
      <c r="AG139" s="118" t="s">
        <v>39</v>
      </c>
      <c r="AH139" s="117">
        <v>11763</v>
      </c>
      <c r="AI139" s="118" t="s">
        <v>39</v>
      </c>
      <c r="AJ139" s="117">
        <v>11771.9</v>
      </c>
      <c r="AK139" s="118" t="s">
        <v>39</v>
      </c>
      <c r="AL139" s="117">
        <v>11730.9</v>
      </c>
      <c r="AM139" s="118" t="s">
        <v>39</v>
      </c>
      <c r="AN139" s="117">
        <v>11713.7</v>
      </c>
      <c r="AO139" s="118" t="s">
        <v>39</v>
      </c>
      <c r="AP139" s="117">
        <v>11663.8</v>
      </c>
      <c r="AQ139" s="118" t="s">
        <v>39</v>
      </c>
      <c r="AR139" s="117">
        <v>11657.9</v>
      </c>
      <c r="AS139" s="118" t="s">
        <v>39</v>
      </c>
      <c r="AT139" s="117">
        <v>11657</v>
      </c>
      <c r="AU139" s="118" t="s">
        <v>39</v>
      </c>
      <c r="AV139" s="118" t="s">
        <v>36</v>
      </c>
      <c r="AW139" s="118" t="s">
        <v>39</v>
      </c>
      <c r="AX139" s="118" t="s">
        <v>36</v>
      </c>
      <c r="AY139" s="118" t="s">
        <v>39</v>
      </c>
    </row>
    <row r="140" spans="1:51" x14ac:dyDescent="0.2">
      <c r="A140" s="106" t="s">
        <v>4</v>
      </c>
      <c r="B140" s="110">
        <v>843.9</v>
      </c>
      <c r="C140" s="108" t="s">
        <v>39</v>
      </c>
      <c r="D140" s="110">
        <v>676.4</v>
      </c>
      <c r="E140" s="108" t="s">
        <v>39</v>
      </c>
      <c r="F140" s="110">
        <v>613.20000000000005</v>
      </c>
      <c r="G140" s="108" t="s">
        <v>39</v>
      </c>
      <c r="H140" s="110">
        <v>543.9</v>
      </c>
      <c r="I140" s="108" t="s">
        <v>39</v>
      </c>
      <c r="J140" s="110">
        <v>510.1</v>
      </c>
      <c r="K140" s="108" t="s">
        <v>39</v>
      </c>
      <c r="L140" s="110">
        <v>585.1</v>
      </c>
      <c r="M140" s="108" t="s">
        <v>39</v>
      </c>
      <c r="N140" s="110">
        <v>553.29999999999995</v>
      </c>
      <c r="O140" s="108" t="s">
        <v>39</v>
      </c>
      <c r="P140" s="110">
        <v>593.9</v>
      </c>
      <c r="Q140" s="108" t="s">
        <v>39</v>
      </c>
      <c r="R140" s="110">
        <v>592.29999999999995</v>
      </c>
      <c r="S140" s="108" t="s">
        <v>39</v>
      </c>
      <c r="T140" s="110">
        <v>590.9</v>
      </c>
      <c r="U140" s="108" t="s">
        <v>39</v>
      </c>
      <c r="V140" s="110">
        <v>640</v>
      </c>
      <c r="W140" s="108" t="s">
        <v>39</v>
      </c>
      <c r="X140" s="110">
        <v>627.4</v>
      </c>
      <c r="Y140" s="108" t="s">
        <v>39</v>
      </c>
      <c r="Z140" s="110">
        <v>616.5</v>
      </c>
      <c r="AA140" s="108" t="s">
        <v>39</v>
      </c>
      <c r="AB140" s="110">
        <v>628.29999999999995</v>
      </c>
      <c r="AC140" s="108" t="s">
        <v>39</v>
      </c>
      <c r="AD140" s="110">
        <v>644.29999999999995</v>
      </c>
      <c r="AE140" s="108" t="s">
        <v>39</v>
      </c>
      <c r="AF140" s="110">
        <v>665.9</v>
      </c>
      <c r="AG140" s="108" t="s">
        <v>39</v>
      </c>
      <c r="AH140" s="109">
        <v>686.56</v>
      </c>
      <c r="AI140" s="108" t="s">
        <v>39</v>
      </c>
      <c r="AJ140" s="109">
        <v>675.14</v>
      </c>
      <c r="AK140" s="108" t="s">
        <v>39</v>
      </c>
      <c r="AL140" s="109">
        <v>679.15</v>
      </c>
      <c r="AM140" s="108" t="s">
        <v>39</v>
      </c>
      <c r="AN140" s="109">
        <v>685.94</v>
      </c>
      <c r="AO140" s="108" t="s">
        <v>39</v>
      </c>
      <c r="AP140" s="109">
        <v>693.64</v>
      </c>
      <c r="AQ140" s="108" t="s">
        <v>39</v>
      </c>
      <c r="AR140" s="109">
        <v>698.88</v>
      </c>
      <c r="AS140" s="108" t="s">
        <v>39</v>
      </c>
      <c r="AT140" s="109">
        <v>706.57</v>
      </c>
      <c r="AU140" s="108" t="s">
        <v>39</v>
      </c>
      <c r="AV140" s="108" t="s">
        <v>36</v>
      </c>
      <c r="AW140" s="108" t="s">
        <v>39</v>
      </c>
      <c r="AX140" s="108" t="s">
        <v>36</v>
      </c>
      <c r="AY140" s="108" t="s">
        <v>39</v>
      </c>
    </row>
    <row r="141" spans="1:51" x14ac:dyDescent="0.2">
      <c r="A141" s="106" t="s">
        <v>5</v>
      </c>
      <c r="B141" s="117">
        <v>1073.5999999999999</v>
      </c>
      <c r="C141" s="118" t="s">
        <v>39</v>
      </c>
      <c r="D141" s="117">
        <v>1187.3</v>
      </c>
      <c r="E141" s="118" t="s">
        <v>39</v>
      </c>
      <c r="F141" s="117">
        <v>518</v>
      </c>
      <c r="G141" s="118" t="s">
        <v>39</v>
      </c>
      <c r="H141" s="120">
        <v>531.23</v>
      </c>
      <c r="I141" s="118" t="s">
        <v>39</v>
      </c>
      <c r="J141" s="120">
        <v>520.85</v>
      </c>
      <c r="K141" s="118" t="s">
        <v>39</v>
      </c>
      <c r="L141" s="117">
        <v>488.1</v>
      </c>
      <c r="M141" s="118" t="s">
        <v>39</v>
      </c>
      <c r="N141" s="120">
        <v>467.68</v>
      </c>
      <c r="O141" s="118" t="s">
        <v>39</v>
      </c>
      <c r="P141" s="120">
        <v>465.75</v>
      </c>
      <c r="Q141" s="118" t="s">
        <v>39</v>
      </c>
      <c r="R141" s="120">
        <v>487.14</v>
      </c>
      <c r="S141" s="118" t="s">
        <v>53</v>
      </c>
      <c r="T141" s="120">
        <v>464.67</v>
      </c>
      <c r="U141" s="118" t="s">
        <v>39</v>
      </c>
      <c r="V141" s="120">
        <v>435.43</v>
      </c>
      <c r="W141" s="118" t="s">
        <v>39</v>
      </c>
      <c r="X141" s="120">
        <v>458.95</v>
      </c>
      <c r="Y141" s="118" t="s">
        <v>39</v>
      </c>
      <c r="Z141" s="120">
        <v>481.41</v>
      </c>
      <c r="AA141" s="118" t="s">
        <v>39</v>
      </c>
      <c r="AB141" s="120">
        <v>474.14</v>
      </c>
      <c r="AC141" s="118" t="s">
        <v>39</v>
      </c>
      <c r="AD141" s="120">
        <v>464.01</v>
      </c>
      <c r="AE141" s="118" t="s">
        <v>39</v>
      </c>
      <c r="AF141" s="117">
        <v>454</v>
      </c>
      <c r="AG141" s="118" t="s">
        <v>39</v>
      </c>
      <c r="AH141" s="120">
        <v>459.86</v>
      </c>
      <c r="AI141" s="118" t="s">
        <v>39</v>
      </c>
      <c r="AJ141" s="117">
        <v>460.3</v>
      </c>
      <c r="AK141" s="118" t="s">
        <v>39</v>
      </c>
      <c r="AL141" s="120">
        <v>449.94</v>
      </c>
      <c r="AM141" s="118" t="s">
        <v>39</v>
      </c>
      <c r="AN141" s="120">
        <v>441.78</v>
      </c>
      <c r="AO141" s="118" t="s">
        <v>39</v>
      </c>
      <c r="AP141" s="117">
        <v>442.9</v>
      </c>
      <c r="AQ141" s="118" t="s">
        <v>39</v>
      </c>
      <c r="AR141" s="120">
        <v>434.94</v>
      </c>
      <c r="AS141" s="118" t="s">
        <v>39</v>
      </c>
      <c r="AT141" s="117">
        <v>445.2</v>
      </c>
      <c r="AU141" s="118" t="s">
        <v>39</v>
      </c>
      <c r="AV141" s="118" t="s">
        <v>36</v>
      </c>
      <c r="AW141" s="118" t="s">
        <v>39</v>
      </c>
      <c r="AX141" s="118" t="s">
        <v>36</v>
      </c>
      <c r="AY141" s="118" t="s">
        <v>39</v>
      </c>
    </row>
    <row r="142" spans="1:51" x14ac:dyDescent="0.2">
      <c r="A142" s="106" t="s">
        <v>6</v>
      </c>
      <c r="B142" s="110">
        <v>2102.9</v>
      </c>
      <c r="C142" s="108" t="s">
        <v>39</v>
      </c>
      <c r="D142" s="110">
        <v>2249.5</v>
      </c>
      <c r="E142" s="108" t="s">
        <v>39</v>
      </c>
      <c r="F142" s="110">
        <v>2155.6999999999998</v>
      </c>
      <c r="G142" s="108" t="s">
        <v>39</v>
      </c>
      <c r="H142" s="109">
        <v>2090.2800000000002</v>
      </c>
      <c r="I142" s="108" t="s">
        <v>39</v>
      </c>
      <c r="J142" s="109">
        <v>2091.7399999999998</v>
      </c>
      <c r="K142" s="108" t="s">
        <v>39</v>
      </c>
      <c r="L142" s="109">
        <v>2145.48</v>
      </c>
      <c r="M142" s="108" t="s">
        <v>39</v>
      </c>
      <c r="N142" s="109">
        <v>1922.95</v>
      </c>
      <c r="O142" s="108" t="s">
        <v>39</v>
      </c>
      <c r="P142" s="109">
        <v>2026.68</v>
      </c>
      <c r="Q142" s="108" t="s">
        <v>39</v>
      </c>
      <c r="R142" s="109">
        <v>1844.53</v>
      </c>
      <c r="S142" s="108" t="s">
        <v>39</v>
      </c>
      <c r="T142" s="109">
        <v>2019.67</v>
      </c>
      <c r="U142" s="108" t="s">
        <v>39</v>
      </c>
      <c r="V142" s="109">
        <v>1864.25</v>
      </c>
      <c r="W142" s="108" t="s">
        <v>39</v>
      </c>
      <c r="X142" s="109">
        <v>1772.79</v>
      </c>
      <c r="Y142" s="108" t="s">
        <v>39</v>
      </c>
      <c r="Z142" s="109">
        <v>1766.56</v>
      </c>
      <c r="AA142" s="108" t="s">
        <v>39</v>
      </c>
      <c r="AB142" s="109">
        <v>1895.56</v>
      </c>
      <c r="AC142" s="108" t="s">
        <v>39</v>
      </c>
      <c r="AD142" s="109">
        <v>2016.97</v>
      </c>
      <c r="AE142" s="108" t="s">
        <v>39</v>
      </c>
      <c r="AF142" s="109">
        <v>1956.65</v>
      </c>
      <c r="AG142" s="108" t="s">
        <v>39</v>
      </c>
      <c r="AH142" s="109">
        <v>1978.05</v>
      </c>
      <c r="AI142" s="108" t="s">
        <v>39</v>
      </c>
      <c r="AJ142" s="109">
        <v>1897.78</v>
      </c>
      <c r="AK142" s="108" t="s">
        <v>39</v>
      </c>
      <c r="AL142" s="109">
        <v>1849.64</v>
      </c>
      <c r="AM142" s="108" t="s">
        <v>39</v>
      </c>
      <c r="AN142" s="109">
        <v>1815.81</v>
      </c>
      <c r="AO142" s="108" t="s">
        <v>39</v>
      </c>
      <c r="AP142" s="109">
        <v>1764.95</v>
      </c>
      <c r="AQ142" s="108" t="s">
        <v>39</v>
      </c>
      <c r="AR142" s="109">
        <v>1753.14</v>
      </c>
      <c r="AS142" s="108" t="s">
        <v>39</v>
      </c>
      <c r="AT142" s="109">
        <v>1755.18</v>
      </c>
      <c r="AU142" s="108" t="s">
        <v>39</v>
      </c>
      <c r="AV142" s="108" t="s">
        <v>36</v>
      </c>
      <c r="AW142" s="108" t="s">
        <v>39</v>
      </c>
      <c r="AX142" s="108" t="s">
        <v>36</v>
      </c>
      <c r="AY142" s="108" t="s">
        <v>39</v>
      </c>
    </row>
    <row r="143" spans="1:51" x14ac:dyDescent="0.2">
      <c r="A143" s="106" t="s">
        <v>7</v>
      </c>
      <c r="B143" s="117">
        <v>13248.7</v>
      </c>
      <c r="C143" s="118" t="s">
        <v>39</v>
      </c>
      <c r="D143" s="117">
        <v>12940.5</v>
      </c>
      <c r="E143" s="118" t="s">
        <v>39</v>
      </c>
      <c r="F143" s="117">
        <v>12893.2</v>
      </c>
      <c r="G143" s="118" t="s">
        <v>39</v>
      </c>
      <c r="H143" s="117">
        <v>12986.1</v>
      </c>
      <c r="I143" s="118" t="s">
        <v>39</v>
      </c>
      <c r="J143" s="117">
        <v>12889.4</v>
      </c>
      <c r="K143" s="118" t="s">
        <v>39</v>
      </c>
      <c r="L143" s="117">
        <v>12704.4</v>
      </c>
      <c r="M143" s="118" t="s">
        <v>39</v>
      </c>
      <c r="N143" s="117">
        <v>12742.6</v>
      </c>
      <c r="O143" s="118" t="s">
        <v>39</v>
      </c>
      <c r="P143" s="117">
        <v>13196.8</v>
      </c>
      <c r="Q143" s="118" t="s">
        <v>39</v>
      </c>
      <c r="R143" s="117">
        <v>12492.8</v>
      </c>
      <c r="S143" s="118" t="s">
        <v>39</v>
      </c>
      <c r="T143" s="117">
        <v>12550</v>
      </c>
      <c r="U143" s="118" t="s">
        <v>39</v>
      </c>
      <c r="V143" s="120">
        <v>12689.73</v>
      </c>
      <c r="W143" s="118" t="s">
        <v>39</v>
      </c>
      <c r="X143" s="120">
        <v>12621.16</v>
      </c>
      <c r="Y143" s="118" t="s">
        <v>39</v>
      </c>
      <c r="Z143" s="120">
        <v>12521.89</v>
      </c>
      <c r="AA143" s="118" t="s">
        <v>39</v>
      </c>
      <c r="AB143" s="120">
        <v>12310.53</v>
      </c>
      <c r="AC143" s="118" t="s">
        <v>39</v>
      </c>
      <c r="AD143" s="120">
        <v>12485.54</v>
      </c>
      <c r="AE143" s="118" t="s">
        <v>39</v>
      </c>
      <c r="AF143" s="120">
        <v>12656.83</v>
      </c>
      <c r="AG143" s="118" t="s">
        <v>39</v>
      </c>
      <c r="AH143" s="120">
        <v>12474.73</v>
      </c>
      <c r="AI143" s="118" t="s">
        <v>39</v>
      </c>
      <c r="AJ143" s="120">
        <v>12295.64</v>
      </c>
      <c r="AK143" s="118" t="s">
        <v>39</v>
      </c>
      <c r="AL143" s="120">
        <v>12125.53</v>
      </c>
      <c r="AM143" s="118" t="s">
        <v>39</v>
      </c>
      <c r="AN143" s="120">
        <v>12023.57</v>
      </c>
      <c r="AO143" s="118" t="s">
        <v>39</v>
      </c>
      <c r="AP143" s="117">
        <v>11869.7</v>
      </c>
      <c r="AQ143" s="118" t="s">
        <v>39</v>
      </c>
      <c r="AR143" s="120">
        <v>11732.66</v>
      </c>
      <c r="AS143" s="118" t="s">
        <v>39</v>
      </c>
      <c r="AT143" s="120">
        <v>11690.56</v>
      </c>
      <c r="AU143" s="118" t="s">
        <v>39</v>
      </c>
      <c r="AV143" s="118" t="s">
        <v>36</v>
      </c>
      <c r="AW143" s="118" t="s">
        <v>39</v>
      </c>
      <c r="AX143" s="118" t="s">
        <v>36</v>
      </c>
      <c r="AY143" s="118" t="s">
        <v>39</v>
      </c>
    </row>
    <row r="144" spans="1:51" x14ac:dyDescent="0.2">
      <c r="A144" s="106" t="s">
        <v>8</v>
      </c>
      <c r="B144" s="110">
        <v>18311.3</v>
      </c>
      <c r="C144" s="108" t="s">
        <v>39</v>
      </c>
      <c r="D144" s="110">
        <v>18300.2</v>
      </c>
      <c r="E144" s="108" t="s">
        <v>39</v>
      </c>
      <c r="F144" s="110">
        <v>18318.099999999999</v>
      </c>
      <c r="G144" s="108" t="s">
        <v>39</v>
      </c>
      <c r="H144" s="110">
        <v>18304.599999999999</v>
      </c>
      <c r="I144" s="108" t="s">
        <v>39</v>
      </c>
      <c r="J144" s="110">
        <v>18308.099999999999</v>
      </c>
      <c r="K144" s="108" t="s">
        <v>39</v>
      </c>
      <c r="L144" s="110">
        <v>18374.5</v>
      </c>
      <c r="M144" s="108" t="s">
        <v>39</v>
      </c>
      <c r="N144" s="108" t="s">
        <v>36</v>
      </c>
      <c r="O144" s="108" t="s">
        <v>39</v>
      </c>
      <c r="P144" s="110">
        <v>18292.5</v>
      </c>
      <c r="Q144" s="108" t="s">
        <v>39</v>
      </c>
      <c r="R144" s="110">
        <v>18267.5</v>
      </c>
      <c r="S144" s="108" t="s">
        <v>39</v>
      </c>
      <c r="T144" s="108" t="s">
        <v>36</v>
      </c>
      <c r="U144" s="108" t="s">
        <v>39</v>
      </c>
      <c r="V144" s="109">
        <v>18701.48</v>
      </c>
      <c r="W144" s="108" t="s">
        <v>39</v>
      </c>
      <c r="X144" s="109">
        <v>18275.89</v>
      </c>
      <c r="Y144" s="108" t="s">
        <v>39</v>
      </c>
      <c r="Z144" s="109">
        <v>18358.490000000002</v>
      </c>
      <c r="AA144" s="108" t="s">
        <v>39</v>
      </c>
      <c r="AB144" s="109">
        <v>18553.63</v>
      </c>
      <c r="AC144" s="108" t="s">
        <v>39</v>
      </c>
      <c r="AD144" s="110">
        <v>18564.7</v>
      </c>
      <c r="AE144" s="108" t="s">
        <v>39</v>
      </c>
      <c r="AF144" s="109">
        <v>18579.810000000001</v>
      </c>
      <c r="AG144" s="108" t="s">
        <v>39</v>
      </c>
      <c r="AH144" s="109">
        <v>18613.63</v>
      </c>
      <c r="AI144" s="108" t="s">
        <v>39</v>
      </c>
      <c r="AJ144" s="109">
        <v>18607.87</v>
      </c>
      <c r="AK144" s="108" t="s">
        <v>39</v>
      </c>
      <c r="AL144" s="109">
        <v>18229.91</v>
      </c>
      <c r="AM144" s="108" t="s">
        <v>39</v>
      </c>
      <c r="AN144" s="109">
        <v>18210.62</v>
      </c>
      <c r="AO144" s="108" t="s">
        <v>39</v>
      </c>
      <c r="AP144" s="109">
        <v>17044.03</v>
      </c>
      <c r="AQ144" s="108" t="s">
        <v>53</v>
      </c>
      <c r="AR144" s="109">
        <v>17072.009999999998</v>
      </c>
      <c r="AS144" s="108" t="s">
        <v>39</v>
      </c>
      <c r="AT144" s="109">
        <v>17045.66</v>
      </c>
      <c r="AU144" s="108" t="s">
        <v>39</v>
      </c>
      <c r="AV144" s="108" t="s">
        <v>36</v>
      </c>
      <c r="AW144" s="108" t="s">
        <v>39</v>
      </c>
      <c r="AX144" s="108" t="s">
        <v>36</v>
      </c>
      <c r="AY144" s="108" t="s">
        <v>39</v>
      </c>
    </row>
    <row r="145" spans="1:51" x14ac:dyDescent="0.2">
      <c r="A145" s="106" t="s">
        <v>9</v>
      </c>
      <c r="B145" s="120">
        <v>836.43</v>
      </c>
      <c r="C145" s="118" t="s">
        <v>39</v>
      </c>
      <c r="D145" s="120">
        <v>848.64</v>
      </c>
      <c r="E145" s="118" t="s">
        <v>39</v>
      </c>
      <c r="F145" s="120">
        <v>852.22</v>
      </c>
      <c r="G145" s="118" t="s">
        <v>39</v>
      </c>
      <c r="H145" s="120">
        <v>858.91</v>
      </c>
      <c r="I145" s="118" t="s">
        <v>39</v>
      </c>
      <c r="J145" s="120">
        <v>840.59</v>
      </c>
      <c r="K145" s="118" t="s">
        <v>39</v>
      </c>
      <c r="L145" s="120">
        <v>864.83</v>
      </c>
      <c r="M145" s="118" t="s">
        <v>39</v>
      </c>
      <c r="N145" s="120">
        <v>873.03</v>
      </c>
      <c r="O145" s="118" t="s">
        <v>39</v>
      </c>
      <c r="P145" s="120">
        <v>846.73</v>
      </c>
      <c r="Q145" s="118" t="s">
        <v>39</v>
      </c>
      <c r="R145" s="120">
        <v>855.42</v>
      </c>
      <c r="S145" s="118" t="s">
        <v>39</v>
      </c>
      <c r="T145" s="120">
        <v>863.02</v>
      </c>
      <c r="U145" s="118" t="s">
        <v>39</v>
      </c>
      <c r="V145" s="120">
        <v>899.59</v>
      </c>
      <c r="W145" s="118" t="s">
        <v>39</v>
      </c>
      <c r="X145" s="120">
        <v>892.22</v>
      </c>
      <c r="Y145" s="118" t="s">
        <v>39</v>
      </c>
      <c r="Z145" s="120">
        <v>903.51</v>
      </c>
      <c r="AA145" s="118" t="s">
        <v>39</v>
      </c>
      <c r="AB145" s="120">
        <v>874.86</v>
      </c>
      <c r="AC145" s="118" t="s">
        <v>39</v>
      </c>
      <c r="AD145" s="120">
        <v>811.07</v>
      </c>
      <c r="AE145" s="118" t="s">
        <v>39</v>
      </c>
      <c r="AF145" s="120">
        <v>841.94</v>
      </c>
      <c r="AG145" s="118" t="s">
        <v>39</v>
      </c>
      <c r="AH145" s="120">
        <v>882.69</v>
      </c>
      <c r="AI145" s="118" t="s">
        <v>39</v>
      </c>
      <c r="AJ145" s="120">
        <v>815.32</v>
      </c>
      <c r="AK145" s="118" t="s">
        <v>39</v>
      </c>
      <c r="AL145" s="117">
        <v>803.9</v>
      </c>
      <c r="AM145" s="118" t="s">
        <v>39</v>
      </c>
      <c r="AN145" s="120">
        <v>822.81</v>
      </c>
      <c r="AO145" s="118" t="s">
        <v>39</v>
      </c>
      <c r="AP145" s="120">
        <v>888.93</v>
      </c>
      <c r="AQ145" s="118" t="s">
        <v>39</v>
      </c>
      <c r="AR145" s="120">
        <v>856.74</v>
      </c>
      <c r="AS145" s="118" t="s">
        <v>39</v>
      </c>
      <c r="AT145" s="120">
        <v>851.47</v>
      </c>
      <c r="AU145" s="118" t="s">
        <v>39</v>
      </c>
      <c r="AV145" s="118" t="s">
        <v>36</v>
      </c>
      <c r="AW145" s="118" t="s">
        <v>39</v>
      </c>
      <c r="AX145" s="118" t="s">
        <v>36</v>
      </c>
      <c r="AY145" s="118" t="s">
        <v>39</v>
      </c>
    </row>
    <row r="146" spans="1:51" x14ac:dyDescent="0.2">
      <c r="A146" s="106" t="s">
        <v>10</v>
      </c>
      <c r="B146" s="110">
        <v>8423.7000000000007</v>
      </c>
      <c r="C146" s="108" t="s">
        <v>39</v>
      </c>
      <c r="D146" s="110">
        <v>8285.9</v>
      </c>
      <c r="E146" s="108" t="s">
        <v>39</v>
      </c>
      <c r="F146" s="110">
        <v>8240.7999999999993</v>
      </c>
      <c r="G146" s="108" t="s">
        <v>39</v>
      </c>
      <c r="H146" s="110">
        <v>7958.9</v>
      </c>
      <c r="I146" s="108" t="s">
        <v>39</v>
      </c>
      <c r="J146" s="110">
        <v>8032</v>
      </c>
      <c r="K146" s="108" t="s">
        <v>39</v>
      </c>
      <c r="L146" s="110">
        <v>7743.6</v>
      </c>
      <c r="M146" s="108" t="s">
        <v>39</v>
      </c>
      <c r="N146" s="110">
        <v>7376.6</v>
      </c>
      <c r="O146" s="108" t="s">
        <v>39</v>
      </c>
      <c r="P146" s="110">
        <v>7380.8</v>
      </c>
      <c r="Q146" s="108" t="s">
        <v>39</v>
      </c>
      <c r="R146" s="110">
        <v>7314.4</v>
      </c>
      <c r="S146" s="108" t="s">
        <v>39</v>
      </c>
      <c r="T146" s="108" t="s">
        <v>36</v>
      </c>
      <c r="U146" s="108" t="s">
        <v>39</v>
      </c>
      <c r="V146" s="109">
        <v>7014.89</v>
      </c>
      <c r="W146" s="108" t="s">
        <v>39</v>
      </c>
      <c r="X146" s="110">
        <v>6896</v>
      </c>
      <c r="Y146" s="108" t="s">
        <v>39</v>
      </c>
      <c r="Z146" s="110">
        <v>6496.1</v>
      </c>
      <c r="AA146" s="108" t="s">
        <v>39</v>
      </c>
      <c r="AB146" s="110">
        <v>6827</v>
      </c>
      <c r="AC146" s="108" t="s">
        <v>39</v>
      </c>
      <c r="AD146" s="109">
        <v>6728.06</v>
      </c>
      <c r="AE146" s="108" t="s">
        <v>39</v>
      </c>
      <c r="AF146" s="109">
        <v>6601.69</v>
      </c>
      <c r="AG146" s="108" t="s">
        <v>39</v>
      </c>
      <c r="AH146" s="109">
        <v>6696.71</v>
      </c>
      <c r="AI146" s="108" t="s">
        <v>39</v>
      </c>
      <c r="AJ146" s="109">
        <v>6884.18</v>
      </c>
      <c r="AK146" s="108" t="s">
        <v>39</v>
      </c>
      <c r="AL146" s="109">
        <v>6722.14</v>
      </c>
      <c r="AM146" s="108" t="s">
        <v>39</v>
      </c>
      <c r="AN146" s="109">
        <v>6914.14</v>
      </c>
      <c r="AO146" s="108" t="s">
        <v>39</v>
      </c>
      <c r="AP146" s="109">
        <v>6908.71</v>
      </c>
      <c r="AQ146" s="108" t="s">
        <v>39</v>
      </c>
      <c r="AR146" s="109">
        <v>6905.95</v>
      </c>
      <c r="AS146" s="108" t="s">
        <v>39</v>
      </c>
      <c r="AT146" s="109">
        <v>7011.15</v>
      </c>
      <c r="AU146" s="108" t="s">
        <v>39</v>
      </c>
      <c r="AV146" s="108" t="s">
        <v>36</v>
      </c>
      <c r="AW146" s="108" t="s">
        <v>39</v>
      </c>
      <c r="AX146" s="108" t="s">
        <v>36</v>
      </c>
      <c r="AY146" s="108" t="s">
        <v>39</v>
      </c>
    </row>
    <row r="147" spans="1:51" x14ac:dyDescent="0.2">
      <c r="A147" s="106" t="s">
        <v>11</v>
      </c>
      <c r="B147" s="117">
        <v>89.3</v>
      </c>
      <c r="C147" s="118" t="s">
        <v>39</v>
      </c>
      <c r="D147" s="117">
        <v>88.3</v>
      </c>
      <c r="E147" s="118" t="s">
        <v>39</v>
      </c>
      <c r="F147" s="117">
        <v>86.6</v>
      </c>
      <c r="G147" s="118" t="s">
        <v>39</v>
      </c>
      <c r="H147" s="117">
        <v>114.3</v>
      </c>
      <c r="I147" s="118" t="s">
        <v>39</v>
      </c>
      <c r="J147" s="120">
        <v>112.55</v>
      </c>
      <c r="K147" s="118" t="s">
        <v>39</v>
      </c>
      <c r="L147" s="120">
        <v>123.89</v>
      </c>
      <c r="M147" s="118" t="s">
        <v>39</v>
      </c>
      <c r="N147" s="120">
        <v>114.71</v>
      </c>
      <c r="O147" s="118" t="s">
        <v>39</v>
      </c>
      <c r="P147" s="120">
        <v>112.22</v>
      </c>
      <c r="Q147" s="118" t="s">
        <v>39</v>
      </c>
      <c r="R147" s="120">
        <v>93.35</v>
      </c>
      <c r="S147" s="118" t="s">
        <v>39</v>
      </c>
      <c r="T147" s="120">
        <v>87.08</v>
      </c>
      <c r="U147" s="118" t="s">
        <v>39</v>
      </c>
      <c r="V147" s="120">
        <v>82.73</v>
      </c>
      <c r="W147" s="118" t="s">
        <v>39</v>
      </c>
      <c r="X147" s="120">
        <v>84.12</v>
      </c>
      <c r="Y147" s="118" t="s">
        <v>39</v>
      </c>
      <c r="Z147" s="120">
        <v>85.49</v>
      </c>
      <c r="AA147" s="118" t="s">
        <v>39</v>
      </c>
      <c r="AB147" s="120">
        <v>79.13</v>
      </c>
      <c r="AC147" s="118" t="s">
        <v>39</v>
      </c>
      <c r="AD147" s="120">
        <v>78.709999999999994</v>
      </c>
      <c r="AE147" s="118" t="s">
        <v>39</v>
      </c>
      <c r="AF147" s="120">
        <v>98.24</v>
      </c>
      <c r="AG147" s="118" t="s">
        <v>39</v>
      </c>
      <c r="AH147" s="120">
        <v>84.46</v>
      </c>
      <c r="AI147" s="118" t="s">
        <v>39</v>
      </c>
      <c r="AJ147" s="120">
        <v>94.62</v>
      </c>
      <c r="AK147" s="118" t="s">
        <v>39</v>
      </c>
      <c r="AL147" s="120">
        <v>104.54</v>
      </c>
      <c r="AM147" s="118" t="s">
        <v>39</v>
      </c>
      <c r="AN147" s="117">
        <v>96.4</v>
      </c>
      <c r="AO147" s="118" t="s">
        <v>39</v>
      </c>
      <c r="AP147" s="120">
        <v>99.39</v>
      </c>
      <c r="AQ147" s="118" t="s">
        <v>39</v>
      </c>
      <c r="AR147" s="120">
        <v>93.47</v>
      </c>
      <c r="AS147" s="118" t="s">
        <v>39</v>
      </c>
      <c r="AT147" s="120">
        <v>94.78</v>
      </c>
      <c r="AU147" s="118" t="s">
        <v>40</v>
      </c>
      <c r="AV147" s="118" t="s">
        <v>36</v>
      </c>
      <c r="AW147" s="118" t="s">
        <v>39</v>
      </c>
      <c r="AX147" s="118" t="s">
        <v>36</v>
      </c>
      <c r="AY147" s="118" t="s">
        <v>39</v>
      </c>
    </row>
    <row r="148" spans="1:51" x14ac:dyDescent="0.2">
      <c r="A148" s="106" t="s">
        <v>12</v>
      </c>
      <c r="B148" s="110">
        <v>969.9</v>
      </c>
      <c r="C148" s="108" t="s">
        <v>39</v>
      </c>
      <c r="D148" s="110">
        <v>958.2</v>
      </c>
      <c r="E148" s="108" t="s">
        <v>39</v>
      </c>
      <c r="F148" s="110">
        <v>972.8</v>
      </c>
      <c r="G148" s="108" t="s">
        <v>39</v>
      </c>
      <c r="H148" s="110">
        <v>956.4</v>
      </c>
      <c r="I148" s="108" t="s">
        <v>39</v>
      </c>
      <c r="J148" s="110">
        <v>1008.6</v>
      </c>
      <c r="K148" s="108" t="s">
        <v>39</v>
      </c>
      <c r="L148" s="110">
        <v>1091.8</v>
      </c>
      <c r="M148" s="108" t="s">
        <v>39</v>
      </c>
      <c r="N148" s="110">
        <v>1205.0999999999999</v>
      </c>
      <c r="O148" s="108" t="s">
        <v>39</v>
      </c>
      <c r="P148" s="110">
        <v>1188.0999999999999</v>
      </c>
      <c r="Q148" s="108" t="s">
        <v>39</v>
      </c>
      <c r="R148" s="110">
        <v>1169.9000000000001</v>
      </c>
      <c r="S148" s="108" t="s">
        <v>39</v>
      </c>
      <c r="T148" s="110">
        <v>1167.5999999999999</v>
      </c>
      <c r="U148" s="108" t="s">
        <v>39</v>
      </c>
      <c r="V148" s="110">
        <v>1173.4000000000001</v>
      </c>
      <c r="W148" s="108" t="s">
        <v>39</v>
      </c>
      <c r="X148" s="110">
        <v>1158</v>
      </c>
      <c r="Y148" s="108" t="s">
        <v>39</v>
      </c>
      <c r="Z148" s="110">
        <v>1178.0999999999999</v>
      </c>
      <c r="AA148" s="108" t="s">
        <v>39</v>
      </c>
      <c r="AB148" s="110">
        <v>1207.9000000000001</v>
      </c>
      <c r="AC148" s="108" t="s">
        <v>39</v>
      </c>
      <c r="AD148" s="110">
        <v>1209.0999999999999</v>
      </c>
      <c r="AE148" s="108" t="s">
        <v>39</v>
      </c>
      <c r="AF148" s="110">
        <v>1229.8</v>
      </c>
      <c r="AG148" s="108" t="s">
        <v>39</v>
      </c>
      <c r="AH148" s="110">
        <v>1288</v>
      </c>
      <c r="AI148" s="108" t="s">
        <v>39</v>
      </c>
      <c r="AJ148" s="110">
        <v>1289.7</v>
      </c>
      <c r="AK148" s="108" t="s">
        <v>39</v>
      </c>
      <c r="AL148" s="110">
        <v>1294.8</v>
      </c>
      <c r="AM148" s="108" t="s">
        <v>39</v>
      </c>
      <c r="AN148" s="110">
        <v>1318.6</v>
      </c>
      <c r="AO148" s="108" t="s">
        <v>39</v>
      </c>
      <c r="AP148" s="110">
        <v>1333.5</v>
      </c>
      <c r="AQ148" s="108" t="s">
        <v>39</v>
      </c>
      <c r="AR148" s="110">
        <v>1362.2</v>
      </c>
      <c r="AS148" s="108" t="s">
        <v>39</v>
      </c>
      <c r="AT148" s="110">
        <v>1356.7</v>
      </c>
      <c r="AU148" s="108" t="s">
        <v>39</v>
      </c>
      <c r="AV148" s="108" t="s">
        <v>36</v>
      </c>
      <c r="AW148" s="108" t="s">
        <v>39</v>
      </c>
      <c r="AX148" s="108" t="s">
        <v>36</v>
      </c>
      <c r="AY148" s="108" t="s">
        <v>39</v>
      </c>
    </row>
    <row r="149" spans="1:51" x14ac:dyDescent="0.2">
      <c r="A149" s="106" t="s">
        <v>13</v>
      </c>
      <c r="B149" s="117">
        <v>1681.7</v>
      </c>
      <c r="C149" s="118" t="s">
        <v>48</v>
      </c>
      <c r="D149" s="118" t="s">
        <v>36</v>
      </c>
      <c r="E149" s="118" t="s">
        <v>48</v>
      </c>
      <c r="F149" s="118" t="s">
        <v>36</v>
      </c>
      <c r="G149" s="118" t="s">
        <v>48</v>
      </c>
      <c r="H149" s="117">
        <v>1518.9</v>
      </c>
      <c r="I149" s="118" t="s">
        <v>53</v>
      </c>
      <c r="J149" s="117">
        <v>1610.4</v>
      </c>
      <c r="K149" s="118" t="s">
        <v>39</v>
      </c>
      <c r="L149" s="117">
        <v>1900.5</v>
      </c>
      <c r="M149" s="118" t="s">
        <v>39</v>
      </c>
      <c r="N149" s="117">
        <v>1876.6</v>
      </c>
      <c r="O149" s="118" t="s">
        <v>39</v>
      </c>
      <c r="P149" s="117">
        <v>1833.4</v>
      </c>
      <c r="Q149" s="118" t="s">
        <v>39</v>
      </c>
      <c r="R149" s="117">
        <v>1859.3</v>
      </c>
      <c r="S149" s="118" t="s">
        <v>39</v>
      </c>
      <c r="T149" s="117">
        <v>2051.5</v>
      </c>
      <c r="U149" s="118" t="s">
        <v>39</v>
      </c>
      <c r="V149" s="117">
        <v>2125.1999999999998</v>
      </c>
      <c r="W149" s="118" t="s">
        <v>39</v>
      </c>
      <c r="X149" s="117">
        <v>2183.5</v>
      </c>
      <c r="Y149" s="118" t="s">
        <v>39</v>
      </c>
      <c r="Z149" s="117">
        <v>2258.1999999999998</v>
      </c>
      <c r="AA149" s="118" t="s">
        <v>39</v>
      </c>
      <c r="AB149" s="117">
        <v>2288.3000000000002</v>
      </c>
      <c r="AC149" s="118" t="s">
        <v>39</v>
      </c>
      <c r="AD149" s="117">
        <v>2348</v>
      </c>
      <c r="AE149" s="118" t="s">
        <v>39</v>
      </c>
      <c r="AF149" s="120">
        <v>2169.8200000000002</v>
      </c>
      <c r="AG149" s="118" t="s">
        <v>39</v>
      </c>
      <c r="AH149" s="120">
        <v>2140.56</v>
      </c>
      <c r="AI149" s="118" t="s">
        <v>39</v>
      </c>
      <c r="AJ149" s="117">
        <v>2101.5</v>
      </c>
      <c r="AK149" s="118" t="s">
        <v>39</v>
      </c>
      <c r="AL149" s="120">
        <v>2113.2800000000002</v>
      </c>
      <c r="AM149" s="118" t="s">
        <v>39</v>
      </c>
      <c r="AN149" s="117">
        <v>2209.9</v>
      </c>
      <c r="AO149" s="118" t="s">
        <v>39</v>
      </c>
      <c r="AP149" s="120">
        <v>2247.33</v>
      </c>
      <c r="AQ149" s="118" t="s">
        <v>39</v>
      </c>
      <c r="AR149" s="120">
        <v>2277.0300000000002</v>
      </c>
      <c r="AS149" s="118" t="s">
        <v>39</v>
      </c>
      <c r="AT149" s="120">
        <v>2290.44</v>
      </c>
      <c r="AU149" s="118" t="s">
        <v>39</v>
      </c>
      <c r="AV149" s="118" t="s">
        <v>36</v>
      </c>
      <c r="AW149" s="118" t="s">
        <v>39</v>
      </c>
      <c r="AX149" s="118" t="s">
        <v>36</v>
      </c>
      <c r="AY149" s="118" t="s">
        <v>39</v>
      </c>
    </row>
    <row r="150" spans="1:51" x14ac:dyDescent="0.2">
      <c r="A150" s="106" t="s">
        <v>15</v>
      </c>
      <c r="B150" s="110">
        <v>67.900000000000006</v>
      </c>
      <c r="C150" s="108" t="s">
        <v>39</v>
      </c>
      <c r="D150" s="110">
        <v>61.4</v>
      </c>
      <c r="E150" s="108" t="s">
        <v>39</v>
      </c>
      <c r="F150" s="110">
        <v>61.5</v>
      </c>
      <c r="G150" s="108" t="s">
        <v>39</v>
      </c>
      <c r="H150" s="110">
        <v>61.9</v>
      </c>
      <c r="I150" s="108" t="s">
        <v>39</v>
      </c>
      <c r="J150" s="110">
        <v>61.6</v>
      </c>
      <c r="K150" s="108" t="s">
        <v>39</v>
      </c>
      <c r="L150" s="110">
        <v>60</v>
      </c>
      <c r="M150" s="108" t="s">
        <v>39</v>
      </c>
      <c r="N150" s="110">
        <v>59.9</v>
      </c>
      <c r="O150" s="108" t="s">
        <v>39</v>
      </c>
      <c r="P150" s="110">
        <v>61.1</v>
      </c>
      <c r="Q150" s="108" t="s">
        <v>39</v>
      </c>
      <c r="R150" s="110">
        <v>61.7</v>
      </c>
      <c r="S150" s="108" t="s">
        <v>39</v>
      </c>
      <c r="T150" s="110">
        <v>61.8</v>
      </c>
      <c r="U150" s="108" t="s">
        <v>39</v>
      </c>
      <c r="V150" s="109">
        <v>61.96</v>
      </c>
      <c r="W150" s="108" t="s">
        <v>39</v>
      </c>
      <c r="X150" s="109">
        <v>62.14</v>
      </c>
      <c r="Y150" s="108" t="s">
        <v>39</v>
      </c>
      <c r="Z150" s="109">
        <v>62.56</v>
      </c>
      <c r="AA150" s="108" t="s">
        <v>39</v>
      </c>
      <c r="AB150" s="109">
        <v>62.61</v>
      </c>
      <c r="AC150" s="108" t="s">
        <v>39</v>
      </c>
      <c r="AD150" s="110">
        <v>62.7</v>
      </c>
      <c r="AE150" s="108" t="s">
        <v>39</v>
      </c>
      <c r="AF150" s="110">
        <v>62.9</v>
      </c>
      <c r="AG150" s="108" t="s">
        <v>39</v>
      </c>
      <c r="AH150" s="109">
        <v>61.98</v>
      </c>
      <c r="AI150" s="108" t="s">
        <v>39</v>
      </c>
      <c r="AJ150" s="109">
        <v>62.18</v>
      </c>
      <c r="AK150" s="108" t="s">
        <v>39</v>
      </c>
      <c r="AL150" s="109">
        <v>62.28</v>
      </c>
      <c r="AM150" s="108" t="s">
        <v>39</v>
      </c>
      <c r="AN150" s="109">
        <v>62.14</v>
      </c>
      <c r="AO150" s="108" t="s">
        <v>39</v>
      </c>
      <c r="AP150" s="109">
        <v>62.32</v>
      </c>
      <c r="AQ150" s="108" t="s">
        <v>39</v>
      </c>
      <c r="AR150" s="109">
        <v>62.71</v>
      </c>
      <c r="AS150" s="108" t="s">
        <v>39</v>
      </c>
      <c r="AT150" s="109">
        <v>62.31</v>
      </c>
      <c r="AU150" s="108" t="s">
        <v>39</v>
      </c>
      <c r="AV150" s="108" t="s">
        <v>36</v>
      </c>
      <c r="AW150" s="108" t="s">
        <v>39</v>
      </c>
      <c r="AX150" s="108" t="s">
        <v>36</v>
      </c>
      <c r="AY150" s="108" t="s">
        <v>39</v>
      </c>
    </row>
    <row r="151" spans="1:51" x14ac:dyDescent="0.2">
      <c r="A151" s="106" t="s">
        <v>16</v>
      </c>
      <c r="B151" s="117">
        <v>4499.8</v>
      </c>
      <c r="C151" s="118" t="s">
        <v>39</v>
      </c>
      <c r="D151" s="117">
        <v>4516.1000000000004</v>
      </c>
      <c r="E151" s="118" t="s">
        <v>39</v>
      </c>
      <c r="F151" s="117">
        <v>4958.7</v>
      </c>
      <c r="G151" s="118" t="s">
        <v>39</v>
      </c>
      <c r="H151" s="117">
        <v>4497.7</v>
      </c>
      <c r="I151" s="118" t="s">
        <v>39</v>
      </c>
      <c r="J151" s="117">
        <v>4499.6000000000004</v>
      </c>
      <c r="K151" s="118" t="s">
        <v>39</v>
      </c>
      <c r="L151" s="117">
        <v>4503</v>
      </c>
      <c r="M151" s="118" t="s">
        <v>39</v>
      </c>
      <c r="N151" s="117">
        <v>4500</v>
      </c>
      <c r="O151" s="118" t="s">
        <v>39</v>
      </c>
      <c r="P151" s="117">
        <v>4493.8</v>
      </c>
      <c r="Q151" s="118" t="s">
        <v>39</v>
      </c>
      <c r="R151" s="117">
        <v>4487.8</v>
      </c>
      <c r="S151" s="118" t="s">
        <v>39</v>
      </c>
      <c r="T151" s="117">
        <v>4487.3999999999996</v>
      </c>
      <c r="U151" s="118" t="s">
        <v>39</v>
      </c>
      <c r="V151" s="120">
        <v>4308.38</v>
      </c>
      <c r="W151" s="118" t="s">
        <v>39</v>
      </c>
      <c r="X151" s="120">
        <v>4313.57</v>
      </c>
      <c r="Y151" s="118" t="s">
        <v>39</v>
      </c>
      <c r="Z151" s="120">
        <v>4314.97</v>
      </c>
      <c r="AA151" s="118" t="s">
        <v>39</v>
      </c>
      <c r="AB151" s="120">
        <v>4325.71</v>
      </c>
      <c r="AC151" s="118" t="s">
        <v>39</v>
      </c>
      <c r="AD151" s="120">
        <v>4331.33</v>
      </c>
      <c r="AE151" s="118" t="s">
        <v>39</v>
      </c>
      <c r="AF151" s="117">
        <v>4331.7</v>
      </c>
      <c r="AG151" s="118" t="s">
        <v>39</v>
      </c>
      <c r="AH151" s="120">
        <v>4332.38</v>
      </c>
      <c r="AI151" s="118" t="s">
        <v>39</v>
      </c>
      <c r="AJ151" s="120">
        <v>4325.38</v>
      </c>
      <c r="AK151" s="118" t="s">
        <v>39</v>
      </c>
      <c r="AL151" s="117">
        <v>4333.7</v>
      </c>
      <c r="AM151" s="118" t="s">
        <v>39</v>
      </c>
      <c r="AN151" s="120">
        <v>4309.6400000000003</v>
      </c>
      <c r="AO151" s="118" t="s">
        <v>39</v>
      </c>
      <c r="AP151" s="120">
        <v>4101.7700000000004</v>
      </c>
      <c r="AQ151" s="118" t="s">
        <v>39</v>
      </c>
      <c r="AR151" s="120">
        <v>4141.84</v>
      </c>
      <c r="AS151" s="118" t="s">
        <v>39</v>
      </c>
      <c r="AT151" s="120">
        <v>4159.8100000000004</v>
      </c>
      <c r="AU151" s="118" t="s">
        <v>39</v>
      </c>
      <c r="AV151" s="118" t="s">
        <v>36</v>
      </c>
      <c r="AW151" s="118" t="s">
        <v>39</v>
      </c>
      <c r="AX151" s="118" t="s">
        <v>36</v>
      </c>
      <c r="AY151" s="118" t="s">
        <v>39</v>
      </c>
    </row>
    <row r="152" spans="1:51" x14ac:dyDescent="0.2">
      <c r="A152" s="106" t="s">
        <v>17</v>
      </c>
      <c r="B152" s="110">
        <v>8.6999999999999993</v>
      </c>
      <c r="C152" s="108" t="s">
        <v>39</v>
      </c>
      <c r="D152" s="110">
        <v>8.6999999999999993</v>
      </c>
      <c r="E152" s="108" t="s">
        <v>39</v>
      </c>
      <c r="F152" s="110">
        <v>8.6</v>
      </c>
      <c r="G152" s="108" t="s">
        <v>39</v>
      </c>
      <c r="H152" s="109">
        <v>9.2899999999999991</v>
      </c>
      <c r="I152" s="108" t="s">
        <v>39</v>
      </c>
      <c r="J152" s="109">
        <v>9.2899999999999991</v>
      </c>
      <c r="K152" s="108" t="s">
        <v>39</v>
      </c>
      <c r="L152" s="110">
        <v>8.1999999999999993</v>
      </c>
      <c r="M152" s="108" t="s">
        <v>39</v>
      </c>
      <c r="N152" s="110">
        <v>8.1999999999999993</v>
      </c>
      <c r="O152" s="108" t="s">
        <v>39</v>
      </c>
      <c r="P152" s="109">
        <v>8.02</v>
      </c>
      <c r="Q152" s="108" t="s">
        <v>39</v>
      </c>
      <c r="R152" s="109">
        <v>8.02</v>
      </c>
      <c r="S152" s="108" t="s">
        <v>39</v>
      </c>
      <c r="T152" s="109">
        <v>8.02</v>
      </c>
      <c r="U152" s="108" t="s">
        <v>39</v>
      </c>
      <c r="V152" s="109">
        <v>9.08</v>
      </c>
      <c r="W152" s="108" t="s">
        <v>39</v>
      </c>
      <c r="X152" s="109">
        <v>9.08</v>
      </c>
      <c r="Y152" s="108" t="s">
        <v>39</v>
      </c>
      <c r="Z152" s="109">
        <v>9.08</v>
      </c>
      <c r="AA152" s="108" t="s">
        <v>39</v>
      </c>
      <c r="AB152" s="109">
        <v>8.9700000000000006</v>
      </c>
      <c r="AC152" s="108" t="s">
        <v>39</v>
      </c>
      <c r="AD152" s="109">
        <v>8.9700000000000006</v>
      </c>
      <c r="AE152" s="108" t="s">
        <v>39</v>
      </c>
      <c r="AF152" s="109">
        <v>8.9700000000000006</v>
      </c>
      <c r="AG152" s="108" t="s">
        <v>39</v>
      </c>
      <c r="AH152" s="109">
        <v>9.23</v>
      </c>
      <c r="AI152" s="108" t="s">
        <v>39</v>
      </c>
      <c r="AJ152" s="109">
        <v>9.23</v>
      </c>
      <c r="AK152" s="108" t="s">
        <v>39</v>
      </c>
      <c r="AL152" s="109">
        <v>9.23</v>
      </c>
      <c r="AM152" s="108" t="s">
        <v>39</v>
      </c>
      <c r="AN152" s="109">
        <v>9.23</v>
      </c>
      <c r="AO152" s="108" t="s">
        <v>39</v>
      </c>
      <c r="AP152" s="109">
        <v>7.77</v>
      </c>
      <c r="AQ152" s="108" t="s">
        <v>39</v>
      </c>
      <c r="AR152" s="109">
        <v>7.78</v>
      </c>
      <c r="AS152" s="108" t="s">
        <v>39</v>
      </c>
      <c r="AT152" s="109">
        <v>7.78</v>
      </c>
      <c r="AU152" s="108" t="s">
        <v>39</v>
      </c>
      <c r="AV152" s="108" t="s">
        <v>36</v>
      </c>
      <c r="AW152" s="108" t="s">
        <v>39</v>
      </c>
      <c r="AX152" s="108" t="s">
        <v>36</v>
      </c>
      <c r="AY152" s="108" t="s">
        <v>39</v>
      </c>
    </row>
    <row r="153" spans="1:51" x14ac:dyDescent="0.2">
      <c r="A153" s="106" t="s">
        <v>14</v>
      </c>
      <c r="B153" s="117">
        <v>1018.4</v>
      </c>
      <c r="C153" s="118" t="s">
        <v>39</v>
      </c>
      <c r="D153" s="117">
        <v>1004.8</v>
      </c>
      <c r="E153" s="118" t="s">
        <v>39</v>
      </c>
      <c r="F153" s="117">
        <v>1011.2</v>
      </c>
      <c r="G153" s="118" t="s">
        <v>39</v>
      </c>
      <c r="H153" s="117">
        <v>1087.0999999999999</v>
      </c>
      <c r="I153" s="118" t="s">
        <v>39</v>
      </c>
      <c r="J153" s="117">
        <v>1116.5999999999999</v>
      </c>
      <c r="K153" s="118" t="s">
        <v>39</v>
      </c>
      <c r="L153" s="117">
        <v>1099.3</v>
      </c>
      <c r="M153" s="118" t="s">
        <v>39</v>
      </c>
      <c r="N153" s="117">
        <v>1054.0999999999999</v>
      </c>
      <c r="O153" s="118" t="s">
        <v>39</v>
      </c>
      <c r="P153" s="117">
        <v>1040.5</v>
      </c>
      <c r="Q153" s="118" t="s">
        <v>39</v>
      </c>
      <c r="R153" s="117">
        <v>1056.4000000000001</v>
      </c>
      <c r="S153" s="118" t="s">
        <v>39</v>
      </c>
      <c r="T153" s="117">
        <v>1044.4000000000001</v>
      </c>
      <c r="U153" s="118" t="s">
        <v>39</v>
      </c>
      <c r="V153" s="120">
        <v>1012.35</v>
      </c>
      <c r="W153" s="118" t="s">
        <v>39</v>
      </c>
      <c r="X153" s="120">
        <v>995.78</v>
      </c>
      <c r="Y153" s="118" t="s">
        <v>39</v>
      </c>
      <c r="Z153" s="117">
        <v>1001</v>
      </c>
      <c r="AA153" s="118" t="s">
        <v>39</v>
      </c>
      <c r="AB153" s="117">
        <v>1028.5999999999999</v>
      </c>
      <c r="AC153" s="118" t="s">
        <v>39</v>
      </c>
      <c r="AD153" s="117">
        <v>1035.5</v>
      </c>
      <c r="AE153" s="118" t="s">
        <v>39</v>
      </c>
      <c r="AF153" s="120">
        <v>1033.03</v>
      </c>
      <c r="AG153" s="118" t="s">
        <v>39</v>
      </c>
      <c r="AH153" s="120">
        <v>1028.17</v>
      </c>
      <c r="AI153" s="118" t="s">
        <v>39</v>
      </c>
      <c r="AJ153" s="120">
        <v>1036.69</v>
      </c>
      <c r="AK153" s="118" t="s">
        <v>39</v>
      </c>
      <c r="AL153" s="120">
        <v>1020.79</v>
      </c>
      <c r="AM153" s="118" t="s">
        <v>39</v>
      </c>
      <c r="AN153" s="117">
        <v>1011.1</v>
      </c>
      <c r="AO153" s="118" t="s">
        <v>39</v>
      </c>
      <c r="AP153" s="120">
        <v>1004.83</v>
      </c>
      <c r="AQ153" s="118" t="s">
        <v>39</v>
      </c>
      <c r="AR153" s="120">
        <v>1003.45</v>
      </c>
      <c r="AS153" s="118" t="s">
        <v>39</v>
      </c>
      <c r="AT153" s="120">
        <v>1003.75</v>
      </c>
      <c r="AU153" s="118" t="s">
        <v>39</v>
      </c>
      <c r="AV153" s="118" t="s">
        <v>36</v>
      </c>
      <c r="AW153" s="118" t="s">
        <v>39</v>
      </c>
      <c r="AX153" s="118" t="s">
        <v>36</v>
      </c>
      <c r="AY153" s="118" t="s">
        <v>39</v>
      </c>
    </row>
    <row r="154" spans="1:51" x14ac:dyDescent="0.2">
      <c r="A154" s="106" t="s">
        <v>18</v>
      </c>
      <c r="B154" s="110">
        <v>1381.1</v>
      </c>
      <c r="C154" s="108" t="s">
        <v>39</v>
      </c>
      <c r="D154" s="110">
        <v>1379</v>
      </c>
      <c r="E154" s="108" t="s">
        <v>39</v>
      </c>
      <c r="F154" s="110">
        <v>1378.4</v>
      </c>
      <c r="G154" s="108" t="s">
        <v>39</v>
      </c>
      <c r="H154" s="110">
        <v>1379.3</v>
      </c>
      <c r="I154" s="108" t="s">
        <v>39</v>
      </c>
      <c r="J154" s="110">
        <v>1378</v>
      </c>
      <c r="K154" s="108" t="s">
        <v>39</v>
      </c>
      <c r="L154" s="110">
        <v>1379.4</v>
      </c>
      <c r="M154" s="108" t="s">
        <v>39</v>
      </c>
      <c r="N154" s="110">
        <v>1376.8</v>
      </c>
      <c r="O154" s="108" t="s">
        <v>39</v>
      </c>
      <c r="P154" s="110">
        <v>1375.5</v>
      </c>
      <c r="Q154" s="108" t="s">
        <v>39</v>
      </c>
      <c r="R154" s="110">
        <v>1368.4</v>
      </c>
      <c r="S154" s="108" t="s">
        <v>39</v>
      </c>
      <c r="T154" s="110">
        <v>1365.9</v>
      </c>
      <c r="U154" s="108" t="s">
        <v>39</v>
      </c>
      <c r="V154" s="109">
        <v>1363.79</v>
      </c>
      <c r="W154" s="108" t="s">
        <v>39</v>
      </c>
      <c r="X154" s="109">
        <v>1359.69</v>
      </c>
      <c r="Y154" s="108" t="s">
        <v>39</v>
      </c>
      <c r="Z154" s="109">
        <v>1355.12</v>
      </c>
      <c r="AA154" s="108" t="s">
        <v>39</v>
      </c>
      <c r="AB154" s="109">
        <v>1353.97</v>
      </c>
      <c r="AC154" s="108" t="s">
        <v>39</v>
      </c>
      <c r="AD154" s="109">
        <v>1351.66</v>
      </c>
      <c r="AE154" s="108" t="s">
        <v>39</v>
      </c>
      <c r="AF154" s="109">
        <v>1346.02</v>
      </c>
      <c r="AG154" s="108" t="s">
        <v>39</v>
      </c>
      <c r="AH154" s="109">
        <v>1336.49</v>
      </c>
      <c r="AI154" s="108" t="s">
        <v>39</v>
      </c>
      <c r="AJ154" s="109">
        <v>1328.87</v>
      </c>
      <c r="AK154" s="108" t="s">
        <v>39</v>
      </c>
      <c r="AL154" s="109">
        <v>1327.15</v>
      </c>
      <c r="AM154" s="108" t="s">
        <v>39</v>
      </c>
      <c r="AN154" s="109">
        <v>1325.53</v>
      </c>
      <c r="AO154" s="108" t="s">
        <v>39</v>
      </c>
      <c r="AP154" s="109">
        <v>1321.71</v>
      </c>
      <c r="AQ154" s="108" t="s">
        <v>39</v>
      </c>
      <c r="AR154" s="109">
        <v>1322.92</v>
      </c>
      <c r="AS154" s="108" t="s">
        <v>39</v>
      </c>
      <c r="AT154" s="109">
        <v>1320.59</v>
      </c>
      <c r="AU154" s="108" t="s">
        <v>39</v>
      </c>
      <c r="AV154" s="108" t="s">
        <v>36</v>
      </c>
      <c r="AW154" s="108" t="s">
        <v>39</v>
      </c>
      <c r="AX154" s="108" t="s">
        <v>36</v>
      </c>
      <c r="AY154" s="108" t="s">
        <v>39</v>
      </c>
    </row>
    <row r="155" spans="1:51" x14ac:dyDescent="0.2">
      <c r="A155" s="106" t="s">
        <v>19</v>
      </c>
      <c r="B155" s="117">
        <v>14062.8</v>
      </c>
      <c r="C155" s="118" t="s">
        <v>39</v>
      </c>
      <c r="D155" s="117">
        <v>14045.6</v>
      </c>
      <c r="E155" s="118" t="s">
        <v>39</v>
      </c>
      <c r="F155" s="117">
        <v>13038.3</v>
      </c>
      <c r="G155" s="118" t="s">
        <v>39</v>
      </c>
      <c r="H155" s="117">
        <v>12554</v>
      </c>
      <c r="I155" s="118" t="s">
        <v>39</v>
      </c>
      <c r="J155" s="117">
        <v>12605.5</v>
      </c>
      <c r="K155" s="118" t="s">
        <v>39</v>
      </c>
      <c r="L155" s="117">
        <v>12084.7</v>
      </c>
      <c r="M155" s="118" t="s">
        <v>39</v>
      </c>
      <c r="N155" s="117">
        <v>12357.4</v>
      </c>
      <c r="O155" s="118" t="s">
        <v>39</v>
      </c>
      <c r="P155" s="117">
        <v>11748</v>
      </c>
      <c r="Q155" s="118" t="s">
        <v>39</v>
      </c>
      <c r="R155" s="117">
        <v>11972.7</v>
      </c>
      <c r="S155" s="118" t="s">
        <v>39</v>
      </c>
      <c r="T155" s="117">
        <v>11997.8</v>
      </c>
      <c r="U155" s="118" t="s">
        <v>39</v>
      </c>
      <c r="V155" s="117">
        <v>10877.6</v>
      </c>
      <c r="W155" s="118" t="s">
        <v>39</v>
      </c>
      <c r="X155" s="117">
        <v>11044.4</v>
      </c>
      <c r="Y155" s="118" t="s">
        <v>39</v>
      </c>
      <c r="Z155" s="117">
        <v>10871.4</v>
      </c>
      <c r="AA155" s="118" t="s">
        <v>39</v>
      </c>
      <c r="AB155" s="117">
        <v>10759.6</v>
      </c>
      <c r="AC155" s="118" t="s">
        <v>39</v>
      </c>
      <c r="AD155" s="117">
        <v>10895.1</v>
      </c>
      <c r="AE155" s="118" t="s">
        <v>39</v>
      </c>
      <c r="AF155" s="117">
        <v>10887</v>
      </c>
      <c r="AG155" s="118" t="s">
        <v>39</v>
      </c>
      <c r="AH155" s="117">
        <v>10805.6</v>
      </c>
      <c r="AI155" s="118" t="s">
        <v>39</v>
      </c>
      <c r="AJ155" s="117">
        <v>10914.9</v>
      </c>
      <c r="AK155" s="118" t="s">
        <v>39</v>
      </c>
      <c r="AL155" s="120">
        <v>11009.21</v>
      </c>
      <c r="AM155" s="118" t="s">
        <v>39</v>
      </c>
      <c r="AN155" s="120">
        <v>11054.84</v>
      </c>
      <c r="AO155" s="118" t="s">
        <v>39</v>
      </c>
      <c r="AP155" s="120">
        <v>11149.64</v>
      </c>
      <c r="AQ155" s="118" t="s">
        <v>39</v>
      </c>
      <c r="AR155" s="120">
        <v>11078.76</v>
      </c>
      <c r="AS155" s="118" t="s">
        <v>39</v>
      </c>
      <c r="AT155" s="120">
        <v>11164.92</v>
      </c>
      <c r="AU155" s="118" t="s">
        <v>39</v>
      </c>
      <c r="AV155" s="118" t="s">
        <v>36</v>
      </c>
      <c r="AW155" s="118" t="s">
        <v>39</v>
      </c>
      <c r="AX155" s="118" t="s">
        <v>36</v>
      </c>
      <c r="AY155" s="118" t="s">
        <v>39</v>
      </c>
    </row>
    <row r="156" spans="1:51" x14ac:dyDescent="0.2">
      <c r="A156" s="106" t="s">
        <v>20</v>
      </c>
      <c r="B156" s="109">
        <v>1728.91</v>
      </c>
      <c r="C156" s="108" t="s">
        <v>39</v>
      </c>
      <c r="D156" s="109">
        <v>1607.44</v>
      </c>
      <c r="E156" s="108" t="s">
        <v>39</v>
      </c>
      <c r="F156" s="109">
        <v>1615.27</v>
      </c>
      <c r="G156" s="108" t="s">
        <v>39</v>
      </c>
      <c r="H156" s="110">
        <v>1531.6</v>
      </c>
      <c r="I156" s="108" t="s">
        <v>39</v>
      </c>
      <c r="J156" s="109">
        <v>1461.65</v>
      </c>
      <c r="K156" s="108" t="s">
        <v>39</v>
      </c>
      <c r="L156" s="109">
        <v>1283.94</v>
      </c>
      <c r="M156" s="108" t="s">
        <v>39</v>
      </c>
      <c r="N156" s="109">
        <v>1220.53</v>
      </c>
      <c r="O156" s="108" t="s">
        <v>39</v>
      </c>
      <c r="P156" s="109">
        <v>1127.3499999999999</v>
      </c>
      <c r="Q156" s="108" t="s">
        <v>39</v>
      </c>
      <c r="R156" s="109">
        <v>1199.82</v>
      </c>
      <c r="S156" s="108" t="s">
        <v>39</v>
      </c>
      <c r="T156" s="110">
        <v>1181.3</v>
      </c>
      <c r="U156" s="108" t="s">
        <v>39</v>
      </c>
      <c r="V156" s="109">
        <v>1128.96</v>
      </c>
      <c r="W156" s="108" t="s">
        <v>39</v>
      </c>
      <c r="X156" s="109">
        <v>1109.24</v>
      </c>
      <c r="Y156" s="108" t="s">
        <v>39</v>
      </c>
      <c r="Z156" s="109">
        <v>1107.3699999999999</v>
      </c>
      <c r="AA156" s="108" t="s">
        <v>39</v>
      </c>
      <c r="AB156" s="109">
        <v>1138.52</v>
      </c>
      <c r="AC156" s="108" t="s">
        <v>39</v>
      </c>
      <c r="AD156" s="109">
        <v>1098.1300000000001</v>
      </c>
      <c r="AE156" s="108" t="s">
        <v>39</v>
      </c>
      <c r="AF156" s="109">
        <v>1069.96</v>
      </c>
      <c r="AG156" s="108" t="s">
        <v>39</v>
      </c>
      <c r="AH156" s="109">
        <v>980.54</v>
      </c>
      <c r="AI156" s="108" t="s">
        <v>39</v>
      </c>
      <c r="AJ156" s="109">
        <v>986.77</v>
      </c>
      <c r="AK156" s="108" t="s">
        <v>39</v>
      </c>
      <c r="AL156" s="109">
        <v>960.44</v>
      </c>
      <c r="AM156" s="108" t="s">
        <v>39</v>
      </c>
      <c r="AN156" s="109">
        <v>997.76</v>
      </c>
      <c r="AO156" s="108" t="s">
        <v>39</v>
      </c>
      <c r="AP156" s="109">
        <v>972.91</v>
      </c>
      <c r="AQ156" s="108" t="s">
        <v>39</v>
      </c>
      <c r="AR156" s="109">
        <v>967.77</v>
      </c>
      <c r="AS156" s="108" t="s">
        <v>39</v>
      </c>
      <c r="AT156" s="109">
        <v>932.56</v>
      </c>
      <c r="AU156" s="108" t="s">
        <v>39</v>
      </c>
      <c r="AV156" s="108" t="s">
        <v>36</v>
      </c>
      <c r="AW156" s="108" t="s">
        <v>39</v>
      </c>
      <c r="AX156" s="108" t="s">
        <v>36</v>
      </c>
      <c r="AY156" s="108" t="s">
        <v>39</v>
      </c>
    </row>
    <row r="157" spans="1:51" x14ac:dyDescent="0.2">
      <c r="A157" s="106" t="s">
        <v>21</v>
      </c>
      <c r="B157" s="120">
        <v>9365.7900000000009</v>
      </c>
      <c r="C157" s="118" t="s">
        <v>39</v>
      </c>
      <c r="D157" s="120">
        <v>9371.93</v>
      </c>
      <c r="E157" s="118" t="s">
        <v>39</v>
      </c>
      <c r="F157" s="120">
        <v>9377.01</v>
      </c>
      <c r="G157" s="118" t="s">
        <v>39</v>
      </c>
      <c r="H157" s="120">
        <v>9378.44</v>
      </c>
      <c r="I157" s="118" t="s">
        <v>39</v>
      </c>
      <c r="J157" s="120">
        <v>8914.98</v>
      </c>
      <c r="K157" s="118" t="s">
        <v>39</v>
      </c>
      <c r="L157" s="120">
        <v>8985.32</v>
      </c>
      <c r="M157" s="118" t="s">
        <v>39</v>
      </c>
      <c r="N157" s="120">
        <v>8939.41</v>
      </c>
      <c r="O157" s="118" t="s">
        <v>39</v>
      </c>
      <c r="P157" s="120">
        <v>8675.24</v>
      </c>
      <c r="Q157" s="118" t="s">
        <v>39</v>
      </c>
      <c r="R157" s="120">
        <v>8720.7099999999991</v>
      </c>
      <c r="S157" s="118" t="s">
        <v>39</v>
      </c>
      <c r="T157" s="120">
        <v>8788.93</v>
      </c>
      <c r="U157" s="118" t="s">
        <v>39</v>
      </c>
      <c r="V157" s="120">
        <v>9146.4599999999991</v>
      </c>
      <c r="W157" s="118" t="s">
        <v>39</v>
      </c>
      <c r="X157" s="120">
        <v>8994.77</v>
      </c>
      <c r="Y157" s="118" t="s">
        <v>39</v>
      </c>
      <c r="Z157" s="120">
        <v>8797.65</v>
      </c>
      <c r="AA157" s="118" t="s">
        <v>39</v>
      </c>
      <c r="AB157" s="120">
        <v>8746.3799999999992</v>
      </c>
      <c r="AC157" s="118" t="s">
        <v>39</v>
      </c>
      <c r="AD157" s="120">
        <v>8777.5400000000009</v>
      </c>
      <c r="AE157" s="118" t="s">
        <v>39</v>
      </c>
      <c r="AF157" s="120">
        <v>8778.19</v>
      </c>
      <c r="AG157" s="118" t="s">
        <v>39</v>
      </c>
      <c r="AH157" s="120">
        <v>8582.0300000000007</v>
      </c>
      <c r="AI157" s="118" t="s">
        <v>39</v>
      </c>
      <c r="AJ157" s="120">
        <v>8543.26</v>
      </c>
      <c r="AK157" s="118" t="s">
        <v>39</v>
      </c>
      <c r="AL157" s="120">
        <v>8685.6299999999992</v>
      </c>
      <c r="AM157" s="118" t="s">
        <v>39</v>
      </c>
      <c r="AN157" s="120">
        <v>8966.31</v>
      </c>
      <c r="AO157" s="118" t="s">
        <v>39</v>
      </c>
      <c r="AP157" s="120">
        <v>8482.86</v>
      </c>
      <c r="AQ157" s="118" t="s">
        <v>39</v>
      </c>
      <c r="AR157" s="120">
        <v>8587.74</v>
      </c>
      <c r="AS157" s="118" t="s">
        <v>39</v>
      </c>
      <c r="AT157" s="120">
        <v>8210.7199999999993</v>
      </c>
      <c r="AU157" s="118" t="s">
        <v>39</v>
      </c>
      <c r="AV157" s="118" t="s">
        <v>36</v>
      </c>
      <c r="AW157" s="118" t="s">
        <v>39</v>
      </c>
      <c r="AX157" s="118" t="s">
        <v>36</v>
      </c>
      <c r="AY157" s="118" t="s">
        <v>39</v>
      </c>
    </row>
    <row r="158" spans="1:51" x14ac:dyDescent="0.2">
      <c r="A158" s="106" t="s">
        <v>22</v>
      </c>
      <c r="B158" s="110">
        <v>176.4</v>
      </c>
      <c r="C158" s="108" t="s">
        <v>39</v>
      </c>
      <c r="D158" s="110">
        <v>172.8</v>
      </c>
      <c r="E158" s="108" t="s">
        <v>39</v>
      </c>
      <c r="F158" s="110">
        <v>168.4</v>
      </c>
      <c r="G158" s="108" t="s">
        <v>39</v>
      </c>
      <c r="H158" s="110">
        <v>173.4</v>
      </c>
      <c r="I158" s="108" t="s">
        <v>39</v>
      </c>
      <c r="J158" s="110">
        <v>175.1</v>
      </c>
      <c r="K158" s="108" t="s">
        <v>39</v>
      </c>
      <c r="L158" s="110">
        <v>178.3</v>
      </c>
      <c r="M158" s="108" t="s">
        <v>39</v>
      </c>
      <c r="N158" s="110">
        <v>178.1</v>
      </c>
      <c r="O158" s="108" t="s">
        <v>39</v>
      </c>
      <c r="P158" s="109">
        <v>175.04</v>
      </c>
      <c r="Q158" s="108" t="s">
        <v>39</v>
      </c>
      <c r="R158" s="110">
        <v>180.3</v>
      </c>
      <c r="S158" s="108" t="s">
        <v>39</v>
      </c>
      <c r="T158" s="109">
        <v>175.19</v>
      </c>
      <c r="U158" s="108" t="s">
        <v>39</v>
      </c>
      <c r="V158" s="109">
        <v>170.14</v>
      </c>
      <c r="W158" s="108" t="s">
        <v>39</v>
      </c>
      <c r="X158" s="109">
        <v>168.74</v>
      </c>
      <c r="Y158" s="108" t="s">
        <v>39</v>
      </c>
      <c r="Z158" s="109">
        <v>171.67</v>
      </c>
      <c r="AA158" s="108" t="s">
        <v>39</v>
      </c>
      <c r="AB158" s="109">
        <v>174.11</v>
      </c>
      <c r="AC158" s="108" t="s">
        <v>39</v>
      </c>
      <c r="AD158" s="109">
        <v>175.07</v>
      </c>
      <c r="AE158" s="108" t="s">
        <v>39</v>
      </c>
      <c r="AF158" s="109">
        <v>171.17</v>
      </c>
      <c r="AG158" s="108" t="s">
        <v>39</v>
      </c>
      <c r="AH158" s="109">
        <v>173.79</v>
      </c>
      <c r="AI158" s="108" t="s">
        <v>39</v>
      </c>
      <c r="AJ158" s="109">
        <v>174.36</v>
      </c>
      <c r="AK158" s="108" t="s">
        <v>39</v>
      </c>
      <c r="AL158" s="109">
        <v>172.98</v>
      </c>
      <c r="AM158" s="108" t="s">
        <v>39</v>
      </c>
      <c r="AN158" s="110">
        <v>174.2</v>
      </c>
      <c r="AO158" s="108" t="s">
        <v>39</v>
      </c>
      <c r="AP158" s="109">
        <v>175.56</v>
      </c>
      <c r="AQ158" s="108" t="s">
        <v>39</v>
      </c>
      <c r="AR158" s="109">
        <v>175.27</v>
      </c>
      <c r="AS158" s="108" t="s">
        <v>39</v>
      </c>
      <c r="AT158" s="109">
        <v>176.71</v>
      </c>
      <c r="AU158" s="108" t="s">
        <v>39</v>
      </c>
      <c r="AV158" s="108" t="s">
        <v>36</v>
      </c>
      <c r="AW158" s="108" t="s">
        <v>39</v>
      </c>
      <c r="AX158" s="108" t="s">
        <v>36</v>
      </c>
      <c r="AY158" s="108" t="s">
        <v>39</v>
      </c>
    </row>
    <row r="159" spans="1:51" x14ac:dyDescent="0.2">
      <c r="A159" s="106" t="s">
        <v>23</v>
      </c>
      <c r="B159" s="117">
        <v>1482.5</v>
      </c>
      <c r="C159" s="118" t="s">
        <v>39</v>
      </c>
      <c r="D159" s="117">
        <v>1409.2</v>
      </c>
      <c r="E159" s="118" t="s">
        <v>39</v>
      </c>
      <c r="F159" s="117">
        <v>1377.5</v>
      </c>
      <c r="G159" s="118" t="s">
        <v>39</v>
      </c>
      <c r="H159" s="117">
        <v>1379.4</v>
      </c>
      <c r="I159" s="118" t="s">
        <v>39</v>
      </c>
      <c r="J159" s="117">
        <v>1360.9</v>
      </c>
      <c r="K159" s="118" t="s">
        <v>39</v>
      </c>
      <c r="L159" s="117">
        <v>1357.2</v>
      </c>
      <c r="M159" s="118" t="s">
        <v>39</v>
      </c>
      <c r="N159" s="117">
        <v>1343.8</v>
      </c>
      <c r="O159" s="118" t="s">
        <v>39</v>
      </c>
      <c r="P159" s="117">
        <v>1343.1</v>
      </c>
      <c r="Q159" s="118" t="s">
        <v>39</v>
      </c>
      <c r="R159" s="117">
        <v>1349.3</v>
      </c>
      <c r="S159" s="118" t="s">
        <v>39</v>
      </c>
      <c r="T159" s="117">
        <v>1351.7</v>
      </c>
      <c r="U159" s="118" t="s">
        <v>39</v>
      </c>
      <c r="V159" s="117">
        <v>1354.3</v>
      </c>
      <c r="W159" s="118" t="s">
        <v>39</v>
      </c>
      <c r="X159" s="117">
        <v>1359.5</v>
      </c>
      <c r="Y159" s="118" t="s">
        <v>39</v>
      </c>
      <c r="Z159" s="120">
        <v>1359.87</v>
      </c>
      <c r="AA159" s="118" t="s">
        <v>39</v>
      </c>
      <c r="AB159" s="120">
        <v>1362.87</v>
      </c>
      <c r="AC159" s="118" t="s">
        <v>39</v>
      </c>
      <c r="AD159" s="120">
        <v>1361.88</v>
      </c>
      <c r="AE159" s="118" t="s">
        <v>39</v>
      </c>
      <c r="AF159" s="117">
        <v>1349.9</v>
      </c>
      <c r="AG159" s="118" t="s">
        <v>39</v>
      </c>
      <c r="AH159" s="120">
        <v>1347.04</v>
      </c>
      <c r="AI159" s="118" t="s">
        <v>39</v>
      </c>
      <c r="AJ159" s="120">
        <v>1342.65</v>
      </c>
      <c r="AK159" s="118" t="s">
        <v>39</v>
      </c>
      <c r="AL159" s="120">
        <v>1347.77</v>
      </c>
      <c r="AM159" s="118" t="s">
        <v>39</v>
      </c>
      <c r="AN159" s="120">
        <v>1349.06</v>
      </c>
      <c r="AO159" s="118" t="s">
        <v>39</v>
      </c>
      <c r="AP159" s="120">
        <v>1346.05</v>
      </c>
      <c r="AQ159" s="118" t="s">
        <v>39</v>
      </c>
      <c r="AR159" s="120">
        <v>1326.48</v>
      </c>
      <c r="AS159" s="118" t="s">
        <v>39</v>
      </c>
      <c r="AT159" s="120">
        <v>1322.97</v>
      </c>
      <c r="AU159" s="118" t="s">
        <v>39</v>
      </c>
      <c r="AV159" s="118" t="s">
        <v>36</v>
      </c>
      <c r="AW159" s="118" t="s">
        <v>39</v>
      </c>
      <c r="AX159" s="118" t="s">
        <v>36</v>
      </c>
      <c r="AY159" s="118" t="s">
        <v>39</v>
      </c>
    </row>
    <row r="160" spans="1:51" x14ac:dyDescent="0.2">
      <c r="A160" s="106" t="s">
        <v>24</v>
      </c>
      <c r="B160" s="110">
        <v>2177.8000000000002</v>
      </c>
      <c r="C160" s="108" t="s">
        <v>39</v>
      </c>
      <c r="D160" s="110">
        <v>2185.1999999999998</v>
      </c>
      <c r="E160" s="108" t="s">
        <v>39</v>
      </c>
      <c r="F160" s="110">
        <v>2216.6999999999998</v>
      </c>
      <c r="G160" s="108" t="s">
        <v>39</v>
      </c>
      <c r="H160" s="110">
        <v>2211.8000000000002</v>
      </c>
      <c r="I160" s="108" t="s">
        <v>39</v>
      </c>
      <c r="J160" s="110">
        <v>2218.8000000000002</v>
      </c>
      <c r="K160" s="108" t="s">
        <v>39</v>
      </c>
      <c r="L160" s="110">
        <v>2234.6999999999998</v>
      </c>
      <c r="M160" s="108" t="s">
        <v>39</v>
      </c>
      <c r="N160" s="110">
        <v>2258.6999999999998</v>
      </c>
      <c r="O160" s="108" t="s">
        <v>39</v>
      </c>
      <c r="P160" s="110">
        <v>2255.3000000000002</v>
      </c>
      <c r="Q160" s="108" t="s">
        <v>39</v>
      </c>
      <c r="R160" s="110">
        <v>2257.4</v>
      </c>
      <c r="S160" s="108" t="s">
        <v>39</v>
      </c>
      <c r="T160" s="110">
        <v>2256.6</v>
      </c>
      <c r="U160" s="108" t="s">
        <v>39</v>
      </c>
      <c r="V160" s="110">
        <v>2253.3000000000002</v>
      </c>
      <c r="W160" s="108" t="s">
        <v>39</v>
      </c>
      <c r="X160" s="110">
        <v>2249.5</v>
      </c>
      <c r="Y160" s="108" t="s">
        <v>39</v>
      </c>
      <c r="Z160" s="110">
        <v>2248.1999999999998</v>
      </c>
      <c r="AA160" s="108" t="s">
        <v>39</v>
      </c>
      <c r="AB160" s="110">
        <v>1969.1</v>
      </c>
      <c r="AC160" s="108" t="s">
        <v>39</v>
      </c>
      <c r="AD160" s="110">
        <v>2231.3000000000002</v>
      </c>
      <c r="AE160" s="108" t="s">
        <v>39</v>
      </c>
      <c r="AF160" s="110">
        <v>2240.9</v>
      </c>
      <c r="AG160" s="108" t="s">
        <v>39</v>
      </c>
      <c r="AH160" s="110">
        <v>2243.9</v>
      </c>
      <c r="AI160" s="108" t="s">
        <v>39</v>
      </c>
      <c r="AJ160" s="110">
        <v>2242.4</v>
      </c>
      <c r="AK160" s="108" t="s">
        <v>39</v>
      </c>
      <c r="AL160" s="110">
        <v>2242.6</v>
      </c>
      <c r="AM160" s="108" t="s">
        <v>39</v>
      </c>
      <c r="AN160" s="110">
        <v>2244.9</v>
      </c>
      <c r="AO160" s="108" t="s">
        <v>39</v>
      </c>
      <c r="AP160" s="110">
        <v>2242.6999999999998</v>
      </c>
      <c r="AQ160" s="108" t="s">
        <v>39</v>
      </c>
      <c r="AR160" s="110">
        <v>2242.8000000000002</v>
      </c>
      <c r="AS160" s="108" t="s">
        <v>39</v>
      </c>
      <c r="AT160" s="110">
        <v>2240.8000000000002</v>
      </c>
      <c r="AU160" s="108" t="s">
        <v>39</v>
      </c>
      <c r="AV160" s="108" t="s">
        <v>36</v>
      </c>
      <c r="AW160" s="108" t="s">
        <v>39</v>
      </c>
      <c r="AX160" s="108" t="s">
        <v>36</v>
      </c>
      <c r="AY160" s="108" t="s">
        <v>39</v>
      </c>
    </row>
    <row r="161" spans="1:51" x14ac:dyDescent="0.2">
      <c r="A161" s="106" t="s">
        <v>25</v>
      </c>
      <c r="B161" s="117">
        <v>2599.3000000000002</v>
      </c>
      <c r="C161" s="118" t="s">
        <v>39</v>
      </c>
      <c r="D161" s="117">
        <v>2678.8</v>
      </c>
      <c r="E161" s="118" t="s">
        <v>39</v>
      </c>
      <c r="F161" s="117">
        <v>2654.5</v>
      </c>
      <c r="G161" s="118" t="s">
        <v>39</v>
      </c>
      <c r="H161" s="117">
        <v>2641.6</v>
      </c>
      <c r="I161" s="118" t="s">
        <v>39</v>
      </c>
      <c r="J161" s="117">
        <v>2645.7</v>
      </c>
      <c r="K161" s="118" t="s">
        <v>39</v>
      </c>
      <c r="L161" s="117">
        <v>2687.1</v>
      </c>
      <c r="M161" s="118" t="s">
        <v>39</v>
      </c>
      <c r="N161" s="117">
        <v>2645.5</v>
      </c>
      <c r="O161" s="118" t="s">
        <v>39</v>
      </c>
      <c r="P161" s="117">
        <v>2631.4</v>
      </c>
      <c r="Q161" s="118" t="s">
        <v>39</v>
      </c>
      <c r="R161" s="117">
        <v>2614.6999999999998</v>
      </c>
      <c r="S161" s="118" t="s">
        <v>39</v>
      </c>
      <c r="T161" s="117">
        <v>2627.7</v>
      </c>
      <c r="U161" s="118" t="s">
        <v>39</v>
      </c>
      <c r="V161" s="117">
        <v>2618.6</v>
      </c>
      <c r="W161" s="118" t="s">
        <v>39</v>
      </c>
      <c r="X161" s="117">
        <v>2604.1</v>
      </c>
      <c r="Y161" s="118" t="s">
        <v>39</v>
      </c>
      <c r="Z161" s="117">
        <v>2593.8000000000002</v>
      </c>
      <c r="AA161" s="118" t="s">
        <v>39</v>
      </c>
      <c r="AB161" s="120">
        <v>2588.62</v>
      </c>
      <c r="AC161" s="118" t="s">
        <v>39</v>
      </c>
      <c r="AD161" s="120">
        <v>2580.73</v>
      </c>
      <c r="AE161" s="118" t="s">
        <v>39</v>
      </c>
      <c r="AF161" s="120">
        <v>2575.19</v>
      </c>
      <c r="AG161" s="118" t="s">
        <v>39</v>
      </c>
      <c r="AH161" s="120">
        <v>2565.58</v>
      </c>
      <c r="AI161" s="118" t="s">
        <v>39</v>
      </c>
      <c r="AJ161" s="120">
        <v>2555.11</v>
      </c>
      <c r="AK161" s="118" t="s">
        <v>39</v>
      </c>
      <c r="AL161" s="120">
        <v>2541.9899999999998</v>
      </c>
      <c r="AM161" s="118" t="s">
        <v>39</v>
      </c>
      <c r="AN161" s="120">
        <v>2540.12</v>
      </c>
      <c r="AO161" s="118" t="s">
        <v>39</v>
      </c>
      <c r="AP161" s="120">
        <v>2538.5500000000002</v>
      </c>
      <c r="AQ161" s="118" t="s">
        <v>39</v>
      </c>
      <c r="AR161" s="120">
        <v>2535.17</v>
      </c>
      <c r="AS161" s="118" t="s">
        <v>39</v>
      </c>
      <c r="AT161" s="120">
        <v>2527.8200000000002</v>
      </c>
      <c r="AU161" s="118" t="s">
        <v>39</v>
      </c>
      <c r="AV161" s="118" t="s">
        <v>36</v>
      </c>
      <c r="AW161" s="118" t="s">
        <v>39</v>
      </c>
      <c r="AX161" s="118" t="s">
        <v>36</v>
      </c>
      <c r="AY161" s="118" t="s">
        <v>39</v>
      </c>
    </row>
    <row r="162" spans="1:51" x14ac:dyDescent="0.2">
      <c r="A162" s="106" t="s">
        <v>27</v>
      </c>
      <c r="B162" s="108" t="s">
        <v>36</v>
      </c>
      <c r="C162" s="108" t="s">
        <v>39</v>
      </c>
      <c r="D162" s="108" t="s">
        <v>36</v>
      </c>
      <c r="E162" s="108" t="s">
        <v>39</v>
      </c>
      <c r="F162" s="108" t="s">
        <v>36</v>
      </c>
      <c r="G162" s="108" t="s">
        <v>39</v>
      </c>
      <c r="H162" s="108" t="s">
        <v>36</v>
      </c>
      <c r="I162" s="108" t="s">
        <v>39</v>
      </c>
      <c r="J162" s="108" t="s">
        <v>36</v>
      </c>
      <c r="K162" s="108" t="s">
        <v>39</v>
      </c>
      <c r="L162" s="108" t="s">
        <v>36</v>
      </c>
      <c r="M162" s="108" t="s">
        <v>39</v>
      </c>
      <c r="N162" s="108" t="s">
        <v>36</v>
      </c>
      <c r="O162" s="108" t="s">
        <v>39</v>
      </c>
      <c r="P162" s="108" t="s">
        <v>36</v>
      </c>
      <c r="Q162" s="108" t="s">
        <v>39</v>
      </c>
      <c r="R162" s="108" t="s">
        <v>36</v>
      </c>
      <c r="S162" s="108" t="s">
        <v>39</v>
      </c>
      <c r="T162" s="108" t="s">
        <v>36</v>
      </c>
      <c r="U162" s="108" t="s">
        <v>39</v>
      </c>
      <c r="V162" s="108" t="s">
        <v>36</v>
      </c>
      <c r="W162" s="108" t="s">
        <v>39</v>
      </c>
      <c r="X162" s="110">
        <v>34</v>
      </c>
      <c r="Y162" s="108" t="s">
        <v>39</v>
      </c>
      <c r="Z162" s="110">
        <v>34</v>
      </c>
      <c r="AA162" s="108" t="s">
        <v>39</v>
      </c>
      <c r="AB162" s="110">
        <v>37</v>
      </c>
      <c r="AC162" s="108" t="s">
        <v>39</v>
      </c>
      <c r="AD162" s="110">
        <v>37</v>
      </c>
      <c r="AE162" s="108" t="s">
        <v>39</v>
      </c>
      <c r="AF162" s="110">
        <v>37</v>
      </c>
      <c r="AG162" s="108" t="s">
        <v>39</v>
      </c>
      <c r="AH162" s="108" t="s">
        <v>36</v>
      </c>
      <c r="AI162" s="108" t="s">
        <v>39</v>
      </c>
      <c r="AJ162" s="110">
        <v>19.100000000000001</v>
      </c>
      <c r="AK162" s="108" t="s">
        <v>39</v>
      </c>
      <c r="AL162" s="110">
        <v>19.5</v>
      </c>
      <c r="AM162" s="108" t="s">
        <v>39</v>
      </c>
      <c r="AN162" s="110">
        <v>19.100000000000001</v>
      </c>
      <c r="AO162" s="108" t="s">
        <v>39</v>
      </c>
      <c r="AP162" s="109">
        <v>20.71</v>
      </c>
      <c r="AQ162" s="108" t="s">
        <v>39</v>
      </c>
      <c r="AR162" s="109">
        <v>21.89</v>
      </c>
      <c r="AS162" s="108" t="s">
        <v>39</v>
      </c>
      <c r="AT162" s="109">
        <v>19.850000000000001</v>
      </c>
      <c r="AU162" s="108" t="s">
        <v>39</v>
      </c>
      <c r="AV162" s="108" t="s">
        <v>36</v>
      </c>
      <c r="AW162" s="108" t="s">
        <v>39</v>
      </c>
      <c r="AX162" s="108" t="s">
        <v>36</v>
      </c>
      <c r="AY162" s="108" t="s">
        <v>39</v>
      </c>
    </row>
    <row r="163" spans="1:51" x14ac:dyDescent="0.2">
      <c r="A163" s="106" t="s">
        <v>28</v>
      </c>
      <c r="B163" s="117">
        <v>879.6</v>
      </c>
      <c r="C163" s="118" t="s">
        <v>39</v>
      </c>
      <c r="D163" s="117">
        <v>881.7</v>
      </c>
      <c r="E163" s="118" t="s">
        <v>39</v>
      </c>
      <c r="F163" s="117">
        <v>878.8</v>
      </c>
      <c r="G163" s="118" t="s">
        <v>39</v>
      </c>
      <c r="H163" s="117">
        <v>871.9</v>
      </c>
      <c r="I163" s="118" t="s">
        <v>39</v>
      </c>
      <c r="J163" s="117">
        <v>869.7</v>
      </c>
      <c r="K163" s="118" t="s">
        <v>39</v>
      </c>
      <c r="L163" s="117">
        <v>862.2</v>
      </c>
      <c r="M163" s="118" t="s">
        <v>39</v>
      </c>
      <c r="N163" s="117">
        <v>858.9</v>
      </c>
      <c r="O163" s="118" t="s">
        <v>39</v>
      </c>
      <c r="P163" s="117">
        <v>853.6</v>
      </c>
      <c r="Q163" s="118" t="s">
        <v>39</v>
      </c>
      <c r="R163" s="117">
        <v>845.1</v>
      </c>
      <c r="S163" s="118" t="s">
        <v>39</v>
      </c>
      <c r="T163" s="118" t="s">
        <v>36</v>
      </c>
      <c r="U163" s="118" t="s">
        <v>39</v>
      </c>
      <c r="V163" s="117">
        <v>830.1</v>
      </c>
      <c r="W163" s="118" t="s">
        <v>39</v>
      </c>
      <c r="X163" s="117">
        <v>822.4</v>
      </c>
      <c r="Y163" s="118" t="s">
        <v>39</v>
      </c>
      <c r="Z163" s="117">
        <v>816.3</v>
      </c>
      <c r="AA163" s="118" t="s">
        <v>39</v>
      </c>
      <c r="AB163" s="117">
        <v>810.8</v>
      </c>
      <c r="AC163" s="118" t="s">
        <v>39</v>
      </c>
      <c r="AD163" s="117">
        <v>811.1</v>
      </c>
      <c r="AE163" s="118" t="s">
        <v>39</v>
      </c>
      <c r="AF163" s="117">
        <v>810.2</v>
      </c>
      <c r="AG163" s="118" t="s">
        <v>39</v>
      </c>
      <c r="AH163" s="120">
        <v>804.96</v>
      </c>
      <c r="AI163" s="118" t="s">
        <v>39</v>
      </c>
      <c r="AJ163" s="120">
        <v>801.33</v>
      </c>
      <c r="AK163" s="118" t="s">
        <v>39</v>
      </c>
      <c r="AL163" s="120">
        <v>803.05</v>
      </c>
      <c r="AM163" s="118" t="s">
        <v>39</v>
      </c>
      <c r="AN163" s="120">
        <v>801.83</v>
      </c>
      <c r="AO163" s="118" t="s">
        <v>39</v>
      </c>
      <c r="AP163" s="120">
        <v>804.31</v>
      </c>
      <c r="AQ163" s="118" t="s">
        <v>39</v>
      </c>
      <c r="AR163" s="120">
        <v>803.83</v>
      </c>
      <c r="AS163" s="118" t="s">
        <v>39</v>
      </c>
      <c r="AT163" s="118" t="s">
        <v>36</v>
      </c>
      <c r="AU163" s="118" t="s">
        <v>39</v>
      </c>
      <c r="AV163" s="118" t="s">
        <v>36</v>
      </c>
      <c r="AW163" s="118" t="s">
        <v>39</v>
      </c>
      <c r="AX163" s="118" t="s">
        <v>36</v>
      </c>
      <c r="AY163" s="118" t="s">
        <v>39</v>
      </c>
    </row>
    <row r="164" spans="1:51" x14ac:dyDescent="0.2">
      <c r="A164" s="106" t="s">
        <v>29</v>
      </c>
      <c r="B164" s="108" t="s">
        <v>36</v>
      </c>
      <c r="C164" s="108" t="s">
        <v>39</v>
      </c>
      <c r="D164" s="108" t="s">
        <v>36</v>
      </c>
      <c r="E164" s="108" t="s">
        <v>39</v>
      </c>
      <c r="F164" s="108" t="s">
        <v>36</v>
      </c>
      <c r="G164" s="108" t="s">
        <v>39</v>
      </c>
      <c r="H164" s="108" t="s">
        <v>36</v>
      </c>
      <c r="I164" s="108" t="s">
        <v>39</v>
      </c>
      <c r="J164" s="108" t="s">
        <v>36</v>
      </c>
      <c r="K164" s="108" t="s">
        <v>39</v>
      </c>
      <c r="L164" s="109">
        <v>406.75</v>
      </c>
      <c r="M164" s="108" t="s">
        <v>39</v>
      </c>
      <c r="N164" s="110">
        <v>407.5</v>
      </c>
      <c r="O164" s="108" t="s">
        <v>39</v>
      </c>
      <c r="P164" s="110">
        <v>407.2</v>
      </c>
      <c r="Q164" s="108" t="s">
        <v>39</v>
      </c>
      <c r="R164" s="109">
        <v>406.91</v>
      </c>
      <c r="S164" s="108" t="s">
        <v>39</v>
      </c>
      <c r="T164" s="109">
        <v>406.81</v>
      </c>
      <c r="U164" s="108" t="s">
        <v>39</v>
      </c>
      <c r="V164" s="109">
        <v>405.39</v>
      </c>
      <c r="W164" s="108" t="s">
        <v>39</v>
      </c>
      <c r="X164" s="109">
        <v>404.74</v>
      </c>
      <c r="Y164" s="108" t="s">
        <v>39</v>
      </c>
      <c r="Z164" s="109">
        <v>404.84</v>
      </c>
      <c r="AA164" s="108" t="s">
        <v>39</v>
      </c>
      <c r="AB164" s="109">
        <v>404.98</v>
      </c>
      <c r="AC164" s="108" t="s">
        <v>39</v>
      </c>
      <c r="AD164" s="109">
        <v>402.36</v>
      </c>
      <c r="AE164" s="108" t="s">
        <v>39</v>
      </c>
      <c r="AF164" s="109">
        <v>400.48</v>
      </c>
      <c r="AG164" s="108" t="s">
        <v>39</v>
      </c>
      <c r="AH164" s="109">
        <v>399.81</v>
      </c>
      <c r="AI164" s="108" t="s">
        <v>39</v>
      </c>
      <c r="AJ164" s="109">
        <v>399.31</v>
      </c>
      <c r="AK164" s="108" t="s">
        <v>39</v>
      </c>
      <c r="AL164" s="109">
        <v>399.22</v>
      </c>
      <c r="AM164" s="108" t="s">
        <v>39</v>
      </c>
      <c r="AN164" s="109">
        <v>399.85</v>
      </c>
      <c r="AO164" s="108" t="s">
        <v>39</v>
      </c>
      <c r="AP164" s="109">
        <v>400.89</v>
      </c>
      <c r="AQ164" s="108" t="s">
        <v>39</v>
      </c>
      <c r="AR164" s="109">
        <v>396.53</v>
      </c>
      <c r="AS164" s="108" t="s">
        <v>39</v>
      </c>
      <c r="AT164" s="108" t="s">
        <v>36</v>
      </c>
      <c r="AU164" s="108" t="s">
        <v>39</v>
      </c>
      <c r="AV164" s="108" t="s">
        <v>36</v>
      </c>
      <c r="AW164" s="108" t="s">
        <v>39</v>
      </c>
      <c r="AX164" s="108" t="s">
        <v>36</v>
      </c>
      <c r="AY164" s="108" t="s">
        <v>39</v>
      </c>
    </row>
    <row r="165" spans="1:51" x14ac:dyDescent="0.2">
      <c r="A165" s="106" t="s">
        <v>26</v>
      </c>
      <c r="B165" s="117">
        <v>6451.2</v>
      </c>
      <c r="C165" s="118" t="s">
        <v>39</v>
      </c>
      <c r="D165" s="117">
        <v>6460.8</v>
      </c>
      <c r="E165" s="118" t="s">
        <v>39</v>
      </c>
      <c r="F165" s="117">
        <v>6418.7</v>
      </c>
      <c r="G165" s="118" t="s">
        <v>39</v>
      </c>
      <c r="H165" s="117">
        <v>6354.2</v>
      </c>
      <c r="I165" s="118" t="s">
        <v>39</v>
      </c>
      <c r="J165" s="117">
        <v>6382.9</v>
      </c>
      <c r="K165" s="118" t="s">
        <v>39</v>
      </c>
      <c r="L165" s="117">
        <v>6273.5</v>
      </c>
      <c r="M165" s="118" t="s">
        <v>39</v>
      </c>
      <c r="N165" s="117">
        <v>6160</v>
      </c>
      <c r="O165" s="118" t="s">
        <v>39</v>
      </c>
      <c r="P165" s="117">
        <v>6177.2</v>
      </c>
      <c r="Q165" s="118" t="s">
        <v>39</v>
      </c>
      <c r="R165" s="117">
        <v>6032.3</v>
      </c>
      <c r="S165" s="118" t="s">
        <v>39</v>
      </c>
      <c r="T165" s="117">
        <v>6030</v>
      </c>
      <c r="U165" s="118" t="s">
        <v>39</v>
      </c>
      <c r="V165" s="117">
        <v>5976</v>
      </c>
      <c r="W165" s="118" t="s">
        <v>39</v>
      </c>
      <c r="X165" s="117">
        <v>6068</v>
      </c>
      <c r="Y165" s="118" t="s">
        <v>39</v>
      </c>
      <c r="Z165" s="117">
        <v>6256</v>
      </c>
      <c r="AA165" s="118" t="s">
        <v>39</v>
      </c>
      <c r="AB165" s="117">
        <v>6272</v>
      </c>
      <c r="AC165" s="118" t="s">
        <v>39</v>
      </c>
      <c r="AD165" s="117">
        <v>6240</v>
      </c>
      <c r="AE165" s="118" t="s">
        <v>39</v>
      </c>
      <c r="AF165" s="117">
        <v>6017</v>
      </c>
      <c r="AG165" s="118" t="s">
        <v>39</v>
      </c>
      <c r="AH165" s="117">
        <v>6031</v>
      </c>
      <c r="AI165" s="118" t="s">
        <v>39</v>
      </c>
      <c r="AJ165" s="117">
        <v>6089</v>
      </c>
      <c r="AK165" s="118" t="s">
        <v>39</v>
      </c>
      <c r="AL165" s="117">
        <v>6044</v>
      </c>
      <c r="AM165" s="118" t="s">
        <v>39</v>
      </c>
      <c r="AN165" s="117">
        <v>6092</v>
      </c>
      <c r="AO165" s="118" t="s">
        <v>39</v>
      </c>
      <c r="AP165" s="118" t="s">
        <v>36</v>
      </c>
      <c r="AQ165" s="118" t="s">
        <v>39</v>
      </c>
      <c r="AR165" s="118" t="s">
        <v>36</v>
      </c>
      <c r="AS165" s="118" t="s">
        <v>39</v>
      </c>
      <c r="AT165" s="118" t="s">
        <v>36</v>
      </c>
      <c r="AU165" s="118" t="s">
        <v>39</v>
      </c>
      <c r="AV165" s="118" t="s">
        <v>36</v>
      </c>
      <c r="AW165" s="118" t="s">
        <v>39</v>
      </c>
      <c r="AX165" s="118" t="s">
        <v>36</v>
      </c>
      <c r="AY165" s="118" t="s">
        <v>39</v>
      </c>
    </row>
    <row r="166" spans="1:51" x14ac:dyDescent="0.2">
      <c r="A166" s="106" t="s">
        <v>34</v>
      </c>
      <c r="B166" s="109">
        <v>662.04</v>
      </c>
      <c r="C166" s="108" t="s">
        <v>41</v>
      </c>
      <c r="D166" s="109">
        <v>653.55999999999995</v>
      </c>
      <c r="E166" s="108" t="s">
        <v>41</v>
      </c>
      <c r="F166" s="109">
        <v>636.37</v>
      </c>
      <c r="G166" s="108" t="s">
        <v>41</v>
      </c>
      <c r="H166" s="109">
        <v>605.95000000000005</v>
      </c>
      <c r="I166" s="108" t="s">
        <v>41</v>
      </c>
      <c r="J166" s="109">
        <v>613.28</v>
      </c>
      <c r="K166" s="108" t="s">
        <v>41</v>
      </c>
      <c r="L166" s="109">
        <v>609.53</v>
      </c>
      <c r="M166" s="108" t="s">
        <v>41</v>
      </c>
      <c r="N166" s="109">
        <v>611.29</v>
      </c>
      <c r="O166" s="108" t="s">
        <v>41</v>
      </c>
      <c r="P166" s="110">
        <v>619.79999999999995</v>
      </c>
      <c r="Q166" s="108" t="s">
        <v>41</v>
      </c>
      <c r="R166" s="109">
        <v>610.62</v>
      </c>
      <c r="S166" s="108" t="s">
        <v>41</v>
      </c>
      <c r="T166" s="109">
        <v>583.17999999999995</v>
      </c>
      <c r="U166" s="108" t="s">
        <v>41</v>
      </c>
      <c r="V166" s="109">
        <v>568.37</v>
      </c>
      <c r="W166" s="108" t="s">
        <v>41</v>
      </c>
      <c r="X166" s="109">
        <v>579.80999999999995</v>
      </c>
      <c r="Y166" s="108" t="s">
        <v>41</v>
      </c>
      <c r="Z166" s="109">
        <v>581.98</v>
      </c>
      <c r="AA166" s="108" t="s">
        <v>41</v>
      </c>
      <c r="AB166" s="109">
        <v>573.92999999999995</v>
      </c>
      <c r="AC166" s="108" t="s">
        <v>41</v>
      </c>
      <c r="AD166" s="109">
        <v>560.14</v>
      </c>
      <c r="AE166" s="108" t="s">
        <v>41</v>
      </c>
      <c r="AF166" s="109">
        <v>578.35</v>
      </c>
      <c r="AG166" s="108" t="s">
        <v>41</v>
      </c>
      <c r="AH166" s="109">
        <v>595.37</v>
      </c>
      <c r="AI166" s="108" t="s">
        <v>41</v>
      </c>
      <c r="AJ166" s="110">
        <v>594</v>
      </c>
      <c r="AK166" s="108" t="s">
        <v>41</v>
      </c>
      <c r="AL166" s="109">
        <v>597.29</v>
      </c>
      <c r="AM166" s="108" t="s">
        <v>41</v>
      </c>
      <c r="AN166" s="109">
        <v>604.95000000000005</v>
      </c>
      <c r="AO166" s="108" t="s">
        <v>41</v>
      </c>
      <c r="AP166" s="109">
        <v>618.45000000000005</v>
      </c>
      <c r="AQ166" s="108" t="s">
        <v>41</v>
      </c>
      <c r="AR166" s="109">
        <v>611.05999999999995</v>
      </c>
      <c r="AS166" s="108" t="s">
        <v>41</v>
      </c>
      <c r="AT166" s="109">
        <v>375.47</v>
      </c>
      <c r="AU166" s="108" t="s">
        <v>53</v>
      </c>
      <c r="AV166" s="108" t="s">
        <v>36</v>
      </c>
      <c r="AW166" s="108" t="s">
        <v>39</v>
      </c>
      <c r="AX166" s="108" t="s">
        <v>36</v>
      </c>
      <c r="AY166" s="108" t="s">
        <v>39</v>
      </c>
    </row>
    <row r="167" spans="1:51" x14ac:dyDescent="0.2">
      <c r="A167" s="106" t="s">
        <v>30</v>
      </c>
      <c r="B167" s="118" t="s">
        <v>36</v>
      </c>
      <c r="C167" s="118" t="s">
        <v>39</v>
      </c>
      <c r="D167" s="118" t="s">
        <v>36</v>
      </c>
      <c r="E167" s="118" t="s">
        <v>39</v>
      </c>
      <c r="F167" s="118" t="s">
        <v>36</v>
      </c>
      <c r="G167" s="118" t="s">
        <v>39</v>
      </c>
      <c r="H167" s="118" t="s">
        <v>36</v>
      </c>
      <c r="I167" s="118" t="s">
        <v>39</v>
      </c>
      <c r="J167" s="118" t="s">
        <v>36</v>
      </c>
      <c r="K167" s="118" t="s">
        <v>39</v>
      </c>
      <c r="L167" s="118" t="s">
        <v>36</v>
      </c>
      <c r="M167" s="118" t="s">
        <v>39</v>
      </c>
      <c r="N167" s="118" t="s">
        <v>36</v>
      </c>
      <c r="O167" s="118" t="s">
        <v>39</v>
      </c>
      <c r="P167" s="120">
        <v>4.4400000000000004</v>
      </c>
      <c r="Q167" s="118" t="s">
        <v>39</v>
      </c>
      <c r="R167" s="120">
        <v>4.5199999999999996</v>
      </c>
      <c r="S167" s="118" t="s">
        <v>39</v>
      </c>
      <c r="T167" s="117">
        <v>4.5999999999999996</v>
      </c>
      <c r="U167" s="118" t="s">
        <v>39</v>
      </c>
      <c r="V167" s="120">
        <v>4.43</v>
      </c>
      <c r="W167" s="118" t="s">
        <v>39</v>
      </c>
      <c r="X167" s="120">
        <v>5.72</v>
      </c>
      <c r="Y167" s="118" t="s">
        <v>39</v>
      </c>
      <c r="Z167" s="120">
        <v>5.72</v>
      </c>
      <c r="AA167" s="118" t="s">
        <v>39</v>
      </c>
      <c r="AB167" s="120">
        <v>5.81</v>
      </c>
      <c r="AC167" s="118" t="s">
        <v>39</v>
      </c>
      <c r="AD167" s="117">
        <v>6.9</v>
      </c>
      <c r="AE167" s="118" t="s">
        <v>39</v>
      </c>
      <c r="AF167" s="120">
        <v>6.85</v>
      </c>
      <c r="AG167" s="118" t="s">
        <v>39</v>
      </c>
      <c r="AH167" s="117">
        <v>7.1</v>
      </c>
      <c r="AI167" s="118" t="s">
        <v>40</v>
      </c>
      <c r="AJ167" s="120">
        <v>7.16</v>
      </c>
      <c r="AK167" s="118" t="s">
        <v>40</v>
      </c>
      <c r="AL167" s="117">
        <v>7.2</v>
      </c>
      <c r="AM167" s="118" t="s">
        <v>40</v>
      </c>
      <c r="AN167" s="120">
        <v>7.21</v>
      </c>
      <c r="AO167" s="118" t="s">
        <v>40</v>
      </c>
      <c r="AP167" s="120">
        <v>7.06</v>
      </c>
      <c r="AQ167" s="118" t="s">
        <v>40</v>
      </c>
      <c r="AR167" s="120">
        <v>6.88</v>
      </c>
      <c r="AS167" s="118" t="s">
        <v>40</v>
      </c>
      <c r="AT167" s="120">
        <v>6.72</v>
      </c>
      <c r="AU167" s="118" t="s">
        <v>40</v>
      </c>
      <c r="AV167" s="118" t="s">
        <v>36</v>
      </c>
      <c r="AW167" s="118" t="s">
        <v>39</v>
      </c>
      <c r="AX167" s="118" t="s">
        <v>36</v>
      </c>
      <c r="AY167" s="118" t="s">
        <v>39</v>
      </c>
    </row>
    <row r="168" spans="1:51" x14ac:dyDescent="0.2">
      <c r="A168" s="106" t="s">
        <v>31</v>
      </c>
      <c r="B168" s="110">
        <v>497.5</v>
      </c>
      <c r="C168" s="108" t="s">
        <v>39</v>
      </c>
      <c r="D168" s="110">
        <v>496.1</v>
      </c>
      <c r="E168" s="108" t="s">
        <v>39</v>
      </c>
      <c r="F168" s="110">
        <v>499.6</v>
      </c>
      <c r="G168" s="108" t="s">
        <v>39</v>
      </c>
      <c r="H168" s="110">
        <v>470.9</v>
      </c>
      <c r="I168" s="108" t="s">
        <v>39</v>
      </c>
      <c r="J168" s="110">
        <v>461.4</v>
      </c>
      <c r="K168" s="108" t="s">
        <v>39</v>
      </c>
      <c r="L168" s="109">
        <v>447.56</v>
      </c>
      <c r="M168" s="108" t="s">
        <v>39</v>
      </c>
      <c r="N168" s="109">
        <v>438.93</v>
      </c>
      <c r="O168" s="108" t="s">
        <v>39</v>
      </c>
      <c r="P168" s="109">
        <v>431.61</v>
      </c>
      <c r="Q168" s="108" t="s">
        <v>39</v>
      </c>
      <c r="R168" s="109">
        <v>423.65</v>
      </c>
      <c r="S168" s="108" t="s">
        <v>39</v>
      </c>
      <c r="T168" s="109">
        <v>420.16</v>
      </c>
      <c r="U168" s="108" t="s">
        <v>39</v>
      </c>
      <c r="V168" s="109">
        <v>415.01</v>
      </c>
      <c r="W168" s="108" t="s">
        <v>39</v>
      </c>
      <c r="X168" s="109">
        <v>414.83</v>
      </c>
      <c r="Y168" s="108" t="s">
        <v>39</v>
      </c>
      <c r="Z168" s="109">
        <v>414.08</v>
      </c>
      <c r="AA168" s="108" t="s">
        <v>39</v>
      </c>
      <c r="AB168" s="109">
        <v>412.97</v>
      </c>
      <c r="AC168" s="108" t="s">
        <v>39</v>
      </c>
      <c r="AD168" s="109">
        <v>413.25</v>
      </c>
      <c r="AE168" s="108" t="s">
        <v>39</v>
      </c>
      <c r="AF168" s="109">
        <v>414.98</v>
      </c>
      <c r="AG168" s="108" t="s">
        <v>39</v>
      </c>
      <c r="AH168" s="109">
        <v>417.43</v>
      </c>
      <c r="AI168" s="108" t="s">
        <v>39</v>
      </c>
      <c r="AJ168" s="109">
        <v>416.67</v>
      </c>
      <c r="AK168" s="108" t="s">
        <v>39</v>
      </c>
      <c r="AL168" s="109">
        <v>418.14</v>
      </c>
      <c r="AM168" s="108" t="s">
        <v>39</v>
      </c>
      <c r="AN168" s="109">
        <v>418.82</v>
      </c>
      <c r="AO168" s="108" t="s">
        <v>39</v>
      </c>
      <c r="AP168" s="109">
        <v>424.86</v>
      </c>
      <c r="AQ168" s="108" t="s">
        <v>39</v>
      </c>
      <c r="AR168" s="109">
        <v>425.48</v>
      </c>
      <c r="AS168" s="108" t="s">
        <v>39</v>
      </c>
      <c r="AT168" s="109">
        <v>423.85</v>
      </c>
      <c r="AU168" s="108" t="s">
        <v>39</v>
      </c>
      <c r="AV168" s="108" t="s">
        <v>36</v>
      </c>
      <c r="AW168" s="108" t="s">
        <v>39</v>
      </c>
      <c r="AX168" s="108" t="s">
        <v>36</v>
      </c>
      <c r="AY168" s="108" t="s">
        <v>39</v>
      </c>
    </row>
    <row r="169" spans="1:51" x14ac:dyDescent="0.2">
      <c r="A169" s="106" t="s">
        <v>32</v>
      </c>
      <c r="B169" s="117">
        <v>519.29999999999995</v>
      </c>
      <c r="C169" s="118" t="s">
        <v>39</v>
      </c>
      <c r="D169" s="117">
        <v>400.6</v>
      </c>
      <c r="E169" s="118" t="s">
        <v>39</v>
      </c>
      <c r="F169" s="117">
        <v>395.6</v>
      </c>
      <c r="G169" s="118" t="s">
        <v>39</v>
      </c>
      <c r="H169" s="117">
        <v>399.3</v>
      </c>
      <c r="I169" s="118" t="s">
        <v>39</v>
      </c>
      <c r="J169" s="117">
        <v>384.8</v>
      </c>
      <c r="K169" s="118" t="s">
        <v>39</v>
      </c>
      <c r="L169" s="118" t="s">
        <v>36</v>
      </c>
      <c r="M169" s="118" t="s">
        <v>39</v>
      </c>
      <c r="N169" s="118" t="s">
        <v>36</v>
      </c>
      <c r="O169" s="118" t="s">
        <v>39</v>
      </c>
      <c r="P169" s="117">
        <v>578</v>
      </c>
      <c r="Q169" s="118" t="s">
        <v>39</v>
      </c>
      <c r="R169" s="117">
        <v>611</v>
      </c>
      <c r="S169" s="118" t="s">
        <v>39</v>
      </c>
      <c r="T169" s="117">
        <v>630</v>
      </c>
      <c r="U169" s="118" t="s">
        <v>39</v>
      </c>
      <c r="V169" s="117">
        <v>626</v>
      </c>
      <c r="W169" s="118" t="s">
        <v>39</v>
      </c>
      <c r="X169" s="117">
        <v>621.5</v>
      </c>
      <c r="Y169" s="118" t="s">
        <v>39</v>
      </c>
      <c r="Z169" s="117">
        <v>613.1</v>
      </c>
      <c r="AA169" s="118" t="s">
        <v>39</v>
      </c>
      <c r="AB169" s="118" t="s">
        <v>36</v>
      </c>
      <c r="AC169" s="118" t="s">
        <v>39</v>
      </c>
      <c r="AD169" s="117">
        <v>408.9</v>
      </c>
      <c r="AE169" s="118" t="s">
        <v>39</v>
      </c>
      <c r="AF169" s="117">
        <v>413</v>
      </c>
      <c r="AG169" s="118" t="s">
        <v>39</v>
      </c>
      <c r="AH169" s="117">
        <v>620.29999999999995</v>
      </c>
      <c r="AI169" s="118" t="s">
        <v>39</v>
      </c>
      <c r="AJ169" s="117">
        <v>612</v>
      </c>
      <c r="AK169" s="118" t="s">
        <v>39</v>
      </c>
      <c r="AL169" s="117">
        <v>611</v>
      </c>
      <c r="AM169" s="118" t="s">
        <v>39</v>
      </c>
      <c r="AN169" s="117">
        <v>610.20000000000005</v>
      </c>
      <c r="AO169" s="118" t="s">
        <v>39</v>
      </c>
      <c r="AP169" s="117">
        <v>599.6</v>
      </c>
      <c r="AQ169" s="118" t="s">
        <v>39</v>
      </c>
      <c r="AR169" s="117">
        <v>599.9</v>
      </c>
      <c r="AS169" s="118" t="s">
        <v>39</v>
      </c>
      <c r="AT169" s="117">
        <v>598.1</v>
      </c>
      <c r="AU169" s="118" t="s">
        <v>39</v>
      </c>
      <c r="AV169" s="118" t="s">
        <v>36</v>
      </c>
      <c r="AW169" s="118" t="s">
        <v>39</v>
      </c>
      <c r="AX169" s="118" t="s">
        <v>36</v>
      </c>
      <c r="AY169" s="118" t="s">
        <v>39</v>
      </c>
    </row>
    <row r="170" spans="1:51" x14ac:dyDescent="0.2">
      <c r="A170" s="106" t="s">
        <v>33</v>
      </c>
      <c r="B170" s="108" t="s">
        <v>36</v>
      </c>
      <c r="C170" s="108" t="s">
        <v>39</v>
      </c>
      <c r="D170" s="108" t="s">
        <v>36</v>
      </c>
      <c r="E170" s="108" t="s">
        <v>39</v>
      </c>
      <c r="F170" s="108" t="s">
        <v>36</v>
      </c>
      <c r="G170" s="108" t="s">
        <v>39</v>
      </c>
      <c r="H170" s="108" t="s">
        <v>36</v>
      </c>
      <c r="I170" s="108" t="s">
        <v>39</v>
      </c>
      <c r="J170" s="108" t="s">
        <v>36</v>
      </c>
      <c r="K170" s="108" t="s">
        <v>39</v>
      </c>
      <c r="L170" s="108" t="s">
        <v>36</v>
      </c>
      <c r="M170" s="108" t="s">
        <v>39</v>
      </c>
      <c r="N170" s="108" t="s">
        <v>36</v>
      </c>
      <c r="O170" s="108" t="s">
        <v>39</v>
      </c>
      <c r="P170" s="109">
        <v>2616.75</v>
      </c>
      <c r="Q170" s="108" t="s">
        <v>39</v>
      </c>
      <c r="R170" s="109">
        <v>2660.55</v>
      </c>
      <c r="S170" s="108" t="s">
        <v>39</v>
      </c>
      <c r="T170" s="109">
        <v>2613.77</v>
      </c>
      <c r="U170" s="108" t="s">
        <v>39</v>
      </c>
      <c r="V170" s="110">
        <v>2653.6</v>
      </c>
      <c r="W170" s="108" t="s">
        <v>39</v>
      </c>
      <c r="X170" s="109">
        <v>2639.58</v>
      </c>
      <c r="Y170" s="108" t="s">
        <v>39</v>
      </c>
      <c r="Z170" s="109">
        <v>2561.67</v>
      </c>
      <c r="AA170" s="108" t="s">
        <v>39</v>
      </c>
      <c r="AB170" s="109">
        <v>2589.71</v>
      </c>
      <c r="AC170" s="108" t="s">
        <v>39</v>
      </c>
      <c r="AD170" s="109">
        <v>2606.0700000000002</v>
      </c>
      <c r="AE170" s="108" t="s">
        <v>39</v>
      </c>
      <c r="AF170" s="109">
        <v>2590.98</v>
      </c>
      <c r="AG170" s="108" t="s">
        <v>39</v>
      </c>
      <c r="AH170" s="109">
        <v>2597.81</v>
      </c>
      <c r="AI170" s="108" t="s">
        <v>39</v>
      </c>
      <c r="AJ170" s="110">
        <v>2595</v>
      </c>
      <c r="AK170" s="108" t="s">
        <v>39</v>
      </c>
      <c r="AL170" s="109">
        <v>2582.91</v>
      </c>
      <c r="AM170" s="108" t="s">
        <v>39</v>
      </c>
      <c r="AN170" s="110">
        <v>2578.9</v>
      </c>
      <c r="AO170" s="108" t="s">
        <v>39</v>
      </c>
      <c r="AP170" s="110">
        <v>2606.5</v>
      </c>
      <c r="AQ170" s="108" t="s">
        <v>39</v>
      </c>
      <c r="AR170" s="109">
        <v>2615.19</v>
      </c>
      <c r="AS170" s="108" t="s">
        <v>39</v>
      </c>
      <c r="AT170" s="109">
        <v>2600.6799999999998</v>
      </c>
      <c r="AU170" s="108" t="s">
        <v>39</v>
      </c>
      <c r="AV170" s="108" t="s">
        <v>36</v>
      </c>
      <c r="AW170" s="108" t="s">
        <v>39</v>
      </c>
      <c r="AX170" s="108" t="s">
        <v>36</v>
      </c>
      <c r="AY170" s="108" t="s">
        <v>39</v>
      </c>
    </row>
    <row r="171" spans="1:51" x14ac:dyDescent="0.2">
      <c r="A171" s="106" t="s">
        <v>137</v>
      </c>
      <c r="B171" s="117">
        <v>26379</v>
      </c>
      <c r="C171" s="118" t="s">
        <v>39</v>
      </c>
      <c r="D171" s="117">
        <v>23800</v>
      </c>
      <c r="E171" s="118" t="s">
        <v>39</v>
      </c>
      <c r="F171" s="117">
        <v>23994.799999999999</v>
      </c>
      <c r="G171" s="118" t="s">
        <v>39</v>
      </c>
      <c r="H171" s="117">
        <v>23371.4</v>
      </c>
      <c r="I171" s="118" t="s">
        <v>39</v>
      </c>
      <c r="J171" s="117">
        <v>23871.5</v>
      </c>
      <c r="K171" s="118" t="s">
        <v>39</v>
      </c>
      <c r="L171" s="118" t="s">
        <v>36</v>
      </c>
      <c r="M171" s="118" t="s">
        <v>39</v>
      </c>
      <c r="N171" s="118" t="s">
        <v>36</v>
      </c>
      <c r="O171" s="118" t="s">
        <v>39</v>
      </c>
      <c r="P171" s="117">
        <v>21979</v>
      </c>
      <c r="Q171" s="118" t="s">
        <v>39</v>
      </c>
      <c r="R171" s="117">
        <v>20693</v>
      </c>
      <c r="S171" s="118" t="s">
        <v>39</v>
      </c>
      <c r="T171" s="118" t="s">
        <v>36</v>
      </c>
      <c r="U171" s="118" t="s">
        <v>39</v>
      </c>
      <c r="V171" s="118" t="s">
        <v>36</v>
      </c>
      <c r="W171" s="118" t="s">
        <v>39</v>
      </c>
      <c r="X171" s="117">
        <v>20518</v>
      </c>
      <c r="Y171" s="118" t="s">
        <v>39</v>
      </c>
      <c r="Z171" s="117">
        <v>20582</v>
      </c>
      <c r="AA171" s="118" t="s">
        <v>39</v>
      </c>
      <c r="AB171" s="118" t="s">
        <v>36</v>
      </c>
      <c r="AC171" s="118" t="s">
        <v>39</v>
      </c>
      <c r="AD171" s="117">
        <v>20705</v>
      </c>
      <c r="AE171" s="118" t="s">
        <v>39</v>
      </c>
      <c r="AF171" s="117">
        <v>20651</v>
      </c>
      <c r="AG171" s="118" t="s">
        <v>39</v>
      </c>
      <c r="AH171" s="117">
        <v>20381</v>
      </c>
      <c r="AI171" s="118" t="s">
        <v>39</v>
      </c>
      <c r="AJ171" s="117">
        <v>20325</v>
      </c>
      <c r="AK171" s="118" t="s">
        <v>39</v>
      </c>
      <c r="AL171" s="117">
        <v>20175</v>
      </c>
      <c r="AM171" s="118" t="s">
        <v>39</v>
      </c>
      <c r="AN171" s="117">
        <v>19593</v>
      </c>
      <c r="AO171" s="118" t="s">
        <v>39</v>
      </c>
      <c r="AP171" s="117">
        <v>19588</v>
      </c>
      <c r="AQ171" s="118" t="s">
        <v>39</v>
      </c>
      <c r="AR171" s="117">
        <v>19846</v>
      </c>
      <c r="AS171" s="118" t="s">
        <v>39</v>
      </c>
      <c r="AT171" s="117">
        <v>20181</v>
      </c>
      <c r="AU171" s="118" t="s">
        <v>39</v>
      </c>
      <c r="AV171" s="118" t="s">
        <v>36</v>
      </c>
      <c r="AW171" s="118" t="s">
        <v>39</v>
      </c>
      <c r="AX171" s="118" t="s">
        <v>36</v>
      </c>
      <c r="AY171" s="118" t="s">
        <v>39</v>
      </c>
    </row>
    <row r="172" spans="1:51" x14ac:dyDescent="0.2">
      <c r="A172" s="106" t="s">
        <v>138</v>
      </c>
      <c r="B172" s="108" t="s">
        <v>36</v>
      </c>
      <c r="C172" s="108" t="s">
        <v>39</v>
      </c>
      <c r="D172" s="108" t="s">
        <v>36</v>
      </c>
      <c r="E172" s="108" t="s">
        <v>39</v>
      </c>
      <c r="F172" s="108" t="s">
        <v>36</v>
      </c>
      <c r="G172" s="108" t="s">
        <v>39</v>
      </c>
      <c r="H172" s="108" t="s">
        <v>36</v>
      </c>
      <c r="I172" s="108" t="s">
        <v>39</v>
      </c>
      <c r="J172" s="108" t="s">
        <v>36</v>
      </c>
      <c r="K172" s="108" t="s">
        <v>39</v>
      </c>
      <c r="L172" s="108" t="s">
        <v>36</v>
      </c>
      <c r="M172" s="108" t="s">
        <v>39</v>
      </c>
      <c r="N172" s="108" t="s">
        <v>36</v>
      </c>
      <c r="O172" s="108" t="s">
        <v>39</v>
      </c>
      <c r="P172" s="110">
        <v>156.6</v>
      </c>
      <c r="Q172" s="108" t="s">
        <v>39</v>
      </c>
      <c r="R172" s="110">
        <v>162.80000000000001</v>
      </c>
      <c r="S172" s="108" t="s">
        <v>39</v>
      </c>
      <c r="T172" s="110">
        <v>164.6</v>
      </c>
      <c r="U172" s="108" t="s">
        <v>39</v>
      </c>
      <c r="V172" s="110">
        <v>164.6</v>
      </c>
      <c r="W172" s="108" t="s">
        <v>41</v>
      </c>
      <c r="X172" s="110">
        <v>164.5</v>
      </c>
      <c r="Y172" s="108" t="s">
        <v>41</v>
      </c>
      <c r="Z172" s="110">
        <v>178.7</v>
      </c>
      <c r="AA172" s="108" t="s">
        <v>39</v>
      </c>
      <c r="AB172" s="110">
        <v>191.5</v>
      </c>
      <c r="AC172" s="108" t="s">
        <v>39</v>
      </c>
      <c r="AD172" s="110">
        <v>182.1</v>
      </c>
      <c r="AE172" s="108" t="s">
        <v>39</v>
      </c>
      <c r="AF172" s="110">
        <v>184.9</v>
      </c>
      <c r="AG172" s="108" t="s">
        <v>39</v>
      </c>
      <c r="AH172" s="110">
        <v>187.2</v>
      </c>
      <c r="AI172" s="108" t="s">
        <v>39</v>
      </c>
      <c r="AJ172" s="110">
        <v>187</v>
      </c>
      <c r="AK172" s="108" t="s">
        <v>39</v>
      </c>
      <c r="AL172" s="110">
        <v>188.4</v>
      </c>
      <c r="AM172" s="108" t="s">
        <v>39</v>
      </c>
      <c r="AN172" s="110">
        <v>188.4</v>
      </c>
      <c r="AO172" s="108" t="s">
        <v>39</v>
      </c>
      <c r="AP172" s="110">
        <v>188.4</v>
      </c>
      <c r="AQ172" s="108" t="s">
        <v>39</v>
      </c>
      <c r="AR172" s="109">
        <v>188.38</v>
      </c>
      <c r="AS172" s="108" t="s">
        <v>39</v>
      </c>
      <c r="AT172" s="109">
        <v>188.41</v>
      </c>
      <c r="AU172" s="108" t="s">
        <v>39</v>
      </c>
      <c r="AV172" s="108" t="s">
        <v>36</v>
      </c>
      <c r="AW172" s="108" t="s">
        <v>39</v>
      </c>
      <c r="AX172" s="108" t="s">
        <v>36</v>
      </c>
      <c r="AY172" s="108" t="s">
        <v>39</v>
      </c>
    </row>
    <row r="173" spans="1:51" x14ac:dyDescent="0.2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</row>
    <row r="174" spans="1:51" x14ac:dyDescent="0.2">
      <c r="A174" s="101" t="s">
        <v>139</v>
      </c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</row>
    <row r="175" spans="1:51" x14ac:dyDescent="0.2">
      <c r="A175" s="101" t="s">
        <v>36</v>
      </c>
      <c r="B175" s="98" t="s">
        <v>51</v>
      </c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</row>
    <row r="176" spans="1:51" x14ac:dyDescent="0.2">
      <c r="A176" s="101" t="s">
        <v>55</v>
      </c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 t="s">
        <v>214</v>
      </c>
      <c r="AU176" s="99"/>
      <c r="AV176" s="99"/>
      <c r="AW176" s="99"/>
      <c r="AX176" s="99"/>
      <c r="AY176" s="99"/>
    </row>
    <row r="177" spans="1:51" x14ac:dyDescent="0.2">
      <c r="A177" s="101" t="s">
        <v>53</v>
      </c>
      <c r="B177" s="98" t="s">
        <v>52</v>
      </c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>
        <f>+AT11/AT134*100</f>
        <v>1.4002480978428282</v>
      </c>
      <c r="AU177" s="99"/>
      <c r="AV177" s="99"/>
      <c r="AW177" s="99"/>
      <c r="AX177" s="99"/>
      <c r="AY177" s="99"/>
    </row>
    <row r="178" spans="1:51" x14ac:dyDescent="0.2">
      <c r="A178" s="101" t="s">
        <v>48</v>
      </c>
      <c r="B178" s="98" t="s">
        <v>140</v>
      </c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</row>
    <row r="179" spans="1:51" x14ac:dyDescent="0.2">
      <c r="A179" s="101" t="s">
        <v>41</v>
      </c>
      <c r="B179" s="98" t="s">
        <v>47</v>
      </c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</row>
    <row r="180" spans="1:51" x14ac:dyDescent="0.2">
      <c r="A180" s="101" t="s">
        <v>40</v>
      </c>
      <c r="B180" s="98" t="s">
        <v>44</v>
      </c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99"/>
      <c r="AX180" s="99"/>
      <c r="AY180" s="99"/>
    </row>
    <row r="182" spans="1:51" x14ac:dyDescent="0.2">
      <c r="A182" s="100" t="s">
        <v>213</v>
      </c>
    </row>
  </sheetData>
  <mergeCells count="75">
    <mergeCell ref="AP132:AQ132"/>
    <mergeCell ref="AR132:AS132"/>
    <mergeCell ref="AT132:AU132"/>
    <mergeCell ref="AV132:AW132"/>
    <mergeCell ref="AX132:AY132"/>
    <mergeCell ref="AF132:AG132"/>
    <mergeCell ref="AH132:AI132"/>
    <mergeCell ref="AJ132:AK132"/>
    <mergeCell ref="AL132:AM132"/>
    <mergeCell ref="AN132:AO132"/>
    <mergeCell ref="V132:W132"/>
    <mergeCell ref="X132:Y132"/>
    <mergeCell ref="Z132:AA132"/>
    <mergeCell ref="AB132:AC132"/>
    <mergeCell ref="AD132:AE132"/>
    <mergeCell ref="L132:M132"/>
    <mergeCell ref="N132:O132"/>
    <mergeCell ref="P132:Q132"/>
    <mergeCell ref="R132:S132"/>
    <mergeCell ref="T132:U132"/>
    <mergeCell ref="B132:C132"/>
    <mergeCell ref="D132:E132"/>
    <mergeCell ref="F132:G132"/>
    <mergeCell ref="H132:I132"/>
    <mergeCell ref="J132:K132"/>
    <mergeCell ref="AR71:AS71"/>
    <mergeCell ref="AT71:AU71"/>
    <mergeCell ref="AV71:AW71"/>
    <mergeCell ref="AX71:AY71"/>
    <mergeCell ref="AF71:AG71"/>
    <mergeCell ref="AH71:AI71"/>
    <mergeCell ref="AJ71:AK71"/>
    <mergeCell ref="AL71:AM71"/>
    <mergeCell ref="AN71:AO71"/>
    <mergeCell ref="AP71:AQ71"/>
    <mergeCell ref="T71:U71"/>
    <mergeCell ref="V71:W71"/>
    <mergeCell ref="X71:Y71"/>
    <mergeCell ref="Z71:AA71"/>
    <mergeCell ref="AB71:AC71"/>
    <mergeCell ref="AD71:AE71"/>
    <mergeCell ref="AX9:AY9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L9:AM9"/>
    <mergeCell ref="AN9:AO9"/>
    <mergeCell ref="AP9:AQ9"/>
    <mergeCell ref="AR9:AS9"/>
    <mergeCell ref="AT9:AU9"/>
    <mergeCell ref="AV9:AW9"/>
    <mergeCell ref="Z9:AA9"/>
    <mergeCell ref="AB9:AC9"/>
    <mergeCell ref="AD9:AE9"/>
    <mergeCell ref="AF9:AG9"/>
    <mergeCell ref="AH9:AI9"/>
    <mergeCell ref="AJ9:AK9"/>
    <mergeCell ref="X9:Y9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9">
    <tabColor theme="4" tint="0.39997558519241921"/>
  </sheetPr>
  <dimension ref="A1:Y110"/>
  <sheetViews>
    <sheetView zoomScaleNormal="100" workbookViewId="0"/>
  </sheetViews>
  <sheetFormatPr defaultColWidth="9.140625" defaultRowHeight="12.75" x14ac:dyDescent="0.2"/>
  <cols>
    <col min="1" max="1" width="9.140625" style="123"/>
    <col min="2" max="2" width="17.42578125" style="123" customWidth="1"/>
    <col min="3" max="14" width="15.28515625" style="123" customWidth="1"/>
    <col min="15" max="16384" width="9.140625" style="123"/>
  </cols>
  <sheetData>
    <row r="1" spans="1:25" x14ac:dyDescent="0.2">
      <c r="A1" s="98" t="s">
        <v>149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</row>
    <row r="2" spans="1:25" x14ac:dyDescent="0.2">
      <c r="A2" s="98" t="s">
        <v>125</v>
      </c>
      <c r="B2" s="101" t="s">
        <v>150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</row>
    <row r="3" spans="1:25" x14ac:dyDescent="0.2">
      <c r="A3" s="98" t="s">
        <v>127</v>
      </c>
      <c r="B3" s="98" t="s">
        <v>151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</row>
    <row r="4" spans="1:25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x14ac:dyDescent="0.2">
      <c r="A5" s="101" t="s">
        <v>128</v>
      </c>
      <c r="B5" s="99"/>
      <c r="C5" s="98" t="s">
        <v>129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25" x14ac:dyDescent="0.2">
      <c r="A6" s="101" t="s">
        <v>152</v>
      </c>
      <c r="B6" s="99"/>
      <c r="C6" s="98" t="s">
        <v>83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</row>
    <row r="7" spans="1:25" x14ac:dyDescent="0.2">
      <c r="A7" s="101" t="s">
        <v>130</v>
      </c>
      <c r="B7" s="99"/>
      <c r="C7" s="98" t="s">
        <v>101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</row>
    <row r="8" spans="1:25" x14ac:dyDescent="0.2">
      <c r="A8" s="101" t="s">
        <v>153</v>
      </c>
      <c r="B8" s="99"/>
      <c r="C8" s="98" t="s">
        <v>154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</row>
    <row r="9" spans="1:25" x14ac:dyDescent="0.2">
      <c r="A9" s="101" t="s">
        <v>155</v>
      </c>
      <c r="B9" s="99"/>
      <c r="C9" s="98" t="s">
        <v>108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</row>
    <row r="10" spans="1:25" x14ac:dyDescent="0.2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</row>
    <row r="11" spans="1:25" x14ac:dyDescent="0.2">
      <c r="A11" s="102" t="s">
        <v>156</v>
      </c>
      <c r="B11" s="196" t="s">
        <v>83</v>
      </c>
      <c r="C11" s="196" t="s">
        <v>39</v>
      </c>
      <c r="D11" s="196" t="s">
        <v>157</v>
      </c>
      <c r="E11" s="196" t="s">
        <v>39</v>
      </c>
      <c r="F11" s="196" t="s">
        <v>158</v>
      </c>
      <c r="G11" s="196" t="s">
        <v>39</v>
      </c>
      <c r="H11" s="196" t="s">
        <v>159</v>
      </c>
      <c r="I11" s="196" t="s">
        <v>39</v>
      </c>
      <c r="J11" s="196" t="s">
        <v>160</v>
      </c>
      <c r="K11" s="196" t="s">
        <v>39</v>
      </c>
      <c r="L11" s="196" t="s">
        <v>161</v>
      </c>
      <c r="M11" s="196" t="s">
        <v>39</v>
      </c>
      <c r="N11" s="196" t="s">
        <v>162</v>
      </c>
      <c r="O11" s="196" t="s">
        <v>39</v>
      </c>
      <c r="P11" s="196" t="s">
        <v>163</v>
      </c>
      <c r="Q11" s="196" t="s">
        <v>39</v>
      </c>
      <c r="R11" s="196" t="s">
        <v>164</v>
      </c>
      <c r="S11" s="196" t="s">
        <v>39</v>
      </c>
      <c r="T11" s="196" t="s">
        <v>165</v>
      </c>
      <c r="U11" s="196" t="s">
        <v>39</v>
      </c>
      <c r="V11" s="196" t="s">
        <v>166</v>
      </c>
      <c r="W11" s="196" t="s">
        <v>39</v>
      </c>
      <c r="X11" s="196" t="s">
        <v>167</v>
      </c>
      <c r="Y11" s="196" t="s">
        <v>39</v>
      </c>
    </row>
    <row r="12" spans="1:25" x14ac:dyDescent="0.2">
      <c r="A12" s="103" t="s">
        <v>136</v>
      </c>
      <c r="B12" s="104" t="s">
        <v>39</v>
      </c>
      <c r="C12" s="104" t="s">
        <v>39</v>
      </c>
      <c r="D12" s="104" t="s">
        <v>39</v>
      </c>
      <c r="E12" s="104" t="s">
        <v>39</v>
      </c>
      <c r="F12" s="104" t="s">
        <v>39</v>
      </c>
      <c r="G12" s="104" t="s">
        <v>39</v>
      </c>
      <c r="H12" s="104" t="s">
        <v>39</v>
      </c>
      <c r="I12" s="104" t="s">
        <v>39</v>
      </c>
      <c r="J12" s="104" t="s">
        <v>39</v>
      </c>
      <c r="K12" s="104" t="s">
        <v>39</v>
      </c>
      <c r="L12" s="104" t="s">
        <v>39</v>
      </c>
      <c r="M12" s="104" t="s">
        <v>39</v>
      </c>
      <c r="N12" s="104" t="s">
        <v>39</v>
      </c>
      <c r="O12" s="104" t="s">
        <v>39</v>
      </c>
      <c r="P12" s="104" t="s">
        <v>39</v>
      </c>
      <c r="Q12" s="104" t="s">
        <v>39</v>
      </c>
      <c r="R12" s="104" t="s">
        <v>39</v>
      </c>
      <c r="S12" s="104" t="s">
        <v>39</v>
      </c>
      <c r="T12" s="104" t="s">
        <v>39</v>
      </c>
      <c r="U12" s="104" t="s">
        <v>39</v>
      </c>
      <c r="V12" s="104" t="s">
        <v>39</v>
      </c>
      <c r="W12" s="104" t="s">
        <v>39</v>
      </c>
      <c r="X12" s="104" t="s">
        <v>39</v>
      </c>
      <c r="Y12" s="104" t="s">
        <v>39</v>
      </c>
    </row>
    <row r="13" spans="1:25" x14ac:dyDescent="0.2">
      <c r="A13" s="106" t="s">
        <v>110</v>
      </c>
      <c r="B13" s="108">
        <v>1003480</v>
      </c>
      <c r="C13" s="108" t="s">
        <v>39</v>
      </c>
      <c r="D13" s="108">
        <v>0</v>
      </c>
      <c r="E13" s="108" t="s">
        <v>39</v>
      </c>
      <c r="F13" s="108">
        <v>272030</v>
      </c>
      <c r="G13" s="108" t="s">
        <v>39</v>
      </c>
      <c r="H13" s="108">
        <v>193650</v>
      </c>
      <c r="I13" s="108" t="s">
        <v>39</v>
      </c>
      <c r="J13" s="108">
        <v>170840</v>
      </c>
      <c r="K13" s="108" t="s">
        <v>39</v>
      </c>
      <c r="L13" s="108">
        <v>113850</v>
      </c>
      <c r="M13" s="108" t="s">
        <v>39</v>
      </c>
      <c r="N13" s="108">
        <v>66630</v>
      </c>
      <c r="O13" s="108" t="s">
        <v>39</v>
      </c>
      <c r="P13" s="108">
        <v>64790</v>
      </c>
      <c r="Q13" s="108" t="s">
        <v>39</v>
      </c>
      <c r="R13" s="108">
        <v>44110</v>
      </c>
      <c r="S13" s="108" t="s">
        <v>39</v>
      </c>
      <c r="T13" s="108">
        <v>39640</v>
      </c>
      <c r="U13" s="108" t="s">
        <v>39</v>
      </c>
      <c r="V13" s="108">
        <v>21380</v>
      </c>
      <c r="W13" s="108" t="s">
        <v>39</v>
      </c>
      <c r="X13" s="108">
        <v>16570</v>
      </c>
      <c r="Y13" s="108" t="s">
        <v>39</v>
      </c>
    </row>
    <row r="14" spans="1:25" x14ac:dyDescent="0.2">
      <c r="A14" s="106" t="s">
        <v>0</v>
      </c>
      <c r="B14" s="118">
        <v>13510</v>
      </c>
      <c r="C14" s="118" t="s">
        <v>39</v>
      </c>
      <c r="D14" s="118">
        <v>0</v>
      </c>
      <c r="E14" s="118" t="s">
        <v>39</v>
      </c>
      <c r="F14" s="118" t="s">
        <v>36</v>
      </c>
      <c r="G14" s="118" t="s">
        <v>50</v>
      </c>
      <c r="H14" s="118">
        <v>10</v>
      </c>
      <c r="I14" s="118" t="s">
        <v>39</v>
      </c>
      <c r="J14" s="118">
        <v>60</v>
      </c>
      <c r="K14" s="118" t="s">
        <v>39</v>
      </c>
      <c r="L14" s="118">
        <v>220</v>
      </c>
      <c r="M14" s="118" t="s">
        <v>39</v>
      </c>
      <c r="N14" s="118">
        <v>510</v>
      </c>
      <c r="O14" s="118" t="s">
        <v>39</v>
      </c>
      <c r="P14" s="118">
        <v>1460</v>
      </c>
      <c r="Q14" s="118" t="s">
        <v>39</v>
      </c>
      <c r="R14" s="118">
        <v>2270</v>
      </c>
      <c r="S14" s="118" t="s">
        <v>39</v>
      </c>
      <c r="T14" s="118">
        <v>3880</v>
      </c>
      <c r="U14" s="118" t="s">
        <v>39</v>
      </c>
      <c r="V14" s="118">
        <v>3110</v>
      </c>
      <c r="W14" s="118" t="s">
        <v>39</v>
      </c>
      <c r="X14" s="118">
        <v>1980</v>
      </c>
      <c r="Y14" s="118" t="s">
        <v>39</v>
      </c>
    </row>
    <row r="15" spans="1:25" x14ac:dyDescent="0.2">
      <c r="A15" s="106" t="s">
        <v>1</v>
      </c>
      <c r="B15" s="108">
        <v>19750</v>
      </c>
      <c r="C15" s="108" t="s">
        <v>39</v>
      </c>
      <c r="D15" s="108">
        <v>0</v>
      </c>
      <c r="E15" s="108" t="s">
        <v>39</v>
      </c>
      <c r="F15" s="108">
        <v>9020</v>
      </c>
      <c r="G15" s="108" t="s">
        <v>39</v>
      </c>
      <c r="H15" s="108">
        <v>4640</v>
      </c>
      <c r="I15" s="108" t="s">
        <v>39</v>
      </c>
      <c r="J15" s="108">
        <v>2320</v>
      </c>
      <c r="K15" s="108" t="s">
        <v>39</v>
      </c>
      <c r="L15" s="108">
        <v>1380</v>
      </c>
      <c r="M15" s="108" t="s">
        <v>39</v>
      </c>
      <c r="N15" s="108">
        <v>830</v>
      </c>
      <c r="O15" s="108" t="s">
        <v>39</v>
      </c>
      <c r="P15" s="108">
        <v>840</v>
      </c>
      <c r="Q15" s="108" t="s">
        <v>39</v>
      </c>
      <c r="R15" s="108">
        <v>430</v>
      </c>
      <c r="S15" s="108" t="s">
        <v>39</v>
      </c>
      <c r="T15" s="108">
        <v>180</v>
      </c>
      <c r="U15" s="108" t="s">
        <v>39</v>
      </c>
      <c r="V15" s="108">
        <v>60</v>
      </c>
      <c r="W15" s="108" t="s">
        <v>39</v>
      </c>
      <c r="X15" s="108">
        <v>40</v>
      </c>
      <c r="Y15" s="108" t="s">
        <v>39</v>
      </c>
    </row>
    <row r="16" spans="1:25" x14ac:dyDescent="0.2">
      <c r="A16" s="106" t="s">
        <v>2</v>
      </c>
      <c r="B16" s="118">
        <v>5350</v>
      </c>
      <c r="C16" s="118" t="s">
        <v>39</v>
      </c>
      <c r="D16" s="118">
        <v>0</v>
      </c>
      <c r="E16" s="118" t="s">
        <v>39</v>
      </c>
      <c r="F16" s="118">
        <v>130</v>
      </c>
      <c r="G16" s="118" t="s">
        <v>39</v>
      </c>
      <c r="H16" s="118">
        <v>410</v>
      </c>
      <c r="I16" s="118" t="s">
        <v>39</v>
      </c>
      <c r="J16" s="118">
        <v>830</v>
      </c>
      <c r="K16" s="118" t="s">
        <v>39</v>
      </c>
      <c r="L16" s="118">
        <v>780</v>
      </c>
      <c r="M16" s="118" t="s">
        <v>39</v>
      </c>
      <c r="N16" s="118">
        <v>620</v>
      </c>
      <c r="O16" s="118" t="s">
        <v>39</v>
      </c>
      <c r="P16" s="118">
        <v>760</v>
      </c>
      <c r="Q16" s="118" t="s">
        <v>39</v>
      </c>
      <c r="R16" s="118">
        <v>630</v>
      </c>
      <c r="S16" s="118" t="s">
        <v>39</v>
      </c>
      <c r="T16" s="118">
        <v>550</v>
      </c>
      <c r="U16" s="118" t="s">
        <v>39</v>
      </c>
      <c r="V16" s="118">
        <v>190</v>
      </c>
      <c r="W16" s="118" t="s">
        <v>39</v>
      </c>
      <c r="X16" s="118">
        <v>440</v>
      </c>
      <c r="Y16" s="118" t="s">
        <v>39</v>
      </c>
    </row>
    <row r="17" spans="1:25" x14ac:dyDescent="0.2">
      <c r="A17" s="106" t="s">
        <v>3</v>
      </c>
      <c r="B17" s="108">
        <v>1730</v>
      </c>
      <c r="C17" s="108" t="s">
        <v>39</v>
      </c>
      <c r="D17" s="108">
        <v>0</v>
      </c>
      <c r="E17" s="108" t="s">
        <v>39</v>
      </c>
      <c r="F17" s="108" t="s">
        <v>36</v>
      </c>
      <c r="G17" s="108" t="s">
        <v>50</v>
      </c>
      <c r="H17" s="108">
        <v>20</v>
      </c>
      <c r="I17" s="108" t="s">
        <v>39</v>
      </c>
      <c r="J17" s="108">
        <v>50</v>
      </c>
      <c r="K17" s="108" t="s">
        <v>39</v>
      </c>
      <c r="L17" s="108">
        <v>80</v>
      </c>
      <c r="M17" s="108" t="s">
        <v>39</v>
      </c>
      <c r="N17" s="108">
        <v>90</v>
      </c>
      <c r="O17" s="108" t="s">
        <v>39</v>
      </c>
      <c r="P17" s="108">
        <v>160</v>
      </c>
      <c r="Q17" s="108" t="s">
        <v>39</v>
      </c>
      <c r="R17" s="108">
        <v>190</v>
      </c>
      <c r="S17" s="108" t="s">
        <v>39</v>
      </c>
      <c r="T17" s="108">
        <v>320</v>
      </c>
      <c r="U17" s="108" t="s">
        <v>39</v>
      </c>
      <c r="V17" s="108">
        <v>260</v>
      </c>
      <c r="W17" s="108" t="s">
        <v>39</v>
      </c>
      <c r="X17" s="108">
        <v>570</v>
      </c>
      <c r="Y17" s="108" t="s">
        <v>39</v>
      </c>
    </row>
    <row r="18" spans="1:25" x14ac:dyDescent="0.2">
      <c r="A18" s="106" t="s">
        <v>35</v>
      </c>
      <c r="B18" s="118">
        <v>27260</v>
      </c>
      <c r="C18" s="118" t="s">
        <v>39</v>
      </c>
      <c r="D18" s="118">
        <v>0</v>
      </c>
      <c r="E18" s="118" t="s">
        <v>39</v>
      </c>
      <c r="F18" s="118">
        <v>30</v>
      </c>
      <c r="G18" s="118" t="s">
        <v>39</v>
      </c>
      <c r="H18" s="118">
        <v>200</v>
      </c>
      <c r="I18" s="118" t="s">
        <v>39</v>
      </c>
      <c r="J18" s="118">
        <v>1450</v>
      </c>
      <c r="K18" s="118" t="s">
        <v>39</v>
      </c>
      <c r="L18" s="118">
        <v>2630</v>
      </c>
      <c r="M18" s="118" t="s">
        <v>39</v>
      </c>
      <c r="N18" s="118">
        <v>2370</v>
      </c>
      <c r="O18" s="118" t="s">
        <v>39</v>
      </c>
      <c r="P18" s="118">
        <v>3460</v>
      </c>
      <c r="Q18" s="118" t="s">
        <v>39</v>
      </c>
      <c r="R18" s="118">
        <v>3720</v>
      </c>
      <c r="S18" s="118" t="s">
        <v>39</v>
      </c>
      <c r="T18" s="118">
        <v>5630</v>
      </c>
      <c r="U18" s="118" t="s">
        <v>39</v>
      </c>
      <c r="V18" s="118">
        <v>3800</v>
      </c>
      <c r="W18" s="118" t="s">
        <v>39</v>
      </c>
      <c r="X18" s="118">
        <v>3990</v>
      </c>
      <c r="Y18" s="118" t="s">
        <v>39</v>
      </c>
    </row>
    <row r="19" spans="1:25" x14ac:dyDescent="0.2">
      <c r="A19" s="106" t="s">
        <v>4</v>
      </c>
      <c r="B19" s="108">
        <v>2500</v>
      </c>
      <c r="C19" s="108" t="s">
        <v>39</v>
      </c>
      <c r="D19" s="108">
        <v>0</v>
      </c>
      <c r="E19" s="108" t="s">
        <v>39</v>
      </c>
      <c r="F19" s="108">
        <v>360</v>
      </c>
      <c r="G19" s="108" t="s">
        <v>39</v>
      </c>
      <c r="H19" s="108">
        <v>470</v>
      </c>
      <c r="I19" s="108" t="s">
        <v>39</v>
      </c>
      <c r="J19" s="108">
        <v>460</v>
      </c>
      <c r="K19" s="108" t="s">
        <v>39</v>
      </c>
      <c r="L19" s="108">
        <v>360</v>
      </c>
      <c r="M19" s="108" t="s">
        <v>39</v>
      </c>
      <c r="N19" s="108">
        <v>240</v>
      </c>
      <c r="O19" s="108" t="s">
        <v>39</v>
      </c>
      <c r="P19" s="108">
        <v>240</v>
      </c>
      <c r="Q19" s="108" t="s">
        <v>39</v>
      </c>
      <c r="R19" s="108">
        <v>180</v>
      </c>
      <c r="S19" s="108" t="s">
        <v>39</v>
      </c>
      <c r="T19" s="108">
        <v>120</v>
      </c>
      <c r="U19" s="108" t="s">
        <v>39</v>
      </c>
      <c r="V19" s="108">
        <v>40</v>
      </c>
      <c r="W19" s="108" t="s">
        <v>39</v>
      </c>
      <c r="X19" s="108">
        <v>40</v>
      </c>
      <c r="Y19" s="108" t="s">
        <v>39</v>
      </c>
    </row>
    <row r="20" spans="1:25" x14ac:dyDescent="0.2">
      <c r="A20" s="106" t="s">
        <v>5</v>
      </c>
      <c r="B20" s="118">
        <v>960</v>
      </c>
      <c r="C20" s="118" t="s">
        <v>39</v>
      </c>
      <c r="D20" s="118">
        <v>0</v>
      </c>
      <c r="E20" s="118" t="s">
        <v>39</v>
      </c>
      <c r="F20" s="118">
        <v>0</v>
      </c>
      <c r="G20" s="118" t="s">
        <v>39</v>
      </c>
      <c r="H20" s="118">
        <v>10</v>
      </c>
      <c r="I20" s="118" t="s">
        <v>39</v>
      </c>
      <c r="J20" s="118">
        <v>20</v>
      </c>
      <c r="K20" s="118" t="s">
        <v>39</v>
      </c>
      <c r="L20" s="118">
        <v>60</v>
      </c>
      <c r="M20" s="118" t="s">
        <v>39</v>
      </c>
      <c r="N20" s="118">
        <v>70</v>
      </c>
      <c r="O20" s="118" t="s">
        <v>39</v>
      </c>
      <c r="P20" s="118">
        <v>140</v>
      </c>
      <c r="Q20" s="118" t="s">
        <v>39</v>
      </c>
      <c r="R20" s="118">
        <v>180</v>
      </c>
      <c r="S20" s="118" t="s">
        <v>39</v>
      </c>
      <c r="T20" s="118">
        <v>270</v>
      </c>
      <c r="U20" s="118" t="s">
        <v>39</v>
      </c>
      <c r="V20" s="118">
        <v>140</v>
      </c>
      <c r="W20" s="118" t="s">
        <v>39</v>
      </c>
      <c r="X20" s="118">
        <v>90</v>
      </c>
      <c r="Y20" s="118" t="s">
        <v>39</v>
      </c>
    </row>
    <row r="21" spans="1:25" x14ac:dyDescent="0.2">
      <c r="A21" s="106" t="s">
        <v>6</v>
      </c>
      <c r="B21" s="108">
        <v>14610</v>
      </c>
      <c r="C21" s="108" t="s">
        <v>39</v>
      </c>
      <c r="D21" s="108">
        <v>0</v>
      </c>
      <c r="E21" s="108" t="s">
        <v>39</v>
      </c>
      <c r="F21" s="108">
        <v>1470</v>
      </c>
      <c r="G21" s="108" t="s">
        <v>39</v>
      </c>
      <c r="H21" s="108">
        <v>2100</v>
      </c>
      <c r="I21" s="108" t="s">
        <v>39</v>
      </c>
      <c r="J21" s="108">
        <v>2680</v>
      </c>
      <c r="K21" s="108" t="s">
        <v>39</v>
      </c>
      <c r="L21" s="108">
        <v>2300</v>
      </c>
      <c r="M21" s="108" t="s">
        <v>39</v>
      </c>
      <c r="N21" s="108">
        <v>1890</v>
      </c>
      <c r="O21" s="108" t="s">
        <v>39</v>
      </c>
      <c r="P21" s="108">
        <v>2250</v>
      </c>
      <c r="Q21" s="108" t="s">
        <v>39</v>
      </c>
      <c r="R21" s="108">
        <v>1290</v>
      </c>
      <c r="S21" s="108" t="s">
        <v>39</v>
      </c>
      <c r="T21" s="108">
        <v>520</v>
      </c>
      <c r="U21" s="108" t="s">
        <v>39</v>
      </c>
      <c r="V21" s="108">
        <v>80</v>
      </c>
      <c r="W21" s="108" t="s">
        <v>39</v>
      </c>
      <c r="X21" s="108">
        <v>30</v>
      </c>
      <c r="Y21" s="108" t="s">
        <v>39</v>
      </c>
    </row>
    <row r="22" spans="1:25" x14ac:dyDescent="0.2">
      <c r="A22" s="106" t="s">
        <v>7</v>
      </c>
      <c r="B22" s="118">
        <v>37790</v>
      </c>
      <c r="C22" s="118" t="s">
        <v>39</v>
      </c>
      <c r="D22" s="118">
        <v>0</v>
      </c>
      <c r="E22" s="118" t="s">
        <v>39</v>
      </c>
      <c r="F22" s="118">
        <v>4390</v>
      </c>
      <c r="G22" s="118" t="s">
        <v>39</v>
      </c>
      <c r="H22" s="118">
        <v>5030</v>
      </c>
      <c r="I22" s="118" t="s">
        <v>39</v>
      </c>
      <c r="J22" s="118">
        <v>6230</v>
      </c>
      <c r="K22" s="118" t="s">
        <v>39</v>
      </c>
      <c r="L22" s="118">
        <v>5530</v>
      </c>
      <c r="M22" s="118" t="s">
        <v>39</v>
      </c>
      <c r="N22" s="118">
        <v>3640</v>
      </c>
      <c r="O22" s="118" t="s">
        <v>39</v>
      </c>
      <c r="P22" s="118">
        <v>4130</v>
      </c>
      <c r="Q22" s="118" t="s">
        <v>39</v>
      </c>
      <c r="R22" s="118">
        <v>3630</v>
      </c>
      <c r="S22" s="118" t="s">
        <v>39</v>
      </c>
      <c r="T22" s="118">
        <v>3490</v>
      </c>
      <c r="U22" s="118" t="s">
        <v>39</v>
      </c>
      <c r="V22" s="118">
        <v>1090</v>
      </c>
      <c r="W22" s="118" t="s">
        <v>39</v>
      </c>
      <c r="X22" s="118">
        <v>640</v>
      </c>
      <c r="Y22" s="118" t="s">
        <v>39</v>
      </c>
    </row>
    <row r="23" spans="1:25" x14ac:dyDescent="0.2">
      <c r="A23" s="106" t="s">
        <v>8</v>
      </c>
      <c r="B23" s="108">
        <v>38230</v>
      </c>
      <c r="C23" s="108" t="s">
        <v>39</v>
      </c>
      <c r="D23" s="108">
        <v>0</v>
      </c>
      <c r="E23" s="108" t="s">
        <v>39</v>
      </c>
      <c r="F23" s="108">
        <v>130</v>
      </c>
      <c r="G23" s="108" t="s">
        <v>39</v>
      </c>
      <c r="H23" s="108">
        <v>290</v>
      </c>
      <c r="I23" s="108" t="s">
        <v>39</v>
      </c>
      <c r="J23" s="108">
        <v>1540</v>
      </c>
      <c r="K23" s="108" t="s">
        <v>39</v>
      </c>
      <c r="L23" s="108">
        <v>4530</v>
      </c>
      <c r="M23" s="108" t="s">
        <v>39</v>
      </c>
      <c r="N23" s="108">
        <v>3430</v>
      </c>
      <c r="O23" s="108" t="s">
        <v>39</v>
      </c>
      <c r="P23" s="108">
        <v>4260</v>
      </c>
      <c r="Q23" s="108" t="s">
        <v>39</v>
      </c>
      <c r="R23" s="108">
        <v>4830</v>
      </c>
      <c r="S23" s="108" t="s">
        <v>39</v>
      </c>
      <c r="T23" s="108">
        <v>8850</v>
      </c>
      <c r="U23" s="108" t="s">
        <v>39</v>
      </c>
      <c r="V23" s="108">
        <v>6900</v>
      </c>
      <c r="W23" s="108" t="s">
        <v>39</v>
      </c>
      <c r="X23" s="108">
        <v>3480</v>
      </c>
      <c r="Y23" s="108" t="s">
        <v>39</v>
      </c>
    </row>
    <row r="24" spans="1:25" x14ac:dyDescent="0.2">
      <c r="A24" s="106" t="s">
        <v>9</v>
      </c>
      <c r="B24" s="118">
        <v>20040</v>
      </c>
      <c r="C24" s="118" t="s">
        <v>39</v>
      </c>
      <c r="D24" s="118">
        <v>0</v>
      </c>
      <c r="E24" s="118" t="s">
        <v>39</v>
      </c>
      <c r="F24" s="118">
        <v>3450</v>
      </c>
      <c r="G24" s="118" t="s">
        <v>39</v>
      </c>
      <c r="H24" s="118">
        <v>5540</v>
      </c>
      <c r="I24" s="118" t="s">
        <v>39</v>
      </c>
      <c r="J24" s="118">
        <v>5560</v>
      </c>
      <c r="K24" s="118" t="s">
        <v>39</v>
      </c>
      <c r="L24" s="118">
        <v>2960</v>
      </c>
      <c r="M24" s="118" t="s">
        <v>39</v>
      </c>
      <c r="N24" s="118">
        <v>1210</v>
      </c>
      <c r="O24" s="118" t="s">
        <v>39</v>
      </c>
      <c r="P24" s="118">
        <v>760</v>
      </c>
      <c r="Q24" s="118" t="s">
        <v>39</v>
      </c>
      <c r="R24" s="118">
        <v>380</v>
      </c>
      <c r="S24" s="118" t="s">
        <v>39</v>
      </c>
      <c r="T24" s="118">
        <v>150</v>
      </c>
      <c r="U24" s="118" t="s">
        <v>39</v>
      </c>
      <c r="V24" s="118">
        <v>20</v>
      </c>
      <c r="W24" s="118" t="s">
        <v>39</v>
      </c>
      <c r="X24" s="118">
        <v>10</v>
      </c>
      <c r="Y24" s="118" t="s">
        <v>39</v>
      </c>
    </row>
    <row r="25" spans="1:25" x14ac:dyDescent="0.2">
      <c r="A25" s="106" t="s">
        <v>10</v>
      </c>
      <c r="B25" s="108">
        <v>23360</v>
      </c>
      <c r="C25" s="108" t="s">
        <v>39</v>
      </c>
      <c r="D25" s="108">
        <v>0</v>
      </c>
      <c r="E25" s="108" t="s">
        <v>39</v>
      </c>
      <c r="F25" s="108">
        <v>1380</v>
      </c>
      <c r="G25" s="108" t="s">
        <v>39</v>
      </c>
      <c r="H25" s="108">
        <v>1990</v>
      </c>
      <c r="I25" s="108" t="s">
        <v>39</v>
      </c>
      <c r="J25" s="108">
        <v>3220</v>
      </c>
      <c r="K25" s="108" t="s">
        <v>39</v>
      </c>
      <c r="L25" s="108">
        <v>3440</v>
      </c>
      <c r="M25" s="108" t="s">
        <v>39</v>
      </c>
      <c r="N25" s="108">
        <v>2950</v>
      </c>
      <c r="O25" s="108" t="s">
        <v>39</v>
      </c>
      <c r="P25" s="108">
        <v>3760</v>
      </c>
      <c r="Q25" s="108" t="s">
        <v>39</v>
      </c>
      <c r="R25" s="108">
        <v>2930</v>
      </c>
      <c r="S25" s="108" t="s">
        <v>39</v>
      </c>
      <c r="T25" s="108">
        <v>2330</v>
      </c>
      <c r="U25" s="108" t="s">
        <v>39</v>
      </c>
      <c r="V25" s="108">
        <v>860</v>
      </c>
      <c r="W25" s="108" t="s">
        <v>39</v>
      </c>
      <c r="X25" s="108">
        <v>490</v>
      </c>
      <c r="Y25" s="108" t="s">
        <v>39</v>
      </c>
    </row>
    <row r="26" spans="1:25" x14ac:dyDescent="0.2">
      <c r="A26" s="106" t="s">
        <v>11</v>
      </c>
      <c r="B26" s="118">
        <v>1410</v>
      </c>
      <c r="C26" s="118" t="s">
        <v>39</v>
      </c>
      <c r="D26" s="118">
        <v>0</v>
      </c>
      <c r="E26" s="118" t="s">
        <v>39</v>
      </c>
      <c r="F26" s="118">
        <v>40</v>
      </c>
      <c r="G26" s="118" t="s">
        <v>39</v>
      </c>
      <c r="H26" s="118">
        <v>130</v>
      </c>
      <c r="I26" s="118" t="s">
        <v>39</v>
      </c>
      <c r="J26" s="118">
        <v>200</v>
      </c>
      <c r="K26" s="118" t="s">
        <v>39</v>
      </c>
      <c r="L26" s="118">
        <v>220</v>
      </c>
      <c r="M26" s="118" t="s">
        <v>39</v>
      </c>
      <c r="N26" s="118">
        <v>160</v>
      </c>
      <c r="O26" s="118" t="s">
        <v>39</v>
      </c>
      <c r="P26" s="118">
        <v>220</v>
      </c>
      <c r="Q26" s="118" t="s">
        <v>39</v>
      </c>
      <c r="R26" s="118">
        <v>200</v>
      </c>
      <c r="S26" s="118" t="s">
        <v>39</v>
      </c>
      <c r="T26" s="118">
        <v>170</v>
      </c>
      <c r="U26" s="118" t="s">
        <v>39</v>
      </c>
      <c r="V26" s="118">
        <v>50</v>
      </c>
      <c r="W26" s="118" t="s">
        <v>39</v>
      </c>
      <c r="X26" s="118">
        <v>20</v>
      </c>
      <c r="Y26" s="118" t="s">
        <v>39</v>
      </c>
    </row>
    <row r="27" spans="1:25" x14ac:dyDescent="0.2">
      <c r="A27" s="106" t="s">
        <v>12</v>
      </c>
      <c r="B27" s="108">
        <v>28500</v>
      </c>
      <c r="C27" s="108" t="s">
        <v>39</v>
      </c>
      <c r="D27" s="108">
        <v>0</v>
      </c>
      <c r="E27" s="108" t="s">
        <v>39</v>
      </c>
      <c r="F27" s="108">
        <v>11940</v>
      </c>
      <c r="G27" s="108" t="s">
        <v>39</v>
      </c>
      <c r="H27" s="108">
        <v>5070</v>
      </c>
      <c r="I27" s="108" t="s">
        <v>39</v>
      </c>
      <c r="J27" s="108">
        <v>4150</v>
      </c>
      <c r="K27" s="108" t="s">
        <v>39</v>
      </c>
      <c r="L27" s="108">
        <v>2650</v>
      </c>
      <c r="M27" s="108" t="s">
        <v>39</v>
      </c>
      <c r="N27" s="108">
        <v>1640</v>
      </c>
      <c r="O27" s="108" t="s">
        <v>39</v>
      </c>
      <c r="P27" s="108">
        <v>1620</v>
      </c>
      <c r="Q27" s="108" t="s">
        <v>39</v>
      </c>
      <c r="R27" s="108">
        <v>850</v>
      </c>
      <c r="S27" s="108" t="s">
        <v>39</v>
      </c>
      <c r="T27" s="108">
        <v>420</v>
      </c>
      <c r="U27" s="108" t="s">
        <v>39</v>
      </c>
      <c r="V27" s="108">
        <v>110</v>
      </c>
      <c r="W27" s="108" t="s">
        <v>39</v>
      </c>
      <c r="X27" s="108">
        <v>50</v>
      </c>
      <c r="Y27" s="108" t="s">
        <v>39</v>
      </c>
    </row>
    <row r="28" spans="1:25" x14ac:dyDescent="0.2">
      <c r="A28" s="106" t="s">
        <v>13</v>
      </c>
      <c r="B28" s="118">
        <v>72850</v>
      </c>
      <c r="C28" s="118" t="s">
        <v>39</v>
      </c>
      <c r="D28" s="118">
        <v>0</v>
      </c>
      <c r="E28" s="118" t="s">
        <v>39</v>
      </c>
      <c r="F28" s="118">
        <v>23300</v>
      </c>
      <c r="G28" s="118" t="s">
        <v>39</v>
      </c>
      <c r="H28" s="118">
        <v>17020</v>
      </c>
      <c r="I28" s="118" t="s">
        <v>39</v>
      </c>
      <c r="J28" s="118">
        <v>14540</v>
      </c>
      <c r="K28" s="118" t="s">
        <v>39</v>
      </c>
      <c r="L28" s="118">
        <v>8930</v>
      </c>
      <c r="M28" s="118" t="s">
        <v>39</v>
      </c>
      <c r="N28" s="118">
        <v>3240</v>
      </c>
      <c r="O28" s="118" t="s">
        <v>39</v>
      </c>
      <c r="P28" s="118">
        <v>2810</v>
      </c>
      <c r="Q28" s="118" t="s">
        <v>39</v>
      </c>
      <c r="R28" s="118">
        <v>1750</v>
      </c>
      <c r="S28" s="118" t="s">
        <v>39</v>
      </c>
      <c r="T28" s="118">
        <v>1000</v>
      </c>
      <c r="U28" s="118" t="s">
        <v>39</v>
      </c>
      <c r="V28" s="118">
        <v>190</v>
      </c>
      <c r="W28" s="118" t="s">
        <v>39</v>
      </c>
      <c r="X28" s="118">
        <v>80</v>
      </c>
      <c r="Y28" s="118" t="s">
        <v>39</v>
      </c>
    </row>
    <row r="29" spans="1:25" x14ac:dyDescent="0.2">
      <c r="A29" s="106" t="s">
        <v>15</v>
      </c>
      <c r="B29" s="108">
        <v>180</v>
      </c>
      <c r="C29" s="108" t="s">
        <v>39</v>
      </c>
      <c r="D29" s="108" t="s">
        <v>36</v>
      </c>
      <c r="E29" s="108" t="s">
        <v>39</v>
      </c>
      <c r="F29" s="108">
        <v>0</v>
      </c>
      <c r="G29" s="108" t="s">
        <v>39</v>
      </c>
      <c r="H29" s="108" t="s">
        <v>36</v>
      </c>
      <c r="I29" s="108" t="s">
        <v>50</v>
      </c>
      <c r="J29" s="108">
        <v>10</v>
      </c>
      <c r="K29" s="108" t="s">
        <v>39</v>
      </c>
      <c r="L29" s="108">
        <v>10</v>
      </c>
      <c r="M29" s="108" t="s">
        <v>39</v>
      </c>
      <c r="N29" s="108">
        <v>10</v>
      </c>
      <c r="O29" s="108" t="s">
        <v>39</v>
      </c>
      <c r="P29" s="108">
        <v>10</v>
      </c>
      <c r="Q29" s="108" t="s">
        <v>39</v>
      </c>
      <c r="R29" s="108">
        <v>20</v>
      </c>
      <c r="S29" s="108" t="s">
        <v>39</v>
      </c>
      <c r="T29" s="108">
        <v>50</v>
      </c>
      <c r="U29" s="108" t="s">
        <v>39</v>
      </c>
      <c r="V29" s="108">
        <v>50</v>
      </c>
      <c r="W29" s="108" t="s">
        <v>39</v>
      </c>
      <c r="X29" s="108">
        <v>20</v>
      </c>
      <c r="Y29" s="108" t="s">
        <v>39</v>
      </c>
    </row>
    <row r="30" spans="1:25" x14ac:dyDescent="0.2">
      <c r="A30" s="106" t="s">
        <v>16</v>
      </c>
      <c r="B30" s="118">
        <v>6990</v>
      </c>
      <c r="C30" s="118" t="s">
        <v>39</v>
      </c>
      <c r="D30" s="118">
        <v>0</v>
      </c>
      <c r="E30" s="118" t="s">
        <v>39</v>
      </c>
      <c r="F30" s="118">
        <v>1040</v>
      </c>
      <c r="G30" s="118" t="s">
        <v>39</v>
      </c>
      <c r="H30" s="118">
        <v>1270</v>
      </c>
      <c r="I30" s="118" t="s">
        <v>39</v>
      </c>
      <c r="J30" s="118">
        <v>1100</v>
      </c>
      <c r="K30" s="118" t="s">
        <v>39</v>
      </c>
      <c r="L30" s="118">
        <v>880</v>
      </c>
      <c r="M30" s="118" t="s">
        <v>39</v>
      </c>
      <c r="N30" s="118">
        <v>720</v>
      </c>
      <c r="O30" s="118" t="s">
        <v>39</v>
      </c>
      <c r="P30" s="118">
        <v>940</v>
      </c>
      <c r="Q30" s="118" t="s">
        <v>39</v>
      </c>
      <c r="R30" s="118">
        <v>560</v>
      </c>
      <c r="S30" s="118" t="s">
        <v>39</v>
      </c>
      <c r="T30" s="118">
        <v>350</v>
      </c>
      <c r="U30" s="118" t="s">
        <v>39</v>
      </c>
      <c r="V30" s="118">
        <v>70</v>
      </c>
      <c r="W30" s="118" t="s">
        <v>39</v>
      </c>
      <c r="X30" s="118">
        <v>60</v>
      </c>
      <c r="Y30" s="118" t="s">
        <v>39</v>
      </c>
    </row>
    <row r="31" spans="1:25" x14ac:dyDescent="0.2">
      <c r="A31" s="106" t="s">
        <v>17</v>
      </c>
      <c r="B31" s="108">
        <v>1400</v>
      </c>
      <c r="C31" s="108" t="s">
        <v>39</v>
      </c>
      <c r="D31" s="108">
        <v>0</v>
      </c>
      <c r="E31" s="108" t="s">
        <v>39</v>
      </c>
      <c r="F31" s="108">
        <v>210</v>
      </c>
      <c r="G31" s="108" t="s">
        <v>39</v>
      </c>
      <c r="H31" s="108">
        <v>250</v>
      </c>
      <c r="I31" s="108" t="s">
        <v>39</v>
      </c>
      <c r="J31" s="108">
        <v>320</v>
      </c>
      <c r="K31" s="108" t="s">
        <v>39</v>
      </c>
      <c r="L31" s="108">
        <v>280</v>
      </c>
      <c r="M31" s="108" t="s">
        <v>39</v>
      </c>
      <c r="N31" s="108">
        <v>170</v>
      </c>
      <c r="O31" s="108" t="s">
        <v>39</v>
      </c>
      <c r="P31" s="108">
        <v>110</v>
      </c>
      <c r="Q31" s="108" t="s">
        <v>39</v>
      </c>
      <c r="R31" s="108">
        <v>40</v>
      </c>
      <c r="S31" s="108" t="s">
        <v>39</v>
      </c>
      <c r="T31" s="108">
        <v>20</v>
      </c>
      <c r="U31" s="108" t="s">
        <v>39</v>
      </c>
      <c r="V31" s="108">
        <v>0</v>
      </c>
      <c r="W31" s="108" t="s">
        <v>39</v>
      </c>
      <c r="X31" s="108" t="s">
        <v>36</v>
      </c>
      <c r="Y31" s="108" t="s">
        <v>50</v>
      </c>
    </row>
    <row r="32" spans="1:25" x14ac:dyDescent="0.2">
      <c r="A32" s="106" t="s">
        <v>14</v>
      </c>
      <c r="B32" s="118">
        <v>9550</v>
      </c>
      <c r="C32" s="118" t="s">
        <v>39</v>
      </c>
      <c r="D32" s="118">
        <v>0</v>
      </c>
      <c r="E32" s="118" t="s">
        <v>39</v>
      </c>
      <c r="F32" s="118">
        <v>0</v>
      </c>
      <c r="G32" s="118" t="s">
        <v>39</v>
      </c>
      <c r="H32" s="118" t="s">
        <v>36</v>
      </c>
      <c r="I32" s="118" t="s">
        <v>50</v>
      </c>
      <c r="J32" s="118">
        <v>20</v>
      </c>
      <c r="K32" s="118" t="s">
        <v>39</v>
      </c>
      <c r="L32" s="118">
        <v>60</v>
      </c>
      <c r="M32" s="118" t="s">
        <v>39</v>
      </c>
      <c r="N32" s="118">
        <v>120</v>
      </c>
      <c r="O32" s="118" t="s">
        <v>39</v>
      </c>
      <c r="P32" s="118">
        <v>500</v>
      </c>
      <c r="Q32" s="118" t="s">
        <v>39</v>
      </c>
      <c r="R32" s="118">
        <v>1200</v>
      </c>
      <c r="S32" s="118" t="s">
        <v>39</v>
      </c>
      <c r="T32" s="118">
        <v>2000</v>
      </c>
      <c r="U32" s="118" t="s">
        <v>39</v>
      </c>
      <c r="V32" s="118">
        <v>2270</v>
      </c>
      <c r="W32" s="118" t="s">
        <v>39</v>
      </c>
      <c r="X32" s="118">
        <v>3390</v>
      </c>
      <c r="Y32" s="118" t="s">
        <v>39</v>
      </c>
    </row>
    <row r="33" spans="1:25" x14ac:dyDescent="0.2">
      <c r="A33" s="106" t="s">
        <v>18</v>
      </c>
      <c r="B33" s="108">
        <v>13340</v>
      </c>
      <c r="C33" s="108" t="s">
        <v>39</v>
      </c>
      <c r="D33" s="108">
        <v>0</v>
      </c>
      <c r="E33" s="108" t="s">
        <v>39</v>
      </c>
      <c r="F33" s="108">
        <v>50</v>
      </c>
      <c r="G33" s="108" t="s">
        <v>39</v>
      </c>
      <c r="H33" s="108">
        <v>380</v>
      </c>
      <c r="I33" s="108" t="s">
        <v>39</v>
      </c>
      <c r="J33" s="108">
        <v>1020</v>
      </c>
      <c r="K33" s="108" t="s">
        <v>39</v>
      </c>
      <c r="L33" s="108">
        <v>1490</v>
      </c>
      <c r="M33" s="108" t="s">
        <v>39</v>
      </c>
      <c r="N33" s="108">
        <v>1620</v>
      </c>
      <c r="O33" s="108" t="s">
        <v>39</v>
      </c>
      <c r="P33" s="108">
        <v>2580</v>
      </c>
      <c r="Q33" s="108" t="s">
        <v>39</v>
      </c>
      <c r="R33" s="108">
        <v>2920</v>
      </c>
      <c r="S33" s="108" t="s">
        <v>39</v>
      </c>
      <c r="T33" s="108">
        <v>2780</v>
      </c>
      <c r="U33" s="108" t="s">
        <v>39</v>
      </c>
      <c r="V33" s="108">
        <v>420</v>
      </c>
      <c r="W33" s="108" t="s">
        <v>39</v>
      </c>
      <c r="X33" s="108">
        <v>80</v>
      </c>
      <c r="Y33" s="108" t="s">
        <v>39</v>
      </c>
    </row>
    <row r="34" spans="1:25" x14ac:dyDescent="0.2">
      <c r="A34" s="106" t="s">
        <v>19</v>
      </c>
      <c r="B34" s="118">
        <v>261690</v>
      </c>
      <c r="C34" s="118" t="s">
        <v>39</v>
      </c>
      <c r="D34" s="118">
        <v>0</v>
      </c>
      <c r="E34" s="118" t="s">
        <v>39</v>
      </c>
      <c r="F34" s="118">
        <v>26370</v>
      </c>
      <c r="G34" s="118" t="s">
        <v>39</v>
      </c>
      <c r="H34" s="118">
        <v>56560</v>
      </c>
      <c r="I34" s="118" t="s">
        <v>39</v>
      </c>
      <c r="J34" s="118">
        <v>59250</v>
      </c>
      <c r="K34" s="118" t="s">
        <v>39</v>
      </c>
      <c r="L34" s="118">
        <v>45760</v>
      </c>
      <c r="M34" s="118" t="s">
        <v>39</v>
      </c>
      <c r="N34" s="118">
        <v>30010</v>
      </c>
      <c r="O34" s="118" t="s">
        <v>39</v>
      </c>
      <c r="P34" s="118">
        <v>26360</v>
      </c>
      <c r="Q34" s="118" t="s">
        <v>39</v>
      </c>
      <c r="R34" s="118">
        <v>12340</v>
      </c>
      <c r="S34" s="118" t="s">
        <v>39</v>
      </c>
      <c r="T34" s="118">
        <v>4040</v>
      </c>
      <c r="U34" s="118" t="s">
        <v>39</v>
      </c>
      <c r="V34" s="118">
        <v>670</v>
      </c>
      <c r="W34" s="118" t="s">
        <v>39</v>
      </c>
      <c r="X34" s="118">
        <v>320</v>
      </c>
      <c r="Y34" s="118" t="s">
        <v>39</v>
      </c>
    </row>
    <row r="35" spans="1:25" x14ac:dyDescent="0.2">
      <c r="A35" s="106" t="s">
        <v>20</v>
      </c>
      <c r="B35" s="108">
        <v>38020</v>
      </c>
      <c r="C35" s="108" t="s">
        <v>39</v>
      </c>
      <c r="D35" s="108">
        <v>0</v>
      </c>
      <c r="E35" s="108" t="s">
        <v>39</v>
      </c>
      <c r="F35" s="108">
        <v>7410</v>
      </c>
      <c r="G35" s="108" t="s">
        <v>39</v>
      </c>
      <c r="H35" s="108">
        <v>11870</v>
      </c>
      <c r="I35" s="108" t="s">
        <v>39</v>
      </c>
      <c r="J35" s="108">
        <v>9470</v>
      </c>
      <c r="K35" s="108" t="s">
        <v>39</v>
      </c>
      <c r="L35" s="108">
        <v>4760</v>
      </c>
      <c r="M35" s="108" t="s">
        <v>39</v>
      </c>
      <c r="N35" s="108">
        <v>2010</v>
      </c>
      <c r="O35" s="108" t="s">
        <v>39</v>
      </c>
      <c r="P35" s="108">
        <v>1390</v>
      </c>
      <c r="Q35" s="108" t="s">
        <v>39</v>
      </c>
      <c r="R35" s="108">
        <v>580</v>
      </c>
      <c r="S35" s="108" t="s">
        <v>39</v>
      </c>
      <c r="T35" s="108">
        <v>350</v>
      </c>
      <c r="U35" s="108" t="s">
        <v>39</v>
      </c>
      <c r="V35" s="108">
        <v>120</v>
      </c>
      <c r="W35" s="108" t="s">
        <v>39</v>
      </c>
      <c r="X35" s="108">
        <v>70</v>
      </c>
      <c r="Y35" s="108" t="s">
        <v>39</v>
      </c>
    </row>
    <row r="36" spans="1:25" x14ac:dyDescent="0.2">
      <c r="A36" s="106" t="s">
        <v>21</v>
      </c>
      <c r="B36" s="118">
        <v>337240</v>
      </c>
      <c r="C36" s="118" t="s">
        <v>39</v>
      </c>
      <c r="D36" s="118">
        <v>0</v>
      </c>
      <c r="E36" s="118" t="s">
        <v>39</v>
      </c>
      <c r="F36" s="118">
        <v>179760</v>
      </c>
      <c r="G36" s="118" t="s">
        <v>39</v>
      </c>
      <c r="H36" s="118">
        <v>76600</v>
      </c>
      <c r="I36" s="118" t="s">
        <v>39</v>
      </c>
      <c r="J36" s="118">
        <v>50460</v>
      </c>
      <c r="K36" s="118" t="s">
        <v>39</v>
      </c>
      <c r="L36" s="118">
        <v>19530</v>
      </c>
      <c r="M36" s="118" t="s">
        <v>39</v>
      </c>
      <c r="N36" s="118">
        <v>6310</v>
      </c>
      <c r="O36" s="118" t="s">
        <v>39</v>
      </c>
      <c r="P36" s="118">
        <v>3240</v>
      </c>
      <c r="Q36" s="118" t="s">
        <v>39</v>
      </c>
      <c r="R36" s="118">
        <v>870</v>
      </c>
      <c r="S36" s="118" t="s">
        <v>39</v>
      </c>
      <c r="T36" s="118">
        <v>320</v>
      </c>
      <c r="U36" s="118" t="s">
        <v>39</v>
      </c>
      <c r="V36" s="118">
        <v>90</v>
      </c>
      <c r="W36" s="118" t="s">
        <v>39</v>
      </c>
      <c r="X36" s="118">
        <v>70</v>
      </c>
      <c r="Y36" s="118" t="s">
        <v>39</v>
      </c>
    </row>
    <row r="37" spans="1:25" x14ac:dyDescent="0.2">
      <c r="A37" s="106" t="s">
        <v>22</v>
      </c>
      <c r="B37" s="108">
        <v>16580</v>
      </c>
      <c r="C37" s="108" t="s">
        <v>39</v>
      </c>
      <c r="D37" s="108">
        <v>0</v>
      </c>
      <c r="E37" s="108" t="s">
        <v>39</v>
      </c>
      <c r="F37" s="108">
        <v>1430</v>
      </c>
      <c r="G37" s="108" t="s">
        <v>39</v>
      </c>
      <c r="H37" s="108">
        <v>2770</v>
      </c>
      <c r="I37" s="108" t="s">
        <v>39</v>
      </c>
      <c r="J37" s="108">
        <v>4220</v>
      </c>
      <c r="K37" s="108" t="s">
        <v>39</v>
      </c>
      <c r="L37" s="108">
        <v>3520</v>
      </c>
      <c r="M37" s="108" t="s">
        <v>39</v>
      </c>
      <c r="N37" s="108">
        <v>1800</v>
      </c>
      <c r="O37" s="108" t="s">
        <v>39</v>
      </c>
      <c r="P37" s="108">
        <v>1520</v>
      </c>
      <c r="Q37" s="108" t="s">
        <v>39</v>
      </c>
      <c r="R37" s="108">
        <v>870</v>
      </c>
      <c r="S37" s="108" t="s">
        <v>39</v>
      </c>
      <c r="T37" s="108">
        <v>400</v>
      </c>
      <c r="U37" s="108" t="s">
        <v>39</v>
      </c>
      <c r="V37" s="108">
        <v>50</v>
      </c>
      <c r="W37" s="108" t="s">
        <v>39</v>
      </c>
      <c r="X37" s="108">
        <v>10</v>
      </c>
      <c r="Y37" s="108" t="s">
        <v>39</v>
      </c>
    </row>
    <row r="38" spans="1:25" x14ac:dyDescent="0.2">
      <c r="A38" s="106" t="s">
        <v>23</v>
      </c>
      <c r="B38" s="118">
        <v>2680</v>
      </c>
      <c r="C38" s="118" t="s">
        <v>39</v>
      </c>
      <c r="D38" s="118">
        <v>0</v>
      </c>
      <c r="E38" s="118" t="s">
        <v>39</v>
      </c>
      <c r="F38" s="118">
        <v>100</v>
      </c>
      <c r="G38" s="118" t="s">
        <v>39</v>
      </c>
      <c r="H38" s="118">
        <v>620</v>
      </c>
      <c r="I38" s="118" t="s">
        <v>39</v>
      </c>
      <c r="J38" s="118">
        <v>750</v>
      </c>
      <c r="K38" s="118" t="s">
        <v>39</v>
      </c>
      <c r="L38" s="118">
        <v>450</v>
      </c>
      <c r="M38" s="118" t="s">
        <v>39</v>
      </c>
      <c r="N38" s="118">
        <v>210</v>
      </c>
      <c r="O38" s="118" t="s">
        <v>39</v>
      </c>
      <c r="P38" s="118">
        <v>190</v>
      </c>
      <c r="Q38" s="118" t="s">
        <v>39</v>
      </c>
      <c r="R38" s="118">
        <v>110</v>
      </c>
      <c r="S38" s="118" t="s">
        <v>39</v>
      </c>
      <c r="T38" s="118">
        <v>100</v>
      </c>
      <c r="U38" s="118" t="s">
        <v>39</v>
      </c>
      <c r="V38" s="118">
        <v>60</v>
      </c>
      <c r="W38" s="118" t="s">
        <v>39</v>
      </c>
      <c r="X38" s="118">
        <v>100</v>
      </c>
      <c r="Y38" s="118" t="s">
        <v>39</v>
      </c>
    </row>
    <row r="39" spans="1:25" x14ac:dyDescent="0.2">
      <c r="A39" s="106" t="s">
        <v>24</v>
      </c>
      <c r="B39" s="108">
        <v>5130</v>
      </c>
      <c r="C39" s="108" t="s">
        <v>39</v>
      </c>
      <c r="D39" s="108">
        <v>0</v>
      </c>
      <c r="E39" s="108" t="s">
        <v>39</v>
      </c>
      <c r="F39" s="108">
        <v>20</v>
      </c>
      <c r="G39" s="108" t="s">
        <v>39</v>
      </c>
      <c r="H39" s="108">
        <v>370</v>
      </c>
      <c r="I39" s="108" t="s">
        <v>39</v>
      </c>
      <c r="J39" s="108">
        <v>740</v>
      </c>
      <c r="K39" s="108" t="s">
        <v>39</v>
      </c>
      <c r="L39" s="108">
        <v>790</v>
      </c>
      <c r="M39" s="108" t="s">
        <v>39</v>
      </c>
      <c r="N39" s="108">
        <v>550</v>
      </c>
      <c r="O39" s="108" t="s">
        <v>39</v>
      </c>
      <c r="P39" s="108">
        <v>780</v>
      </c>
      <c r="Q39" s="108" t="s">
        <v>39</v>
      </c>
      <c r="R39" s="108">
        <v>740</v>
      </c>
      <c r="S39" s="108" t="s">
        <v>39</v>
      </c>
      <c r="T39" s="108">
        <v>790</v>
      </c>
      <c r="U39" s="108" t="s">
        <v>39</v>
      </c>
      <c r="V39" s="108">
        <v>260</v>
      </c>
      <c r="W39" s="108" t="s">
        <v>39</v>
      </c>
      <c r="X39" s="108">
        <v>100</v>
      </c>
      <c r="Y39" s="108" t="s">
        <v>39</v>
      </c>
    </row>
    <row r="40" spans="1:25" x14ac:dyDescent="0.2">
      <c r="A40" s="106" t="s">
        <v>25</v>
      </c>
      <c r="B40" s="118">
        <v>2870</v>
      </c>
      <c r="C40" s="118" t="s">
        <v>39</v>
      </c>
      <c r="D40" s="118">
        <v>0</v>
      </c>
      <c r="E40" s="118" t="s">
        <v>39</v>
      </c>
      <c r="F40" s="118">
        <v>20</v>
      </c>
      <c r="G40" s="118" t="s">
        <v>39</v>
      </c>
      <c r="H40" s="118">
        <v>60</v>
      </c>
      <c r="I40" s="118" t="s">
        <v>39</v>
      </c>
      <c r="J40" s="118">
        <v>190</v>
      </c>
      <c r="K40" s="118" t="s">
        <v>39</v>
      </c>
      <c r="L40" s="118">
        <v>280</v>
      </c>
      <c r="M40" s="118" t="s">
        <v>39</v>
      </c>
      <c r="N40" s="118">
        <v>230</v>
      </c>
      <c r="O40" s="118" t="s">
        <v>39</v>
      </c>
      <c r="P40" s="118">
        <v>310</v>
      </c>
      <c r="Q40" s="118" t="s">
        <v>39</v>
      </c>
      <c r="R40" s="118">
        <v>390</v>
      </c>
      <c r="S40" s="118" t="s">
        <v>39</v>
      </c>
      <c r="T40" s="118">
        <v>550</v>
      </c>
      <c r="U40" s="118" t="s">
        <v>39</v>
      </c>
      <c r="V40" s="118">
        <v>420</v>
      </c>
      <c r="W40" s="118" t="s">
        <v>39</v>
      </c>
      <c r="X40" s="118">
        <v>420</v>
      </c>
      <c r="Y40" s="118" t="s">
        <v>39</v>
      </c>
    </row>
    <row r="41" spans="1:25" x14ac:dyDescent="0.2">
      <c r="A41" s="106" t="s">
        <v>27</v>
      </c>
      <c r="B41" s="108">
        <v>30</v>
      </c>
      <c r="C41" s="108" t="s">
        <v>39</v>
      </c>
      <c r="D41" s="108" t="s">
        <v>36</v>
      </c>
      <c r="E41" s="108" t="s">
        <v>39</v>
      </c>
      <c r="F41" s="108">
        <v>0</v>
      </c>
      <c r="G41" s="108" t="s">
        <v>39</v>
      </c>
      <c r="H41" s="108">
        <v>0</v>
      </c>
      <c r="I41" s="108" t="s">
        <v>39</v>
      </c>
      <c r="J41" s="108">
        <v>0</v>
      </c>
      <c r="K41" s="108" t="s">
        <v>39</v>
      </c>
      <c r="L41" s="108">
        <v>0</v>
      </c>
      <c r="M41" s="108" t="s">
        <v>39</v>
      </c>
      <c r="N41" s="108">
        <v>0</v>
      </c>
      <c r="O41" s="108" t="s">
        <v>39</v>
      </c>
      <c r="P41" s="108" t="s">
        <v>36</v>
      </c>
      <c r="Q41" s="108" t="s">
        <v>50</v>
      </c>
      <c r="R41" s="108" t="s">
        <v>36</v>
      </c>
      <c r="S41" s="108" t="s">
        <v>50</v>
      </c>
      <c r="T41" s="108">
        <v>10</v>
      </c>
      <c r="U41" s="108" t="s">
        <v>39</v>
      </c>
      <c r="V41" s="108">
        <v>10</v>
      </c>
      <c r="W41" s="108" t="s">
        <v>39</v>
      </c>
      <c r="X41" s="108" t="s">
        <v>36</v>
      </c>
      <c r="Y41" s="108" t="s">
        <v>50</v>
      </c>
    </row>
    <row r="42" spans="1:25" x14ac:dyDescent="0.2">
      <c r="A42" s="106" t="s">
        <v>28</v>
      </c>
      <c r="B42" s="118">
        <v>1510</v>
      </c>
      <c r="C42" s="118" t="s">
        <v>39</v>
      </c>
      <c r="D42" s="118">
        <v>0</v>
      </c>
      <c r="E42" s="118" t="s">
        <v>39</v>
      </c>
      <c r="F42" s="118" t="s">
        <v>36</v>
      </c>
      <c r="G42" s="118" t="s">
        <v>50</v>
      </c>
      <c r="H42" s="118">
        <v>10</v>
      </c>
      <c r="I42" s="118" t="s">
        <v>39</v>
      </c>
      <c r="J42" s="118">
        <v>50</v>
      </c>
      <c r="K42" s="118" t="s">
        <v>39</v>
      </c>
      <c r="L42" s="118">
        <v>120</v>
      </c>
      <c r="M42" s="118" t="s">
        <v>39</v>
      </c>
      <c r="N42" s="118">
        <v>120</v>
      </c>
      <c r="O42" s="118" t="s">
        <v>39</v>
      </c>
      <c r="P42" s="118">
        <v>190</v>
      </c>
      <c r="Q42" s="118" t="s">
        <v>39</v>
      </c>
      <c r="R42" s="118">
        <v>240</v>
      </c>
      <c r="S42" s="118" t="s">
        <v>39</v>
      </c>
      <c r="T42" s="118">
        <v>380</v>
      </c>
      <c r="U42" s="118" t="s">
        <v>39</v>
      </c>
      <c r="V42" s="118">
        <v>250</v>
      </c>
      <c r="W42" s="118" t="s">
        <v>39</v>
      </c>
      <c r="X42" s="118">
        <v>150</v>
      </c>
      <c r="Y42" s="118" t="s">
        <v>39</v>
      </c>
    </row>
    <row r="43" spans="1:25" x14ac:dyDescent="0.2">
      <c r="A43" s="106" t="s">
        <v>29</v>
      </c>
      <c r="B43" s="108">
        <v>1680</v>
      </c>
      <c r="C43" s="108" t="s">
        <v>39</v>
      </c>
      <c r="D43" s="108">
        <v>0</v>
      </c>
      <c r="E43" s="108" t="s">
        <v>39</v>
      </c>
      <c r="F43" s="108">
        <v>0</v>
      </c>
      <c r="G43" s="108" t="s">
        <v>39</v>
      </c>
      <c r="H43" s="108">
        <v>0</v>
      </c>
      <c r="I43" s="108" t="s">
        <v>39</v>
      </c>
      <c r="J43" s="108" t="s">
        <v>36</v>
      </c>
      <c r="K43" s="108" t="s">
        <v>50</v>
      </c>
      <c r="L43" s="108">
        <v>20</v>
      </c>
      <c r="M43" s="108" t="s">
        <v>39</v>
      </c>
      <c r="N43" s="108">
        <v>40</v>
      </c>
      <c r="O43" s="108" t="s">
        <v>39</v>
      </c>
      <c r="P43" s="108">
        <v>120</v>
      </c>
      <c r="Q43" s="108" t="s">
        <v>39</v>
      </c>
      <c r="R43" s="108">
        <v>260</v>
      </c>
      <c r="S43" s="108" t="s">
        <v>39</v>
      </c>
      <c r="T43" s="108">
        <v>660</v>
      </c>
      <c r="U43" s="108" t="s">
        <v>39</v>
      </c>
      <c r="V43" s="108">
        <v>320</v>
      </c>
      <c r="W43" s="108" t="s">
        <v>39</v>
      </c>
      <c r="X43" s="108">
        <v>260</v>
      </c>
      <c r="Y43" s="108" t="s">
        <v>39</v>
      </c>
    </row>
    <row r="44" spans="1:25" x14ac:dyDescent="0.2">
      <c r="A44" s="106" t="s">
        <v>26</v>
      </c>
      <c r="B44" s="118" t="s">
        <v>36</v>
      </c>
      <c r="C44" s="118" t="s">
        <v>39</v>
      </c>
      <c r="D44" s="118" t="s">
        <v>36</v>
      </c>
      <c r="E44" s="118" t="s">
        <v>39</v>
      </c>
      <c r="F44" s="118" t="s">
        <v>36</v>
      </c>
      <c r="G44" s="118" t="s">
        <v>39</v>
      </c>
      <c r="H44" s="118" t="s">
        <v>36</v>
      </c>
      <c r="I44" s="118" t="s">
        <v>39</v>
      </c>
      <c r="J44" s="118" t="s">
        <v>36</v>
      </c>
      <c r="K44" s="118" t="s">
        <v>39</v>
      </c>
      <c r="L44" s="118" t="s">
        <v>36</v>
      </c>
      <c r="M44" s="118" t="s">
        <v>39</v>
      </c>
      <c r="N44" s="118" t="s">
        <v>36</v>
      </c>
      <c r="O44" s="118" t="s">
        <v>39</v>
      </c>
      <c r="P44" s="118" t="s">
        <v>36</v>
      </c>
      <c r="Q44" s="118" t="s">
        <v>39</v>
      </c>
      <c r="R44" s="118" t="s">
        <v>36</v>
      </c>
      <c r="S44" s="118" t="s">
        <v>39</v>
      </c>
      <c r="T44" s="118" t="s">
        <v>36</v>
      </c>
      <c r="U44" s="118" t="s">
        <v>39</v>
      </c>
      <c r="V44" s="118" t="s">
        <v>36</v>
      </c>
      <c r="W44" s="118" t="s">
        <v>39</v>
      </c>
      <c r="X44" s="118" t="s">
        <v>36</v>
      </c>
      <c r="Y44" s="118" t="s">
        <v>39</v>
      </c>
    </row>
    <row r="45" spans="1:25" x14ac:dyDescent="0.2">
      <c r="A45" s="106" t="s">
        <v>30</v>
      </c>
      <c r="B45" s="108" t="s">
        <v>36</v>
      </c>
      <c r="C45" s="108" t="s">
        <v>39</v>
      </c>
      <c r="D45" s="108" t="s">
        <v>36</v>
      </c>
      <c r="E45" s="108" t="s">
        <v>39</v>
      </c>
      <c r="F45" s="108" t="s">
        <v>36</v>
      </c>
      <c r="G45" s="108" t="s">
        <v>39</v>
      </c>
      <c r="H45" s="108" t="s">
        <v>36</v>
      </c>
      <c r="I45" s="108" t="s">
        <v>39</v>
      </c>
      <c r="J45" s="108" t="s">
        <v>36</v>
      </c>
      <c r="K45" s="108" t="s">
        <v>39</v>
      </c>
      <c r="L45" s="108" t="s">
        <v>36</v>
      </c>
      <c r="M45" s="108" t="s">
        <v>39</v>
      </c>
      <c r="N45" s="108" t="s">
        <v>36</v>
      </c>
      <c r="O45" s="108" t="s">
        <v>39</v>
      </c>
      <c r="P45" s="108" t="s">
        <v>36</v>
      </c>
      <c r="Q45" s="108" t="s">
        <v>39</v>
      </c>
      <c r="R45" s="108" t="s">
        <v>36</v>
      </c>
      <c r="S45" s="108" t="s">
        <v>39</v>
      </c>
      <c r="T45" s="108" t="s">
        <v>36</v>
      </c>
      <c r="U45" s="108" t="s">
        <v>39</v>
      </c>
      <c r="V45" s="108" t="s">
        <v>36</v>
      </c>
      <c r="W45" s="108" t="s">
        <v>39</v>
      </c>
      <c r="X45" s="108" t="s">
        <v>36</v>
      </c>
      <c r="Y45" s="108" t="s">
        <v>39</v>
      </c>
    </row>
    <row r="46" spans="1:25" x14ac:dyDescent="0.2">
      <c r="A46" s="106" t="s">
        <v>31</v>
      </c>
      <c r="B46" s="118" t="s">
        <v>36</v>
      </c>
      <c r="C46" s="118" t="s">
        <v>39</v>
      </c>
      <c r="D46" s="118" t="s">
        <v>36</v>
      </c>
      <c r="E46" s="118" t="s">
        <v>39</v>
      </c>
      <c r="F46" s="118" t="s">
        <v>36</v>
      </c>
      <c r="G46" s="118" t="s">
        <v>39</v>
      </c>
      <c r="H46" s="118" t="s">
        <v>36</v>
      </c>
      <c r="I46" s="118" t="s">
        <v>39</v>
      </c>
      <c r="J46" s="118" t="s">
        <v>36</v>
      </c>
      <c r="K46" s="118" t="s">
        <v>39</v>
      </c>
      <c r="L46" s="118" t="s">
        <v>36</v>
      </c>
      <c r="M46" s="118" t="s">
        <v>39</v>
      </c>
      <c r="N46" s="118" t="s">
        <v>36</v>
      </c>
      <c r="O46" s="118" t="s">
        <v>39</v>
      </c>
      <c r="P46" s="118" t="s">
        <v>36</v>
      </c>
      <c r="Q46" s="118" t="s">
        <v>39</v>
      </c>
      <c r="R46" s="118" t="s">
        <v>36</v>
      </c>
      <c r="S46" s="118" t="s">
        <v>39</v>
      </c>
      <c r="T46" s="118" t="s">
        <v>36</v>
      </c>
      <c r="U46" s="118" t="s">
        <v>39</v>
      </c>
      <c r="V46" s="118" t="s">
        <v>36</v>
      </c>
      <c r="W46" s="118" t="s">
        <v>39</v>
      </c>
      <c r="X46" s="118" t="s">
        <v>36</v>
      </c>
      <c r="Y46" s="118" t="s">
        <v>39</v>
      </c>
    </row>
    <row r="47" spans="1:25" x14ac:dyDescent="0.2">
      <c r="A47" s="106" t="s">
        <v>33</v>
      </c>
      <c r="B47" s="108" t="s">
        <v>36</v>
      </c>
      <c r="C47" s="108" t="s">
        <v>39</v>
      </c>
      <c r="D47" s="108" t="s">
        <v>36</v>
      </c>
      <c r="E47" s="108" t="s">
        <v>39</v>
      </c>
      <c r="F47" s="108" t="s">
        <v>36</v>
      </c>
      <c r="G47" s="108" t="s">
        <v>39</v>
      </c>
      <c r="H47" s="108" t="s">
        <v>36</v>
      </c>
      <c r="I47" s="108" t="s">
        <v>39</v>
      </c>
      <c r="J47" s="108" t="s">
        <v>36</v>
      </c>
      <c r="K47" s="108" t="s">
        <v>39</v>
      </c>
      <c r="L47" s="108" t="s">
        <v>36</v>
      </c>
      <c r="M47" s="108" t="s">
        <v>39</v>
      </c>
      <c r="N47" s="108" t="s">
        <v>36</v>
      </c>
      <c r="O47" s="108" t="s">
        <v>39</v>
      </c>
      <c r="P47" s="108" t="s">
        <v>36</v>
      </c>
      <c r="Q47" s="108" t="s">
        <v>39</v>
      </c>
      <c r="R47" s="108" t="s">
        <v>36</v>
      </c>
      <c r="S47" s="108" t="s">
        <v>39</v>
      </c>
      <c r="T47" s="108" t="s">
        <v>36</v>
      </c>
      <c r="U47" s="108" t="s">
        <v>39</v>
      </c>
      <c r="V47" s="108" t="s">
        <v>36</v>
      </c>
      <c r="W47" s="108" t="s">
        <v>39</v>
      </c>
      <c r="X47" s="108" t="s">
        <v>36</v>
      </c>
      <c r="Y47" s="108" t="s">
        <v>39</v>
      </c>
    </row>
    <row r="48" spans="1:25" x14ac:dyDescent="0.2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</row>
    <row r="49" spans="1:25" x14ac:dyDescent="0.2">
      <c r="A49" s="101" t="s">
        <v>139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</row>
    <row r="50" spans="1:25" x14ac:dyDescent="0.2">
      <c r="A50" s="101" t="s">
        <v>36</v>
      </c>
      <c r="B50" s="98" t="s">
        <v>51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</row>
    <row r="51" spans="1:25" x14ac:dyDescent="0.2">
      <c r="A51" s="101" t="s">
        <v>55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</row>
    <row r="52" spans="1:25" x14ac:dyDescent="0.2">
      <c r="A52" s="101" t="s">
        <v>50</v>
      </c>
      <c r="B52" s="98" t="s">
        <v>49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</row>
    <row r="53" spans="1:25" x14ac:dyDescent="0.2">
      <c r="A53" s="101"/>
      <c r="B53" s="98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</row>
    <row r="54" spans="1:25" x14ac:dyDescent="0.2">
      <c r="A54" s="98" t="s">
        <v>168</v>
      </c>
      <c r="B54" s="98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</row>
    <row r="55" spans="1:25" x14ac:dyDescent="0.2">
      <c r="A55" s="101"/>
      <c r="B55" s="98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</row>
    <row r="56" spans="1:25" x14ac:dyDescent="0.2">
      <c r="A56" s="98" t="s">
        <v>169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</row>
    <row r="57" spans="1:25" x14ac:dyDescent="0.2">
      <c r="A57" s="98" t="s">
        <v>125</v>
      </c>
      <c r="B57" s="101" t="s">
        <v>170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</row>
    <row r="58" spans="1:25" x14ac:dyDescent="0.2">
      <c r="A58" s="98" t="s">
        <v>127</v>
      </c>
      <c r="B58" s="98" t="s">
        <v>151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</row>
    <row r="59" spans="1:25" x14ac:dyDescent="0.2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</row>
    <row r="60" spans="1:25" x14ac:dyDescent="0.2">
      <c r="A60" s="101" t="s">
        <v>128</v>
      </c>
      <c r="B60" s="99"/>
      <c r="C60" s="98" t="s">
        <v>129</v>
      </c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</row>
    <row r="61" spans="1:25" x14ac:dyDescent="0.2">
      <c r="A61" s="101" t="s">
        <v>152</v>
      </c>
      <c r="B61" s="99"/>
      <c r="C61" s="98" t="s">
        <v>83</v>
      </c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</row>
    <row r="62" spans="1:25" x14ac:dyDescent="0.2">
      <c r="A62" s="101" t="s">
        <v>130</v>
      </c>
      <c r="B62" s="99"/>
      <c r="C62" s="98" t="s">
        <v>101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</row>
    <row r="63" spans="1:25" x14ac:dyDescent="0.2">
      <c r="A63" s="101" t="s">
        <v>153</v>
      </c>
      <c r="B63" s="99"/>
      <c r="C63" s="98" t="s">
        <v>102</v>
      </c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</row>
    <row r="64" spans="1:25" x14ac:dyDescent="0.2">
      <c r="A64" s="101" t="s">
        <v>155</v>
      </c>
      <c r="B64" s="99"/>
      <c r="C64" s="98" t="s">
        <v>108</v>
      </c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</row>
    <row r="65" spans="1:25" x14ac:dyDescent="0.2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</row>
    <row r="66" spans="1:25" x14ac:dyDescent="0.2">
      <c r="A66" s="102" t="s">
        <v>156</v>
      </c>
      <c r="B66" s="196" t="s">
        <v>83</v>
      </c>
      <c r="C66" s="196" t="s">
        <v>39</v>
      </c>
      <c r="D66" s="196" t="s">
        <v>157</v>
      </c>
      <c r="E66" s="196" t="s">
        <v>39</v>
      </c>
      <c r="F66" s="196" t="s">
        <v>158</v>
      </c>
      <c r="G66" s="196" t="s">
        <v>39</v>
      </c>
      <c r="H66" s="196" t="s">
        <v>159</v>
      </c>
      <c r="I66" s="196" t="s">
        <v>39</v>
      </c>
      <c r="J66" s="196" t="s">
        <v>160</v>
      </c>
      <c r="K66" s="196" t="s">
        <v>39</v>
      </c>
      <c r="L66" s="196" t="s">
        <v>161</v>
      </c>
      <c r="M66" s="196" t="s">
        <v>39</v>
      </c>
      <c r="N66" s="196" t="s">
        <v>162</v>
      </c>
      <c r="O66" s="196" t="s">
        <v>39</v>
      </c>
      <c r="P66" s="196" t="s">
        <v>163</v>
      </c>
      <c r="Q66" s="196" t="s">
        <v>39</v>
      </c>
      <c r="R66" s="196" t="s">
        <v>164</v>
      </c>
      <c r="S66" s="196" t="s">
        <v>39</v>
      </c>
      <c r="T66" s="196" t="s">
        <v>165</v>
      </c>
      <c r="U66" s="196" t="s">
        <v>39</v>
      </c>
      <c r="V66" s="196" t="s">
        <v>166</v>
      </c>
      <c r="W66" s="196" t="s">
        <v>39</v>
      </c>
      <c r="X66" s="196" t="s">
        <v>167</v>
      </c>
      <c r="Y66" s="196" t="s">
        <v>39</v>
      </c>
    </row>
    <row r="67" spans="1:25" x14ac:dyDescent="0.2">
      <c r="A67" s="103" t="s">
        <v>136</v>
      </c>
      <c r="B67" s="104" t="s">
        <v>39</v>
      </c>
      <c r="C67" s="104" t="s">
        <v>39</v>
      </c>
      <c r="D67" s="104" t="s">
        <v>39</v>
      </c>
      <c r="E67" s="104" t="s">
        <v>39</v>
      </c>
      <c r="F67" s="104" t="s">
        <v>39</v>
      </c>
      <c r="G67" s="104" t="s">
        <v>39</v>
      </c>
      <c r="H67" s="104" t="s">
        <v>39</v>
      </c>
      <c r="I67" s="104" t="s">
        <v>39</v>
      </c>
      <c r="J67" s="104" t="s">
        <v>39</v>
      </c>
      <c r="K67" s="104" t="s">
        <v>39</v>
      </c>
      <c r="L67" s="104" t="s">
        <v>39</v>
      </c>
      <c r="M67" s="104" t="s">
        <v>39</v>
      </c>
      <c r="N67" s="104" t="s">
        <v>39</v>
      </c>
      <c r="O67" s="104" t="s">
        <v>39</v>
      </c>
      <c r="P67" s="104" t="s">
        <v>39</v>
      </c>
      <c r="Q67" s="104" t="s">
        <v>39</v>
      </c>
      <c r="R67" s="104" t="s">
        <v>39</v>
      </c>
      <c r="S67" s="104" t="s">
        <v>39</v>
      </c>
      <c r="T67" s="104" t="s">
        <v>39</v>
      </c>
      <c r="U67" s="104" t="s">
        <v>39</v>
      </c>
      <c r="V67" s="104" t="s">
        <v>39</v>
      </c>
      <c r="W67" s="104" t="s">
        <v>39</v>
      </c>
      <c r="X67" s="104" t="s">
        <v>39</v>
      </c>
      <c r="Y67" s="104" t="s">
        <v>39</v>
      </c>
    </row>
    <row r="68" spans="1:25" x14ac:dyDescent="0.2">
      <c r="A68" s="106" t="s">
        <v>110</v>
      </c>
      <c r="B68" s="108">
        <v>1402220</v>
      </c>
      <c r="C68" s="108" t="s">
        <v>39</v>
      </c>
      <c r="D68" s="108">
        <v>0</v>
      </c>
      <c r="E68" s="108" t="s">
        <v>39</v>
      </c>
      <c r="F68" s="108">
        <v>26950</v>
      </c>
      <c r="G68" s="108" t="s">
        <v>39</v>
      </c>
      <c r="H68" s="108">
        <v>35100</v>
      </c>
      <c r="I68" s="108" t="s">
        <v>39</v>
      </c>
      <c r="J68" s="108">
        <v>46580</v>
      </c>
      <c r="K68" s="108" t="s">
        <v>39</v>
      </c>
      <c r="L68" s="108">
        <v>49220</v>
      </c>
      <c r="M68" s="108" t="s">
        <v>39</v>
      </c>
      <c r="N68" s="108">
        <v>46160</v>
      </c>
      <c r="O68" s="108" t="s">
        <v>39</v>
      </c>
      <c r="P68" s="108">
        <v>73810</v>
      </c>
      <c r="Q68" s="108" t="s">
        <v>39</v>
      </c>
      <c r="R68" s="108">
        <v>99330</v>
      </c>
      <c r="S68" s="108" t="s">
        <v>39</v>
      </c>
      <c r="T68" s="108">
        <v>211170</v>
      </c>
      <c r="U68" s="108" t="s">
        <v>39</v>
      </c>
      <c r="V68" s="108">
        <v>256740</v>
      </c>
      <c r="W68" s="108" t="s">
        <v>39</v>
      </c>
      <c r="X68" s="108">
        <v>557160</v>
      </c>
      <c r="Y68" s="108" t="s">
        <v>39</v>
      </c>
    </row>
    <row r="69" spans="1:25" x14ac:dyDescent="0.2">
      <c r="A69" s="106" t="s">
        <v>0</v>
      </c>
      <c r="B69" s="118">
        <v>97340</v>
      </c>
      <c r="C69" s="118" t="s">
        <v>39</v>
      </c>
      <c r="D69" s="118">
        <v>0</v>
      </c>
      <c r="E69" s="118" t="s">
        <v>39</v>
      </c>
      <c r="F69" s="118" t="s">
        <v>36</v>
      </c>
      <c r="G69" s="118" t="s">
        <v>50</v>
      </c>
      <c r="H69" s="118">
        <v>0</v>
      </c>
      <c r="I69" s="118" t="s">
        <v>39</v>
      </c>
      <c r="J69" s="118">
        <v>30</v>
      </c>
      <c r="K69" s="118" t="s">
        <v>39</v>
      </c>
      <c r="L69" s="118">
        <v>230</v>
      </c>
      <c r="M69" s="118" t="s">
        <v>39</v>
      </c>
      <c r="N69" s="118">
        <v>860</v>
      </c>
      <c r="O69" s="118" t="s">
        <v>39</v>
      </c>
      <c r="P69" s="118">
        <v>4310</v>
      </c>
      <c r="Q69" s="118" t="s">
        <v>39</v>
      </c>
      <c r="R69" s="118">
        <v>9890</v>
      </c>
      <c r="S69" s="118" t="s">
        <v>39</v>
      </c>
      <c r="T69" s="118">
        <v>26070</v>
      </c>
      <c r="U69" s="118" t="s">
        <v>39</v>
      </c>
      <c r="V69" s="118">
        <v>29460</v>
      </c>
      <c r="W69" s="118" t="s">
        <v>39</v>
      </c>
      <c r="X69" s="118">
        <v>26500</v>
      </c>
      <c r="Y69" s="118" t="s">
        <v>39</v>
      </c>
    </row>
    <row r="70" spans="1:25" x14ac:dyDescent="0.2">
      <c r="A70" s="106" t="s">
        <v>1</v>
      </c>
      <c r="B70" s="108">
        <v>11720</v>
      </c>
      <c r="C70" s="108" t="s">
        <v>39</v>
      </c>
      <c r="D70" s="108">
        <v>0</v>
      </c>
      <c r="E70" s="108" t="s">
        <v>39</v>
      </c>
      <c r="F70" s="108">
        <v>880</v>
      </c>
      <c r="G70" s="108" t="s">
        <v>39</v>
      </c>
      <c r="H70" s="108">
        <v>760</v>
      </c>
      <c r="I70" s="108" t="s">
        <v>39</v>
      </c>
      <c r="J70" s="108">
        <v>740</v>
      </c>
      <c r="K70" s="108" t="s">
        <v>39</v>
      </c>
      <c r="L70" s="108">
        <v>940</v>
      </c>
      <c r="M70" s="108" t="s">
        <v>39</v>
      </c>
      <c r="N70" s="108">
        <v>1000</v>
      </c>
      <c r="O70" s="108" t="s">
        <v>39</v>
      </c>
      <c r="P70" s="108">
        <v>2030</v>
      </c>
      <c r="Q70" s="108" t="s">
        <v>39</v>
      </c>
      <c r="R70" s="108">
        <v>2200</v>
      </c>
      <c r="S70" s="108" t="s">
        <v>39</v>
      </c>
      <c r="T70" s="108">
        <v>1660</v>
      </c>
      <c r="U70" s="108" t="s">
        <v>39</v>
      </c>
      <c r="V70" s="108">
        <v>930</v>
      </c>
      <c r="W70" s="108" t="s">
        <v>39</v>
      </c>
      <c r="X70" s="108">
        <v>580</v>
      </c>
      <c r="Y70" s="108" t="s">
        <v>39</v>
      </c>
    </row>
    <row r="71" spans="1:25" x14ac:dyDescent="0.2">
      <c r="A71" s="106" t="s">
        <v>2</v>
      </c>
      <c r="B71" s="118">
        <v>23240</v>
      </c>
      <c r="C71" s="118" t="s">
        <v>39</v>
      </c>
      <c r="D71" s="118">
        <v>0</v>
      </c>
      <c r="E71" s="118" t="s">
        <v>39</v>
      </c>
      <c r="F71" s="118">
        <v>10</v>
      </c>
      <c r="G71" s="118" t="s">
        <v>39</v>
      </c>
      <c r="H71" s="118">
        <v>80</v>
      </c>
      <c r="I71" s="118" t="s">
        <v>39</v>
      </c>
      <c r="J71" s="118">
        <v>260</v>
      </c>
      <c r="K71" s="118" t="s">
        <v>39</v>
      </c>
      <c r="L71" s="118">
        <v>360</v>
      </c>
      <c r="M71" s="118" t="s">
        <v>39</v>
      </c>
      <c r="N71" s="118">
        <v>390</v>
      </c>
      <c r="O71" s="118" t="s">
        <v>39</v>
      </c>
      <c r="P71" s="118">
        <v>920</v>
      </c>
      <c r="Q71" s="118" t="s">
        <v>39</v>
      </c>
      <c r="R71" s="118">
        <v>1200</v>
      </c>
      <c r="S71" s="118" t="s">
        <v>39</v>
      </c>
      <c r="T71" s="118">
        <v>2620</v>
      </c>
      <c r="U71" s="118" t="s">
        <v>39</v>
      </c>
      <c r="V71" s="118">
        <v>1940</v>
      </c>
      <c r="W71" s="118" t="s">
        <v>39</v>
      </c>
      <c r="X71" s="118">
        <v>15460</v>
      </c>
      <c r="Y71" s="118" t="s">
        <v>39</v>
      </c>
    </row>
    <row r="72" spans="1:25" x14ac:dyDescent="0.2">
      <c r="A72" s="106" t="s">
        <v>3</v>
      </c>
      <c r="B72" s="108">
        <v>62700</v>
      </c>
      <c r="C72" s="108" t="s">
        <v>39</v>
      </c>
      <c r="D72" s="108">
        <v>0</v>
      </c>
      <c r="E72" s="108" t="s">
        <v>39</v>
      </c>
      <c r="F72" s="108" t="s">
        <v>36</v>
      </c>
      <c r="G72" s="108" t="s">
        <v>50</v>
      </c>
      <c r="H72" s="108">
        <v>0</v>
      </c>
      <c r="I72" s="108" t="s">
        <v>39</v>
      </c>
      <c r="J72" s="108">
        <v>10</v>
      </c>
      <c r="K72" s="108" t="s">
        <v>39</v>
      </c>
      <c r="L72" s="108">
        <v>40</v>
      </c>
      <c r="M72" s="108" t="s">
        <v>39</v>
      </c>
      <c r="N72" s="108">
        <v>80</v>
      </c>
      <c r="O72" s="108" t="s">
        <v>39</v>
      </c>
      <c r="P72" s="108">
        <v>270</v>
      </c>
      <c r="Q72" s="108" t="s">
        <v>39</v>
      </c>
      <c r="R72" s="108">
        <v>1020</v>
      </c>
      <c r="S72" s="108" t="s">
        <v>39</v>
      </c>
      <c r="T72" s="108">
        <v>4450</v>
      </c>
      <c r="U72" s="108" t="s">
        <v>39</v>
      </c>
      <c r="V72" s="108">
        <v>8780</v>
      </c>
      <c r="W72" s="108" t="s">
        <v>39</v>
      </c>
      <c r="X72" s="108">
        <v>48030</v>
      </c>
      <c r="Y72" s="108" t="s">
        <v>39</v>
      </c>
    </row>
    <row r="73" spans="1:25" x14ac:dyDescent="0.2">
      <c r="A73" s="106" t="s">
        <v>35</v>
      </c>
      <c r="B73" s="118">
        <v>273500</v>
      </c>
      <c r="C73" s="118" t="s">
        <v>39</v>
      </c>
      <c r="D73" s="118">
        <v>0</v>
      </c>
      <c r="E73" s="118" t="s">
        <v>39</v>
      </c>
      <c r="F73" s="118">
        <v>0</v>
      </c>
      <c r="G73" s="118" t="s">
        <v>39</v>
      </c>
      <c r="H73" s="118">
        <v>10</v>
      </c>
      <c r="I73" s="118" t="s">
        <v>39</v>
      </c>
      <c r="J73" s="118">
        <v>160</v>
      </c>
      <c r="K73" s="118" t="s">
        <v>39</v>
      </c>
      <c r="L73" s="118">
        <v>480</v>
      </c>
      <c r="M73" s="118" t="s">
        <v>39</v>
      </c>
      <c r="N73" s="118">
        <v>790</v>
      </c>
      <c r="O73" s="118" t="s">
        <v>39</v>
      </c>
      <c r="P73" s="118">
        <v>2590</v>
      </c>
      <c r="Q73" s="118" t="s">
        <v>39</v>
      </c>
      <c r="R73" s="118">
        <v>6900</v>
      </c>
      <c r="S73" s="118" t="s">
        <v>39</v>
      </c>
      <c r="T73" s="118">
        <v>26780</v>
      </c>
      <c r="U73" s="118" t="s">
        <v>39</v>
      </c>
      <c r="V73" s="118">
        <v>44660</v>
      </c>
      <c r="W73" s="118" t="s">
        <v>39</v>
      </c>
      <c r="X73" s="118">
        <v>191130</v>
      </c>
      <c r="Y73" s="118" t="s">
        <v>39</v>
      </c>
    </row>
    <row r="74" spans="1:25" x14ac:dyDescent="0.2">
      <c r="A74" s="106" t="s">
        <v>4</v>
      </c>
      <c r="B74" s="108">
        <v>3320</v>
      </c>
      <c r="C74" s="108" t="s">
        <v>39</v>
      </c>
      <c r="D74" s="108">
        <v>0</v>
      </c>
      <c r="E74" s="108" t="s">
        <v>39</v>
      </c>
      <c r="F74" s="108">
        <v>30</v>
      </c>
      <c r="G74" s="108" t="s">
        <v>39</v>
      </c>
      <c r="H74" s="108">
        <v>80</v>
      </c>
      <c r="I74" s="108" t="s">
        <v>39</v>
      </c>
      <c r="J74" s="108">
        <v>110</v>
      </c>
      <c r="K74" s="108" t="s">
        <v>39</v>
      </c>
      <c r="L74" s="108">
        <v>130</v>
      </c>
      <c r="M74" s="108" t="s">
        <v>39</v>
      </c>
      <c r="N74" s="108">
        <v>150</v>
      </c>
      <c r="O74" s="108" t="s">
        <v>39</v>
      </c>
      <c r="P74" s="108">
        <v>310</v>
      </c>
      <c r="Q74" s="108" t="s">
        <v>39</v>
      </c>
      <c r="R74" s="108">
        <v>380</v>
      </c>
      <c r="S74" s="108" t="s">
        <v>39</v>
      </c>
      <c r="T74" s="108">
        <v>620</v>
      </c>
      <c r="U74" s="108" t="s">
        <v>39</v>
      </c>
      <c r="V74" s="108">
        <v>450</v>
      </c>
      <c r="W74" s="108" t="s">
        <v>39</v>
      </c>
      <c r="X74" s="108">
        <v>1060</v>
      </c>
      <c r="Y74" s="108" t="s">
        <v>39</v>
      </c>
    </row>
    <row r="75" spans="1:25" x14ac:dyDescent="0.2">
      <c r="A75" s="106" t="s">
        <v>5</v>
      </c>
      <c r="B75" s="118">
        <v>8880</v>
      </c>
      <c r="C75" s="118" t="s">
        <v>39</v>
      </c>
      <c r="D75" s="118">
        <v>0</v>
      </c>
      <c r="E75" s="118" t="s">
        <v>39</v>
      </c>
      <c r="F75" s="118">
        <v>0</v>
      </c>
      <c r="G75" s="118" t="s">
        <v>39</v>
      </c>
      <c r="H75" s="118">
        <v>0</v>
      </c>
      <c r="I75" s="118" t="s">
        <v>39</v>
      </c>
      <c r="J75" s="118">
        <v>0</v>
      </c>
      <c r="K75" s="118" t="s">
        <v>39</v>
      </c>
      <c r="L75" s="118">
        <v>20</v>
      </c>
      <c r="M75" s="118" t="s">
        <v>39</v>
      </c>
      <c r="N75" s="118">
        <v>30</v>
      </c>
      <c r="O75" s="118" t="s">
        <v>39</v>
      </c>
      <c r="P75" s="118">
        <v>140</v>
      </c>
      <c r="Q75" s="118" t="s">
        <v>39</v>
      </c>
      <c r="R75" s="118">
        <v>430</v>
      </c>
      <c r="S75" s="118" t="s">
        <v>39</v>
      </c>
      <c r="T75" s="118">
        <v>1880</v>
      </c>
      <c r="U75" s="118" t="s">
        <v>39</v>
      </c>
      <c r="V75" s="118">
        <v>2030</v>
      </c>
      <c r="W75" s="118" t="s">
        <v>39</v>
      </c>
      <c r="X75" s="118">
        <v>4340</v>
      </c>
      <c r="Y75" s="118" t="s">
        <v>39</v>
      </c>
    </row>
    <row r="76" spans="1:25" x14ac:dyDescent="0.2">
      <c r="A76" s="106" t="s">
        <v>6</v>
      </c>
      <c r="B76" s="108">
        <v>11360</v>
      </c>
      <c r="C76" s="108" t="s">
        <v>39</v>
      </c>
      <c r="D76" s="108">
        <v>0</v>
      </c>
      <c r="E76" s="108" t="s">
        <v>39</v>
      </c>
      <c r="F76" s="108">
        <v>100</v>
      </c>
      <c r="G76" s="108" t="s">
        <v>39</v>
      </c>
      <c r="H76" s="108">
        <v>210</v>
      </c>
      <c r="I76" s="108" t="s">
        <v>39</v>
      </c>
      <c r="J76" s="108">
        <v>390</v>
      </c>
      <c r="K76" s="108" t="s">
        <v>39</v>
      </c>
      <c r="L76" s="108">
        <v>660</v>
      </c>
      <c r="M76" s="108" t="s">
        <v>39</v>
      </c>
      <c r="N76" s="108">
        <v>930</v>
      </c>
      <c r="O76" s="108" t="s">
        <v>39</v>
      </c>
      <c r="P76" s="108">
        <v>1940</v>
      </c>
      <c r="Q76" s="108" t="s">
        <v>39</v>
      </c>
      <c r="R76" s="108">
        <v>2670</v>
      </c>
      <c r="S76" s="108" t="s">
        <v>39</v>
      </c>
      <c r="T76" s="108">
        <v>2880</v>
      </c>
      <c r="U76" s="108" t="s">
        <v>39</v>
      </c>
      <c r="V76" s="108">
        <v>1030</v>
      </c>
      <c r="W76" s="108" t="s">
        <v>39</v>
      </c>
      <c r="X76" s="108">
        <v>540</v>
      </c>
      <c r="Y76" s="108" t="s">
        <v>39</v>
      </c>
    </row>
    <row r="77" spans="1:25" x14ac:dyDescent="0.2">
      <c r="A77" s="106" t="s">
        <v>7</v>
      </c>
      <c r="B77" s="118">
        <v>49070</v>
      </c>
      <c r="C77" s="118" t="s">
        <v>39</v>
      </c>
      <c r="D77" s="118">
        <v>0</v>
      </c>
      <c r="E77" s="118" t="s">
        <v>39</v>
      </c>
      <c r="F77" s="118">
        <v>230</v>
      </c>
      <c r="G77" s="118" t="s">
        <v>39</v>
      </c>
      <c r="H77" s="118">
        <v>490</v>
      </c>
      <c r="I77" s="118" t="s">
        <v>39</v>
      </c>
      <c r="J77" s="118">
        <v>1090</v>
      </c>
      <c r="K77" s="118" t="s">
        <v>39</v>
      </c>
      <c r="L77" s="118">
        <v>1610</v>
      </c>
      <c r="M77" s="118" t="s">
        <v>39</v>
      </c>
      <c r="N77" s="118">
        <v>1560</v>
      </c>
      <c r="O77" s="118" t="s">
        <v>39</v>
      </c>
      <c r="P77" s="118">
        <v>3100</v>
      </c>
      <c r="Q77" s="118" t="s">
        <v>39</v>
      </c>
      <c r="R77" s="118">
        <v>5970</v>
      </c>
      <c r="S77" s="118" t="s">
        <v>39</v>
      </c>
      <c r="T77" s="118">
        <v>14400</v>
      </c>
      <c r="U77" s="118" t="s">
        <v>39</v>
      </c>
      <c r="V77" s="118">
        <v>8570</v>
      </c>
      <c r="W77" s="118" t="s">
        <v>39</v>
      </c>
      <c r="X77" s="118">
        <v>12050</v>
      </c>
      <c r="Y77" s="118" t="s">
        <v>39</v>
      </c>
    </row>
    <row r="78" spans="1:25" x14ac:dyDescent="0.2">
      <c r="A78" s="106" t="s">
        <v>8</v>
      </c>
      <c r="B78" s="108">
        <v>221510</v>
      </c>
      <c r="C78" s="108" t="s">
        <v>39</v>
      </c>
      <c r="D78" s="108">
        <v>0</v>
      </c>
      <c r="E78" s="108" t="s">
        <v>39</v>
      </c>
      <c r="F78" s="108">
        <v>10</v>
      </c>
      <c r="G78" s="108" t="s">
        <v>39</v>
      </c>
      <c r="H78" s="108">
        <v>30</v>
      </c>
      <c r="I78" s="108" t="s">
        <v>39</v>
      </c>
      <c r="J78" s="108">
        <v>370</v>
      </c>
      <c r="K78" s="108" t="s">
        <v>39</v>
      </c>
      <c r="L78" s="108">
        <v>1990</v>
      </c>
      <c r="M78" s="108" t="s">
        <v>39</v>
      </c>
      <c r="N78" s="108">
        <v>1920</v>
      </c>
      <c r="O78" s="108" t="s">
        <v>39</v>
      </c>
      <c r="P78" s="108">
        <v>2830</v>
      </c>
      <c r="Q78" s="108" t="s">
        <v>39</v>
      </c>
      <c r="R78" s="108">
        <v>6240</v>
      </c>
      <c r="S78" s="108" t="s">
        <v>39</v>
      </c>
      <c r="T78" s="108">
        <v>38070</v>
      </c>
      <c r="U78" s="108" t="s">
        <v>39</v>
      </c>
      <c r="V78" s="108">
        <v>81700</v>
      </c>
      <c r="W78" s="108" t="s">
        <v>39</v>
      </c>
      <c r="X78" s="108">
        <v>88360</v>
      </c>
      <c r="Y78" s="108" t="s">
        <v>39</v>
      </c>
    </row>
    <row r="79" spans="1:25" x14ac:dyDescent="0.2">
      <c r="A79" s="106" t="s">
        <v>9</v>
      </c>
      <c r="B79" s="118">
        <v>9410</v>
      </c>
      <c r="C79" s="118" t="s">
        <v>39</v>
      </c>
      <c r="D79" s="118">
        <v>0</v>
      </c>
      <c r="E79" s="118" t="s">
        <v>39</v>
      </c>
      <c r="F79" s="118">
        <v>290</v>
      </c>
      <c r="G79" s="118" t="s">
        <v>39</v>
      </c>
      <c r="H79" s="118">
        <v>780</v>
      </c>
      <c r="I79" s="118" t="s">
        <v>39</v>
      </c>
      <c r="J79" s="118">
        <v>1320</v>
      </c>
      <c r="K79" s="118" t="s">
        <v>39</v>
      </c>
      <c r="L79" s="118">
        <v>1170</v>
      </c>
      <c r="M79" s="118" t="s">
        <v>39</v>
      </c>
      <c r="N79" s="118">
        <v>910</v>
      </c>
      <c r="O79" s="118" t="s">
        <v>39</v>
      </c>
      <c r="P79" s="118">
        <v>1120</v>
      </c>
      <c r="Q79" s="118" t="s">
        <v>39</v>
      </c>
      <c r="R79" s="118">
        <v>1430</v>
      </c>
      <c r="S79" s="118" t="s">
        <v>39</v>
      </c>
      <c r="T79" s="118">
        <v>1370</v>
      </c>
      <c r="U79" s="118" t="s">
        <v>39</v>
      </c>
      <c r="V79" s="118">
        <v>510</v>
      </c>
      <c r="W79" s="118" t="s">
        <v>39</v>
      </c>
      <c r="X79" s="118">
        <v>500</v>
      </c>
      <c r="Y79" s="118" t="s">
        <v>39</v>
      </c>
    </row>
    <row r="80" spans="1:25" x14ac:dyDescent="0.2">
      <c r="A80" s="106" t="s">
        <v>10</v>
      </c>
      <c r="B80" s="108">
        <v>27920</v>
      </c>
      <c r="C80" s="108" t="s">
        <v>39</v>
      </c>
      <c r="D80" s="108">
        <v>0</v>
      </c>
      <c r="E80" s="108" t="s">
        <v>39</v>
      </c>
      <c r="F80" s="108">
        <v>60</v>
      </c>
      <c r="G80" s="108" t="s">
        <v>39</v>
      </c>
      <c r="H80" s="108">
        <v>150</v>
      </c>
      <c r="I80" s="108" t="s">
        <v>39</v>
      </c>
      <c r="J80" s="108">
        <v>430</v>
      </c>
      <c r="K80" s="108" t="s">
        <v>39</v>
      </c>
      <c r="L80" s="108">
        <v>860</v>
      </c>
      <c r="M80" s="108" t="s">
        <v>39</v>
      </c>
      <c r="N80" s="108">
        <v>1210</v>
      </c>
      <c r="O80" s="108" t="s">
        <v>39</v>
      </c>
      <c r="P80" s="108">
        <v>2620</v>
      </c>
      <c r="Q80" s="108" t="s">
        <v>39</v>
      </c>
      <c r="R80" s="108">
        <v>3880</v>
      </c>
      <c r="S80" s="108" t="s">
        <v>39</v>
      </c>
      <c r="T80" s="108">
        <v>6900</v>
      </c>
      <c r="U80" s="108" t="s">
        <v>39</v>
      </c>
      <c r="V80" s="108">
        <v>4970</v>
      </c>
      <c r="W80" s="108" t="s">
        <v>39</v>
      </c>
      <c r="X80" s="108">
        <v>6850</v>
      </c>
      <c r="Y80" s="108" t="s">
        <v>39</v>
      </c>
    </row>
    <row r="81" spans="1:25" x14ac:dyDescent="0.2">
      <c r="A81" s="106" t="s">
        <v>11</v>
      </c>
      <c r="B81" s="118">
        <v>4030</v>
      </c>
      <c r="C81" s="118" t="s">
        <v>39</v>
      </c>
      <c r="D81" s="118">
        <v>0</v>
      </c>
      <c r="E81" s="118" t="s">
        <v>39</v>
      </c>
      <c r="F81" s="118">
        <v>0</v>
      </c>
      <c r="G81" s="118" t="s">
        <v>39</v>
      </c>
      <c r="H81" s="118">
        <v>20</v>
      </c>
      <c r="I81" s="118" t="s">
        <v>39</v>
      </c>
      <c r="J81" s="118">
        <v>50</v>
      </c>
      <c r="K81" s="118" t="s">
        <v>39</v>
      </c>
      <c r="L81" s="118">
        <v>140</v>
      </c>
      <c r="M81" s="118" t="s">
        <v>39</v>
      </c>
      <c r="N81" s="118">
        <v>180</v>
      </c>
      <c r="O81" s="118" t="s">
        <v>39</v>
      </c>
      <c r="P81" s="118">
        <v>440</v>
      </c>
      <c r="Q81" s="118" t="s">
        <v>39</v>
      </c>
      <c r="R81" s="118">
        <v>870</v>
      </c>
      <c r="S81" s="118" t="s">
        <v>39</v>
      </c>
      <c r="T81" s="118">
        <v>1310</v>
      </c>
      <c r="U81" s="118" t="s">
        <v>39</v>
      </c>
      <c r="V81" s="118">
        <v>730</v>
      </c>
      <c r="W81" s="118" t="s">
        <v>39</v>
      </c>
      <c r="X81" s="118">
        <v>280</v>
      </c>
      <c r="Y81" s="118" t="s">
        <v>39</v>
      </c>
    </row>
    <row r="82" spans="1:25" x14ac:dyDescent="0.2">
      <c r="A82" s="106" t="s">
        <v>12</v>
      </c>
      <c r="B82" s="108">
        <v>18020</v>
      </c>
      <c r="C82" s="108" t="s">
        <v>39</v>
      </c>
      <c r="D82" s="108">
        <v>0</v>
      </c>
      <c r="E82" s="108" t="s">
        <v>39</v>
      </c>
      <c r="F82" s="108">
        <v>2440</v>
      </c>
      <c r="G82" s="108" t="s">
        <v>39</v>
      </c>
      <c r="H82" s="108">
        <v>2210</v>
      </c>
      <c r="I82" s="108" t="s">
        <v>39</v>
      </c>
      <c r="J82" s="108">
        <v>2160</v>
      </c>
      <c r="K82" s="108" t="s">
        <v>39</v>
      </c>
      <c r="L82" s="108">
        <v>1500</v>
      </c>
      <c r="M82" s="108" t="s">
        <v>39</v>
      </c>
      <c r="N82" s="108">
        <v>1220</v>
      </c>
      <c r="O82" s="108" t="s">
        <v>39</v>
      </c>
      <c r="P82" s="108">
        <v>1630</v>
      </c>
      <c r="Q82" s="108" t="s">
        <v>39</v>
      </c>
      <c r="R82" s="108">
        <v>1430</v>
      </c>
      <c r="S82" s="108" t="s">
        <v>39</v>
      </c>
      <c r="T82" s="108">
        <v>1950</v>
      </c>
      <c r="U82" s="108" t="s">
        <v>39</v>
      </c>
      <c r="V82" s="108">
        <v>1700</v>
      </c>
      <c r="W82" s="108" t="s">
        <v>39</v>
      </c>
      <c r="X82" s="108">
        <v>1760</v>
      </c>
      <c r="Y82" s="108" t="s">
        <v>39</v>
      </c>
    </row>
    <row r="83" spans="1:25" x14ac:dyDescent="0.2">
      <c r="A83" s="106" t="s">
        <v>13</v>
      </c>
      <c r="B83" s="118">
        <v>15190</v>
      </c>
      <c r="C83" s="118" t="s">
        <v>39</v>
      </c>
      <c r="D83" s="118">
        <v>0</v>
      </c>
      <c r="E83" s="118" t="s">
        <v>39</v>
      </c>
      <c r="F83" s="118">
        <v>1670</v>
      </c>
      <c r="G83" s="118" t="s">
        <v>39</v>
      </c>
      <c r="H83" s="118">
        <v>1960</v>
      </c>
      <c r="I83" s="118" t="s">
        <v>39</v>
      </c>
      <c r="J83" s="118">
        <v>2180</v>
      </c>
      <c r="K83" s="118" t="s">
        <v>39</v>
      </c>
      <c r="L83" s="118">
        <v>1830</v>
      </c>
      <c r="M83" s="118" t="s">
        <v>39</v>
      </c>
      <c r="N83" s="118">
        <v>820</v>
      </c>
      <c r="O83" s="118" t="s">
        <v>39</v>
      </c>
      <c r="P83" s="118">
        <v>1050</v>
      </c>
      <c r="Q83" s="118" t="s">
        <v>39</v>
      </c>
      <c r="R83" s="118">
        <v>1020</v>
      </c>
      <c r="S83" s="118" t="s">
        <v>39</v>
      </c>
      <c r="T83" s="118">
        <v>1620</v>
      </c>
      <c r="U83" s="118" t="s">
        <v>39</v>
      </c>
      <c r="V83" s="118">
        <v>1050</v>
      </c>
      <c r="W83" s="118" t="s">
        <v>39</v>
      </c>
      <c r="X83" s="118">
        <v>1980</v>
      </c>
      <c r="Y83" s="118" t="s">
        <v>39</v>
      </c>
    </row>
    <row r="84" spans="1:25" x14ac:dyDescent="0.2">
      <c r="A84" s="106" t="s">
        <v>15</v>
      </c>
      <c r="B84" s="108">
        <v>620</v>
      </c>
      <c r="C84" s="108" t="s">
        <v>39</v>
      </c>
      <c r="D84" s="108" t="s">
        <v>36</v>
      </c>
      <c r="E84" s="108" t="s">
        <v>39</v>
      </c>
      <c r="F84" s="108">
        <v>0</v>
      </c>
      <c r="G84" s="108" t="s">
        <v>39</v>
      </c>
      <c r="H84" s="108" t="s">
        <v>36</v>
      </c>
      <c r="I84" s="108" t="s">
        <v>50</v>
      </c>
      <c r="J84" s="108">
        <v>0</v>
      </c>
      <c r="K84" s="108" t="s">
        <v>39</v>
      </c>
      <c r="L84" s="108">
        <v>0</v>
      </c>
      <c r="M84" s="108" t="s">
        <v>39</v>
      </c>
      <c r="N84" s="108">
        <v>0</v>
      </c>
      <c r="O84" s="108" t="s">
        <v>39</v>
      </c>
      <c r="P84" s="108">
        <v>10</v>
      </c>
      <c r="Q84" s="108" t="s">
        <v>39</v>
      </c>
      <c r="R84" s="108">
        <v>30</v>
      </c>
      <c r="S84" s="108" t="s">
        <v>39</v>
      </c>
      <c r="T84" s="108">
        <v>50</v>
      </c>
      <c r="U84" s="108" t="s">
        <v>39</v>
      </c>
      <c r="V84" s="108">
        <v>250</v>
      </c>
      <c r="W84" s="108" t="s">
        <v>39</v>
      </c>
      <c r="X84" s="108">
        <v>280</v>
      </c>
      <c r="Y84" s="108" t="s">
        <v>39</v>
      </c>
    </row>
    <row r="85" spans="1:25" x14ac:dyDescent="0.2">
      <c r="A85" s="106" t="s">
        <v>16</v>
      </c>
      <c r="B85" s="118">
        <v>9820</v>
      </c>
      <c r="C85" s="118" t="s">
        <v>39</v>
      </c>
      <c r="D85" s="118">
        <v>0</v>
      </c>
      <c r="E85" s="118" t="s">
        <v>39</v>
      </c>
      <c r="F85" s="118">
        <v>150</v>
      </c>
      <c r="G85" s="118" t="s">
        <v>39</v>
      </c>
      <c r="H85" s="118">
        <v>320</v>
      </c>
      <c r="I85" s="118" t="s">
        <v>39</v>
      </c>
      <c r="J85" s="118">
        <v>490</v>
      </c>
      <c r="K85" s="118" t="s">
        <v>39</v>
      </c>
      <c r="L85" s="118">
        <v>660</v>
      </c>
      <c r="M85" s="118" t="s">
        <v>39</v>
      </c>
      <c r="N85" s="118">
        <v>840</v>
      </c>
      <c r="O85" s="118" t="s">
        <v>39</v>
      </c>
      <c r="P85" s="118">
        <v>1730</v>
      </c>
      <c r="Q85" s="118" t="s">
        <v>39</v>
      </c>
      <c r="R85" s="118">
        <v>1850</v>
      </c>
      <c r="S85" s="118" t="s">
        <v>39</v>
      </c>
      <c r="T85" s="118">
        <v>1970</v>
      </c>
      <c r="U85" s="118" t="s">
        <v>39</v>
      </c>
      <c r="V85" s="118">
        <v>450</v>
      </c>
      <c r="W85" s="118" t="s">
        <v>39</v>
      </c>
      <c r="X85" s="118">
        <v>1370</v>
      </c>
      <c r="Y85" s="118" t="s">
        <v>39</v>
      </c>
    </row>
    <row r="86" spans="1:25" x14ac:dyDescent="0.2">
      <c r="A86" s="106" t="s">
        <v>17</v>
      </c>
      <c r="B86" s="108">
        <v>570</v>
      </c>
      <c r="C86" s="108" t="s">
        <v>39</v>
      </c>
      <c r="D86" s="108">
        <v>0</v>
      </c>
      <c r="E86" s="108" t="s">
        <v>39</v>
      </c>
      <c r="F86" s="108">
        <v>20</v>
      </c>
      <c r="G86" s="108" t="s">
        <v>39</v>
      </c>
      <c r="H86" s="108">
        <v>50</v>
      </c>
      <c r="I86" s="108" t="s">
        <v>39</v>
      </c>
      <c r="J86" s="108">
        <v>90</v>
      </c>
      <c r="K86" s="108" t="s">
        <v>39</v>
      </c>
      <c r="L86" s="108">
        <v>120</v>
      </c>
      <c r="M86" s="108" t="s">
        <v>39</v>
      </c>
      <c r="N86" s="108">
        <v>120</v>
      </c>
      <c r="O86" s="108" t="s">
        <v>39</v>
      </c>
      <c r="P86" s="108">
        <v>100</v>
      </c>
      <c r="Q86" s="108" t="s">
        <v>39</v>
      </c>
      <c r="R86" s="108">
        <v>40</v>
      </c>
      <c r="S86" s="108" t="s">
        <v>39</v>
      </c>
      <c r="T86" s="108">
        <v>20</v>
      </c>
      <c r="U86" s="108" t="s">
        <v>39</v>
      </c>
      <c r="V86" s="108">
        <v>0</v>
      </c>
      <c r="W86" s="108" t="s">
        <v>39</v>
      </c>
      <c r="X86" s="108" t="s">
        <v>36</v>
      </c>
      <c r="Y86" s="108" t="s">
        <v>50</v>
      </c>
    </row>
    <row r="87" spans="1:25" x14ac:dyDescent="0.2">
      <c r="A87" s="106" t="s">
        <v>14</v>
      </c>
      <c r="B87" s="118">
        <v>165620</v>
      </c>
      <c r="C87" s="118" t="s">
        <v>39</v>
      </c>
      <c r="D87" s="118">
        <v>0</v>
      </c>
      <c r="E87" s="118" t="s">
        <v>39</v>
      </c>
      <c r="F87" s="118">
        <v>0</v>
      </c>
      <c r="G87" s="118" t="s">
        <v>39</v>
      </c>
      <c r="H87" s="118" t="s">
        <v>36</v>
      </c>
      <c r="I87" s="118" t="s">
        <v>50</v>
      </c>
      <c r="J87" s="118">
        <v>10</v>
      </c>
      <c r="K87" s="118" t="s">
        <v>39</v>
      </c>
      <c r="L87" s="118">
        <v>40</v>
      </c>
      <c r="M87" s="118" t="s">
        <v>39</v>
      </c>
      <c r="N87" s="118">
        <v>190</v>
      </c>
      <c r="O87" s="118" t="s">
        <v>39</v>
      </c>
      <c r="P87" s="118">
        <v>1520</v>
      </c>
      <c r="Q87" s="118" t="s">
        <v>39</v>
      </c>
      <c r="R87" s="118">
        <v>6470</v>
      </c>
      <c r="S87" s="118" t="s">
        <v>39</v>
      </c>
      <c r="T87" s="118">
        <v>18510</v>
      </c>
      <c r="U87" s="118" t="s">
        <v>39</v>
      </c>
      <c r="V87" s="118">
        <v>34250</v>
      </c>
      <c r="W87" s="118" t="s">
        <v>39</v>
      </c>
      <c r="X87" s="118">
        <v>104630</v>
      </c>
      <c r="Y87" s="118" t="s">
        <v>39</v>
      </c>
    </row>
    <row r="88" spans="1:25" x14ac:dyDescent="0.2">
      <c r="A88" s="106" t="s">
        <v>18</v>
      </c>
      <c r="B88" s="108">
        <v>24400</v>
      </c>
      <c r="C88" s="108" t="s">
        <v>39</v>
      </c>
      <c r="D88" s="108">
        <v>0</v>
      </c>
      <c r="E88" s="108" t="s">
        <v>39</v>
      </c>
      <c r="F88" s="108">
        <v>0</v>
      </c>
      <c r="G88" s="108" t="s">
        <v>39</v>
      </c>
      <c r="H88" s="108">
        <v>20</v>
      </c>
      <c r="I88" s="108" t="s">
        <v>39</v>
      </c>
      <c r="J88" s="108">
        <v>90</v>
      </c>
      <c r="K88" s="108" t="s">
        <v>39</v>
      </c>
      <c r="L88" s="108">
        <v>220</v>
      </c>
      <c r="M88" s="108" t="s">
        <v>39</v>
      </c>
      <c r="N88" s="108">
        <v>500</v>
      </c>
      <c r="O88" s="108" t="s">
        <v>39</v>
      </c>
      <c r="P88" s="108">
        <v>1830</v>
      </c>
      <c r="Q88" s="108" t="s">
        <v>39</v>
      </c>
      <c r="R88" s="108">
        <v>4640</v>
      </c>
      <c r="S88" s="108" t="s">
        <v>39</v>
      </c>
      <c r="T88" s="108">
        <v>10970</v>
      </c>
      <c r="U88" s="108" t="s">
        <v>39</v>
      </c>
      <c r="V88" s="108">
        <v>3870</v>
      </c>
      <c r="W88" s="108" t="s">
        <v>39</v>
      </c>
      <c r="X88" s="108">
        <v>2260</v>
      </c>
      <c r="Y88" s="108" t="s">
        <v>39</v>
      </c>
    </row>
    <row r="89" spans="1:25" x14ac:dyDescent="0.2">
      <c r="A89" s="106" t="s">
        <v>19</v>
      </c>
      <c r="B89" s="118">
        <v>225770</v>
      </c>
      <c r="C89" s="118" t="s">
        <v>39</v>
      </c>
      <c r="D89" s="118">
        <v>0</v>
      </c>
      <c r="E89" s="118" t="s">
        <v>39</v>
      </c>
      <c r="F89" s="118">
        <v>3670</v>
      </c>
      <c r="G89" s="118" t="s">
        <v>39</v>
      </c>
      <c r="H89" s="118">
        <v>12890</v>
      </c>
      <c r="I89" s="118" t="s">
        <v>39</v>
      </c>
      <c r="J89" s="118">
        <v>21050</v>
      </c>
      <c r="K89" s="118" t="s">
        <v>39</v>
      </c>
      <c r="L89" s="118">
        <v>25720</v>
      </c>
      <c r="M89" s="118" t="s">
        <v>39</v>
      </c>
      <c r="N89" s="118">
        <v>26230</v>
      </c>
      <c r="O89" s="118" t="s">
        <v>39</v>
      </c>
      <c r="P89" s="118">
        <v>35470</v>
      </c>
      <c r="Q89" s="118" t="s">
        <v>39</v>
      </c>
      <c r="R89" s="118">
        <v>32240</v>
      </c>
      <c r="S89" s="118" t="s">
        <v>39</v>
      </c>
      <c r="T89" s="118">
        <v>29400</v>
      </c>
      <c r="U89" s="118" t="s">
        <v>39</v>
      </c>
      <c r="V89" s="118">
        <v>15490</v>
      </c>
      <c r="W89" s="118" t="s">
        <v>39</v>
      </c>
      <c r="X89" s="118">
        <v>23610</v>
      </c>
      <c r="Y89" s="118" t="s">
        <v>39</v>
      </c>
    </row>
    <row r="90" spans="1:25" x14ac:dyDescent="0.2">
      <c r="A90" s="106" t="s">
        <v>20</v>
      </c>
      <c r="B90" s="108">
        <v>12390</v>
      </c>
      <c r="C90" s="108" t="s">
        <v>39</v>
      </c>
      <c r="D90" s="108">
        <v>0</v>
      </c>
      <c r="E90" s="108" t="s">
        <v>39</v>
      </c>
      <c r="F90" s="108">
        <v>590</v>
      </c>
      <c r="G90" s="108" t="s">
        <v>39</v>
      </c>
      <c r="H90" s="108">
        <v>1610</v>
      </c>
      <c r="I90" s="108" t="s">
        <v>39</v>
      </c>
      <c r="J90" s="108">
        <v>1930</v>
      </c>
      <c r="K90" s="108" t="s">
        <v>39</v>
      </c>
      <c r="L90" s="108">
        <v>1390</v>
      </c>
      <c r="M90" s="108" t="s">
        <v>39</v>
      </c>
      <c r="N90" s="108">
        <v>900</v>
      </c>
      <c r="O90" s="108" t="s">
        <v>39</v>
      </c>
      <c r="P90" s="108">
        <v>1040</v>
      </c>
      <c r="Q90" s="108" t="s">
        <v>39</v>
      </c>
      <c r="R90" s="108">
        <v>800</v>
      </c>
      <c r="S90" s="108" t="s">
        <v>39</v>
      </c>
      <c r="T90" s="108">
        <v>880</v>
      </c>
      <c r="U90" s="108" t="s">
        <v>39</v>
      </c>
      <c r="V90" s="108">
        <v>900</v>
      </c>
      <c r="W90" s="108" t="s">
        <v>39</v>
      </c>
      <c r="X90" s="108">
        <v>2360</v>
      </c>
      <c r="Y90" s="108" t="s">
        <v>39</v>
      </c>
    </row>
    <row r="91" spans="1:25" x14ac:dyDescent="0.2">
      <c r="A91" s="106" t="s">
        <v>21</v>
      </c>
      <c r="B91" s="118">
        <v>71200</v>
      </c>
      <c r="C91" s="118" t="s">
        <v>39</v>
      </c>
      <c r="D91" s="118">
        <v>0</v>
      </c>
      <c r="E91" s="118" t="s">
        <v>39</v>
      </c>
      <c r="F91" s="118">
        <v>16710</v>
      </c>
      <c r="G91" s="118" t="s">
        <v>39</v>
      </c>
      <c r="H91" s="118">
        <v>13030</v>
      </c>
      <c r="I91" s="118" t="s">
        <v>39</v>
      </c>
      <c r="J91" s="118">
        <v>12830</v>
      </c>
      <c r="K91" s="118" t="s">
        <v>39</v>
      </c>
      <c r="L91" s="118">
        <v>8230</v>
      </c>
      <c r="M91" s="118" t="s">
        <v>39</v>
      </c>
      <c r="N91" s="118">
        <v>4460</v>
      </c>
      <c r="O91" s="118" t="s">
        <v>39</v>
      </c>
      <c r="P91" s="118">
        <v>4560</v>
      </c>
      <c r="Q91" s="118" t="s">
        <v>39</v>
      </c>
      <c r="R91" s="118">
        <v>2940</v>
      </c>
      <c r="S91" s="118" t="s">
        <v>39</v>
      </c>
      <c r="T91" s="118">
        <v>3210</v>
      </c>
      <c r="U91" s="118" t="s">
        <v>39</v>
      </c>
      <c r="V91" s="118">
        <v>1720</v>
      </c>
      <c r="W91" s="118" t="s">
        <v>39</v>
      </c>
      <c r="X91" s="118">
        <v>3520</v>
      </c>
      <c r="Y91" s="118" t="s">
        <v>39</v>
      </c>
    </row>
    <row r="92" spans="1:25" x14ac:dyDescent="0.2">
      <c r="A92" s="106" t="s">
        <v>22</v>
      </c>
      <c r="B92" s="108">
        <v>2970</v>
      </c>
      <c r="C92" s="108" t="s">
        <v>39</v>
      </c>
      <c r="D92" s="108">
        <v>0</v>
      </c>
      <c r="E92" s="108" t="s">
        <v>39</v>
      </c>
      <c r="F92" s="108">
        <v>60</v>
      </c>
      <c r="G92" s="108" t="s">
        <v>39</v>
      </c>
      <c r="H92" s="108">
        <v>190</v>
      </c>
      <c r="I92" s="108" t="s">
        <v>39</v>
      </c>
      <c r="J92" s="108">
        <v>390</v>
      </c>
      <c r="K92" s="108" t="s">
        <v>39</v>
      </c>
      <c r="L92" s="108">
        <v>410</v>
      </c>
      <c r="M92" s="108" t="s">
        <v>39</v>
      </c>
      <c r="N92" s="108">
        <v>280</v>
      </c>
      <c r="O92" s="108" t="s">
        <v>39</v>
      </c>
      <c r="P92" s="108">
        <v>400</v>
      </c>
      <c r="Q92" s="108" t="s">
        <v>39</v>
      </c>
      <c r="R92" s="108">
        <v>430</v>
      </c>
      <c r="S92" s="108" t="s">
        <v>39</v>
      </c>
      <c r="T92" s="108">
        <v>470</v>
      </c>
      <c r="U92" s="108" t="s">
        <v>39</v>
      </c>
      <c r="V92" s="108">
        <v>160</v>
      </c>
      <c r="W92" s="108" t="s">
        <v>39</v>
      </c>
      <c r="X92" s="108">
        <v>180</v>
      </c>
      <c r="Y92" s="108" t="s">
        <v>39</v>
      </c>
    </row>
    <row r="93" spans="1:25" x14ac:dyDescent="0.2">
      <c r="A93" s="106" t="s">
        <v>23</v>
      </c>
      <c r="B93" s="118">
        <v>6430</v>
      </c>
      <c r="C93" s="118" t="s">
        <v>39</v>
      </c>
      <c r="D93" s="118">
        <v>0</v>
      </c>
      <c r="E93" s="118" t="s">
        <v>39</v>
      </c>
      <c r="F93" s="118">
        <v>10</v>
      </c>
      <c r="G93" s="118" t="s">
        <v>39</v>
      </c>
      <c r="H93" s="118">
        <v>160</v>
      </c>
      <c r="I93" s="118" t="s">
        <v>39</v>
      </c>
      <c r="J93" s="118">
        <v>280</v>
      </c>
      <c r="K93" s="118" t="s">
        <v>39</v>
      </c>
      <c r="L93" s="118">
        <v>280</v>
      </c>
      <c r="M93" s="118" t="s">
        <v>39</v>
      </c>
      <c r="N93" s="118">
        <v>210</v>
      </c>
      <c r="O93" s="118" t="s">
        <v>39</v>
      </c>
      <c r="P93" s="118">
        <v>340</v>
      </c>
      <c r="Q93" s="118" t="s">
        <v>39</v>
      </c>
      <c r="R93" s="118">
        <v>300</v>
      </c>
      <c r="S93" s="118" t="s">
        <v>39</v>
      </c>
      <c r="T93" s="118">
        <v>580</v>
      </c>
      <c r="U93" s="118" t="s">
        <v>39</v>
      </c>
      <c r="V93" s="118">
        <v>640</v>
      </c>
      <c r="W93" s="118" t="s">
        <v>39</v>
      </c>
      <c r="X93" s="118">
        <v>3640</v>
      </c>
      <c r="Y93" s="118" t="s">
        <v>39</v>
      </c>
    </row>
    <row r="94" spans="1:25" x14ac:dyDescent="0.2">
      <c r="A94" s="106" t="s">
        <v>24</v>
      </c>
      <c r="B94" s="108">
        <v>21140</v>
      </c>
      <c r="C94" s="108" t="s">
        <v>39</v>
      </c>
      <c r="D94" s="108">
        <v>0</v>
      </c>
      <c r="E94" s="108" t="s">
        <v>39</v>
      </c>
      <c r="F94" s="108">
        <v>0</v>
      </c>
      <c r="G94" s="108" t="s">
        <v>39</v>
      </c>
      <c r="H94" s="108">
        <v>30</v>
      </c>
      <c r="I94" s="108" t="s">
        <v>39</v>
      </c>
      <c r="J94" s="108">
        <v>70</v>
      </c>
      <c r="K94" s="108" t="s">
        <v>39</v>
      </c>
      <c r="L94" s="108">
        <v>160</v>
      </c>
      <c r="M94" s="108" t="s">
        <v>39</v>
      </c>
      <c r="N94" s="108">
        <v>270</v>
      </c>
      <c r="O94" s="108" t="s">
        <v>39</v>
      </c>
      <c r="P94" s="108">
        <v>1240</v>
      </c>
      <c r="Q94" s="108" t="s">
        <v>39</v>
      </c>
      <c r="R94" s="108">
        <v>2980</v>
      </c>
      <c r="S94" s="108" t="s">
        <v>39</v>
      </c>
      <c r="T94" s="108">
        <v>8720</v>
      </c>
      <c r="U94" s="108" t="s">
        <v>39</v>
      </c>
      <c r="V94" s="108">
        <v>4850</v>
      </c>
      <c r="W94" s="108" t="s">
        <v>39</v>
      </c>
      <c r="X94" s="108">
        <v>2820</v>
      </c>
      <c r="Y94" s="108" t="s">
        <v>39</v>
      </c>
    </row>
    <row r="95" spans="1:25" x14ac:dyDescent="0.2">
      <c r="A95" s="106" t="s">
        <v>25</v>
      </c>
      <c r="B95" s="118">
        <v>24070</v>
      </c>
      <c r="C95" s="118" t="s">
        <v>39</v>
      </c>
      <c r="D95" s="118">
        <v>0</v>
      </c>
      <c r="E95" s="118" t="s">
        <v>39</v>
      </c>
      <c r="F95" s="118">
        <v>0</v>
      </c>
      <c r="G95" s="118" t="s">
        <v>39</v>
      </c>
      <c r="H95" s="118">
        <v>0</v>
      </c>
      <c r="I95" s="118" t="s">
        <v>39</v>
      </c>
      <c r="J95" s="118">
        <v>30</v>
      </c>
      <c r="K95" s="118" t="s">
        <v>39</v>
      </c>
      <c r="L95" s="118">
        <v>60</v>
      </c>
      <c r="M95" s="118" t="s">
        <v>39</v>
      </c>
      <c r="N95" s="118">
        <v>90</v>
      </c>
      <c r="O95" s="118" t="s">
        <v>39</v>
      </c>
      <c r="P95" s="118">
        <v>270</v>
      </c>
      <c r="Q95" s="118" t="s">
        <v>39</v>
      </c>
      <c r="R95" s="118">
        <v>1080</v>
      </c>
      <c r="S95" s="118" t="s">
        <v>39</v>
      </c>
      <c r="T95" s="118">
        <v>3810</v>
      </c>
      <c r="U95" s="118" t="s">
        <v>39</v>
      </c>
      <c r="V95" s="118">
        <v>5650</v>
      </c>
      <c r="W95" s="118" t="s">
        <v>39</v>
      </c>
      <c r="X95" s="118">
        <v>13080</v>
      </c>
      <c r="Y95" s="118" t="s">
        <v>39</v>
      </c>
    </row>
    <row r="96" spans="1:25" x14ac:dyDescent="0.2">
      <c r="A96" s="106" t="s">
        <v>27</v>
      </c>
      <c r="B96" s="108">
        <v>410</v>
      </c>
      <c r="C96" s="108" t="s">
        <v>39</v>
      </c>
      <c r="D96" s="108" t="s">
        <v>36</v>
      </c>
      <c r="E96" s="108" t="s">
        <v>39</v>
      </c>
      <c r="F96" s="108">
        <v>0</v>
      </c>
      <c r="G96" s="108" t="s">
        <v>39</v>
      </c>
      <c r="H96" s="108">
        <v>0</v>
      </c>
      <c r="I96" s="108" t="s">
        <v>39</v>
      </c>
      <c r="J96" s="108">
        <v>0</v>
      </c>
      <c r="K96" s="108" t="s">
        <v>39</v>
      </c>
      <c r="L96" s="108">
        <v>0</v>
      </c>
      <c r="M96" s="108" t="s">
        <v>39</v>
      </c>
      <c r="N96" s="108">
        <v>0</v>
      </c>
      <c r="O96" s="108" t="s">
        <v>39</v>
      </c>
      <c r="P96" s="108" t="s">
        <v>36</v>
      </c>
      <c r="Q96" s="108" t="s">
        <v>50</v>
      </c>
      <c r="R96" s="108" t="s">
        <v>36</v>
      </c>
      <c r="S96" s="108" t="s">
        <v>50</v>
      </c>
      <c r="T96" s="108">
        <v>90</v>
      </c>
      <c r="U96" s="108" t="s">
        <v>39</v>
      </c>
      <c r="V96" s="108">
        <v>300</v>
      </c>
      <c r="W96" s="108" t="s">
        <v>39</v>
      </c>
      <c r="X96" s="108" t="s">
        <v>36</v>
      </c>
      <c r="Y96" s="108" t="s">
        <v>50</v>
      </c>
    </row>
    <row r="97" spans="1:25" x14ac:dyDescent="0.2">
      <c r="A97" s="106" t="s">
        <v>28</v>
      </c>
      <c r="B97" s="118">
        <v>11510</v>
      </c>
      <c r="C97" s="118" t="s">
        <v>39</v>
      </c>
      <c r="D97" s="118">
        <v>0</v>
      </c>
      <c r="E97" s="118" t="s">
        <v>39</v>
      </c>
      <c r="F97" s="118" t="s">
        <v>36</v>
      </c>
      <c r="G97" s="118" t="s">
        <v>50</v>
      </c>
      <c r="H97" s="118">
        <v>0</v>
      </c>
      <c r="I97" s="118" t="s">
        <v>39</v>
      </c>
      <c r="J97" s="118">
        <v>10</v>
      </c>
      <c r="K97" s="118" t="s">
        <v>39</v>
      </c>
      <c r="L97" s="118">
        <v>40</v>
      </c>
      <c r="M97" s="118" t="s">
        <v>39</v>
      </c>
      <c r="N97" s="118">
        <v>70</v>
      </c>
      <c r="O97" s="118" t="s">
        <v>39</v>
      </c>
      <c r="P97" s="118">
        <v>240</v>
      </c>
      <c r="Q97" s="118" t="s">
        <v>39</v>
      </c>
      <c r="R97" s="118">
        <v>780</v>
      </c>
      <c r="S97" s="118" t="s">
        <v>39</v>
      </c>
      <c r="T97" s="118">
        <v>2860</v>
      </c>
      <c r="U97" s="118" t="s">
        <v>39</v>
      </c>
      <c r="V97" s="118">
        <v>3770</v>
      </c>
      <c r="W97" s="118" t="s">
        <v>39</v>
      </c>
      <c r="X97" s="118">
        <v>3740</v>
      </c>
      <c r="Y97" s="118" t="s">
        <v>39</v>
      </c>
    </row>
    <row r="98" spans="1:25" x14ac:dyDescent="0.2">
      <c r="A98" s="106" t="s">
        <v>29</v>
      </c>
      <c r="B98" s="108">
        <v>4240</v>
      </c>
      <c r="C98" s="108" t="s">
        <v>39</v>
      </c>
      <c r="D98" s="108">
        <v>0</v>
      </c>
      <c r="E98" s="108" t="s">
        <v>39</v>
      </c>
      <c r="F98" s="108">
        <v>0</v>
      </c>
      <c r="G98" s="108" t="s">
        <v>39</v>
      </c>
      <c r="H98" s="108">
        <v>0</v>
      </c>
      <c r="I98" s="108" t="s">
        <v>39</v>
      </c>
      <c r="J98" s="108" t="s">
        <v>36</v>
      </c>
      <c r="K98" s="108" t="s">
        <v>50</v>
      </c>
      <c r="L98" s="108" t="s">
        <v>36</v>
      </c>
      <c r="M98" s="108" t="s">
        <v>43</v>
      </c>
      <c r="N98" s="108" t="s">
        <v>36</v>
      </c>
      <c r="O98" s="108" t="s">
        <v>43</v>
      </c>
      <c r="P98" s="108" t="s">
        <v>36</v>
      </c>
      <c r="Q98" s="108" t="s">
        <v>43</v>
      </c>
      <c r="R98" s="108">
        <v>190</v>
      </c>
      <c r="S98" s="108" t="s">
        <v>43</v>
      </c>
      <c r="T98" s="108">
        <v>1270</v>
      </c>
      <c r="U98" s="108" t="s">
        <v>39</v>
      </c>
      <c r="V98" s="108">
        <v>1160</v>
      </c>
      <c r="W98" s="108" t="s">
        <v>39</v>
      </c>
      <c r="X98" s="108">
        <v>1590</v>
      </c>
      <c r="Y98" s="108" t="s">
        <v>39</v>
      </c>
    </row>
    <row r="99" spans="1:25" x14ac:dyDescent="0.2">
      <c r="A99" s="106" t="s">
        <v>26</v>
      </c>
      <c r="B99" s="118" t="s">
        <v>36</v>
      </c>
      <c r="C99" s="118" t="s">
        <v>39</v>
      </c>
      <c r="D99" s="118" t="s">
        <v>36</v>
      </c>
      <c r="E99" s="118" t="s">
        <v>39</v>
      </c>
      <c r="F99" s="118" t="s">
        <v>36</v>
      </c>
      <c r="G99" s="118" t="s">
        <v>39</v>
      </c>
      <c r="H99" s="118" t="s">
        <v>36</v>
      </c>
      <c r="I99" s="118" t="s">
        <v>39</v>
      </c>
      <c r="J99" s="118" t="s">
        <v>36</v>
      </c>
      <c r="K99" s="118" t="s">
        <v>39</v>
      </c>
      <c r="L99" s="118" t="s">
        <v>36</v>
      </c>
      <c r="M99" s="118" t="s">
        <v>39</v>
      </c>
      <c r="N99" s="118" t="s">
        <v>36</v>
      </c>
      <c r="O99" s="118" t="s">
        <v>39</v>
      </c>
      <c r="P99" s="118" t="s">
        <v>36</v>
      </c>
      <c r="Q99" s="118" t="s">
        <v>39</v>
      </c>
      <c r="R99" s="118" t="s">
        <v>36</v>
      </c>
      <c r="S99" s="118" t="s">
        <v>39</v>
      </c>
      <c r="T99" s="118" t="s">
        <v>36</v>
      </c>
      <c r="U99" s="118" t="s">
        <v>39</v>
      </c>
      <c r="V99" s="118" t="s">
        <v>36</v>
      </c>
      <c r="W99" s="118" t="s">
        <v>39</v>
      </c>
      <c r="X99" s="118" t="s">
        <v>36</v>
      </c>
      <c r="Y99" s="118" t="s">
        <v>39</v>
      </c>
    </row>
    <row r="100" spans="1:25" x14ac:dyDescent="0.2">
      <c r="A100" s="106" t="s">
        <v>30</v>
      </c>
      <c r="B100" s="108" t="s">
        <v>36</v>
      </c>
      <c r="C100" s="108" t="s">
        <v>39</v>
      </c>
      <c r="D100" s="108" t="s">
        <v>36</v>
      </c>
      <c r="E100" s="108" t="s">
        <v>39</v>
      </c>
      <c r="F100" s="108" t="s">
        <v>36</v>
      </c>
      <c r="G100" s="108" t="s">
        <v>39</v>
      </c>
      <c r="H100" s="108" t="s">
        <v>36</v>
      </c>
      <c r="I100" s="108" t="s">
        <v>39</v>
      </c>
      <c r="J100" s="108" t="s">
        <v>36</v>
      </c>
      <c r="K100" s="108" t="s">
        <v>39</v>
      </c>
      <c r="L100" s="108" t="s">
        <v>36</v>
      </c>
      <c r="M100" s="108" t="s">
        <v>39</v>
      </c>
      <c r="N100" s="108" t="s">
        <v>36</v>
      </c>
      <c r="O100" s="108" t="s">
        <v>39</v>
      </c>
      <c r="P100" s="108" t="s">
        <v>36</v>
      </c>
      <c r="Q100" s="108" t="s">
        <v>39</v>
      </c>
      <c r="R100" s="108" t="s">
        <v>36</v>
      </c>
      <c r="S100" s="108" t="s">
        <v>39</v>
      </c>
      <c r="T100" s="108" t="s">
        <v>36</v>
      </c>
      <c r="U100" s="108" t="s">
        <v>39</v>
      </c>
      <c r="V100" s="108" t="s">
        <v>36</v>
      </c>
      <c r="W100" s="108" t="s">
        <v>39</v>
      </c>
      <c r="X100" s="108" t="s">
        <v>36</v>
      </c>
      <c r="Y100" s="108" t="s">
        <v>39</v>
      </c>
    </row>
    <row r="101" spans="1:25" x14ac:dyDescent="0.2">
      <c r="A101" s="106" t="s">
        <v>31</v>
      </c>
      <c r="B101" s="118" t="s">
        <v>36</v>
      </c>
      <c r="C101" s="118" t="s">
        <v>39</v>
      </c>
      <c r="D101" s="118" t="s">
        <v>36</v>
      </c>
      <c r="E101" s="118" t="s">
        <v>39</v>
      </c>
      <c r="F101" s="118" t="s">
        <v>36</v>
      </c>
      <c r="G101" s="118" t="s">
        <v>39</v>
      </c>
      <c r="H101" s="118" t="s">
        <v>36</v>
      </c>
      <c r="I101" s="118" t="s">
        <v>39</v>
      </c>
      <c r="J101" s="118" t="s">
        <v>36</v>
      </c>
      <c r="K101" s="118" t="s">
        <v>39</v>
      </c>
      <c r="L101" s="118" t="s">
        <v>36</v>
      </c>
      <c r="M101" s="118" t="s">
        <v>39</v>
      </c>
      <c r="N101" s="118" t="s">
        <v>36</v>
      </c>
      <c r="O101" s="118" t="s">
        <v>39</v>
      </c>
      <c r="P101" s="118" t="s">
        <v>36</v>
      </c>
      <c r="Q101" s="118" t="s">
        <v>39</v>
      </c>
      <c r="R101" s="118" t="s">
        <v>36</v>
      </c>
      <c r="S101" s="118" t="s">
        <v>39</v>
      </c>
      <c r="T101" s="118" t="s">
        <v>36</v>
      </c>
      <c r="U101" s="118" t="s">
        <v>39</v>
      </c>
      <c r="V101" s="118" t="s">
        <v>36</v>
      </c>
      <c r="W101" s="118" t="s">
        <v>39</v>
      </c>
      <c r="X101" s="118" t="s">
        <v>36</v>
      </c>
      <c r="Y101" s="118" t="s">
        <v>39</v>
      </c>
    </row>
    <row r="102" spans="1:25" x14ac:dyDescent="0.2">
      <c r="A102" s="106" t="s">
        <v>33</v>
      </c>
      <c r="B102" s="108" t="s">
        <v>36</v>
      </c>
      <c r="C102" s="108" t="s">
        <v>39</v>
      </c>
      <c r="D102" s="108" t="s">
        <v>36</v>
      </c>
      <c r="E102" s="108" t="s">
        <v>39</v>
      </c>
      <c r="F102" s="108" t="s">
        <v>36</v>
      </c>
      <c r="G102" s="108" t="s">
        <v>39</v>
      </c>
      <c r="H102" s="108" t="s">
        <v>36</v>
      </c>
      <c r="I102" s="108" t="s">
        <v>39</v>
      </c>
      <c r="J102" s="108" t="s">
        <v>36</v>
      </c>
      <c r="K102" s="108" t="s">
        <v>39</v>
      </c>
      <c r="L102" s="108" t="s">
        <v>36</v>
      </c>
      <c r="M102" s="108" t="s">
        <v>39</v>
      </c>
      <c r="N102" s="108" t="s">
        <v>36</v>
      </c>
      <c r="O102" s="108" t="s">
        <v>39</v>
      </c>
      <c r="P102" s="108" t="s">
        <v>36</v>
      </c>
      <c r="Q102" s="108" t="s">
        <v>39</v>
      </c>
      <c r="R102" s="108" t="s">
        <v>36</v>
      </c>
      <c r="S102" s="108" t="s">
        <v>39</v>
      </c>
      <c r="T102" s="108" t="s">
        <v>36</v>
      </c>
      <c r="U102" s="108" t="s">
        <v>39</v>
      </c>
      <c r="V102" s="108" t="s">
        <v>36</v>
      </c>
      <c r="W102" s="108" t="s">
        <v>39</v>
      </c>
      <c r="X102" s="108" t="s">
        <v>36</v>
      </c>
      <c r="Y102" s="108" t="s">
        <v>39</v>
      </c>
    </row>
    <row r="103" spans="1:25" x14ac:dyDescent="0.2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</row>
    <row r="104" spans="1:25" x14ac:dyDescent="0.2">
      <c r="A104" s="101" t="s">
        <v>139</v>
      </c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</row>
    <row r="105" spans="1:25" x14ac:dyDescent="0.2">
      <c r="A105" s="101" t="s">
        <v>36</v>
      </c>
      <c r="B105" s="98" t="s">
        <v>51</v>
      </c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</row>
    <row r="106" spans="1:25" x14ac:dyDescent="0.2">
      <c r="A106" s="101" t="s">
        <v>55</v>
      </c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</row>
    <row r="107" spans="1:25" x14ac:dyDescent="0.2">
      <c r="A107" s="101" t="s">
        <v>50</v>
      </c>
      <c r="B107" s="98" t="s">
        <v>49</v>
      </c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</row>
    <row r="108" spans="1:25" x14ac:dyDescent="0.2">
      <c r="A108" s="101" t="s">
        <v>43</v>
      </c>
      <c r="B108" s="98" t="s">
        <v>42</v>
      </c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</row>
    <row r="110" spans="1:25" x14ac:dyDescent="0.2">
      <c r="A110" s="123" t="s">
        <v>171</v>
      </c>
    </row>
  </sheetData>
  <mergeCells count="24">
    <mergeCell ref="X11:Y11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66:Y66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T66:U66"/>
    <mergeCell ref="V66:W66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1D9B4-1884-427D-BD04-8F55C05CF77D}">
  <sheetPr>
    <tabColor theme="4" tint="0.39997558519241921"/>
  </sheetPr>
  <dimension ref="A1:D52"/>
  <sheetViews>
    <sheetView workbookViewId="0"/>
  </sheetViews>
  <sheetFormatPr defaultRowHeight="12.75" x14ac:dyDescent="0.2"/>
  <cols>
    <col min="1" max="16384" width="9.140625" style="167"/>
  </cols>
  <sheetData>
    <row r="1" spans="1:4" x14ac:dyDescent="0.2">
      <c r="A1" s="98" t="s">
        <v>181</v>
      </c>
      <c r="B1" s="99"/>
      <c r="C1" s="99"/>
      <c r="D1" s="99"/>
    </row>
    <row r="2" spans="1:4" x14ac:dyDescent="0.2">
      <c r="A2" s="98" t="s">
        <v>125</v>
      </c>
      <c r="B2" s="101" t="s">
        <v>182</v>
      </c>
      <c r="C2" s="99"/>
      <c r="D2" s="99"/>
    </row>
    <row r="3" spans="1:4" x14ac:dyDescent="0.2">
      <c r="A3" s="98" t="s">
        <v>127</v>
      </c>
      <c r="B3" s="98" t="s">
        <v>183</v>
      </c>
      <c r="C3" s="99"/>
      <c r="D3" s="99"/>
    </row>
    <row r="4" spans="1:4" x14ac:dyDescent="0.2">
      <c r="A4" s="99"/>
      <c r="B4" s="99"/>
      <c r="C4" s="99"/>
      <c r="D4" s="99"/>
    </row>
    <row r="5" spans="1:4" x14ac:dyDescent="0.2">
      <c r="A5" s="101" t="s">
        <v>128</v>
      </c>
      <c r="B5" s="99"/>
      <c r="C5" s="98" t="s">
        <v>129</v>
      </c>
      <c r="D5" s="99"/>
    </row>
    <row r="6" spans="1:4" x14ac:dyDescent="0.2">
      <c r="A6" s="101" t="s">
        <v>184</v>
      </c>
      <c r="B6" s="99"/>
      <c r="C6" s="98" t="s">
        <v>83</v>
      </c>
      <c r="D6" s="99"/>
    </row>
    <row r="7" spans="1:4" x14ac:dyDescent="0.2">
      <c r="A7" s="101" t="s">
        <v>152</v>
      </c>
      <c r="B7" s="99"/>
      <c r="C7" s="98" t="s">
        <v>83</v>
      </c>
      <c r="D7" s="99"/>
    </row>
    <row r="8" spans="1:4" x14ac:dyDescent="0.2">
      <c r="A8" s="101" t="s">
        <v>185</v>
      </c>
      <c r="B8" s="99"/>
      <c r="C8" s="98" t="s">
        <v>186</v>
      </c>
      <c r="D8" s="99"/>
    </row>
    <row r="9" spans="1:4" x14ac:dyDescent="0.2">
      <c r="A9" s="101" t="s">
        <v>153</v>
      </c>
      <c r="B9" s="99"/>
      <c r="C9" s="98" t="s">
        <v>154</v>
      </c>
      <c r="D9" s="99"/>
    </row>
    <row r="10" spans="1:4" x14ac:dyDescent="0.2">
      <c r="A10" s="99"/>
      <c r="B10" s="99"/>
      <c r="C10" s="99"/>
      <c r="D10" s="99"/>
    </row>
    <row r="11" spans="1:4" x14ac:dyDescent="0.2">
      <c r="A11" s="102" t="s">
        <v>81</v>
      </c>
      <c r="B11" s="169" t="s">
        <v>108</v>
      </c>
      <c r="C11" s="99"/>
      <c r="D11" s="99"/>
    </row>
    <row r="12" spans="1:4" x14ac:dyDescent="0.2">
      <c r="A12" s="103" t="s">
        <v>136</v>
      </c>
      <c r="B12" s="104" t="s">
        <v>39</v>
      </c>
      <c r="C12" s="99"/>
      <c r="D12" s="99"/>
    </row>
    <row r="13" spans="1:4" x14ac:dyDescent="0.2">
      <c r="A13" s="106" t="s">
        <v>110</v>
      </c>
      <c r="B13" s="108">
        <v>25320</v>
      </c>
      <c r="C13" s="99"/>
      <c r="D13" s="99"/>
    </row>
    <row r="14" spans="1:4" x14ac:dyDescent="0.2">
      <c r="A14" s="106" t="s">
        <v>0</v>
      </c>
      <c r="B14" s="118">
        <v>230</v>
      </c>
      <c r="C14" s="99"/>
      <c r="D14" s="99"/>
    </row>
    <row r="15" spans="1:4" x14ac:dyDescent="0.2">
      <c r="A15" s="106" t="s">
        <v>1</v>
      </c>
      <c r="B15" s="108">
        <v>50</v>
      </c>
      <c r="C15" s="99"/>
      <c r="D15" s="99"/>
    </row>
    <row r="16" spans="1:4" x14ac:dyDescent="0.2">
      <c r="A16" s="106" t="s">
        <v>2</v>
      </c>
      <c r="B16" s="118">
        <v>290</v>
      </c>
      <c r="C16" s="99"/>
      <c r="D16" s="99"/>
    </row>
    <row r="17" spans="1:4" x14ac:dyDescent="0.2">
      <c r="A17" s="106" t="s">
        <v>3</v>
      </c>
      <c r="B17" s="108">
        <v>210</v>
      </c>
      <c r="C17" s="99"/>
      <c r="D17" s="99"/>
    </row>
    <row r="18" spans="1:4" x14ac:dyDescent="0.2">
      <c r="A18" s="106" t="s">
        <v>35</v>
      </c>
      <c r="B18" s="118">
        <v>3530</v>
      </c>
      <c r="C18" s="99"/>
      <c r="D18" s="99"/>
    </row>
    <row r="19" spans="1:4" x14ac:dyDescent="0.2">
      <c r="A19" s="106" t="s">
        <v>4</v>
      </c>
      <c r="B19" s="108">
        <v>360</v>
      </c>
      <c r="C19" s="99"/>
      <c r="D19" s="99"/>
    </row>
    <row r="20" spans="1:4" x14ac:dyDescent="0.2">
      <c r="A20" s="106" t="s">
        <v>5</v>
      </c>
      <c r="B20" s="118">
        <v>40</v>
      </c>
      <c r="C20" s="99"/>
      <c r="D20" s="99"/>
    </row>
    <row r="21" spans="1:4" x14ac:dyDescent="0.2">
      <c r="A21" s="106" t="s">
        <v>6</v>
      </c>
      <c r="B21" s="108">
        <v>140</v>
      </c>
      <c r="C21" s="99"/>
      <c r="D21" s="99"/>
    </row>
    <row r="22" spans="1:4" x14ac:dyDescent="0.2">
      <c r="A22" s="106" t="s">
        <v>7</v>
      </c>
      <c r="B22" s="118">
        <v>590</v>
      </c>
      <c r="C22" s="99"/>
      <c r="D22" s="99"/>
    </row>
    <row r="23" spans="1:4" x14ac:dyDescent="0.2">
      <c r="A23" s="106" t="s">
        <v>8</v>
      </c>
      <c r="B23" s="108">
        <v>3970</v>
      </c>
      <c r="C23" s="99"/>
      <c r="D23" s="99"/>
    </row>
    <row r="24" spans="1:4" x14ac:dyDescent="0.2">
      <c r="A24" s="106" t="s">
        <v>9</v>
      </c>
      <c r="B24" s="118">
        <v>100</v>
      </c>
      <c r="C24" s="99"/>
      <c r="D24" s="99"/>
    </row>
    <row r="25" spans="1:4" x14ac:dyDescent="0.2">
      <c r="A25" s="106" t="s">
        <v>10</v>
      </c>
      <c r="B25" s="108">
        <v>3080</v>
      </c>
      <c r="C25" s="99"/>
      <c r="D25" s="99"/>
    </row>
    <row r="26" spans="1:4" x14ac:dyDescent="0.2">
      <c r="A26" s="106" t="s">
        <v>11</v>
      </c>
      <c r="B26" s="118">
        <v>10</v>
      </c>
      <c r="C26" s="99"/>
      <c r="D26" s="99"/>
    </row>
    <row r="27" spans="1:4" x14ac:dyDescent="0.2">
      <c r="A27" s="106" t="s">
        <v>12</v>
      </c>
      <c r="B27" s="108">
        <v>2080</v>
      </c>
      <c r="C27" s="99"/>
      <c r="D27" s="99"/>
    </row>
    <row r="28" spans="1:4" x14ac:dyDescent="0.2">
      <c r="A28" s="106" t="s">
        <v>13</v>
      </c>
      <c r="B28" s="118">
        <v>320</v>
      </c>
      <c r="C28" s="99"/>
      <c r="D28" s="99"/>
    </row>
    <row r="29" spans="1:4" x14ac:dyDescent="0.2">
      <c r="A29" s="106" t="s">
        <v>15</v>
      </c>
      <c r="B29" s="108">
        <v>20</v>
      </c>
      <c r="C29" s="99"/>
      <c r="D29" s="99"/>
    </row>
    <row r="30" spans="1:4" x14ac:dyDescent="0.2">
      <c r="A30" s="106" t="s">
        <v>16</v>
      </c>
      <c r="B30" s="118">
        <v>30</v>
      </c>
      <c r="C30" s="99"/>
      <c r="D30" s="99"/>
    </row>
    <row r="31" spans="1:4" x14ac:dyDescent="0.2">
      <c r="A31" s="106" t="s">
        <v>17</v>
      </c>
      <c r="B31" s="108">
        <v>10</v>
      </c>
      <c r="C31" s="99"/>
      <c r="D31" s="99"/>
    </row>
    <row r="32" spans="1:4" x14ac:dyDescent="0.2">
      <c r="A32" s="106" t="s">
        <v>14</v>
      </c>
      <c r="B32" s="118">
        <v>260</v>
      </c>
      <c r="C32" s="99"/>
      <c r="D32" s="99"/>
    </row>
    <row r="33" spans="1:4" x14ac:dyDescent="0.2">
      <c r="A33" s="106" t="s">
        <v>18</v>
      </c>
      <c r="B33" s="108">
        <v>3420</v>
      </c>
      <c r="C33" s="99"/>
      <c r="D33" s="99"/>
    </row>
    <row r="34" spans="1:4" x14ac:dyDescent="0.2">
      <c r="A34" s="106" t="s">
        <v>19</v>
      </c>
      <c r="B34" s="118">
        <v>3280</v>
      </c>
      <c r="C34" s="99"/>
      <c r="D34" s="99"/>
    </row>
    <row r="35" spans="1:4" x14ac:dyDescent="0.2">
      <c r="A35" s="106" t="s">
        <v>20</v>
      </c>
      <c r="B35" s="108">
        <v>80</v>
      </c>
      <c r="C35" s="99"/>
      <c r="D35" s="99"/>
    </row>
    <row r="36" spans="1:4" x14ac:dyDescent="0.2">
      <c r="A36" s="106" t="s">
        <v>21</v>
      </c>
      <c r="B36" s="118">
        <v>1080</v>
      </c>
      <c r="C36" s="99"/>
      <c r="D36" s="99"/>
    </row>
    <row r="37" spans="1:4" x14ac:dyDescent="0.2">
      <c r="A37" s="106" t="s">
        <v>22</v>
      </c>
      <c r="B37" s="108">
        <v>1260</v>
      </c>
      <c r="C37" s="99"/>
      <c r="D37" s="99"/>
    </row>
    <row r="38" spans="1:4" x14ac:dyDescent="0.2">
      <c r="A38" s="106" t="s">
        <v>23</v>
      </c>
      <c r="B38" s="118">
        <v>30</v>
      </c>
      <c r="C38" s="99"/>
      <c r="D38" s="99"/>
    </row>
    <row r="39" spans="1:4" x14ac:dyDescent="0.2">
      <c r="A39" s="106" t="s">
        <v>24</v>
      </c>
      <c r="B39" s="108">
        <v>450</v>
      </c>
      <c r="C39" s="99"/>
      <c r="D39" s="99"/>
    </row>
    <row r="40" spans="1:4" x14ac:dyDescent="0.2">
      <c r="A40" s="106" t="s">
        <v>25</v>
      </c>
      <c r="B40" s="118">
        <v>430</v>
      </c>
      <c r="C40" s="99"/>
      <c r="D40" s="99"/>
    </row>
    <row r="41" spans="1:4" x14ac:dyDescent="0.2">
      <c r="A41" s="106" t="s">
        <v>27</v>
      </c>
      <c r="B41" s="108">
        <v>0</v>
      </c>
      <c r="C41" s="99"/>
      <c r="D41" s="99"/>
    </row>
    <row r="42" spans="1:4" x14ac:dyDescent="0.2">
      <c r="A42" s="106" t="s">
        <v>28</v>
      </c>
      <c r="B42" s="118">
        <v>140</v>
      </c>
      <c r="C42" s="99"/>
      <c r="D42" s="99"/>
    </row>
    <row r="43" spans="1:4" x14ac:dyDescent="0.2">
      <c r="A43" s="106" t="s">
        <v>29</v>
      </c>
      <c r="B43" s="108">
        <v>560</v>
      </c>
      <c r="C43" s="99"/>
      <c r="D43" s="99"/>
    </row>
    <row r="44" spans="1:4" x14ac:dyDescent="0.2">
      <c r="A44" s="106" t="s">
        <v>26</v>
      </c>
      <c r="B44" s="118" t="s">
        <v>36</v>
      </c>
      <c r="C44" s="99"/>
      <c r="D44" s="99"/>
    </row>
    <row r="45" spans="1:4" x14ac:dyDescent="0.2">
      <c r="A45" s="106" t="s">
        <v>30</v>
      </c>
      <c r="B45" s="108" t="s">
        <v>36</v>
      </c>
      <c r="C45" s="99"/>
      <c r="D45" s="99"/>
    </row>
    <row r="46" spans="1:4" x14ac:dyDescent="0.2">
      <c r="A46" s="106" t="s">
        <v>33</v>
      </c>
      <c r="B46" s="118" t="s">
        <v>36</v>
      </c>
      <c r="C46" s="99"/>
      <c r="D46" s="99"/>
    </row>
    <row r="47" spans="1:4" x14ac:dyDescent="0.2">
      <c r="A47" s="99"/>
      <c r="B47" s="99"/>
      <c r="C47" s="99"/>
      <c r="D47" s="99"/>
    </row>
    <row r="48" spans="1:4" x14ac:dyDescent="0.2">
      <c r="A48" s="101" t="s">
        <v>139</v>
      </c>
      <c r="B48" s="99"/>
      <c r="C48" s="99"/>
      <c r="D48" s="99"/>
    </row>
    <row r="49" spans="1:4" x14ac:dyDescent="0.2">
      <c r="A49" s="101" t="s">
        <v>36</v>
      </c>
      <c r="B49" s="98" t="s">
        <v>51</v>
      </c>
      <c r="C49" s="99"/>
      <c r="D49" s="99"/>
    </row>
    <row r="50" spans="1:4" x14ac:dyDescent="0.2">
      <c r="A50" s="99"/>
      <c r="B50" s="99"/>
      <c r="C50" s="99"/>
      <c r="D50" s="99"/>
    </row>
    <row r="51" spans="1:4" x14ac:dyDescent="0.2">
      <c r="A51" s="99"/>
      <c r="B51" s="99"/>
      <c r="C51" s="99"/>
      <c r="D51" s="99"/>
    </row>
    <row r="52" spans="1:4" x14ac:dyDescent="0.2">
      <c r="A52" s="99"/>
      <c r="B52" s="99"/>
      <c r="C52" s="99"/>
      <c r="D52" s="9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0">
    <tabColor theme="4" tint="0.39997558519241921"/>
  </sheetPr>
  <dimension ref="A1:P50"/>
  <sheetViews>
    <sheetView zoomScaleNormal="100" workbookViewId="0"/>
  </sheetViews>
  <sheetFormatPr defaultColWidth="9.140625" defaultRowHeight="12.75" x14ac:dyDescent="0.2"/>
  <cols>
    <col min="1" max="2" width="9.140625" style="100"/>
    <col min="3" max="5" width="12.85546875" style="100" customWidth="1"/>
    <col min="6" max="16384" width="9.140625" style="100"/>
  </cols>
  <sheetData>
    <row r="1" spans="1:14" x14ac:dyDescent="0.2">
      <c r="A1" s="98" t="s">
        <v>198</v>
      </c>
      <c r="B1" s="99"/>
      <c r="C1" s="99"/>
      <c r="D1" s="99"/>
      <c r="E1" s="99"/>
      <c r="F1" s="99"/>
      <c r="G1" s="99"/>
    </row>
    <row r="2" spans="1:14" x14ac:dyDescent="0.2">
      <c r="A2" s="98" t="s">
        <v>125</v>
      </c>
      <c r="B2" s="101" t="s">
        <v>199</v>
      </c>
      <c r="C2" s="99"/>
      <c r="D2" s="99"/>
      <c r="E2" s="99"/>
      <c r="F2" s="99"/>
      <c r="G2" s="99"/>
    </row>
    <row r="3" spans="1:14" x14ac:dyDescent="0.2">
      <c r="A3" s="98" t="s">
        <v>127</v>
      </c>
      <c r="B3" s="98" t="s">
        <v>187</v>
      </c>
      <c r="C3" s="99"/>
      <c r="D3" s="99"/>
      <c r="E3" s="99"/>
      <c r="F3" s="99"/>
      <c r="G3" s="99"/>
    </row>
    <row r="4" spans="1:14" x14ac:dyDescent="0.2">
      <c r="A4" s="99"/>
      <c r="B4" s="99"/>
      <c r="C4" s="99"/>
      <c r="D4" s="99"/>
      <c r="E4" s="99"/>
      <c r="F4" s="99"/>
      <c r="G4" s="99"/>
    </row>
    <row r="5" spans="1:14" x14ac:dyDescent="0.2">
      <c r="A5" s="101" t="s">
        <v>128</v>
      </c>
      <c r="B5" s="99"/>
      <c r="C5" s="98" t="s">
        <v>129</v>
      </c>
      <c r="D5" s="99"/>
      <c r="E5" s="99"/>
      <c r="F5" s="99"/>
      <c r="G5" s="99"/>
    </row>
    <row r="6" spans="1:14" x14ac:dyDescent="0.2">
      <c r="A6" s="101" t="s">
        <v>188</v>
      </c>
      <c r="B6" s="99"/>
      <c r="C6" s="98" t="s">
        <v>189</v>
      </c>
      <c r="D6" s="99"/>
      <c r="E6" s="99"/>
      <c r="F6" s="99"/>
      <c r="G6" s="99"/>
    </row>
    <row r="7" spans="1:14" x14ac:dyDescent="0.2">
      <c r="A7" s="101" t="s">
        <v>153</v>
      </c>
      <c r="B7" s="99"/>
      <c r="C7" s="98" t="s">
        <v>190</v>
      </c>
      <c r="D7" s="99"/>
      <c r="E7" s="99"/>
      <c r="F7" s="99"/>
      <c r="G7" s="99"/>
    </row>
    <row r="8" spans="1:14" x14ac:dyDescent="0.2">
      <c r="A8" s="101" t="s">
        <v>155</v>
      </c>
      <c r="B8" s="99"/>
      <c r="C8" s="98" t="s">
        <v>134</v>
      </c>
      <c r="D8" s="99"/>
      <c r="E8" s="99"/>
      <c r="F8" s="99"/>
      <c r="G8" s="99"/>
    </row>
    <row r="9" spans="1:14" x14ac:dyDescent="0.2">
      <c r="A9" s="99"/>
      <c r="B9" s="99"/>
      <c r="C9" s="99"/>
      <c r="D9" s="99"/>
      <c r="E9" s="99"/>
      <c r="F9" s="99"/>
      <c r="G9" s="99"/>
    </row>
    <row r="10" spans="1:14" x14ac:dyDescent="0.2">
      <c r="A10" s="102" t="s">
        <v>191</v>
      </c>
      <c r="B10" s="196" t="s">
        <v>112</v>
      </c>
      <c r="C10" s="196" t="s">
        <v>39</v>
      </c>
      <c r="D10" s="196" t="s">
        <v>192</v>
      </c>
      <c r="E10" s="196" t="s">
        <v>39</v>
      </c>
      <c r="F10" s="196" t="s">
        <v>193</v>
      </c>
      <c r="G10" s="196" t="s">
        <v>39</v>
      </c>
    </row>
    <row r="11" spans="1:14" x14ac:dyDescent="0.2">
      <c r="A11" s="103" t="s">
        <v>136</v>
      </c>
      <c r="B11" s="104" t="s">
        <v>39</v>
      </c>
      <c r="C11" s="104" t="s">
        <v>39</v>
      </c>
      <c r="D11" s="104" t="s">
        <v>39</v>
      </c>
      <c r="E11" s="104" t="s">
        <v>39</v>
      </c>
      <c r="F11" s="104" t="s">
        <v>39</v>
      </c>
      <c r="G11" s="104" t="s">
        <v>39</v>
      </c>
      <c r="K11" s="100" t="s">
        <v>195</v>
      </c>
      <c r="N11" s="100" t="s">
        <v>196</v>
      </c>
    </row>
    <row r="12" spans="1:14" x14ac:dyDescent="0.2">
      <c r="A12" s="106" t="s">
        <v>110</v>
      </c>
      <c r="B12" s="120">
        <v>19381.490000000002</v>
      </c>
      <c r="C12" s="118" t="s">
        <v>41</v>
      </c>
      <c r="D12" s="117">
        <v>275750.2</v>
      </c>
      <c r="E12" s="118" t="s">
        <v>41</v>
      </c>
      <c r="F12" s="117">
        <v>514375.5</v>
      </c>
      <c r="G12" s="118" t="s">
        <v>41</v>
      </c>
      <c r="J12" s="106" t="s">
        <v>194</v>
      </c>
      <c r="K12" s="125">
        <f>+B12/F12*100</f>
        <v>3.7679652316255341</v>
      </c>
    </row>
    <row r="13" spans="1:14" x14ac:dyDescent="0.2">
      <c r="A13" s="106" t="s">
        <v>0</v>
      </c>
      <c r="B13" s="109">
        <v>922.28</v>
      </c>
      <c r="C13" s="108" t="s">
        <v>41</v>
      </c>
      <c r="D13" s="109">
        <v>4995.0600000000004</v>
      </c>
      <c r="E13" s="108" t="s">
        <v>41</v>
      </c>
      <c r="F13" s="110">
        <v>11747.9</v>
      </c>
      <c r="G13" s="108" t="s">
        <v>41</v>
      </c>
      <c r="J13" s="106" t="s">
        <v>0</v>
      </c>
      <c r="K13" s="125">
        <f>+B13/F13*100</f>
        <v>7.8505945743494578</v>
      </c>
      <c r="N13" s="122">
        <f>+B13/B$12*100</f>
        <v>4.7585608743187437</v>
      </c>
    </row>
    <row r="14" spans="1:14" x14ac:dyDescent="0.2">
      <c r="A14" s="106" t="s">
        <v>1</v>
      </c>
      <c r="B14" s="120">
        <v>36.24</v>
      </c>
      <c r="C14" s="118" t="s">
        <v>41</v>
      </c>
      <c r="D14" s="120">
        <v>3665.96</v>
      </c>
      <c r="E14" s="118" t="s">
        <v>41</v>
      </c>
      <c r="F14" s="120">
        <v>5310.92</v>
      </c>
      <c r="G14" s="118" t="s">
        <v>41</v>
      </c>
      <c r="J14" s="106" t="s">
        <v>1</v>
      </c>
      <c r="K14" s="125">
        <f t="shared" ref="K14:K42" si="0">+B14/F14*100</f>
        <v>0.68236765004933242</v>
      </c>
      <c r="N14" s="122">
        <f t="shared" ref="N14:N39" si="1">+B14/B$12*100</f>
        <v>0.18698252817507838</v>
      </c>
    </row>
    <row r="15" spans="1:14" x14ac:dyDescent="0.2">
      <c r="A15" s="106" t="s">
        <v>2</v>
      </c>
      <c r="B15" s="109">
        <v>171.26</v>
      </c>
      <c r="C15" s="108" t="s">
        <v>41</v>
      </c>
      <c r="D15" s="109">
        <v>3954.37</v>
      </c>
      <c r="E15" s="108" t="s">
        <v>41</v>
      </c>
      <c r="F15" s="109">
        <v>7129.67</v>
      </c>
      <c r="G15" s="108" t="s">
        <v>41</v>
      </c>
      <c r="J15" s="106" t="s">
        <v>2</v>
      </c>
      <c r="K15" s="125">
        <f t="shared" si="0"/>
        <v>2.4020747103302114</v>
      </c>
      <c r="N15" s="122">
        <f t="shared" si="1"/>
        <v>0.88362659424017442</v>
      </c>
    </row>
    <row r="16" spans="1:14" x14ac:dyDescent="0.2">
      <c r="A16" s="106" t="s">
        <v>3</v>
      </c>
      <c r="B16" s="120">
        <v>318.83999999999997</v>
      </c>
      <c r="C16" s="118" t="s">
        <v>41</v>
      </c>
      <c r="D16" s="120">
        <v>4611.6099999999997</v>
      </c>
      <c r="E16" s="118" t="s">
        <v>41</v>
      </c>
      <c r="F16" s="120">
        <v>12980.09</v>
      </c>
      <c r="G16" s="118" t="s">
        <v>41</v>
      </c>
      <c r="J16" s="106" t="s">
        <v>3</v>
      </c>
      <c r="K16" s="125">
        <f t="shared" si="0"/>
        <v>2.4563774211118719</v>
      </c>
      <c r="N16" s="122">
        <f t="shared" si="1"/>
        <v>1.6450747594741164</v>
      </c>
    </row>
    <row r="17" spans="1:14" x14ac:dyDescent="0.2">
      <c r="A17" s="106" t="s">
        <v>35</v>
      </c>
      <c r="B17" s="110">
        <v>5044.3999999999996</v>
      </c>
      <c r="C17" s="108" t="s">
        <v>41</v>
      </c>
      <c r="D17" s="109">
        <v>36563.26</v>
      </c>
      <c r="E17" s="108" t="s">
        <v>41</v>
      </c>
      <c r="F17" s="109">
        <v>74512.77</v>
      </c>
      <c r="G17" s="108" t="s">
        <v>41</v>
      </c>
      <c r="J17" s="106" t="s">
        <v>35</v>
      </c>
      <c r="K17" s="125">
        <f t="shared" si="0"/>
        <v>6.7698462961449417</v>
      </c>
      <c r="N17" s="122">
        <f t="shared" si="1"/>
        <v>26.026894733067472</v>
      </c>
    </row>
    <row r="18" spans="1:14" x14ac:dyDescent="0.2">
      <c r="A18" s="106" t="s">
        <v>4</v>
      </c>
      <c r="B18" s="120">
        <v>24.12</v>
      </c>
      <c r="C18" s="118" t="s">
        <v>41</v>
      </c>
      <c r="D18" s="117">
        <v>499.3</v>
      </c>
      <c r="E18" s="118" t="s">
        <v>41</v>
      </c>
      <c r="F18" s="120">
        <v>1254.75</v>
      </c>
      <c r="G18" s="118" t="s">
        <v>41</v>
      </c>
      <c r="J18" s="106" t="s">
        <v>4</v>
      </c>
      <c r="K18" s="125">
        <f t="shared" si="0"/>
        <v>1.9222952779438136</v>
      </c>
      <c r="N18" s="122">
        <f t="shared" si="1"/>
        <v>0.12444863630195614</v>
      </c>
    </row>
    <row r="19" spans="1:14" x14ac:dyDescent="0.2">
      <c r="A19" s="106" t="s">
        <v>5</v>
      </c>
      <c r="B19" s="109">
        <v>219.43</v>
      </c>
      <c r="C19" s="108" t="s">
        <v>41</v>
      </c>
      <c r="D19" s="109">
        <v>2326.16</v>
      </c>
      <c r="E19" s="108" t="s">
        <v>41</v>
      </c>
      <c r="F19" s="109">
        <v>11155.37</v>
      </c>
      <c r="G19" s="108" t="s">
        <v>41</v>
      </c>
      <c r="J19" s="106" t="s">
        <v>5</v>
      </c>
      <c r="K19" s="125">
        <f t="shared" si="0"/>
        <v>1.9670347106371191</v>
      </c>
      <c r="N19" s="122">
        <f t="shared" si="1"/>
        <v>1.1321626975015853</v>
      </c>
    </row>
    <row r="20" spans="1:14" x14ac:dyDescent="0.2">
      <c r="A20" s="106" t="s">
        <v>6</v>
      </c>
      <c r="B20" s="120">
        <v>240.55</v>
      </c>
      <c r="C20" s="118" t="s">
        <v>41</v>
      </c>
      <c r="D20" s="120">
        <v>9263.34</v>
      </c>
      <c r="E20" s="118" t="s">
        <v>41</v>
      </c>
      <c r="F20" s="117">
        <v>12890.1</v>
      </c>
      <c r="G20" s="118" t="s">
        <v>41</v>
      </c>
      <c r="J20" s="106" t="s">
        <v>6</v>
      </c>
      <c r="K20" s="125">
        <f t="shared" si="0"/>
        <v>1.866160852126826</v>
      </c>
      <c r="N20" s="122">
        <f t="shared" si="1"/>
        <v>1.2411326476963329</v>
      </c>
    </row>
    <row r="21" spans="1:14" x14ac:dyDescent="0.2">
      <c r="A21" s="106" t="s">
        <v>7</v>
      </c>
      <c r="B21" s="110">
        <v>905.1</v>
      </c>
      <c r="C21" s="108" t="s">
        <v>41</v>
      </c>
      <c r="D21" s="110">
        <v>36196.199999999997</v>
      </c>
      <c r="E21" s="108" t="s">
        <v>41</v>
      </c>
      <c r="F21" s="109">
        <v>64592.53</v>
      </c>
      <c r="G21" s="108" t="s">
        <v>41</v>
      </c>
      <c r="J21" s="106" t="s">
        <v>7</v>
      </c>
      <c r="K21" s="125">
        <f t="shared" si="0"/>
        <v>1.4012456239134774</v>
      </c>
      <c r="N21" s="122">
        <f t="shared" si="1"/>
        <v>4.6699195985447961</v>
      </c>
    </row>
    <row r="22" spans="1:14" x14ac:dyDescent="0.2">
      <c r="A22" s="106" t="s">
        <v>8</v>
      </c>
      <c r="B22" s="120">
        <v>5149.28</v>
      </c>
      <c r="C22" s="118" t="s">
        <v>41</v>
      </c>
      <c r="D22" s="120">
        <v>53667.22</v>
      </c>
      <c r="E22" s="118" t="s">
        <v>41</v>
      </c>
      <c r="F22" s="117">
        <v>92194.4</v>
      </c>
      <c r="G22" s="118" t="s">
        <v>41</v>
      </c>
      <c r="H22" s="135">
        <f>+B22-B17</f>
        <v>104.88000000000011</v>
      </c>
      <c r="J22" s="106" t="s">
        <v>8</v>
      </c>
      <c r="K22" s="125">
        <f t="shared" si="0"/>
        <v>5.5852416198814678</v>
      </c>
      <c r="N22" s="122">
        <f t="shared" si="1"/>
        <v>26.568029599375482</v>
      </c>
    </row>
    <row r="23" spans="1:14" x14ac:dyDescent="0.2">
      <c r="A23" s="106" t="s">
        <v>9</v>
      </c>
      <c r="B23" s="109">
        <v>32.520000000000003</v>
      </c>
      <c r="C23" s="108" t="s">
        <v>41</v>
      </c>
      <c r="D23" s="109">
        <v>1557.12</v>
      </c>
      <c r="E23" s="108" t="s">
        <v>41</v>
      </c>
      <c r="F23" s="109">
        <v>2943.31</v>
      </c>
      <c r="G23" s="108" t="s">
        <v>41</v>
      </c>
      <c r="J23" s="106" t="s">
        <v>9</v>
      </c>
      <c r="K23" s="125">
        <f t="shared" si="0"/>
        <v>1.104878521120779</v>
      </c>
      <c r="N23" s="122">
        <f t="shared" si="1"/>
        <v>0.16778895740213989</v>
      </c>
    </row>
    <row r="24" spans="1:14" x14ac:dyDescent="0.2">
      <c r="A24" s="106" t="s">
        <v>10</v>
      </c>
      <c r="B24" s="120">
        <v>948.57</v>
      </c>
      <c r="C24" s="118" t="s">
        <v>41</v>
      </c>
      <c r="D24" s="120">
        <v>37725.51</v>
      </c>
      <c r="E24" s="118" t="s">
        <v>41</v>
      </c>
      <c r="F24" s="120">
        <v>65092.639999999999</v>
      </c>
      <c r="G24" s="118" t="s">
        <v>41</v>
      </c>
      <c r="J24" s="106" t="s">
        <v>10</v>
      </c>
      <c r="K24" s="125">
        <f t="shared" si="0"/>
        <v>1.4572615275705518</v>
      </c>
      <c r="N24" s="122">
        <f t="shared" si="1"/>
        <v>4.8942057602382478</v>
      </c>
    </row>
    <row r="25" spans="1:14" x14ac:dyDescent="0.2">
      <c r="A25" s="106" t="s">
        <v>11</v>
      </c>
      <c r="B25" s="109">
        <v>37.950000000000003</v>
      </c>
      <c r="C25" s="108" t="s">
        <v>41</v>
      </c>
      <c r="D25" s="109">
        <v>318.18</v>
      </c>
      <c r="E25" s="108" t="s">
        <v>41</v>
      </c>
      <c r="F25" s="109">
        <v>840.89</v>
      </c>
      <c r="G25" s="108" t="s">
        <v>41</v>
      </c>
      <c r="J25" s="106" t="s">
        <v>11</v>
      </c>
      <c r="K25" s="125">
        <f t="shared" si="0"/>
        <v>4.5130754319827808</v>
      </c>
      <c r="N25" s="122">
        <f t="shared" si="1"/>
        <v>0.19580537925618721</v>
      </c>
    </row>
    <row r="26" spans="1:14" x14ac:dyDescent="0.2">
      <c r="A26" s="106" t="s">
        <v>12</v>
      </c>
      <c r="B26" s="117">
        <v>44.6</v>
      </c>
      <c r="C26" s="118" t="s">
        <v>41</v>
      </c>
      <c r="D26" s="120">
        <v>941.37</v>
      </c>
      <c r="E26" s="118" t="s">
        <v>41</v>
      </c>
      <c r="F26" s="120">
        <v>1686.39</v>
      </c>
      <c r="G26" s="118" t="s">
        <v>41</v>
      </c>
      <c r="J26" s="106" t="s">
        <v>12</v>
      </c>
      <c r="K26" s="125">
        <f t="shared" si="0"/>
        <v>2.6447025895552039</v>
      </c>
      <c r="N26" s="122">
        <f t="shared" si="1"/>
        <v>0.23011646679383266</v>
      </c>
    </row>
    <row r="27" spans="1:14" x14ac:dyDescent="0.2">
      <c r="A27" s="106" t="s">
        <v>13</v>
      </c>
      <c r="B27" s="109">
        <v>73.760000000000005</v>
      </c>
      <c r="C27" s="108" t="s">
        <v>41</v>
      </c>
      <c r="D27" s="109">
        <v>2405.39</v>
      </c>
      <c r="E27" s="108" t="s">
        <v>41</v>
      </c>
      <c r="F27" s="109">
        <v>3762.46</v>
      </c>
      <c r="G27" s="108" t="s">
        <v>41</v>
      </c>
      <c r="J27" s="106" t="s">
        <v>13</v>
      </c>
      <c r="K27" s="125">
        <f t="shared" si="0"/>
        <v>1.9604195127655841</v>
      </c>
      <c r="N27" s="122">
        <f t="shared" si="1"/>
        <v>0.3805692957558991</v>
      </c>
    </row>
    <row r="28" spans="1:14" x14ac:dyDescent="0.2">
      <c r="A28" s="106" t="s">
        <v>15</v>
      </c>
      <c r="B28" s="120">
        <v>3.76</v>
      </c>
      <c r="C28" s="118" t="s">
        <v>41</v>
      </c>
      <c r="D28" s="120">
        <v>231.62</v>
      </c>
      <c r="E28" s="118" t="s">
        <v>41</v>
      </c>
      <c r="F28" s="120">
        <v>564.44000000000005</v>
      </c>
      <c r="G28" s="118" t="s">
        <v>41</v>
      </c>
      <c r="J28" s="106" t="s">
        <v>15</v>
      </c>
      <c r="K28" s="125">
        <f t="shared" si="0"/>
        <v>0.66614697753525609</v>
      </c>
      <c r="N28" s="122">
        <f t="shared" si="1"/>
        <v>1.9399953254367955E-2</v>
      </c>
    </row>
    <row r="29" spans="1:14" x14ac:dyDescent="0.2">
      <c r="A29" s="106" t="s">
        <v>16</v>
      </c>
      <c r="B29" s="109">
        <v>113.25</v>
      </c>
      <c r="C29" s="108" t="s">
        <v>41</v>
      </c>
      <c r="D29" s="109">
        <v>6249.91</v>
      </c>
      <c r="E29" s="108" t="s">
        <v>41</v>
      </c>
      <c r="F29" s="109">
        <v>11212.87</v>
      </c>
      <c r="G29" s="108" t="s">
        <v>41</v>
      </c>
      <c r="J29" s="106" t="s">
        <v>16</v>
      </c>
      <c r="K29" s="125">
        <f t="shared" si="0"/>
        <v>1.010000115938203</v>
      </c>
      <c r="N29" s="122">
        <f t="shared" si="1"/>
        <v>0.58432040054711998</v>
      </c>
    </row>
    <row r="30" spans="1:14" x14ac:dyDescent="0.2">
      <c r="A30" s="106" t="s">
        <v>17</v>
      </c>
      <c r="B30" s="120">
        <v>4.41</v>
      </c>
      <c r="C30" s="118" t="s">
        <v>41</v>
      </c>
      <c r="D30" s="120">
        <v>55.23</v>
      </c>
      <c r="E30" s="118" t="s">
        <v>41</v>
      </c>
      <c r="F30" s="120">
        <v>135.33000000000001</v>
      </c>
      <c r="G30" s="118" t="s">
        <v>41</v>
      </c>
      <c r="J30" s="106" t="s">
        <v>17</v>
      </c>
      <c r="K30" s="125">
        <f t="shared" si="0"/>
        <v>3.2587009532254485</v>
      </c>
      <c r="N30" s="122">
        <f t="shared" si="1"/>
        <v>2.2753668577596458E-2</v>
      </c>
    </row>
    <row r="31" spans="1:14" x14ac:dyDescent="0.2">
      <c r="A31" s="106" t="s">
        <v>14</v>
      </c>
      <c r="B31" s="109">
        <v>2411.4699999999998</v>
      </c>
      <c r="C31" s="108" t="s">
        <v>41</v>
      </c>
      <c r="D31" s="110">
        <v>16872.599999999999</v>
      </c>
      <c r="E31" s="108" t="s">
        <v>41</v>
      </c>
      <c r="F31" s="109">
        <v>34501.980000000003</v>
      </c>
      <c r="G31" s="108" t="s">
        <v>41</v>
      </c>
      <c r="J31" s="106" t="s">
        <v>14</v>
      </c>
      <c r="K31" s="125">
        <f t="shared" si="0"/>
        <v>6.9893669870540753</v>
      </c>
      <c r="N31" s="122">
        <f t="shared" si="1"/>
        <v>12.442129062316672</v>
      </c>
    </row>
    <row r="32" spans="1:14" x14ac:dyDescent="0.2">
      <c r="A32" s="106" t="s">
        <v>18</v>
      </c>
      <c r="B32" s="120">
        <v>138.71</v>
      </c>
      <c r="C32" s="118" t="s">
        <v>41</v>
      </c>
      <c r="D32" s="120">
        <v>4386.3599999999997</v>
      </c>
      <c r="E32" s="118" t="s">
        <v>41</v>
      </c>
      <c r="F32" s="120">
        <v>9607.58</v>
      </c>
      <c r="G32" s="118" t="s">
        <v>41</v>
      </c>
      <c r="J32" s="106" t="s">
        <v>18</v>
      </c>
      <c r="K32" s="125">
        <f t="shared" si="0"/>
        <v>1.4437558677627458</v>
      </c>
      <c r="N32" s="122">
        <f t="shared" si="1"/>
        <v>0.71568284997696252</v>
      </c>
    </row>
    <row r="33" spans="1:16" x14ac:dyDescent="0.2">
      <c r="A33" s="106" t="s">
        <v>19</v>
      </c>
      <c r="B33" s="110">
        <v>1189</v>
      </c>
      <c r="C33" s="108" t="s">
        <v>41</v>
      </c>
      <c r="D33" s="109">
        <v>18139.86</v>
      </c>
      <c r="E33" s="108" t="s">
        <v>41</v>
      </c>
      <c r="F33" s="109">
        <v>39327.82</v>
      </c>
      <c r="G33" s="108" t="s">
        <v>41</v>
      </c>
      <c r="J33" s="106" t="s">
        <v>19</v>
      </c>
      <c r="K33" s="125">
        <f t="shared" si="0"/>
        <v>3.0233051310751526</v>
      </c>
      <c r="N33" s="122">
        <f t="shared" si="1"/>
        <v>6.134719260490292</v>
      </c>
    </row>
    <row r="34" spans="1:16" x14ac:dyDescent="0.2">
      <c r="A34" s="106" t="s">
        <v>20</v>
      </c>
      <c r="B34" s="120">
        <v>186.11</v>
      </c>
      <c r="C34" s="118" t="s">
        <v>41</v>
      </c>
      <c r="D34" s="120">
        <v>7460.27</v>
      </c>
      <c r="E34" s="118" t="s">
        <v>41</v>
      </c>
      <c r="F34" s="120">
        <v>12060.27</v>
      </c>
      <c r="G34" s="118" t="s">
        <v>41</v>
      </c>
      <c r="J34" s="106" t="s">
        <v>20</v>
      </c>
      <c r="K34" s="125">
        <f t="shared" si="0"/>
        <v>1.5431661148548084</v>
      </c>
      <c r="N34" s="122">
        <f t="shared" si="1"/>
        <v>0.96024609047085652</v>
      </c>
    </row>
    <row r="35" spans="1:16" x14ac:dyDescent="0.2">
      <c r="A35" s="106" t="s">
        <v>21</v>
      </c>
      <c r="B35" s="109">
        <v>779.06</v>
      </c>
      <c r="C35" s="108" t="s">
        <v>41</v>
      </c>
      <c r="D35" s="109">
        <v>16634.64</v>
      </c>
      <c r="E35" s="108" t="s">
        <v>41</v>
      </c>
      <c r="F35" s="109">
        <v>23256.43</v>
      </c>
      <c r="G35" s="108" t="s">
        <v>41</v>
      </c>
      <c r="J35" s="106" t="s">
        <v>21</v>
      </c>
      <c r="K35" s="125">
        <f t="shared" si="0"/>
        <v>3.3498692619632502</v>
      </c>
      <c r="N35" s="122">
        <f t="shared" si="1"/>
        <v>4.0196083995606111</v>
      </c>
    </row>
    <row r="36" spans="1:16" x14ac:dyDescent="0.2">
      <c r="A36" s="106" t="s">
        <v>22</v>
      </c>
      <c r="B36" s="120">
        <v>30.72</v>
      </c>
      <c r="C36" s="118" t="s">
        <v>41</v>
      </c>
      <c r="D36" s="120">
        <v>800.36</v>
      </c>
      <c r="E36" s="118" t="s">
        <v>41</v>
      </c>
      <c r="F36" s="120">
        <v>1575.48</v>
      </c>
      <c r="G36" s="118" t="s">
        <v>41</v>
      </c>
      <c r="J36" s="106" t="s">
        <v>22</v>
      </c>
      <c r="K36" s="125">
        <f t="shared" si="0"/>
        <v>1.949881940741869</v>
      </c>
      <c r="N36" s="122">
        <f t="shared" si="1"/>
        <v>0.15850174573781478</v>
      </c>
    </row>
    <row r="37" spans="1:16" x14ac:dyDescent="0.2">
      <c r="A37" s="106" t="s">
        <v>23</v>
      </c>
      <c r="B37" s="109">
        <v>66.78</v>
      </c>
      <c r="C37" s="108" t="s">
        <v>41</v>
      </c>
      <c r="D37" s="109">
        <v>1554.71</v>
      </c>
      <c r="E37" s="108" t="s">
        <v>41</v>
      </c>
      <c r="F37" s="109">
        <v>2727.74</v>
      </c>
      <c r="G37" s="108" t="s">
        <v>41</v>
      </c>
      <c r="J37" s="106" t="s">
        <v>23</v>
      </c>
      <c r="K37" s="125">
        <f t="shared" si="0"/>
        <v>2.4481805450666121</v>
      </c>
      <c r="N37" s="122">
        <f t="shared" si="1"/>
        <v>0.34455555274646066</v>
      </c>
    </row>
    <row r="38" spans="1:16" x14ac:dyDescent="0.2">
      <c r="A38" s="106" t="s">
        <v>24</v>
      </c>
      <c r="B38" s="120">
        <v>77.709999999999994</v>
      </c>
      <c r="C38" s="118" t="s">
        <v>41</v>
      </c>
      <c r="D38" s="120">
        <v>1728.65</v>
      </c>
      <c r="E38" s="118" t="s">
        <v>41</v>
      </c>
      <c r="F38" s="120">
        <v>4720.08</v>
      </c>
      <c r="G38" s="118" t="s">
        <v>41</v>
      </c>
      <c r="J38" s="106" t="s">
        <v>24</v>
      </c>
      <c r="K38" s="125">
        <f t="shared" si="0"/>
        <v>1.6463704005016864</v>
      </c>
      <c r="N38" s="122">
        <f t="shared" si="1"/>
        <v>0.40094956579705676</v>
      </c>
    </row>
    <row r="39" spans="1:16" x14ac:dyDescent="0.2">
      <c r="A39" s="106" t="s">
        <v>25</v>
      </c>
      <c r="B39" s="109">
        <v>211.62</v>
      </c>
      <c r="C39" s="108" t="s">
        <v>41</v>
      </c>
      <c r="D39" s="109">
        <v>2945.93</v>
      </c>
      <c r="E39" s="108" t="s">
        <v>41</v>
      </c>
      <c r="F39" s="109">
        <v>6591.28</v>
      </c>
      <c r="G39" s="108" t="s">
        <v>41</v>
      </c>
      <c r="J39" s="106" t="s">
        <v>25</v>
      </c>
      <c r="K39" s="125">
        <f t="shared" si="0"/>
        <v>3.2106055273027394</v>
      </c>
      <c r="N39" s="122">
        <f t="shared" si="1"/>
        <v>1.0918665180024858</v>
      </c>
    </row>
    <row r="40" spans="1:16" x14ac:dyDescent="0.2">
      <c r="A40" s="106" t="s">
        <v>27</v>
      </c>
      <c r="B40" s="120">
        <v>8.06</v>
      </c>
      <c r="C40" s="118" t="s">
        <v>41</v>
      </c>
      <c r="D40" s="120">
        <v>158.35</v>
      </c>
      <c r="E40" s="118" t="s">
        <v>41</v>
      </c>
      <c r="F40" s="120">
        <v>546.91</v>
      </c>
      <c r="G40" s="118" t="s">
        <v>41</v>
      </c>
      <c r="J40" s="106" t="s">
        <v>27</v>
      </c>
      <c r="K40" s="125">
        <f t="shared" si="0"/>
        <v>1.4737342524364156</v>
      </c>
      <c r="N40" s="122"/>
    </row>
    <row r="41" spans="1:16" x14ac:dyDescent="0.2">
      <c r="A41" s="106" t="s">
        <v>28</v>
      </c>
      <c r="B41" s="109">
        <v>106.08</v>
      </c>
      <c r="C41" s="108" t="s">
        <v>41</v>
      </c>
      <c r="D41" s="109">
        <v>1354.09</v>
      </c>
      <c r="E41" s="108" t="s">
        <v>41</v>
      </c>
      <c r="F41" s="109">
        <v>4277.93</v>
      </c>
      <c r="G41" s="108" t="s">
        <v>41</v>
      </c>
      <c r="J41" s="106" t="s">
        <v>28</v>
      </c>
      <c r="K41" s="125">
        <f t="shared" si="0"/>
        <v>2.4797039689756493</v>
      </c>
      <c r="P41" s="122"/>
    </row>
    <row r="42" spans="1:16" x14ac:dyDescent="0.2">
      <c r="A42" s="106" t="s">
        <v>29</v>
      </c>
      <c r="B42" s="120">
        <v>187.26</v>
      </c>
      <c r="C42" s="118" t="s">
        <v>41</v>
      </c>
      <c r="D42" s="120">
        <v>4383.91</v>
      </c>
      <c r="E42" s="118" t="s">
        <v>41</v>
      </c>
      <c r="F42" s="120">
        <v>11295.04</v>
      </c>
      <c r="G42" s="118" t="s">
        <v>41</v>
      </c>
      <c r="J42" s="106" t="s">
        <v>29</v>
      </c>
      <c r="K42" s="125">
        <f t="shared" si="0"/>
        <v>1.6578958551718272</v>
      </c>
      <c r="N42" s="122"/>
    </row>
    <row r="43" spans="1:16" x14ac:dyDescent="0.2">
      <c r="A43" s="106" t="s">
        <v>26</v>
      </c>
      <c r="B43" s="108" t="s">
        <v>36</v>
      </c>
      <c r="C43" s="108" t="s">
        <v>39</v>
      </c>
      <c r="D43" s="108" t="s">
        <v>36</v>
      </c>
      <c r="E43" s="108" t="s">
        <v>39</v>
      </c>
      <c r="F43" s="108" t="s">
        <v>36</v>
      </c>
      <c r="G43" s="108" t="s">
        <v>39</v>
      </c>
      <c r="K43" s="125"/>
      <c r="N43" s="122"/>
    </row>
    <row r="44" spans="1:16" x14ac:dyDescent="0.2">
      <c r="A44" s="99"/>
      <c r="B44" s="99"/>
      <c r="C44" s="99"/>
      <c r="D44" s="99"/>
      <c r="E44" s="99"/>
      <c r="F44" s="99"/>
      <c r="G44" s="99"/>
      <c r="K44" s="125"/>
      <c r="N44" s="122"/>
    </row>
    <row r="45" spans="1:16" x14ac:dyDescent="0.2">
      <c r="A45" s="101" t="s">
        <v>139</v>
      </c>
      <c r="B45" s="99"/>
      <c r="C45" s="99"/>
      <c r="D45" s="99"/>
      <c r="E45" s="99"/>
      <c r="F45" s="99"/>
      <c r="G45" s="99"/>
    </row>
    <row r="46" spans="1:16" x14ac:dyDescent="0.2">
      <c r="A46" s="101" t="s">
        <v>36</v>
      </c>
      <c r="B46" s="98" t="s">
        <v>51</v>
      </c>
      <c r="C46" s="99"/>
      <c r="D46" s="99"/>
      <c r="E46" s="99"/>
      <c r="F46" s="99"/>
      <c r="G46" s="99"/>
    </row>
    <row r="47" spans="1:16" x14ac:dyDescent="0.2">
      <c r="A47" s="101" t="s">
        <v>55</v>
      </c>
      <c r="B47" s="99"/>
      <c r="C47" s="99"/>
      <c r="D47" s="99"/>
      <c r="E47" s="99"/>
      <c r="F47" s="99"/>
      <c r="G47" s="99"/>
    </row>
    <row r="48" spans="1:16" x14ac:dyDescent="0.2">
      <c r="A48" s="101" t="s">
        <v>41</v>
      </c>
      <c r="B48" s="98" t="s">
        <v>47</v>
      </c>
      <c r="C48" s="99"/>
      <c r="D48" s="99"/>
      <c r="E48" s="99"/>
      <c r="F48" s="99"/>
      <c r="G48" s="99"/>
    </row>
    <row r="49" spans="1:7" x14ac:dyDescent="0.2">
      <c r="A49" s="99"/>
      <c r="B49" s="99"/>
      <c r="C49" s="99"/>
      <c r="D49" s="99"/>
      <c r="E49" s="99"/>
      <c r="F49" s="99"/>
      <c r="G49" s="99"/>
    </row>
    <row r="50" spans="1:7" x14ac:dyDescent="0.2">
      <c r="A50" s="100" t="s">
        <v>197</v>
      </c>
    </row>
  </sheetData>
  <mergeCells count="3">
    <mergeCell ref="B10:C10"/>
    <mergeCell ref="D10:E10"/>
    <mergeCell ref="F10:G10"/>
  </mergeCells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8ED2A-4439-4DB8-82C0-60CE6C4A1A95}">
  <sheetPr>
    <tabColor theme="4" tint="0.39997558519241921"/>
  </sheetPr>
  <dimension ref="B3:T52"/>
  <sheetViews>
    <sheetView workbookViewId="0">
      <selection activeCell="E51" sqref="E51"/>
    </sheetView>
  </sheetViews>
  <sheetFormatPr defaultRowHeight="12.75" x14ac:dyDescent="0.2"/>
  <cols>
    <col min="1" max="16384" width="9.140625" style="167"/>
  </cols>
  <sheetData>
    <row r="3" spans="2:20" x14ac:dyDescent="0.2">
      <c r="B3" s="98" t="s">
        <v>426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2:20" x14ac:dyDescent="0.2">
      <c r="B4" s="98" t="s">
        <v>125</v>
      </c>
      <c r="C4" s="101" t="s">
        <v>427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2:20" x14ac:dyDescent="0.2">
      <c r="B5" s="98" t="s">
        <v>127</v>
      </c>
      <c r="C5" s="98" t="s">
        <v>205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</row>
    <row r="6" spans="2:20" x14ac:dyDescent="0.2"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</row>
    <row r="7" spans="2:20" x14ac:dyDescent="0.2">
      <c r="B7" s="101" t="s">
        <v>128</v>
      </c>
      <c r="C7" s="99"/>
      <c r="D7" s="98" t="s">
        <v>129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</row>
    <row r="8" spans="2:20" x14ac:dyDescent="0.2">
      <c r="B8" s="101" t="s">
        <v>203</v>
      </c>
      <c r="C8" s="99"/>
      <c r="D8" s="98" t="s">
        <v>111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</row>
    <row r="9" spans="2:20" x14ac:dyDescent="0.2">
      <c r="B9" s="101" t="s">
        <v>153</v>
      </c>
      <c r="C9" s="99"/>
      <c r="D9" s="98" t="s">
        <v>105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</row>
    <row r="10" spans="2:20" x14ac:dyDescent="0.2">
      <c r="B10" s="101" t="s">
        <v>202</v>
      </c>
      <c r="C10" s="99"/>
      <c r="D10" s="98" t="s">
        <v>112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</row>
    <row r="11" spans="2:20" x14ac:dyDescent="0.2"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</row>
    <row r="12" spans="2:20" x14ac:dyDescent="0.2">
      <c r="B12" s="102" t="s">
        <v>81</v>
      </c>
      <c r="C12" s="196" t="s">
        <v>60</v>
      </c>
      <c r="D12" s="196" t="s">
        <v>39</v>
      </c>
      <c r="E12" s="196" t="s">
        <v>59</v>
      </c>
      <c r="F12" s="196" t="s">
        <v>39</v>
      </c>
      <c r="G12" s="196" t="s">
        <v>58</v>
      </c>
      <c r="H12" s="196" t="s">
        <v>39</v>
      </c>
      <c r="I12" s="196" t="s">
        <v>57</v>
      </c>
      <c r="J12" s="196" t="s">
        <v>39</v>
      </c>
      <c r="K12" s="196" t="s">
        <v>56</v>
      </c>
      <c r="L12" s="196" t="s">
        <v>39</v>
      </c>
      <c r="M12" s="196" t="s">
        <v>108</v>
      </c>
      <c r="N12" s="196" t="s">
        <v>39</v>
      </c>
      <c r="O12" s="196" t="s">
        <v>109</v>
      </c>
      <c r="P12" s="196" t="s">
        <v>39</v>
      </c>
      <c r="Q12" s="196" t="s">
        <v>133</v>
      </c>
      <c r="R12" s="196" t="s">
        <v>39</v>
      </c>
      <c r="S12" s="196" t="s">
        <v>134</v>
      </c>
      <c r="T12" s="196" t="s">
        <v>39</v>
      </c>
    </row>
    <row r="13" spans="2:20" x14ac:dyDescent="0.2">
      <c r="B13" s="103" t="s">
        <v>136</v>
      </c>
      <c r="C13" s="104" t="s">
        <v>39</v>
      </c>
      <c r="D13" s="104" t="s">
        <v>39</v>
      </c>
      <c r="E13" s="104" t="s">
        <v>39</v>
      </c>
      <c r="F13" s="104" t="s">
        <v>39</v>
      </c>
      <c r="G13" s="104" t="s">
        <v>39</v>
      </c>
      <c r="H13" s="104" t="s">
        <v>39</v>
      </c>
      <c r="I13" s="104" t="s">
        <v>39</v>
      </c>
      <c r="J13" s="104" t="s">
        <v>39</v>
      </c>
      <c r="K13" s="104" t="s">
        <v>39</v>
      </c>
      <c r="L13" s="104" t="s">
        <v>39</v>
      </c>
      <c r="M13" s="104" t="s">
        <v>39</v>
      </c>
      <c r="N13" s="104" t="s">
        <v>39</v>
      </c>
      <c r="O13" s="104" t="s">
        <v>39</v>
      </c>
      <c r="P13" s="104" t="s">
        <v>39</v>
      </c>
      <c r="Q13" s="104" t="s">
        <v>39</v>
      </c>
      <c r="R13" s="104" t="s">
        <v>39</v>
      </c>
      <c r="S13" s="104" t="s">
        <v>39</v>
      </c>
      <c r="T13" s="104" t="s">
        <v>39</v>
      </c>
    </row>
    <row r="14" spans="2:20" x14ac:dyDescent="0.2">
      <c r="B14" s="106" t="s">
        <v>110</v>
      </c>
      <c r="C14" s="120">
        <v>100.02</v>
      </c>
      <c r="D14" s="118" t="s">
        <v>39</v>
      </c>
      <c r="E14" s="120">
        <v>134.71</v>
      </c>
      <c r="F14" s="118" t="s">
        <v>39</v>
      </c>
      <c r="G14" s="120">
        <v>120.06</v>
      </c>
      <c r="H14" s="118" t="s">
        <v>39</v>
      </c>
      <c r="I14" s="120">
        <v>131.72</v>
      </c>
      <c r="J14" s="118" t="s">
        <v>39</v>
      </c>
      <c r="K14" s="120">
        <v>165.41</v>
      </c>
      <c r="L14" s="118" t="s">
        <v>39</v>
      </c>
      <c r="M14" s="120">
        <v>130.38</v>
      </c>
      <c r="N14" s="118" t="s">
        <v>39</v>
      </c>
      <c r="O14" s="120">
        <v>134.84</v>
      </c>
      <c r="P14" s="118" t="s">
        <v>39</v>
      </c>
      <c r="Q14" s="120">
        <v>175.92</v>
      </c>
      <c r="R14" s="118" t="s">
        <v>39</v>
      </c>
      <c r="S14" s="120">
        <v>216.41</v>
      </c>
      <c r="T14" s="118" t="s">
        <v>41</v>
      </c>
    </row>
    <row r="15" spans="2:20" x14ac:dyDescent="0.2">
      <c r="B15" s="106" t="s">
        <v>0</v>
      </c>
      <c r="C15" s="110">
        <v>100</v>
      </c>
      <c r="D15" s="108" t="s">
        <v>39</v>
      </c>
      <c r="E15" s="109">
        <v>185.91</v>
      </c>
      <c r="F15" s="108" t="s">
        <v>39</v>
      </c>
      <c r="G15" s="109">
        <v>123.49</v>
      </c>
      <c r="H15" s="108" t="s">
        <v>39</v>
      </c>
      <c r="I15" s="109">
        <v>211.31</v>
      </c>
      <c r="J15" s="108" t="s">
        <v>39</v>
      </c>
      <c r="K15" s="109">
        <v>159.91</v>
      </c>
      <c r="L15" s="108" t="s">
        <v>39</v>
      </c>
      <c r="M15" s="109">
        <v>97.22</v>
      </c>
      <c r="N15" s="108" t="s">
        <v>39</v>
      </c>
      <c r="O15" s="110">
        <v>183.8</v>
      </c>
      <c r="P15" s="108" t="s">
        <v>39</v>
      </c>
      <c r="Q15" s="109">
        <v>227.99</v>
      </c>
      <c r="R15" s="108" t="s">
        <v>39</v>
      </c>
      <c r="S15" s="109">
        <v>187.52</v>
      </c>
      <c r="T15" s="108" t="s">
        <v>41</v>
      </c>
    </row>
    <row r="16" spans="2:20" x14ac:dyDescent="0.2">
      <c r="B16" s="106" t="s">
        <v>1</v>
      </c>
      <c r="C16" s="117">
        <v>100</v>
      </c>
      <c r="D16" s="118" t="s">
        <v>39</v>
      </c>
      <c r="E16" s="117">
        <v>94.5</v>
      </c>
      <c r="F16" s="118" t="s">
        <v>39</v>
      </c>
      <c r="G16" s="120">
        <v>97.32</v>
      </c>
      <c r="H16" s="118" t="s">
        <v>39</v>
      </c>
      <c r="I16" s="120">
        <v>106.07</v>
      </c>
      <c r="J16" s="118" t="s">
        <v>39</v>
      </c>
      <c r="K16" s="120">
        <v>122.57</v>
      </c>
      <c r="L16" s="118" t="s">
        <v>39</v>
      </c>
      <c r="M16" s="120">
        <v>105.28</v>
      </c>
      <c r="N16" s="118" t="s">
        <v>39</v>
      </c>
      <c r="O16" s="120">
        <v>100.54</v>
      </c>
      <c r="P16" s="118" t="s">
        <v>39</v>
      </c>
      <c r="Q16" s="120">
        <v>141.05000000000001</v>
      </c>
      <c r="R16" s="118" t="s">
        <v>39</v>
      </c>
      <c r="S16" s="120">
        <v>167.21</v>
      </c>
      <c r="T16" s="118" t="s">
        <v>41</v>
      </c>
    </row>
    <row r="17" spans="2:20" x14ac:dyDescent="0.2">
      <c r="B17" s="106" t="s">
        <v>2</v>
      </c>
      <c r="C17" s="110">
        <v>100</v>
      </c>
      <c r="D17" s="108" t="s">
        <v>39</v>
      </c>
      <c r="E17" s="110">
        <v>108.7</v>
      </c>
      <c r="F17" s="108" t="s">
        <v>39</v>
      </c>
      <c r="G17" s="110">
        <v>99.1</v>
      </c>
      <c r="H17" s="108" t="s">
        <v>39</v>
      </c>
      <c r="I17" s="110">
        <v>102.3</v>
      </c>
      <c r="J17" s="108" t="s">
        <v>39</v>
      </c>
      <c r="K17" s="110">
        <v>140.5</v>
      </c>
      <c r="L17" s="108" t="s">
        <v>39</v>
      </c>
      <c r="M17" s="110">
        <v>112.7</v>
      </c>
      <c r="N17" s="108" t="s">
        <v>39</v>
      </c>
      <c r="O17" s="110">
        <v>98.5</v>
      </c>
      <c r="P17" s="108" t="s">
        <v>39</v>
      </c>
      <c r="Q17" s="110">
        <v>126.5</v>
      </c>
      <c r="R17" s="108" t="s">
        <v>39</v>
      </c>
      <c r="S17" s="110">
        <v>177</v>
      </c>
      <c r="T17" s="108" t="s">
        <v>41</v>
      </c>
    </row>
    <row r="18" spans="2:20" x14ac:dyDescent="0.2">
      <c r="B18" s="106" t="s">
        <v>3</v>
      </c>
      <c r="C18" s="117">
        <v>100</v>
      </c>
      <c r="D18" s="118" t="s">
        <v>39</v>
      </c>
      <c r="E18" s="117">
        <v>92.7</v>
      </c>
      <c r="F18" s="118" t="s">
        <v>39</v>
      </c>
      <c r="G18" s="120">
        <v>98.65</v>
      </c>
      <c r="H18" s="118" t="s">
        <v>39</v>
      </c>
      <c r="I18" s="120">
        <v>99.92</v>
      </c>
      <c r="J18" s="118" t="s">
        <v>39</v>
      </c>
      <c r="K18" s="120">
        <v>102.11</v>
      </c>
      <c r="L18" s="118" t="s">
        <v>39</v>
      </c>
      <c r="M18" s="120">
        <v>104.68</v>
      </c>
      <c r="N18" s="118" t="s">
        <v>39</v>
      </c>
      <c r="O18" s="120">
        <v>99.67</v>
      </c>
      <c r="P18" s="118" t="s">
        <v>39</v>
      </c>
      <c r="Q18" s="120">
        <v>113.44</v>
      </c>
      <c r="R18" s="118" t="s">
        <v>39</v>
      </c>
      <c r="S18" s="120">
        <v>122.84</v>
      </c>
      <c r="T18" s="118" t="s">
        <v>41</v>
      </c>
    </row>
    <row r="19" spans="2:20" x14ac:dyDescent="0.2">
      <c r="B19" s="106" t="s">
        <v>35</v>
      </c>
      <c r="C19" s="110">
        <v>100.1</v>
      </c>
      <c r="D19" s="108" t="s">
        <v>39</v>
      </c>
      <c r="E19" s="110">
        <v>139.1</v>
      </c>
      <c r="F19" s="108" t="s">
        <v>39</v>
      </c>
      <c r="G19" s="110">
        <v>109.8</v>
      </c>
      <c r="H19" s="108" t="s">
        <v>39</v>
      </c>
      <c r="I19" s="110">
        <v>133.30000000000001</v>
      </c>
      <c r="J19" s="108" t="s">
        <v>39</v>
      </c>
      <c r="K19" s="110">
        <v>170.6</v>
      </c>
      <c r="L19" s="108" t="s">
        <v>39</v>
      </c>
      <c r="M19" s="110">
        <v>103.3</v>
      </c>
      <c r="N19" s="108" t="s">
        <v>39</v>
      </c>
      <c r="O19" s="110">
        <v>98.4</v>
      </c>
      <c r="P19" s="108" t="s">
        <v>39</v>
      </c>
      <c r="Q19" s="110">
        <v>163.69999999999999</v>
      </c>
      <c r="R19" s="108" t="s">
        <v>39</v>
      </c>
      <c r="S19" s="110">
        <v>244.2</v>
      </c>
      <c r="T19" s="108" t="s">
        <v>41</v>
      </c>
    </row>
    <row r="20" spans="2:20" x14ac:dyDescent="0.2">
      <c r="B20" s="106" t="s">
        <v>4</v>
      </c>
      <c r="C20" s="117">
        <v>100</v>
      </c>
      <c r="D20" s="118" t="s">
        <v>39</v>
      </c>
      <c r="E20" s="120">
        <v>121.02</v>
      </c>
      <c r="F20" s="118" t="s">
        <v>39</v>
      </c>
      <c r="G20" s="120">
        <v>137.32</v>
      </c>
      <c r="H20" s="118" t="s">
        <v>39</v>
      </c>
      <c r="I20" s="120">
        <v>131.97999999999999</v>
      </c>
      <c r="J20" s="118" t="s">
        <v>39</v>
      </c>
      <c r="K20" s="120">
        <v>168.42</v>
      </c>
      <c r="L20" s="118" t="s">
        <v>39</v>
      </c>
      <c r="M20" s="120">
        <v>119.56</v>
      </c>
      <c r="N20" s="118" t="s">
        <v>39</v>
      </c>
      <c r="O20" s="120">
        <v>145.03</v>
      </c>
      <c r="P20" s="118" t="s">
        <v>39</v>
      </c>
      <c r="Q20" s="120">
        <v>228.67</v>
      </c>
      <c r="R20" s="118" t="s">
        <v>39</v>
      </c>
      <c r="S20" s="117">
        <v>229.7</v>
      </c>
      <c r="T20" s="118" t="s">
        <v>41</v>
      </c>
    </row>
    <row r="21" spans="2:20" x14ac:dyDescent="0.2">
      <c r="B21" s="106" t="s">
        <v>5</v>
      </c>
      <c r="C21" s="110">
        <v>100</v>
      </c>
      <c r="D21" s="108" t="s">
        <v>39</v>
      </c>
      <c r="E21" s="110">
        <v>128.5</v>
      </c>
      <c r="F21" s="108" t="s">
        <v>39</v>
      </c>
      <c r="G21" s="109">
        <v>117.25</v>
      </c>
      <c r="H21" s="108" t="s">
        <v>39</v>
      </c>
      <c r="I21" s="109">
        <v>138.91</v>
      </c>
      <c r="J21" s="108" t="s">
        <v>39</v>
      </c>
      <c r="K21" s="109">
        <v>186.16</v>
      </c>
      <c r="L21" s="108" t="s">
        <v>39</v>
      </c>
      <c r="M21" s="109">
        <v>139.96</v>
      </c>
      <c r="N21" s="108" t="s">
        <v>39</v>
      </c>
      <c r="O21" s="109">
        <v>145.86000000000001</v>
      </c>
      <c r="P21" s="108" t="s">
        <v>39</v>
      </c>
      <c r="Q21" s="109">
        <v>158.91999999999999</v>
      </c>
      <c r="R21" s="108" t="s">
        <v>39</v>
      </c>
      <c r="S21" s="109">
        <v>186.31</v>
      </c>
      <c r="T21" s="108" t="s">
        <v>41</v>
      </c>
    </row>
    <row r="22" spans="2:20" x14ac:dyDescent="0.2">
      <c r="B22" s="106" t="s">
        <v>6</v>
      </c>
      <c r="C22" s="117">
        <v>100</v>
      </c>
      <c r="D22" s="118" t="s">
        <v>39</v>
      </c>
      <c r="E22" s="120">
        <v>98.43</v>
      </c>
      <c r="F22" s="118" t="s">
        <v>39</v>
      </c>
      <c r="G22" s="120">
        <v>93.64</v>
      </c>
      <c r="H22" s="118" t="s">
        <v>39</v>
      </c>
      <c r="I22" s="120">
        <v>98.79</v>
      </c>
      <c r="J22" s="118" t="s">
        <v>39</v>
      </c>
      <c r="K22" s="120">
        <v>128.76</v>
      </c>
      <c r="L22" s="118" t="s">
        <v>39</v>
      </c>
      <c r="M22" s="120">
        <v>101.11</v>
      </c>
      <c r="N22" s="118" t="s">
        <v>39</v>
      </c>
      <c r="O22" s="120">
        <v>102.54</v>
      </c>
      <c r="P22" s="118" t="s">
        <v>39</v>
      </c>
      <c r="Q22" s="117">
        <v>129.4</v>
      </c>
      <c r="R22" s="118" t="s">
        <v>39</v>
      </c>
      <c r="S22" s="120">
        <v>147.72</v>
      </c>
      <c r="T22" s="118" t="s">
        <v>41</v>
      </c>
    </row>
    <row r="23" spans="2:20" x14ac:dyDescent="0.2">
      <c r="B23" s="106" t="s">
        <v>7</v>
      </c>
      <c r="C23" s="110">
        <v>100</v>
      </c>
      <c r="D23" s="108" t="s">
        <v>39</v>
      </c>
      <c r="E23" s="109">
        <v>140.37</v>
      </c>
      <c r="F23" s="108" t="s">
        <v>39</v>
      </c>
      <c r="G23" s="109">
        <v>81.69</v>
      </c>
      <c r="H23" s="108" t="s">
        <v>39</v>
      </c>
      <c r="I23" s="109">
        <v>136.62</v>
      </c>
      <c r="J23" s="108" t="s">
        <v>39</v>
      </c>
      <c r="K23" s="110">
        <v>134.6</v>
      </c>
      <c r="L23" s="108" t="s">
        <v>39</v>
      </c>
      <c r="M23" s="110">
        <v>106.2</v>
      </c>
      <c r="N23" s="108" t="s">
        <v>39</v>
      </c>
      <c r="O23" s="109">
        <v>112.82</v>
      </c>
      <c r="P23" s="108" t="s">
        <v>39</v>
      </c>
      <c r="Q23" s="109">
        <v>159.75</v>
      </c>
      <c r="R23" s="108" t="s">
        <v>39</v>
      </c>
      <c r="S23" s="109">
        <v>171.68</v>
      </c>
      <c r="T23" s="108" t="s">
        <v>41</v>
      </c>
    </row>
    <row r="24" spans="2:20" x14ac:dyDescent="0.2">
      <c r="B24" s="106" t="s">
        <v>8</v>
      </c>
      <c r="C24" s="117">
        <v>100</v>
      </c>
      <c r="D24" s="118" t="s">
        <v>39</v>
      </c>
      <c r="E24" s="117">
        <v>155.69999999999999</v>
      </c>
      <c r="F24" s="118" t="s">
        <v>39</v>
      </c>
      <c r="G24" s="120">
        <v>156.55000000000001</v>
      </c>
      <c r="H24" s="118" t="s">
        <v>39</v>
      </c>
      <c r="I24" s="120">
        <v>143.31</v>
      </c>
      <c r="J24" s="118" t="s">
        <v>39</v>
      </c>
      <c r="K24" s="120">
        <v>200.72</v>
      </c>
      <c r="L24" s="118" t="s">
        <v>39</v>
      </c>
      <c r="M24" s="120">
        <v>194.66</v>
      </c>
      <c r="N24" s="118" t="s">
        <v>39</v>
      </c>
      <c r="O24" s="120">
        <v>186.97</v>
      </c>
      <c r="P24" s="118" t="s">
        <v>39</v>
      </c>
      <c r="Q24" s="120">
        <v>208.84</v>
      </c>
      <c r="R24" s="118" t="s">
        <v>39</v>
      </c>
      <c r="S24" s="120">
        <v>246.07</v>
      </c>
      <c r="T24" s="118" t="s">
        <v>41</v>
      </c>
    </row>
    <row r="25" spans="2:20" x14ac:dyDescent="0.2">
      <c r="B25" s="106" t="s">
        <v>9</v>
      </c>
      <c r="C25" s="110">
        <v>100</v>
      </c>
      <c r="D25" s="108" t="s">
        <v>39</v>
      </c>
      <c r="E25" s="109">
        <v>112.83</v>
      </c>
      <c r="F25" s="108" t="s">
        <v>39</v>
      </c>
      <c r="G25" s="109">
        <v>107.03</v>
      </c>
      <c r="H25" s="108" t="s">
        <v>39</v>
      </c>
      <c r="I25" s="109">
        <v>126.14</v>
      </c>
      <c r="J25" s="108" t="s">
        <v>39</v>
      </c>
      <c r="K25" s="109">
        <v>155.85</v>
      </c>
      <c r="L25" s="108" t="s">
        <v>39</v>
      </c>
      <c r="M25" s="110">
        <v>133.80000000000001</v>
      </c>
      <c r="N25" s="108" t="s">
        <v>39</v>
      </c>
      <c r="O25" s="109">
        <v>129.38999999999999</v>
      </c>
      <c r="P25" s="108" t="s">
        <v>39</v>
      </c>
      <c r="Q25" s="109">
        <v>191.12</v>
      </c>
      <c r="R25" s="108" t="s">
        <v>39</v>
      </c>
      <c r="S25" s="109">
        <v>275.89</v>
      </c>
      <c r="T25" s="108" t="s">
        <v>41</v>
      </c>
    </row>
    <row r="26" spans="2:20" x14ac:dyDescent="0.2">
      <c r="B26" s="106" t="s">
        <v>10</v>
      </c>
      <c r="C26" s="117">
        <v>100</v>
      </c>
      <c r="D26" s="118" t="s">
        <v>39</v>
      </c>
      <c r="E26" s="117">
        <v>119.1</v>
      </c>
      <c r="F26" s="118" t="s">
        <v>39</v>
      </c>
      <c r="G26" s="117">
        <v>113.1</v>
      </c>
      <c r="H26" s="118" t="s">
        <v>39</v>
      </c>
      <c r="I26" s="117">
        <v>108.2</v>
      </c>
      <c r="J26" s="118" t="s">
        <v>39</v>
      </c>
      <c r="K26" s="117">
        <v>119.7</v>
      </c>
      <c r="L26" s="118" t="s">
        <v>39</v>
      </c>
      <c r="M26" s="117">
        <v>116.4</v>
      </c>
      <c r="N26" s="118" t="s">
        <v>39</v>
      </c>
      <c r="O26" s="117">
        <v>119.4</v>
      </c>
      <c r="P26" s="118" t="s">
        <v>39</v>
      </c>
      <c r="Q26" s="117">
        <v>139.6</v>
      </c>
      <c r="R26" s="118" t="s">
        <v>39</v>
      </c>
      <c r="S26" s="117">
        <v>195.9</v>
      </c>
      <c r="T26" s="118" t="s">
        <v>41</v>
      </c>
    </row>
    <row r="27" spans="2:20" x14ac:dyDescent="0.2">
      <c r="B27" s="106" t="s">
        <v>11</v>
      </c>
      <c r="C27" s="110">
        <v>100</v>
      </c>
      <c r="D27" s="108" t="s">
        <v>39</v>
      </c>
      <c r="E27" s="109">
        <v>83.84</v>
      </c>
      <c r="F27" s="108" t="s">
        <v>39</v>
      </c>
      <c r="G27" s="109">
        <v>101.22</v>
      </c>
      <c r="H27" s="108" t="s">
        <v>39</v>
      </c>
      <c r="I27" s="109">
        <v>95.41</v>
      </c>
      <c r="J27" s="108" t="s">
        <v>39</v>
      </c>
      <c r="K27" s="109">
        <v>148.26</v>
      </c>
      <c r="L27" s="108" t="s">
        <v>39</v>
      </c>
      <c r="M27" s="109">
        <v>110.43</v>
      </c>
      <c r="N27" s="108" t="s">
        <v>39</v>
      </c>
      <c r="O27" s="109">
        <v>68.64</v>
      </c>
      <c r="P27" s="108" t="s">
        <v>39</v>
      </c>
      <c r="Q27" s="109">
        <v>119.38</v>
      </c>
      <c r="R27" s="108" t="s">
        <v>39</v>
      </c>
      <c r="S27" s="109">
        <v>102.52</v>
      </c>
      <c r="T27" s="108" t="s">
        <v>41</v>
      </c>
    </row>
    <row r="28" spans="2:20" x14ac:dyDescent="0.2">
      <c r="B28" s="106" t="s">
        <v>12</v>
      </c>
      <c r="C28" s="117">
        <v>100</v>
      </c>
      <c r="D28" s="118" t="s">
        <v>39</v>
      </c>
      <c r="E28" s="120">
        <v>103.78</v>
      </c>
      <c r="F28" s="118" t="s">
        <v>39</v>
      </c>
      <c r="G28" s="120">
        <v>102.93</v>
      </c>
      <c r="H28" s="118" t="s">
        <v>39</v>
      </c>
      <c r="I28" s="120">
        <v>117.14</v>
      </c>
      <c r="J28" s="118" t="s">
        <v>39</v>
      </c>
      <c r="K28" s="120">
        <v>149.34</v>
      </c>
      <c r="L28" s="118" t="s">
        <v>39</v>
      </c>
      <c r="M28" s="120">
        <v>109.16</v>
      </c>
      <c r="N28" s="118" t="s">
        <v>39</v>
      </c>
      <c r="O28" s="120">
        <v>131.49</v>
      </c>
      <c r="P28" s="118" t="s">
        <v>39</v>
      </c>
      <c r="Q28" s="120">
        <v>174.44</v>
      </c>
      <c r="R28" s="118" t="s">
        <v>39</v>
      </c>
      <c r="S28" s="120">
        <v>205.92</v>
      </c>
      <c r="T28" s="118" t="s">
        <v>41</v>
      </c>
    </row>
    <row r="29" spans="2:20" x14ac:dyDescent="0.2">
      <c r="B29" s="106" t="s">
        <v>13</v>
      </c>
      <c r="C29" s="110">
        <v>100</v>
      </c>
      <c r="D29" s="108" t="s">
        <v>39</v>
      </c>
      <c r="E29" s="109">
        <v>111.28</v>
      </c>
      <c r="F29" s="108" t="s">
        <v>39</v>
      </c>
      <c r="G29" s="109">
        <v>124.31</v>
      </c>
      <c r="H29" s="108" t="s">
        <v>39</v>
      </c>
      <c r="I29" s="109">
        <v>139.54</v>
      </c>
      <c r="J29" s="108" t="s">
        <v>39</v>
      </c>
      <c r="K29" s="109">
        <v>183.58</v>
      </c>
      <c r="L29" s="108" t="s">
        <v>39</v>
      </c>
      <c r="M29" s="109">
        <v>126.63</v>
      </c>
      <c r="N29" s="108" t="s">
        <v>39</v>
      </c>
      <c r="O29" s="109">
        <v>169.89</v>
      </c>
      <c r="P29" s="108" t="s">
        <v>39</v>
      </c>
      <c r="Q29" s="109">
        <v>240.37</v>
      </c>
      <c r="R29" s="108" t="s">
        <v>39</v>
      </c>
      <c r="S29" s="109">
        <v>250.58</v>
      </c>
      <c r="T29" s="108" t="s">
        <v>41</v>
      </c>
    </row>
    <row r="30" spans="2:20" x14ac:dyDescent="0.2">
      <c r="B30" s="106" t="s">
        <v>15</v>
      </c>
      <c r="C30" s="117">
        <v>100</v>
      </c>
      <c r="D30" s="118" t="s">
        <v>39</v>
      </c>
      <c r="E30" s="120">
        <v>109.15</v>
      </c>
      <c r="F30" s="118" t="s">
        <v>39</v>
      </c>
      <c r="G30" s="120">
        <v>102.97</v>
      </c>
      <c r="H30" s="118" t="s">
        <v>39</v>
      </c>
      <c r="I30" s="120">
        <v>110.97</v>
      </c>
      <c r="J30" s="118" t="s">
        <v>39</v>
      </c>
      <c r="K30" s="120">
        <v>109.26</v>
      </c>
      <c r="L30" s="118" t="s">
        <v>39</v>
      </c>
      <c r="M30" s="120">
        <v>92.78</v>
      </c>
      <c r="N30" s="118" t="s">
        <v>39</v>
      </c>
      <c r="O30" s="120">
        <v>96.99</v>
      </c>
      <c r="P30" s="118" t="s">
        <v>39</v>
      </c>
      <c r="Q30" s="120">
        <v>131.75</v>
      </c>
      <c r="R30" s="118" t="s">
        <v>39</v>
      </c>
      <c r="S30" s="120">
        <v>151.47999999999999</v>
      </c>
      <c r="T30" s="118" t="s">
        <v>41</v>
      </c>
    </row>
    <row r="31" spans="2:20" x14ac:dyDescent="0.2">
      <c r="B31" s="106" t="s">
        <v>16</v>
      </c>
      <c r="C31" s="110">
        <v>100</v>
      </c>
      <c r="D31" s="108" t="s">
        <v>39</v>
      </c>
      <c r="E31" s="109">
        <v>116.61</v>
      </c>
      <c r="F31" s="108" t="s">
        <v>39</v>
      </c>
      <c r="G31" s="109">
        <v>106.65</v>
      </c>
      <c r="H31" s="108" t="s">
        <v>39</v>
      </c>
      <c r="I31" s="109">
        <v>124.71</v>
      </c>
      <c r="J31" s="108" t="s">
        <v>39</v>
      </c>
      <c r="K31" s="109">
        <v>169.17</v>
      </c>
      <c r="L31" s="108" t="s">
        <v>39</v>
      </c>
      <c r="M31" s="109">
        <v>147.12</v>
      </c>
      <c r="N31" s="108" t="s">
        <v>39</v>
      </c>
      <c r="O31" s="109">
        <v>160.55000000000001</v>
      </c>
      <c r="P31" s="108" t="s">
        <v>39</v>
      </c>
      <c r="Q31" s="109">
        <v>217.19</v>
      </c>
      <c r="R31" s="108" t="s">
        <v>39</v>
      </c>
      <c r="S31" s="109">
        <v>299.68</v>
      </c>
      <c r="T31" s="108" t="s">
        <v>41</v>
      </c>
    </row>
    <row r="32" spans="2:20" x14ac:dyDescent="0.2">
      <c r="B32" s="106" t="s">
        <v>17</v>
      </c>
      <c r="C32" s="117">
        <v>100</v>
      </c>
      <c r="D32" s="118" t="s">
        <v>39</v>
      </c>
      <c r="E32" s="117">
        <v>122.1</v>
      </c>
      <c r="F32" s="118" t="s">
        <v>39</v>
      </c>
      <c r="G32" s="120">
        <v>89.62</v>
      </c>
      <c r="H32" s="118" t="s">
        <v>39</v>
      </c>
      <c r="I32" s="120">
        <v>105.57</v>
      </c>
      <c r="J32" s="118" t="s">
        <v>39</v>
      </c>
      <c r="K32" s="120">
        <v>139.87</v>
      </c>
      <c r="L32" s="118" t="s">
        <v>39</v>
      </c>
      <c r="M32" s="120">
        <v>104.49</v>
      </c>
      <c r="N32" s="118" t="s">
        <v>39</v>
      </c>
      <c r="O32" s="120">
        <v>109.11</v>
      </c>
      <c r="P32" s="118" t="s">
        <v>39</v>
      </c>
      <c r="Q32" s="120">
        <v>146.22999999999999</v>
      </c>
      <c r="R32" s="118" t="s">
        <v>39</v>
      </c>
      <c r="S32" s="117">
        <v>164.8</v>
      </c>
      <c r="T32" s="118" t="s">
        <v>41</v>
      </c>
    </row>
    <row r="33" spans="2:20" x14ac:dyDescent="0.2">
      <c r="B33" s="106" t="s">
        <v>14</v>
      </c>
      <c r="C33" s="110">
        <v>100</v>
      </c>
      <c r="D33" s="108" t="s">
        <v>39</v>
      </c>
      <c r="E33" s="110">
        <v>125.5</v>
      </c>
      <c r="F33" s="108" t="s">
        <v>39</v>
      </c>
      <c r="G33" s="110">
        <v>118.5</v>
      </c>
      <c r="H33" s="108" t="s">
        <v>39</v>
      </c>
      <c r="I33" s="110">
        <v>118.9</v>
      </c>
      <c r="J33" s="108" t="s">
        <v>39</v>
      </c>
      <c r="K33" s="110">
        <v>138.30000000000001</v>
      </c>
      <c r="L33" s="108" t="s">
        <v>39</v>
      </c>
      <c r="M33" s="110">
        <v>91.4</v>
      </c>
      <c r="N33" s="108" t="s">
        <v>39</v>
      </c>
      <c r="O33" s="110">
        <v>107.2</v>
      </c>
      <c r="P33" s="108" t="s">
        <v>39</v>
      </c>
      <c r="Q33" s="110">
        <v>146.30000000000001</v>
      </c>
      <c r="R33" s="108" t="s">
        <v>39</v>
      </c>
      <c r="S33" s="110">
        <v>188.8</v>
      </c>
      <c r="T33" s="108" t="s">
        <v>41</v>
      </c>
    </row>
    <row r="34" spans="2:20" x14ac:dyDescent="0.2">
      <c r="B34" s="106" t="s">
        <v>18</v>
      </c>
      <c r="C34" s="117">
        <v>100</v>
      </c>
      <c r="D34" s="118" t="s">
        <v>39</v>
      </c>
      <c r="E34" s="117">
        <v>91.7</v>
      </c>
      <c r="F34" s="118" t="s">
        <v>39</v>
      </c>
      <c r="G34" s="117">
        <v>112.7</v>
      </c>
      <c r="H34" s="118" t="s">
        <v>39</v>
      </c>
      <c r="I34" s="117">
        <v>110.7</v>
      </c>
      <c r="J34" s="118" t="s">
        <v>39</v>
      </c>
      <c r="K34" s="117">
        <v>128.4</v>
      </c>
      <c r="L34" s="118" t="s">
        <v>39</v>
      </c>
      <c r="M34" s="117">
        <v>90.6</v>
      </c>
      <c r="N34" s="118" t="s">
        <v>39</v>
      </c>
      <c r="O34" s="117">
        <v>102.1</v>
      </c>
      <c r="P34" s="118" t="s">
        <v>39</v>
      </c>
      <c r="Q34" s="117">
        <v>137.80000000000001</v>
      </c>
      <c r="R34" s="118" t="s">
        <v>39</v>
      </c>
      <c r="S34" s="117">
        <v>132.6</v>
      </c>
      <c r="T34" s="118" t="s">
        <v>41</v>
      </c>
    </row>
    <row r="35" spans="2:20" x14ac:dyDescent="0.2">
      <c r="B35" s="106" t="s">
        <v>19</v>
      </c>
      <c r="C35" s="110">
        <v>100</v>
      </c>
      <c r="D35" s="108" t="s">
        <v>39</v>
      </c>
      <c r="E35" s="109">
        <v>108.79</v>
      </c>
      <c r="F35" s="108" t="s">
        <v>39</v>
      </c>
      <c r="G35" s="109">
        <v>103.06</v>
      </c>
      <c r="H35" s="108" t="s">
        <v>39</v>
      </c>
      <c r="I35" s="109">
        <v>115.71</v>
      </c>
      <c r="J35" s="108" t="s">
        <v>39</v>
      </c>
      <c r="K35" s="109">
        <v>249.95</v>
      </c>
      <c r="L35" s="108" t="s">
        <v>39</v>
      </c>
      <c r="M35" s="109">
        <v>146.22</v>
      </c>
      <c r="N35" s="108" t="s">
        <v>39</v>
      </c>
      <c r="O35" s="109">
        <v>138.79</v>
      </c>
      <c r="P35" s="108" t="s">
        <v>40</v>
      </c>
      <c r="Q35" s="109">
        <v>192.47</v>
      </c>
      <c r="R35" s="108" t="s">
        <v>39</v>
      </c>
      <c r="S35" s="109">
        <v>254.33</v>
      </c>
      <c r="T35" s="108" t="s">
        <v>41</v>
      </c>
    </row>
    <row r="36" spans="2:20" x14ac:dyDescent="0.2">
      <c r="B36" s="106" t="s">
        <v>20</v>
      </c>
      <c r="C36" s="117">
        <v>100</v>
      </c>
      <c r="D36" s="118" t="s">
        <v>39</v>
      </c>
      <c r="E36" s="120">
        <v>168.06</v>
      </c>
      <c r="F36" s="118" t="s">
        <v>39</v>
      </c>
      <c r="G36" s="120">
        <v>121.02</v>
      </c>
      <c r="H36" s="118" t="s">
        <v>39</v>
      </c>
      <c r="I36" s="120">
        <v>139.97999999999999</v>
      </c>
      <c r="J36" s="118" t="s">
        <v>39</v>
      </c>
      <c r="K36" s="120">
        <v>147.88999999999999</v>
      </c>
      <c r="L36" s="118" t="s">
        <v>39</v>
      </c>
      <c r="M36" s="117">
        <v>118.6</v>
      </c>
      <c r="N36" s="118" t="s">
        <v>39</v>
      </c>
      <c r="O36" s="120">
        <v>133.68</v>
      </c>
      <c r="P36" s="118" t="s">
        <v>39</v>
      </c>
      <c r="Q36" s="120">
        <v>195.36</v>
      </c>
      <c r="R36" s="118" t="s">
        <v>39</v>
      </c>
      <c r="S36" s="120">
        <v>263.02</v>
      </c>
      <c r="T36" s="118" t="s">
        <v>41</v>
      </c>
    </row>
    <row r="37" spans="2:20" x14ac:dyDescent="0.2">
      <c r="B37" s="106" t="s">
        <v>21</v>
      </c>
      <c r="C37" s="110">
        <v>100</v>
      </c>
      <c r="D37" s="108" t="s">
        <v>39</v>
      </c>
      <c r="E37" s="109">
        <v>113.89</v>
      </c>
      <c r="F37" s="108" t="s">
        <v>39</v>
      </c>
      <c r="G37" s="109">
        <v>108.38</v>
      </c>
      <c r="H37" s="108" t="s">
        <v>39</v>
      </c>
      <c r="I37" s="109">
        <v>120.45</v>
      </c>
      <c r="J37" s="108" t="s">
        <v>39</v>
      </c>
      <c r="K37" s="109">
        <v>184.82</v>
      </c>
      <c r="L37" s="108" t="s">
        <v>39</v>
      </c>
      <c r="M37" s="109">
        <v>164.55</v>
      </c>
      <c r="N37" s="108" t="s">
        <v>39</v>
      </c>
      <c r="O37" s="109">
        <v>146.49</v>
      </c>
      <c r="P37" s="108" t="s">
        <v>39</v>
      </c>
      <c r="Q37" s="109">
        <v>214.41</v>
      </c>
      <c r="R37" s="108" t="s">
        <v>39</v>
      </c>
      <c r="S37" s="109">
        <v>260.58</v>
      </c>
      <c r="T37" s="108" t="s">
        <v>41</v>
      </c>
    </row>
    <row r="38" spans="2:20" x14ac:dyDescent="0.2">
      <c r="B38" s="106" t="s">
        <v>22</v>
      </c>
      <c r="C38" s="117">
        <v>100</v>
      </c>
      <c r="D38" s="118" t="s">
        <v>39</v>
      </c>
      <c r="E38" s="120">
        <v>125.98</v>
      </c>
      <c r="F38" s="118" t="s">
        <v>39</v>
      </c>
      <c r="G38" s="120">
        <v>127.52</v>
      </c>
      <c r="H38" s="118" t="s">
        <v>39</v>
      </c>
      <c r="I38" s="120">
        <v>138.05000000000001</v>
      </c>
      <c r="J38" s="118" t="s">
        <v>39</v>
      </c>
      <c r="K38" s="120">
        <v>202.46</v>
      </c>
      <c r="L38" s="118" t="s">
        <v>39</v>
      </c>
      <c r="M38" s="120">
        <v>177.28</v>
      </c>
      <c r="N38" s="118" t="s">
        <v>39</v>
      </c>
      <c r="O38" s="120">
        <v>210.13</v>
      </c>
      <c r="P38" s="118" t="s">
        <v>39</v>
      </c>
      <c r="Q38" s="120">
        <v>290.23</v>
      </c>
      <c r="R38" s="118" t="s">
        <v>39</v>
      </c>
      <c r="S38" s="120">
        <v>308.35000000000002</v>
      </c>
      <c r="T38" s="118" t="s">
        <v>41</v>
      </c>
    </row>
    <row r="39" spans="2:20" x14ac:dyDescent="0.2">
      <c r="B39" s="106" t="s">
        <v>23</v>
      </c>
      <c r="C39" s="110">
        <v>100</v>
      </c>
      <c r="D39" s="108" t="s">
        <v>39</v>
      </c>
      <c r="E39" s="109">
        <v>103.09</v>
      </c>
      <c r="F39" s="108" t="s">
        <v>39</v>
      </c>
      <c r="G39" s="109">
        <v>92.77</v>
      </c>
      <c r="H39" s="108" t="s">
        <v>39</v>
      </c>
      <c r="I39" s="109">
        <v>99.32</v>
      </c>
      <c r="J39" s="108" t="s">
        <v>39</v>
      </c>
      <c r="K39" s="109">
        <v>137.19</v>
      </c>
      <c r="L39" s="108" t="s">
        <v>39</v>
      </c>
      <c r="M39" s="109">
        <v>129.44999999999999</v>
      </c>
      <c r="N39" s="108" t="s">
        <v>39</v>
      </c>
      <c r="O39" s="109">
        <v>117.91</v>
      </c>
      <c r="P39" s="108" t="s">
        <v>39</v>
      </c>
      <c r="Q39" s="109">
        <v>148.29</v>
      </c>
      <c r="R39" s="108" t="s">
        <v>39</v>
      </c>
      <c r="S39" s="109">
        <v>219.57</v>
      </c>
      <c r="T39" s="108" t="s">
        <v>41</v>
      </c>
    </row>
    <row r="40" spans="2:20" x14ac:dyDescent="0.2">
      <c r="B40" s="106" t="s">
        <v>24</v>
      </c>
      <c r="C40" s="117">
        <v>100</v>
      </c>
      <c r="D40" s="118" t="s">
        <v>39</v>
      </c>
      <c r="E40" s="120">
        <v>110.82</v>
      </c>
      <c r="F40" s="118" t="s">
        <v>39</v>
      </c>
      <c r="G40" s="120">
        <v>99.48</v>
      </c>
      <c r="H40" s="118" t="s">
        <v>39</v>
      </c>
      <c r="I40" s="120">
        <v>101.03</v>
      </c>
      <c r="J40" s="118" t="s">
        <v>39</v>
      </c>
      <c r="K40" s="120">
        <v>106.63</v>
      </c>
      <c r="L40" s="118" t="s">
        <v>39</v>
      </c>
      <c r="M40" s="120">
        <v>106.52</v>
      </c>
      <c r="N40" s="118" t="s">
        <v>39</v>
      </c>
      <c r="O40" s="120">
        <v>101.26</v>
      </c>
      <c r="P40" s="118" t="s">
        <v>39</v>
      </c>
      <c r="Q40" s="120">
        <v>117.66</v>
      </c>
      <c r="R40" s="118" t="s">
        <v>39</v>
      </c>
      <c r="S40" s="120">
        <v>123.94</v>
      </c>
      <c r="T40" s="118" t="s">
        <v>41</v>
      </c>
    </row>
    <row r="41" spans="2:20" x14ac:dyDescent="0.2">
      <c r="B41" s="106" t="s">
        <v>25</v>
      </c>
      <c r="C41" s="110">
        <v>100</v>
      </c>
      <c r="D41" s="108" t="s">
        <v>39</v>
      </c>
      <c r="E41" s="109">
        <v>110.26</v>
      </c>
      <c r="F41" s="108" t="s">
        <v>39</v>
      </c>
      <c r="G41" s="109">
        <v>99.13</v>
      </c>
      <c r="H41" s="108" t="s">
        <v>39</v>
      </c>
      <c r="I41" s="109">
        <v>117.36</v>
      </c>
      <c r="J41" s="108" t="s">
        <v>39</v>
      </c>
      <c r="K41" s="109">
        <v>120.49</v>
      </c>
      <c r="L41" s="108" t="s">
        <v>39</v>
      </c>
      <c r="M41" s="109">
        <v>103.06</v>
      </c>
      <c r="N41" s="108" t="s">
        <v>39</v>
      </c>
      <c r="O41" s="109">
        <v>103.54</v>
      </c>
      <c r="P41" s="108" t="s">
        <v>39</v>
      </c>
      <c r="Q41" s="109">
        <v>155.66999999999999</v>
      </c>
      <c r="R41" s="108" t="s">
        <v>39</v>
      </c>
      <c r="S41" s="109">
        <v>159.81</v>
      </c>
      <c r="T41" s="108" t="s">
        <v>41</v>
      </c>
    </row>
    <row r="42" spans="2:20" x14ac:dyDescent="0.2">
      <c r="B42" s="106" t="s">
        <v>26</v>
      </c>
      <c r="C42" s="117">
        <v>100</v>
      </c>
      <c r="D42" s="118" t="s">
        <v>39</v>
      </c>
      <c r="E42" s="120">
        <v>131.84</v>
      </c>
      <c r="F42" s="118" t="s">
        <v>39</v>
      </c>
      <c r="G42" s="120">
        <v>125.09</v>
      </c>
      <c r="H42" s="118" t="s">
        <v>39</v>
      </c>
      <c r="I42" s="120">
        <v>121.05</v>
      </c>
      <c r="J42" s="118" t="s">
        <v>39</v>
      </c>
      <c r="K42" s="120">
        <v>130.88</v>
      </c>
      <c r="L42" s="118" t="s">
        <v>39</v>
      </c>
      <c r="M42" s="120">
        <v>127.71</v>
      </c>
      <c r="N42" s="118" t="s">
        <v>428</v>
      </c>
      <c r="O42" s="118" t="s">
        <v>36</v>
      </c>
      <c r="P42" s="118" t="s">
        <v>39</v>
      </c>
      <c r="Q42" s="118" t="s">
        <v>36</v>
      </c>
      <c r="R42" s="118" t="s">
        <v>39</v>
      </c>
      <c r="S42" s="118" t="s">
        <v>36</v>
      </c>
      <c r="T42" s="118" t="s">
        <v>39</v>
      </c>
    </row>
    <row r="43" spans="2:20" x14ac:dyDescent="0.2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</row>
    <row r="44" spans="2:20" x14ac:dyDescent="0.2">
      <c r="B44" s="101" t="s">
        <v>139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</row>
    <row r="45" spans="2:20" x14ac:dyDescent="0.2">
      <c r="B45" s="101" t="s">
        <v>36</v>
      </c>
      <c r="C45" s="98" t="s">
        <v>51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</row>
    <row r="46" spans="2:20" x14ac:dyDescent="0.2">
      <c r="B46" s="101" t="s">
        <v>55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</row>
    <row r="47" spans="2:20" x14ac:dyDescent="0.2">
      <c r="B47" s="101" t="s">
        <v>41</v>
      </c>
      <c r="C47" s="98" t="s">
        <v>47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</row>
    <row r="48" spans="2:20" x14ac:dyDescent="0.2">
      <c r="B48" s="101" t="s">
        <v>428</v>
      </c>
      <c r="C48" s="98" t="s">
        <v>429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</row>
    <row r="49" spans="2:20" x14ac:dyDescent="0.2">
      <c r="B49" s="101" t="s">
        <v>40</v>
      </c>
      <c r="C49" s="98" t="s">
        <v>44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</row>
    <row r="52" spans="2:20" x14ac:dyDescent="0.2">
      <c r="B52" s="12" t="s">
        <v>430</v>
      </c>
    </row>
  </sheetData>
  <mergeCells count="9">
    <mergeCell ref="O12:P12"/>
    <mergeCell ref="Q12:R12"/>
    <mergeCell ref="S12:T12"/>
    <mergeCell ref="C12:D12"/>
    <mergeCell ref="E12:F12"/>
    <mergeCell ref="G12:H12"/>
    <mergeCell ref="I12:J12"/>
    <mergeCell ref="K12:L12"/>
    <mergeCell ref="M12:N1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4CC37-16A9-444B-813E-79F26DF9E885}">
  <sheetPr>
    <tabColor theme="4" tint="0.39997558519241921"/>
  </sheetPr>
  <dimension ref="B2:T58"/>
  <sheetViews>
    <sheetView workbookViewId="0"/>
  </sheetViews>
  <sheetFormatPr defaultRowHeight="12.75" x14ac:dyDescent="0.2"/>
  <cols>
    <col min="1" max="16384" width="9.140625" style="167"/>
  </cols>
  <sheetData>
    <row r="2" spans="2:20" x14ac:dyDescent="0.2">
      <c r="B2" s="98" t="s">
        <v>422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2:20" x14ac:dyDescent="0.2">
      <c r="B3" s="98" t="s">
        <v>125</v>
      </c>
      <c r="C3" s="101" t="s">
        <v>423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2:20" x14ac:dyDescent="0.2">
      <c r="B4" s="98" t="s">
        <v>127</v>
      </c>
      <c r="C4" s="98" t="s">
        <v>424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2:20" x14ac:dyDescent="0.2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</row>
    <row r="6" spans="2:20" x14ac:dyDescent="0.2">
      <c r="B6" s="101" t="s">
        <v>128</v>
      </c>
      <c r="C6" s="99"/>
      <c r="D6" s="98" t="s">
        <v>129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</row>
    <row r="7" spans="2:20" x14ac:dyDescent="0.2">
      <c r="B7" s="101" t="s">
        <v>153</v>
      </c>
      <c r="C7" s="99"/>
      <c r="D7" s="98" t="s">
        <v>106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</row>
    <row r="8" spans="2:20" x14ac:dyDescent="0.2">
      <c r="B8" s="101" t="s">
        <v>204</v>
      </c>
      <c r="C8" s="99"/>
      <c r="D8" s="98" t="s">
        <v>107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</row>
    <row r="9" spans="2:20" x14ac:dyDescent="0.2"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</row>
    <row r="10" spans="2:20" x14ac:dyDescent="0.2">
      <c r="B10" s="102" t="s">
        <v>81</v>
      </c>
      <c r="C10" s="196" t="s">
        <v>60</v>
      </c>
      <c r="D10" s="196" t="s">
        <v>39</v>
      </c>
      <c r="E10" s="196" t="s">
        <v>59</v>
      </c>
      <c r="F10" s="196" t="s">
        <v>39</v>
      </c>
      <c r="G10" s="196" t="s">
        <v>58</v>
      </c>
      <c r="H10" s="196" t="s">
        <v>39</v>
      </c>
      <c r="I10" s="196" t="s">
        <v>57</v>
      </c>
      <c r="J10" s="196" t="s">
        <v>39</v>
      </c>
      <c r="K10" s="196" t="s">
        <v>56</v>
      </c>
      <c r="L10" s="196" t="s">
        <v>39</v>
      </c>
      <c r="M10" s="196" t="s">
        <v>108</v>
      </c>
      <c r="N10" s="196" t="s">
        <v>39</v>
      </c>
      <c r="O10" s="196" t="s">
        <v>109</v>
      </c>
      <c r="P10" s="196" t="s">
        <v>39</v>
      </c>
      <c r="Q10" s="196" t="s">
        <v>133</v>
      </c>
      <c r="R10" s="196" t="s">
        <v>39</v>
      </c>
      <c r="S10" s="196" t="s">
        <v>134</v>
      </c>
      <c r="T10" s="196" t="s">
        <v>39</v>
      </c>
    </row>
    <row r="11" spans="2:20" x14ac:dyDescent="0.2">
      <c r="B11" s="103" t="s">
        <v>136</v>
      </c>
      <c r="C11" s="104" t="s">
        <v>39</v>
      </c>
      <c r="D11" s="104" t="s">
        <v>39</v>
      </c>
      <c r="E11" s="104" t="s">
        <v>39</v>
      </c>
      <c r="F11" s="104" t="s">
        <v>39</v>
      </c>
      <c r="G11" s="104" t="s">
        <v>39</v>
      </c>
      <c r="H11" s="104" t="s">
        <v>39</v>
      </c>
      <c r="I11" s="104" t="s">
        <v>39</v>
      </c>
      <c r="J11" s="104" t="s">
        <v>39</v>
      </c>
      <c r="K11" s="104" t="s">
        <v>39</v>
      </c>
      <c r="L11" s="104" t="s">
        <v>39</v>
      </c>
      <c r="M11" s="104" t="s">
        <v>39</v>
      </c>
      <c r="N11" s="104" t="s">
        <v>39</v>
      </c>
      <c r="O11" s="104" t="s">
        <v>39</v>
      </c>
      <c r="P11" s="104" t="s">
        <v>39</v>
      </c>
      <c r="Q11" s="104" t="s">
        <v>39</v>
      </c>
      <c r="R11" s="104" t="s">
        <v>39</v>
      </c>
      <c r="S11" s="104" t="s">
        <v>39</v>
      </c>
      <c r="T11" s="104" t="s">
        <v>39</v>
      </c>
    </row>
    <row r="12" spans="2:20" x14ac:dyDescent="0.2">
      <c r="B12" s="106" t="s">
        <v>110</v>
      </c>
      <c r="C12" s="108">
        <v>100</v>
      </c>
      <c r="D12" s="108" t="s">
        <v>39</v>
      </c>
      <c r="E12" s="108" t="s">
        <v>36</v>
      </c>
      <c r="F12" s="108" t="s">
        <v>39</v>
      </c>
      <c r="G12" s="109">
        <v>102.51</v>
      </c>
      <c r="H12" s="108" t="s">
        <v>39</v>
      </c>
      <c r="I12" s="109">
        <v>104.23</v>
      </c>
      <c r="J12" s="108" t="s">
        <v>39</v>
      </c>
      <c r="K12" s="109">
        <v>128.33000000000001</v>
      </c>
      <c r="L12" s="108" t="s">
        <v>39</v>
      </c>
      <c r="M12" s="109">
        <v>120.49</v>
      </c>
      <c r="N12" s="108" t="s">
        <v>39</v>
      </c>
      <c r="O12" s="109">
        <v>116.09</v>
      </c>
      <c r="P12" s="108" t="s">
        <v>39</v>
      </c>
      <c r="Q12" s="109">
        <v>132.87</v>
      </c>
      <c r="R12" s="108" t="s">
        <v>39</v>
      </c>
      <c r="S12" s="110">
        <v>159.80000000000001</v>
      </c>
      <c r="T12" s="108" t="s">
        <v>39</v>
      </c>
    </row>
    <row r="13" spans="2:20" x14ac:dyDescent="0.2">
      <c r="B13" s="106" t="s">
        <v>0</v>
      </c>
      <c r="C13" s="117">
        <v>100</v>
      </c>
      <c r="D13" s="118" t="s">
        <v>39</v>
      </c>
      <c r="E13" s="120">
        <v>113.03</v>
      </c>
      <c r="F13" s="118" t="s">
        <v>39</v>
      </c>
      <c r="G13" s="120">
        <v>111.06</v>
      </c>
      <c r="H13" s="118" t="s">
        <v>39</v>
      </c>
      <c r="I13" s="120">
        <v>111.24</v>
      </c>
      <c r="J13" s="118" t="s">
        <v>39</v>
      </c>
      <c r="K13" s="120">
        <v>119.71</v>
      </c>
      <c r="L13" s="118" t="s">
        <v>39</v>
      </c>
      <c r="M13" s="120">
        <v>122.43</v>
      </c>
      <c r="N13" s="118" t="s">
        <v>39</v>
      </c>
      <c r="O13" s="120">
        <v>118.36</v>
      </c>
      <c r="P13" s="118" t="s">
        <v>39</v>
      </c>
      <c r="Q13" s="120">
        <v>131.08000000000001</v>
      </c>
      <c r="R13" s="118" t="s">
        <v>39</v>
      </c>
      <c r="S13" s="120">
        <v>161.13999999999999</v>
      </c>
      <c r="T13" s="118" t="s">
        <v>39</v>
      </c>
    </row>
    <row r="14" spans="2:20" x14ac:dyDescent="0.2">
      <c r="B14" s="106" t="s">
        <v>1</v>
      </c>
      <c r="C14" s="110">
        <v>100</v>
      </c>
      <c r="D14" s="108" t="s">
        <v>39</v>
      </c>
      <c r="E14" s="110">
        <v>107.6</v>
      </c>
      <c r="F14" s="108" t="s">
        <v>39</v>
      </c>
      <c r="G14" s="109">
        <v>110.13</v>
      </c>
      <c r="H14" s="108" t="s">
        <v>39</v>
      </c>
      <c r="I14" s="109">
        <v>109.31</v>
      </c>
      <c r="J14" s="108" t="s">
        <v>39</v>
      </c>
      <c r="K14" s="109">
        <v>149.63999999999999</v>
      </c>
      <c r="L14" s="108" t="s">
        <v>39</v>
      </c>
      <c r="M14" s="109">
        <v>134.85</v>
      </c>
      <c r="N14" s="108" t="s">
        <v>39</v>
      </c>
      <c r="O14" s="109">
        <v>124.94</v>
      </c>
      <c r="P14" s="108" t="s">
        <v>39</v>
      </c>
      <c r="Q14" s="109">
        <v>159.81</v>
      </c>
      <c r="R14" s="108" t="s">
        <v>39</v>
      </c>
      <c r="S14" s="109">
        <v>201.72</v>
      </c>
      <c r="T14" s="108" t="s">
        <v>39</v>
      </c>
    </row>
    <row r="15" spans="2:20" x14ac:dyDescent="0.2">
      <c r="B15" s="106" t="s">
        <v>2</v>
      </c>
      <c r="C15" s="155">
        <v>100</v>
      </c>
      <c r="D15" s="118" t="s">
        <v>39</v>
      </c>
      <c r="E15" s="120">
        <v>111.2</v>
      </c>
      <c r="F15" s="118" t="s">
        <v>39</v>
      </c>
      <c r="G15" s="120">
        <v>116.3</v>
      </c>
      <c r="H15" s="118" t="s">
        <v>39</v>
      </c>
      <c r="I15" s="120">
        <v>112.9</v>
      </c>
      <c r="J15" s="118" t="s">
        <v>39</v>
      </c>
      <c r="K15" s="120">
        <v>161.19999999999999</v>
      </c>
      <c r="L15" s="118" t="s">
        <v>39</v>
      </c>
      <c r="M15" s="120">
        <v>151.30000000000001</v>
      </c>
      <c r="N15" s="118" t="s">
        <v>39</v>
      </c>
      <c r="O15" s="120">
        <v>137.69999999999999</v>
      </c>
      <c r="P15" s="118" t="s">
        <v>39</v>
      </c>
      <c r="Q15" s="120">
        <v>161.1</v>
      </c>
      <c r="R15" s="118" t="s">
        <v>39</v>
      </c>
      <c r="S15" s="120">
        <v>217.1</v>
      </c>
      <c r="T15" s="118" t="s">
        <v>39</v>
      </c>
    </row>
    <row r="16" spans="2:20" x14ac:dyDescent="0.2">
      <c r="B16" s="106" t="s">
        <v>3</v>
      </c>
      <c r="C16" s="156">
        <v>100</v>
      </c>
      <c r="D16" s="108" t="s">
        <v>39</v>
      </c>
      <c r="E16" s="109">
        <v>107.3</v>
      </c>
      <c r="F16" s="108" t="s">
        <v>39</v>
      </c>
      <c r="G16" s="109">
        <v>104.3</v>
      </c>
      <c r="H16" s="108" t="s">
        <v>39</v>
      </c>
      <c r="I16" s="109">
        <v>102.5</v>
      </c>
      <c r="J16" s="108" t="s">
        <v>39</v>
      </c>
      <c r="K16" s="109">
        <v>106.8</v>
      </c>
      <c r="L16" s="108" t="s">
        <v>39</v>
      </c>
      <c r="M16" s="109">
        <v>104.4</v>
      </c>
      <c r="N16" s="108" t="s">
        <v>39</v>
      </c>
      <c r="O16" s="109">
        <v>103.5</v>
      </c>
      <c r="P16" s="108" t="s">
        <v>39</v>
      </c>
      <c r="Q16" s="109">
        <v>111.9</v>
      </c>
      <c r="R16" s="108" t="s">
        <v>39</v>
      </c>
      <c r="S16" s="109">
        <v>122.2</v>
      </c>
      <c r="T16" s="108" t="s">
        <v>39</v>
      </c>
    </row>
    <row r="17" spans="2:20" x14ac:dyDescent="0.2">
      <c r="B17" s="106" t="s">
        <v>35</v>
      </c>
      <c r="C17" s="155">
        <v>100</v>
      </c>
      <c r="D17" s="118" t="s">
        <v>39</v>
      </c>
      <c r="E17" s="120">
        <v>110.8</v>
      </c>
      <c r="F17" s="118" t="s">
        <v>39</v>
      </c>
      <c r="G17" s="120">
        <v>105.8</v>
      </c>
      <c r="H17" s="118" t="s">
        <v>39</v>
      </c>
      <c r="I17" s="120">
        <v>107.2</v>
      </c>
      <c r="J17" s="118" t="s">
        <v>39</v>
      </c>
      <c r="K17" s="120">
        <v>128.80000000000001</v>
      </c>
      <c r="L17" s="118" t="s">
        <v>39</v>
      </c>
      <c r="M17" s="120">
        <v>117.6</v>
      </c>
      <c r="N17" s="118" t="s">
        <v>39</v>
      </c>
      <c r="O17" s="155">
        <v>118</v>
      </c>
      <c r="P17" s="118" t="s">
        <v>39</v>
      </c>
      <c r="Q17" s="120">
        <v>135.1</v>
      </c>
      <c r="R17" s="118" t="s">
        <v>39</v>
      </c>
      <c r="S17" s="120">
        <v>159.6</v>
      </c>
      <c r="T17" s="118" t="s">
        <v>39</v>
      </c>
    </row>
    <row r="18" spans="2:20" x14ac:dyDescent="0.2">
      <c r="B18" s="106" t="s">
        <v>4</v>
      </c>
      <c r="C18" s="108" t="s">
        <v>36</v>
      </c>
      <c r="D18" s="108" t="s">
        <v>39</v>
      </c>
      <c r="E18" s="109">
        <v>116.74</v>
      </c>
      <c r="F18" s="108" t="s">
        <v>39</v>
      </c>
      <c r="G18" s="109">
        <v>133.83000000000001</v>
      </c>
      <c r="H18" s="108" t="s">
        <v>39</v>
      </c>
      <c r="I18" s="109">
        <v>127.51</v>
      </c>
      <c r="J18" s="108" t="s">
        <v>39</v>
      </c>
      <c r="K18" s="109">
        <v>163.04</v>
      </c>
      <c r="L18" s="108" t="s">
        <v>39</v>
      </c>
      <c r="M18" s="109">
        <v>124.65</v>
      </c>
      <c r="N18" s="108" t="s">
        <v>39</v>
      </c>
      <c r="O18" s="109">
        <v>153.88999999999999</v>
      </c>
      <c r="P18" s="108" t="s">
        <v>39</v>
      </c>
      <c r="Q18" s="109">
        <v>220.43</v>
      </c>
      <c r="R18" s="108" t="s">
        <v>39</v>
      </c>
      <c r="S18" s="109">
        <v>221.68</v>
      </c>
      <c r="T18" s="108" t="s">
        <v>39</v>
      </c>
    </row>
    <row r="19" spans="2:20" x14ac:dyDescent="0.2">
      <c r="B19" s="106" t="s">
        <v>5</v>
      </c>
      <c r="C19" s="118" t="s">
        <v>36</v>
      </c>
      <c r="D19" s="118" t="s">
        <v>39</v>
      </c>
      <c r="E19" s="118" t="s">
        <v>36</v>
      </c>
      <c r="F19" s="118" t="s">
        <v>39</v>
      </c>
      <c r="G19" s="120">
        <v>105.7</v>
      </c>
      <c r="H19" s="118" t="s">
        <v>39</v>
      </c>
      <c r="I19" s="120">
        <v>105.8</v>
      </c>
      <c r="J19" s="118" t="s">
        <v>39</v>
      </c>
      <c r="K19" s="120">
        <v>117.1</v>
      </c>
      <c r="L19" s="118" t="s">
        <v>39</v>
      </c>
      <c r="M19" s="120">
        <v>109.5</v>
      </c>
      <c r="N19" s="118" t="s">
        <v>39</v>
      </c>
      <c r="O19" s="120">
        <v>108.1</v>
      </c>
      <c r="P19" s="118" t="s">
        <v>39</v>
      </c>
      <c r="Q19" s="120">
        <v>106.7</v>
      </c>
      <c r="R19" s="118" t="s">
        <v>39</v>
      </c>
      <c r="S19" s="120">
        <v>116.8</v>
      </c>
      <c r="T19" s="118" t="s">
        <v>39</v>
      </c>
    </row>
    <row r="20" spans="2:20" x14ac:dyDescent="0.2">
      <c r="B20" s="106" t="s">
        <v>6</v>
      </c>
      <c r="C20" s="110">
        <v>100</v>
      </c>
      <c r="D20" s="108" t="s">
        <v>39</v>
      </c>
      <c r="E20" s="109">
        <v>104.35</v>
      </c>
      <c r="F20" s="108" t="s">
        <v>39</v>
      </c>
      <c r="G20" s="109">
        <v>99.86</v>
      </c>
      <c r="H20" s="108" t="s">
        <v>39</v>
      </c>
      <c r="I20" s="109">
        <v>110.29</v>
      </c>
      <c r="J20" s="108" t="s">
        <v>39</v>
      </c>
      <c r="K20" s="110">
        <v>123.8</v>
      </c>
      <c r="L20" s="108" t="s">
        <v>39</v>
      </c>
      <c r="M20" s="109">
        <v>110.87</v>
      </c>
      <c r="N20" s="108" t="s">
        <v>39</v>
      </c>
      <c r="O20" s="109">
        <v>113.94</v>
      </c>
      <c r="P20" s="108" t="s">
        <v>39</v>
      </c>
      <c r="Q20" s="109">
        <v>136.16</v>
      </c>
      <c r="R20" s="108" t="s">
        <v>39</v>
      </c>
      <c r="S20" s="109">
        <v>155.51</v>
      </c>
      <c r="T20" s="108" t="s">
        <v>39</v>
      </c>
    </row>
    <row r="21" spans="2:20" x14ac:dyDescent="0.2">
      <c r="B21" s="106" t="s">
        <v>7</v>
      </c>
      <c r="C21" s="118" t="s">
        <v>36</v>
      </c>
      <c r="D21" s="118" t="s">
        <v>39</v>
      </c>
      <c r="E21" s="120">
        <v>116.76</v>
      </c>
      <c r="F21" s="118" t="s">
        <v>39</v>
      </c>
      <c r="G21" s="120">
        <v>114.32</v>
      </c>
      <c r="H21" s="118" t="s">
        <v>39</v>
      </c>
      <c r="I21" s="120">
        <v>117.59</v>
      </c>
      <c r="J21" s="118" t="s">
        <v>39</v>
      </c>
      <c r="K21" s="120">
        <v>131.13999999999999</v>
      </c>
      <c r="L21" s="118" t="s">
        <v>39</v>
      </c>
      <c r="M21" s="120">
        <v>129.41999999999999</v>
      </c>
      <c r="N21" s="118" t="s">
        <v>39</v>
      </c>
      <c r="O21" s="120">
        <v>129.74</v>
      </c>
      <c r="P21" s="118" t="s">
        <v>39</v>
      </c>
      <c r="Q21" s="120">
        <v>144.53</v>
      </c>
      <c r="R21" s="118" t="s">
        <v>39</v>
      </c>
      <c r="S21" s="120">
        <v>172.44</v>
      </c>
      <c r="T21" s="118" t="s">
        <v>39</v>
      </c>
    </row>
    <row r="22" spans="2:20" x14ac:dyDescent="0.2">
      <c r="B22" s="106" t="s">
        <v>8</v>
      </c>
      <c r="C22" s="108" t="s">
        <v>36</v>
      </c>
      <c r="D22" s="108" t="s">
        <v>39</v>
      </c>
      <c r="E22" s="109">
        <v>103.44</v>
      </c>
      <c r="F22" s="108" t="s">
        <v>39</v>
      </c>
      <c r="G22" s="109">
        <v>100.44</v>
      </c>
      <c r="H22" s="108" t="s">
        <v>39</v>
      </c>
      <c r="I22" s="109">
        <v>98.38</v>
      </c>
      <c r="J22" s="108" t="s">
        <v>39</v>
      </c>
      <c r="K22" s="109">
        <v>113.76</v>
      </c>
      <c r="L22" s="108" t="s">
        <v>39</v>
      </c>
      <c r="M22" s="110">
        <v>111.5</v>
      </c>
      <c r="N22" s="108" t="s">
        <v>39</v>
      </c>
      <c r="O22" s="110">
        <v>112.3</v>
      </c>
      <c r="P22" s="108" t="s">
        <v>39</v>
      </c>
      <c r="Q22" s="109">
        <v>118.74</v>
      </c>
      <c r="R22" s="108" t="s">
        <v>39</v>
      </c>
      <c r="S22" s="110">
        <v>139.1</v>
      </c>
      <c r="T22" s="108" t="s">
        <v>39</v>
      </c>
    </row>
    <row r="23" spans="2:20" x14ac:dyDescent="0.2">
      <c r="B23" s="106" t="s">
        <v>9</v>
      </c>
      <c r="C23" s="118" t="s">
        <v>36</v>
      </c>
      <c r="D23" s="118" t="s">
        <v>50</v>
      </c>
      <c r="E23" s="120">
        <v>110.54</v>
      </c>
      <c r="F23" s="118" t="s">
        <v>39</v>
      </c>
      <c r="G23" s="120">
        <v>114.46</v>
      </c>
      <c r="H23" s="118" t="s">
        <v>39</v>
      </c>
      <c r="I23" s="120">
        <v>121.74</v>
      </c>
      <c r="J23" s="118" t="s">
        <v>39</v>
      </c>
      <c r="K23" s="117">
        <v>127.5</v>
      </c>
      <c r="L23" s="118" t="s">
        <v>39</v>
      </c>
      <c r="M23" s="120">
        <v>115.96</v>
      </c>
      <c r="N23" s="118" t="s">
        <v>39</v>
      </c>
      <c r="O23" s="117">
        <v>119.9</v>
      </c>
      <c r="P23" s="118" t="s">
        <v>39</v>
      </c>
      <c r="Q23" s="120">
        <v>145.94999999999999</v>
      </c>
      <c r="R23" s="118" t="s">
        <v>39</v>
      </c>
      <c r="S23" s="120">
        <v>186.92</v>
      </c>
      <c r="T23" s="118" t="s">
        <v>39</v>
      </c>
    </row>
    <row r="24" spans="2:20" x14ac:dyDescent="0.2">
      <c r="B24" s="106" t="s">
        <v>10</v>
      </c>
      <c r="C24" s="156">
        <v>100</v>
      </c>
      <c r="D24" s="108" t="s">
        <v>39</v>
      </c>
      <c r="E24" s="109">
        <v>106.1</v>
      </c>
      <c r="F24" s="108" t="s">
        <v>39</v>
      </c>
      <c r="G24" s="109">
        <v>106.1</v>
      </c>
      <c r="H24" s="108" t="s">
        <v>39</v>
      </c>
      <c r="I24" s="109">
        <v>106.1</v>
      </c>
      <c r="J24" s="108" t="s">
        <v>39</v>
      </c>
      <c r="K24" s="109">
        <v>113.8</v>
      </c>
      <c r="L24" s="108" t="s">
        <v>39</v>
      </c>
      <c r="M24" s="109">
        <v>115.1</v>
      </c>
      <c r="N24" s="108" t="s">
        <v>39</v>
      </c>
      <c r="O24" s="109">
        <v>113.6</v>
      </c>
      <c r="P24" s="108" t="s">
        <v>39</v>
      </c>
      <c r="Q24" s="109">
        <v>123.6</v>
      </c>
      <c r="R24" s="108" t="s">
        <v>39</v>
      </c>
      <c r="S24" s="109">
        <v>152.69999999999999</v>
      </c>
      <c r="T24" s="108" t="s">
        <v>39</v>
      </c>
    </row>
    <row r="25" spans="2:20" x14ac:dyDescent="0.2">
      <c r="B25" s="106" t="s">
        <v>11</v>
      </c>
      <c r="C25" s="118" t="s">
        <v>36</v>
      </c>
      <c r="D25" s="118" t="s">
        <v>39</v>
      </c>
      <c r="E25" s="120">
        <v>97.17</v>
      </c>
      <c r="F25" s="118" t="s">
        <v>39</v>
      </c>
      <c r="G25" s="120">
        <v>86.37</v>
      </c>
      <c r="H25" s="118" t="s">
        <v>39</v>
      </c>
      <c r="I25" s="117">
        <v>125.5</v>
      </c>
      <c r="J25" s="118" t="s">
        <v>39</v>
      </c>
      <c r="K25" s="120">
        <v>125.52</v>
      </c>
      <c r="L25" s="118" t="s">
        <v>39</v>
      </c>
      <c r="M25" s="120">
        <v>107.16</v>
      </c>
      <c r="N25" s="118" t="s">
        <v>39</v>
      </c>
      <c r="O25" s="120">
        <v>93.05</v>
      </c>
      <c r="P25" s="118" t="s">
        <v>39</v>
      </c>
      <c r="Q25" s="120">
        <v>154.05000000000001</v>
      </c>
      <c r="R25" s="118" t="s">
        <v>39</v>
      </c>
      <c r="S25" s="120">
        <v>143.96</v>
      </c>
      <c r="T25" s="118" t="s">
        <v>39</v>
      </c>
    </row>
    <row r="26" spans="2:20" x14ac:dyDescent="0.2">
      <c r="B26" s="106" t="s">
        <v>12</v>
      </c>
      <c r="C26" s="110">
        <v>100</v>
      </c>
      <c r="D26" s="108" t="s">
        <v>39</v>
      </c>
      <c r="E26" s="109">
        <v>110.01</v>
      </c>
      <c r="F26" s="108" t="s">
        <v>39</v>
      </c>
      <c r="G26" s="109">
        <v>110.67</v>
      </c>
      <c r="H26" s="108" t="s">
        <v>39</v>
      </c>
      <c r="I26" s="109">
        <v>110.44</v>
      </c>
      <c r="J26" s="108" t="s">
        <v>39</v>
      </c>
      <c r="K26" s="109">
        <v>138.72</v>
      </c>
      <c r="L26" s="108" t="s">
        <v>39</v>
      </c>
      <c r="M26" s="109">
        <v>118.63</v>
      </c>
      <c r="N26" s="108" t="s">
        <v>39</v>
      </c>
      <c r="O26" s="109">
        <v>134.63</v>
      </c>
      <c r="P26" s="108" t="s">
        <v>39</v>
      </c>
      <c r="Q26" s="109">
        <v>169.61</v>
      </c>
      <c r="R26" s="108" t="s">
        <v>39</v>
      </c>
      <c r="S26" s="109">
        <v>181.77</v>
      </c>
      <c r="T26" s="108" t="s">
        <v>39</v>
      </c>
    </row>
    <row r="27" spans="2:20" x14ac:dyDescent="0.2">
      <c r="B27" s="106" t="s">
        <v>13</v>
      </c>
      <c r="C27" s="117">
        <v>100</v>
      </c>
      <c r="D27" s="118" t="s">
        <v>39</v>
      </c>
      <c r="E27" s="120">
        <v>121.71</v>
      </c>
      <c r="F27" s="118" t="s">
        <v>39</v>
      </c>
      <c r="G27" s="120">
        <v>113.06</v>
      </c>
      <c r="H27" s="118" t="s">
        <v>39</v>
      </c>
      <c r="I27" s="120">
        <v>120.34</v>
      </c>
      <c r="J27" s="118" t="s">
        <v>39</v>
      </c>
      <c r="K27" s="120">
        <v>167.09</v>
      </c>
      <c r="L27" s="118" t="s">
        <v>39</v>
      </c>
      <c r="M27" s="117">
        <v>133</v>
      </c>
      <c r="N27" s="118" t="s">
        <v>39</v>
      </c>
      <c r="O27" s="120">
        <v>160.02000000000001</v>
      </c>
      <c r="P27" s="118" t="s">
        <v>39</v>
      </c>
      <c r="Q27" s="120">
        <v>237.47</v>
      </c>
      <c r="R27" s="118" t="s">
        <v>39</v>
      </c>
      <c r="S27" s="120">
        <v>247.58</v>
      </c>
      <c r="T27" s="118" t="s">
        <v>39</v>
      </c>
    </row>
    <row r="28" spans="2:20" x14ac:dyDescent="0.2">
      <c r="B28" s="106" t="s">
        <v>15</v>
      </c>
      <c r="C28" s="110">
        <v>100</v>
      </c>
      <c r="D28" s="108" t="s">
        <v>39</v>
      </c>
      <c r="E28" s="109">
        <v>112.94</v>
      </c>
      <c r="F28" s="108" t="s">
        <v>39</v>
      </c>
      <c r="G28" s="109">
        <v>112.42</v>
      </c>
      <c r="H28" s="108" t="s">
        <v>39</v>
      </c>
      <c r="I28" s="109">
        <v>113.89</v>
      </c>
      <c r="J28" s="108" t="s">
        <v>39</v>
      </c>
      <c r="K28" s="109">
        <v>126.96</v>
      </c>
      <c r="L28" s="108" t="s">
        <v>39</v>
      </c>
      <c r="M28" s="109">
        <v>126.87</v>
      </c>
      <c r="N28" s="108" t="s">
        <v>39</v>
      </c>
      <c r="O28" s="109">
        <v>125.33</v>
      </c>
      <c r="P28" s="108" t="s">
        <v>39</v>
      </c>
      <c r="Q28" s="109">
        <v>136.59</v>
      </c>
      <c r="R28" s="108" t="s">
        <v>39</v>
      </c>
      <c r="S28" s="109">
        <v>159.01</v>
      </c>
      <c r="T28" s="108" t="s">
        <v>39</v>
      </c>
    </row>
    <row r="29" spans="2:20" x14ac:dyDescent="0.2">
      <c r="B29" s="106" t="s">
        <v>16</v>
      </c>
      <c r="C29" s="117">
        <v>100</v>
      </c>
      <c r="D29" s="118" t="s">
        <v>39</v>
      </c>
      <c r="E29" s="120">
        <v>122.11</v>
      </c>
      <c r="F29" s="118" t="s">
        <v>39</v>
      </c>
      <c r="G29" s="120">
        <v>117.25</v>
      </c>
      <c r="H29" s="118" t="s">
        <v>39</v>
      </c>
      <c r="I29" s="120">
        <v>130.99</v>
      </c>
      <c r="J29" s="118" t="s">
        <v>39</v>
      </c>
      <c r="K29" s="120">
        <v>179.65</v>
      </c>
      <c r="L29" s="118" t="s">
        <v>39</v>
      </c>
      <c r="M29" s="120">
        <v>171.44</v>
      </c>
      <c r="N29" s="118" t="s">
        <v>39</v>
      </c>
      <c r="O29" s="120">
        <v>173.96</v>
      </c>
      <c r="P29" s="118" t="s">
        <v>39</v>
      </c>
      <c r="Q29" s="120">
        <v>221.15</v>
      </c>
      <c r="R29" s="118" t="s">
        <v>39</v>
      </c>
      <c r="S29" s="120">
        <v>290.62</v>
      </c>
      <c r="T29" s="118" t="s">
        <v>39</v>
      </c>
    </row>
    <row r="30" spans="2:20" x14ac:dyDescent="0.2">
      <c r="B30" s="106" t="s">
        <v>17</v>
      </c>
      <c r="C30" s="108" t="s">
        <v>36</v>
      </c>
      <c r="D30" s="108" t="s">
        <v>39</v>
      </c>
      <c r="E30" s="109">
        <v>112.63</v>
      </c>
      <c r="F30" s="108" t="s">
        <v>39</v>
      </c>
      <c r="G30" s="110">
        <v>111.8</v>
      </c>
      <c r="H30" s="108" t="s">
        <v>39</v>
      </c>
      <c r="I30" s="110">
        <v>104.2</v>
      </c>
      <c r="J30" s="108" t="s">
        <v>39</v>
      </c>
      <c r="K30" s="109">
        <v>109.57</v>
      </c>
      <c r="L30" s="108" t="s">
        <v>39</v>
      </c>
      <c r="M30" s="109">
        <v>101.69</v>
      </c>
      <c r="N30" s="108" t="s">
        <v>39</v>
      </c>
      <c r="O30" s="109">
        <v>105.42</v>
      </c>
      <c r="P30" s="108" t="s">
        <v>39</v>
      </c>
      <c r="Q30" s="109">
        <v>115.06</v>
      </c>
      <c r="R30" s="108" t="s">
        <v>39</v>
      </c>
      <c r="S30" s="109">
        <v>125.32</v>
      </c>
      <c r="T30" s="108" t="s">
        <v>39</v>
      </c>
    </row>
    <row r="31" spans="2:20" x14ac:dyDescent="0.2">
      <c r="B31" s="106" t="s">
        <v>14</v>
      </c>
      <c r="C31" s="117">
        <v>100</v>
      </c>
      <c r="D31" s="118" t="s">
        <v>39</v>
      </c>
      <c r="E31" s="120">
        <v>113.39</v>
      </c>
      <c r="F31" s="118" t="s">
        <v>39</v>
      </c>
      <c r="G31" s="120">
        <v>117.38</v>
      </c>
      <c r="H31" s="118" t="s">
        <v>39</v>
      </c>
      <c r="I31" s="120">
        <v>117.93</v>
      </c>
      <c r="J31" s="118" t="s">
        <v>39</v>
      </c>
      <c r="K31" s="120">
        <v>136.21</v>
      </c>
      <c r="L31" s="118" t="s">
        <v>39</v>
      </c>
      <c r="M31" s="120">
        <v>128.87</v>
      </c>
      <c r="N31" s="118" t="s">
        <v>39</v>
      </c>
      <c r="O31" s="120">
        <v>122.84</v>
      </c>
      <c r="P31" s="118" t="s">
        <v>39</v>
      </c>
      <c r="Q31" s="120">
        <v>135.75</v>
      </c>
      <c r="R31" s="118" t="s">
        <v>39</v>
      </c>
      <c r="S31" s="120">
        <v>156.61000000000001</v>
      </c>
      <c r="T31" s="118" t="s">
        <v>39</v>
      </c>
    </row>
    <row r="32" spans="2:20" x14ac:dyDescent="0.2">
      <c r="B32" s="106" t="s">
        <v>18</v>
      </c>
      <c r="C32" s="110">
        <v>100</v>
      </c>
      <c r="D32" s="108" t="s">
        <v>39</v>
      </c>
      <c r="E32" s="109">
        <v>105.83</v>
      </c>
      <c r="F32" s="108" t="s">
        <v>39</v>
      </c>
      <c r="G32" s="109">
        <v>107.06</v>
      </c>
      <c r="H32" s="108" t="s">
        <v>39</v>
      </c>
      <c r="I32" s="109">
        <v>107.21</v>
      </c>
      <c r="J32" s="108" t="s">
        <v>39</v>
      </c>
      <c r="K32" s="110">
        <v>120.7</v>
      </c>
      <c r="L32" s="108" t="s">
        <v>39</v>
      </c>
      <c r="M32" s="109">
        <v>115.27</v>
      </c>
      <c r="N32" s="108" t="s">
        <v>39</v>
      </c>
      <c r="O32" s="109">
        <v>113.08</v>
      </c>
      <c r="P32" s="108" t="s">
        <v>39</v>
      </c>
      <c r="Q32" s="109">
        <v>126.51</v>
      </c>
      <c r="R32" s="108" t="s">
        <v>39</v>
      </c>
      <c r="S32" s="109">
        <v>153.47</v>
      </c>
      <c r="T32" s="108" t="s">
        <v>39</v>
      </c>
    </row>
    <row r="33" spans="2:20" x14ac:dyDescent="0.2">
      <c r="B33" s="106" t="s">
        <v>19</v>
      </c>
      <c r="C33" s="155">
        <v>100</v>
      </c>
      <c r="D33" s="118" t="s">
        <v>39</v>
      </c>
      <c r="E33" s="120">
        <v>114.5</v>
      </c>
      <c r="F33" s="118" t="s">
        <v>39</v>
      </c>
      <c r="G33" s="120">
        <v>109.2</v>
      </c>
      <c r="H33" s="118" t="s">
        <v>39</v>
      </c>
      <c r="I33" s="155">
        <v>119</v>
      </c>
      <c r="J33" s="118" t="s">
        <v>39</v>
      </c>
      <c r="K33" s="120">
        <v>205.2</v>
      </c>
      <c r="L33" s="118" t="s">
        <v>39</v>
      </c>
      <c r="M33" s="120">
        <v>174.2</v>
      </c>
      <c r="N33" s="118" t="s">
        <v>39</v>
      </c>
      <c r="O33" s="120">
        <v>154.6</v>
      </c>
      <c r="P33" s="118" t="s">
        <v>39</v>
      </c>
      <c r="Q33" s="120">
        <v>181.4</v>
      </c>
      <c r="R33" s="118" t="s">
        <v>39</v>
      </c>
      <c r="S33" s="120">
        <v>231.9</v>
      </c>
      <c r="T33" s="118" t="s">
        <v>39</v>
      </c>
    </row>
    <row r="34" spans="2:20" x14ac:dyDescent="0.2">
      <c r="B34" s="106" t="s">
        <v>20</v>
      </c>
      <c r="C34" s="110">
        <v>100</v>
      </c>
      <c r="D34" s="108" t="s">
        <v>39</v>
      </c>
      <c r="E34" s="109">
        <v>126.16</v>
      </c>
      <c r="F34" s="108" t="s">
        <v>39</v>
      </c>
      <c r="G34" s="109">
        <v>119.38</v>
      </c>
      <c r="H34" s="108" t="s">
        <v>39</v>
      </c>
      <c r="I34" s="109">
        <v>114.05</v>
      </c>
      <c r="J34" s="108" t="s">
        <v>39</v>
      </c>
      <c r="K34" s="109">
        <v>131.07</v>
      </c>
      <c r="L34" s="108" t="s">
        <v>39</v>
      </c>
      <c r="M34" s="109">
        <v>126.19</v>
      </c>
      <c r="N34" s="108" t="s">
        <v>39</v>
      </c>
      <c r="O34" s="109">
        <v>125.27</v>
      </c>
      <c r="P34" s="108" t="s">
        <v>39</v>
      </c>
      <c r="Q34" s="110">
        <v>146.30000000000001</v>
      </c>
      <c r="R34" s="108" t="s">
        <v>39</v>
      </c>
      <c r="S34" s="109">
        <v>180.21</v>
      </c>
      <c r="T34" s="108" t="s">
        <v>39</v>
      </c>
    </row>
    <row r="35" spans="2:20" x14ac:dyDescent="0.2">
      <c r="B35" s="106" t="s">
        <v>21</v>
      </c>
      <c r="C35" s="118" t="s">
        <v>36</v>
      </c>
      <c r="D35" s="118" t="s">
        <v>39</v>
      </c>
      <c r="E35" s="118" t="s">
        <v>36</v>
      </c>
      <c r="F35" s="118" t="s">
        <v>39</v>
      </c>
      <c r="G35" s="120">
        <v>113.76</v>
      </c>
      <c r="H35" s="118" t="s">
        <v>39</v>
      </c>
      <c r="I35" s="120">
        <v>116.57</v>
      </c>
      <c r="J35" s="118" t="s">
        <v>39</v>
      </c>
      <c r="K35" s="120">
        <v>177.19</v>
      </c>
      <c r="L35" s="118" t="s">
        <v>39</v>
      </c>
      <c r="M35" s="120">
        <v>165.68</v>
      </c>
      <c r="N35" s="118" t="s">
        <v>39</v>
      </c>
      <c r="O35" s="120">
        <v>133.86000000000001</v>
      </c>
      <c r="P35" s="118" t="s">
        <v>39</v>
      </c>
      <c r="Q35" s="120">
        <v>184.34</v>
      </c>
      <c r="R35" s="118" t="s">
        <v>39</v>
      </c>
      <c r="S35" s="120">
        <v>228.32</v>
      </c>
      <c r="T35" s="118" t="s">
        <v>39</v>
      </c>
    </row>
    <row r="36" spans="2:20" x14ac:dyDescent="0.2">
      <c r="B36" s="106" t="s">
        <v>22</v>
      </c>
      <c r="C36" s="110">
        <v>100</v>
      </c>
      <c r="D36" s="108" t="s">
        <v>39</v>
      </c>
      <c r="E36" s="109">
        <v>115.53</v>
      </c>
      <c r="F36" s="108" t="s">
        <v>39</v>
      </c>
      <c r="G36" s="109">
        <v>115.42</v>
      </c>
      <c r="H36" s="108" t="s">
        <v>39</v>
      </c>
      <c r="I36" s="109">
        <v>117.16</v>
      </c>
      <c r="J36" s="108" t="s">
        <v>39</v>
      </c>
      <c r="K36" s="109">
        <v>146.62</v>
      </c>
      <c r="L36" s="108" t="s">
        <v>39</v>
      </c>
      <c r="M36" s="109">
        <v>132.38999999999999</v>
      </c>
      <c r="N36" s="108" t="s">
        <v>39</v>
      </c>
      <c r="O36" s="109">
        <v>144.94999999999999</v>
      </c>
      <c r="P36" s="108" t="s">
        <v>39</v>
      </c>
      <c r="Q36" s="109">
        <v>164.31</v>
      </c>
      <c r="R36" s="108" t="s">
        <v>39</v>
      </c>
      <c r="S36" s="109">
        <v>211.39</v>
      </c>
      <c r="T36" s="108" t="s">
        <v>39</v>
      </c>
    </row>
    <row r="37" spans="2:20" x14ac:dyDescent="0.2">
      <c r="B37" s="106" t="s">
        <v>23</v>
      </c>
      <c r="C37" s="118" t="s">
        <v>36</v>
      </c>
      <c r="D37" s="118" t="s">
        <v>39</v>
      </c>
      <c r="E37" s="120">
        <v>117.77</v>
      </c>
      <c r="F37" s="118" t="s">
        <v>39</v>
      </c>
      <c r="G37" s="120">
        <v>117.69</v>
      </c>
      <c r="H37" s="118" t="s">
        <v>39</v>
      </c>
      <c r="I37" s="120">
        <v>123.03</v>
      </c>
      <c r="J37" s="118" t="s">
        <v>39</v>
      </c>
      <c r="K37" s="120">
        <v>170.77</v>
      </c>
      <c r="L37" s="118" t="s">
        <v>39</v>
      </c>
      <c r="M37" s="120">
        <v>139.75</v>
      </c>
      <c r="N37" s="118" t="s">
        <v>39</v>
      </c>
      <c r="O37" s="120">
        <v>141.63</v>
      </c>
      <c r="P37" s="118" t="s">
        <v>39</v>
      </c>
      <c r="Q37" s="120">
        <v>172.73</v>
      </c>
      <c r="R37" s="118" t="s">
        <v>39</v>
      </c>
      <c r="S37" s="120">
        <v>225.12</v>
      </c>
      <c r="T37" s="118" t="s">
        <v>39</v>
      </c>
    </row>
    <row r="38" spans="2:20" x14ac:dyDescent="0.2">
      <c r="B38" s="106" t="s">
        <v>24</v>
      </c>
      <c r="C38" s="108" t="s">
        <v>36</v>
      </c>
      <c r="D38" s="108" t="s">
        <v>39</v>
      </c>
      <c r="E38" s="108" t="s">
        <v>36</v>
      </c>
      <c r="F38" s="108" t="s">
        <v>39</v>
      </c>
      <c r="G38" s="110">
        <v>99.3</v>
      </c>
      <c r="H38" s="108" t="s">
        <v>39</v>
      </c>
      <c r="I38" s="109">
        <v>104.96</v>
      </c>
      <c r="J38" s="108" t="s">
        <v>39</v>
      </c>
      <c r="K38" s="109">
        <v>107.02</v>
      </c>
      <c r="L38" s="108" t="s">
        <v>39</v>
      </c>
      <c r="M38" s="109">
        <v>112.76</v>
      </c>
      <c r="N38" s="108" t="s">
        <v>39</v>
      </c>
      <c r="O38" s="109">
        <v>112.37</v>
      </c>
      <c r="P38" s="108" t="s">
        <v>39</v>
      </c>
      <c r="Q38" s="109">
        <v>123.34</v>
      </c>
      <c r="R38" s="108" t="s">
        <v>39</v>
      </c>
      <c r="S38" s="109">
        <v>134.68</v>
      </c>
      <c r="T38" s="108" t="s">
        <v>39</v>
      </c>
    </row>
    <row r="39" spans="2:20" x14ac:dyDescent="0.2">
      <c r="B39" s="106" t="s">
        <v>25</v>
      </c>
      <c r="C39" s="117">
        <v>100</v>
      </c>
      <c r="D39" s="118" t="s">
        <v>39</v>
      </c>
      <c r="E39" s="120">
        <v>103.23</v>
      </c>
      <c r="F39" s="118" t="s">
        <v>39</v>
      </c>
      <c r="G39" s="120">
        <v>103.67</v>
      </c>
      <c r="H39" s="118" t="s">
        <v>39</v>
      </c>
      <c r="I39" s="120">
        <v>109.98</v>
      </c>
      <c r="J39" s="118" t="s">
        <v>39</v>
      </c>
      <c r="K39" s="120">
        <v>120.89</v>
      </c>
      <c r="L39" s="118" t="s">
        <v>39</v>
      </c>
      <c r="M39" s="120">
        <v>120.38</v>
      </c>
      <c r="N39" s="118" t="s">
        <v>39</v>
      </c>
      <c r="O39" s="120">
        <v>116.34</v>
      </c>
      <c r="P39" s="118" t="s">
        <v>39</v>
      </c>
      <c r="Q39" s="120">
        <v>139.55000000000001</v>
      </c>
      <c r="R39" s="118" t="s">
        <v>39</v>
      </c>
      <c r="S39" s="120">
        <v>154.38</v>
      </c>
      <c r="T39" s="118" t="s">
        <v>39</v>
      </c>
    </row>
    <row r="40" spans="2:20" x14ac:dyDescent="0.2">
      <c r="B40" s="106" t="s">
        <v>27</v>
      </c>
      <c r="C40" s="108" t="s">
        <v>36</v>
      </c>
      <c r="D40" s="108" t="s">
        <v>39</v>
      </c>
      <c r="E40" s="109">
        <v>103.73</v>
      </c>
      <c r="F40" s="108" t="s">
        <v>39</v>
      </c>
      <c r="G40" s="109">
        <v>98.85</v>
      </c>
      <c r="H40" s="108" t="s">
        <v>39</v>
      </c>
      <c r="I40" s="109">
        <v>101.97</v>
      </c>
      <c r="J40" s="108" t="s">
        <v>39</v>
      </c>
      <c r="K40" s="109">
        <v>112.39</v>
      </c>
      <c r="L40" s="108" t="s">
        <v>39</v>
      </c>
      <c r="M40" s="109">
        <v>119.51</v>
      </c>
      <c r="N40" s="108" t="s">
        <v>39</v>
      </c>
      <c r="O40" s="109">
        <v>118.22</v>
      </c>
      <c r="P40" s="108" t="s">
        <v>39</v>
      </c>
      <c r="Q40" s="109">
        <v>124.72</v>
      </c>
      <c r="R40" s="108" t="s">
        <v>39</v>
      </c>
      <c r="S40" s="109">
        <v>138.88</v>
      </c>
      <c r="T40" s="108" t="s">
        <v>39</v>
      </c>
    </row>
    <row r="41" spans="2:20" x14ac:dyDescent="0.2">
      <c r="B41" s="106" t="s">
        <v>28</v>
      </c>
      <c r="C41" s="118" t="s">
        <v>36</v>
      </c>
      <c r="D41" s="118" t="s">
        <v>39</v>
      </c>
      <c r="E41" s="118" t="s">
        <v>36</v>
      </c>
      <c r="F41" s="118" t="s">
        <v>50</v>
      </c>
      <c r="G41" s="120">
        <v>106.7</v>
      </c>
      <c r="H41" s="118" t="s">
        <v>39</v>
      </c>
      <c r="I41" s="120">
        <v>109.8</v>
      </c>
      <c r="J41" s="118" t="s">
        <v>39</v>
      </c>
      <c r="K41" s="120">
        <v>112.5</v>
      </c>
      <c r="L41" s="118" t="s">
        <v>39</v>
      </c>
      <c r="M41" s="120">
        <v>116.8</v>
      </c>
      <c r="N41" s="118" t="s">
        <v>39</v>
      </c>
      <c r="O41" s="120">
        <v>115.2</v>
      </c>
      <c r="P41" s="118" t="s">
        <v>39</v>
      </c>
      <c r="Q41" s="120">
        <v>121.6</v>
      </c>
      <c r="R41" s="118" t="s">
        <v>39</v>
      </c>
      <c r="S41" s="120">
        <v>136.80000000000001</v>
      </c>
      <c r="T41" s="118" t="s">
        <v>39</v>
      </c>
    </row>
    <row r="42" spans="2:20" x14ac:dyDescent="0.2">
      <c r="B42" s="106" t="s">
        <v>29</v>
      </c>
      <c r="C42" s="110">
        <v>100</v>
      </c>
      <c r="D42" s="108" t="s">
        <v>39</v>
      </c>
      <c r="E42" s="109">
        <v>107.08</v>
      </c>
      <c r="F42" s="108" t="s">
        <v>39</v>
      </c>
      <c r="G42" s="110">
        <v>107.2</v>
      </c>
      <c r="H42" s="108" t="s">
        <v>39</v>
      </c>
      <c r="I42" s="109">
        <v>107.46</v>
      </c>
      <c r="J42" s="108" t="s">
        <v>39</v>
      </c>
      <c r="K42" s="109">
        <v>109.99</v>
      </c>
      <c r="L42" s="108" t="s">
        <v>39</v>
      </c>
      <c r="M42" s="110">
        <v>108.9</v>
      </c>
      <c r="N42" s="108" t="s">
        <v>39</v>
      </c>
      <c r="O42" s="110">
        <v>102.5</v>
      </c>
      <c r="P42" s="108" t="s">
        <v>39</v>
      </c>
      <c r="Q42" s="109">
        <v>103.14</v>
      </c>
      <c r="R42" s="108" t="s">
        <v>39</v>
      </c>
      <c r="S42" s="109">
        <v>108.72</v>
      </c>
      <c r="T42" s="108" t="s">
        <v>39</v>
      </c>
    </row>
    <row r="43" spans="2:20" x14ac:dyDescent="0.2">
      <c r="B43" s="106" t="s">
        <v>26</v>
      </c>
      <c r="C43" s="118" t="s">
        <v>36</v>
      </c>
      <c r="D43" s="118" t="s">
        <v>39</v>
      </c>
      <c r="E43" s="118" t="s">
        <v>36</v>
      </c>
      <c r="F43" s="118" t="s">
        <v>39</v>
      </c>
      <c r="G43" s="120">
        <v>98.7</v>
      </c>
      <c r="H43" s="118" t="s">
        <v>39</v>
      </c>
      <c r="I43" s="120">
        <v>98.1</v>
      </c>
      <c r="J43" s="118" t="s">
        <v>39</v>
      </c>
      <c r="K43" s="120">
        <v>100.5</v>
      </c>
      <c r="L43" s="118" t="s">
        <v>39</v>
      </c>
      <c r="M43" s="118" t="s">
        <v>36</v>
      </c>
      <c r="N43" s="118" t="s">
        <v>39</v>
      </c>
      <c r="O43" s="118" t="s">
        <v>36</v>
      </c>
      <c r="P43" s="118" t="s">
        <v>39</v>
      </c>
      <c r="Q43" s="118" t="s">
        <v>36</v>
      </c>
      <c r="R43" s="118" t="s">
        <v>39</v>
      </c>
      <c r="S43" s="118" t="s">
        <v>36</v>
      </c>
      <c r="T43" s="118" t="s">
        <v>39</v>
      </c>
    </row>
    <row r="44" spans="2:20" x14ac:dyDescent="0.2">
      <c r="B44" s="106" t="s">
        <v>30</v>
      </c>
      <c r="C44" s="110">
        <v>100</v>
      </c>
      <c r="D44" s="108" t="s">
        <v>48</v>
      </c>
      <c r="E44" s="109">
        <v>94.65</v>
      </c>
      <c r="F44" s="108" t="s">
        <v>48</v>
      </c>
      <c r="G44" s="109">
        <v>97.88</v>
      </c>
      <c r="H44" s="108" t="s">
        <v>48</v>
      </c>
      <c r="I44" s="109">
        <v>110.09</v>
      </c>
      <c r="J44" s="108" t="s">
        <v>48</v>
      </c>
      <c r="K44" s="109">
        <v>133.85</v>
      </c>
      <c r="L44" s="108" t="s">
        <v>48</v>
      </c>
      <c r="M44" s="109">
        <v>125.03</v>
      </c>
      <c r="N44" s="108" t="s">
        <v>48</v>
      </c>
      <c r="O44" s="109">
        <v>123.45</v>
      </c>
      <c r="P44" s="108" t="s">
        <v>48</v>
      </c>
      <c r="Q44" s="109">
        <v>183.34</v>
      </c>
      <c r="R44" s="108" t="s">
        <v>48</v>
      </c>
      <c r="S44" s="109">
        <v>211.13</v>
      </c>
      <c r="T44" s="108" t="s">
        <v>48</v>
      </c>
    </row>
    <row r="45" spans="2:20" x14ac:dyDescent="0.2">
      <c r="B45" s="106" t="s">
        <v>31</v>
      </c>
      <c r="C45" s="117">
        <v>100</v>
      </c>
      <c r="D45" s="118" t="s">
        <v>48</v>
      </c>
      <c r="E45" s="120">
        <v>104.75</v>
      </c>
      <c r="F45" s="118" t="s">
        <v>48</v>
      </c>
      <c r="G45" s="120">
        <v>109.21</v>
      </c>
      <c r="H45" s="118" t="s">
        <v>48</v>
      </c>
      <c r="I45" s="120">
        <v>108.83</v>
      </c>
      <c r="J45" s="118" t="s">
        <v>48</v>
      </c>
      <c r="K45" s="120">
        <v>117.95</v>
      </c>
      <c r="L45" s="118" t="s">
        <v>48</v>
      </c>
      <c r="M45" s="120">
        <v>104.34</v>
      </c>
      <c r="N45" s="118" t="s">
        <v>48</v>
      </c>
      <c r="O45" s="120">
        <v>113.96</v>
      </c>
      <c r="P45" s="118" t="s">
        <v>48</v>
      </c>
      <c r="Q45" s="120">
        <v>159.13999999999999</v>
      </c>
      <c r="R45" s="118" t="s">
        <v>48</v>
      </c>
      <c r="S45" s="120">
        <v>185.86</v>
      </c>
      <c r="T45" s="118" t="s">
        <v>48</v>
      </c>
    </row>
    <row r="46" spans="2:20" x14ac:dyDescent="0.2">
      <c r="B46" s="106" t="s">
        <v>32</v>
      </c>
      <c r="C46" s="108" t="s">
        <v>36</v>
      </c>
      <c r="D46" s="108" t="s">
        <v>39</v>
      </c>
      <c r="E46" s="109">
        <v>107.63</v>
      </c>
      <c r="F46" s="108" t="s">
        <v>48</v>
      </c>
      <c r="G46" s="109">
        <v>104.21</v>
      </c>
      <c r="H46" s="108" t="s">
        <v>48</v>
      </c>
      <c r="I46" s="109">
        <v>115.14</v>
      </c>
      <c r="J46" s="108" t="s">
        <v>48</v>
      </c>
      <c r="K46" s="109">
        <v>128.76</v>
      </c>
      <c r="L46" s="108" t="s">
        <v>48</v>
      </c>
      <c r="M46" s="109">
        <v>108.57</v>
      </c>
      <c r="N46" s="108" t="s">
        <v>48</v>
      </c>
      <c r="O46" s="109">
        <v>124.15</v>
      </c>
      <c r="P46" s="108" t="s">
        <v>48</v>
      </c>
      <c r="Q46" s="109">
        <v>138.63</v>
      </c>
      <c r="R46" s="108" t="s">
        <v>48</v>
      </c>
      <c r="S46" s="109">
        <v>171.45</v>
      </c>
      <c r="T46" s="108" t="s">
        <v>48</v>
      </c>
    </row>
    <row r="47" spans="2:20" x14ac:dyDescent="0.2">
      <c r="B47" s="106" t="s">
        <v>33</v>
      </c>
      <c r="C47" s="118" t="s">
        <v>36</v>
      </c>
      <c r="D47" s="118" t="s">
        <v>39</v>
      </c>
      <c r="E47" s="120">
        <v>105.3</v>
      </c>
      <c r="F47" s="118" t="s">
        <v>48</v>
      </c>
      <c r="G47" s="120">
        <v>101.4</v>
      </c>
      <c r="H47" s="118" t="s">
        <v>48</v>
      </c>
      <c r="I47" s="120">
        <v>124.5</v>
      </c>
      <c r="J47" s="118" t="s">
        <v>48</v>
      </c>
      <c r="K47" s="120">
        <v>142.69999999999999</v>
      </c>
      <c r="L47" s="118" t="s">
        <v>48</v>
      </c>
      <c r="M47" s="120">
        <v>128.69999999999999</v>
      </c>
      <c r="N47" s="118" t="s">
        <v>48</v>
      </c>
      <c r="O47" s="155">
        <v>124</v>
      </c>
      <c r="P47" s="118" t="s">
        <v>48</v>
      </c>
      <c r="Q47" s="120">
        <v>190.1</v>
      </c>
      <c r="R47" s="118" t="s">
        <v>48</v>
      </c>
      <c r="S47" s="120">
        <v>243.8</v>
      </c>
      <c r="T47" s="118" t="s">
        <v>48</v>
      </c>
    </row>
    <row r="48" spans="2:20" x14ac:dyDescent="0.2">
      <c r="B48" s="106" t="s">
        <v>137</v>
      </c>
      <c r="C48" s="108" t="s">
        <v>36</v>
      </c>
      <c r="D48" s="108" t="s">
        <v>39</v>
      </c>
      <c r="E48" s="108" t="s">
        <v>36</v>
      </c>
      <c r="F48" s="108" t="s">
        <v>39</v>
      </c>
      <c r="G48" s="108" t="s">
        <v>36</v>
      </c>
      <c r="H48" s="108" t="s">
        <v>39</v>
      </c>
      <c r="I48" s="108" t="s">
        <v>36</v>
      </c>
      <c r="J48" s="108" t="s">
        <v>39</v>
      </c>
      <c r="K48" s="108" t="s">
        <v>36</v>
      </c>
      <c r="L48" s="108" t="s">
        <v>39</v>
      </c>
      <c r="M48" s="108" t="s">
        <v>36</v>
      </c>
      <c r="N48" s="108" t="s">
        <v>39</v>
      </c>
      <c r="O48" s="108" t="s">
        <v>36</v>
      </c>
      <c r="P48" s="108" t="s">
        <v>39</v>
      </c>
      <c r="Q48" s="108" t="s">
        <v>36</v>
      </c>
      <c r="R48" s="108" t="s">
        <v>39</v>
      </c>
      <c r="S48" s="108" t="s">
        <v>36</v>
      </c>
      <c r="T48" s="108" t="s">
        <v>39</v>
      </c>
    </row>
    <row r="49" spans="2:20" x14ac:dyDescent="0.2">
      <c r="B49" s="106" t="s">
        <v>138</v>
      </c>
      <c r="C49" s="118" t="s">
        <v>36</v>
      </c>
      <c r="D49" s="118" t="s">
        <v>39</v>
      </c>
      <c r="E49" s="120">
        <v>96.66</v>
      </c>
      <c r="F49" s="118" t="s">
        <v>48</v>
      </c>
      <c r="G49" s="120">
        <v>74.91</v>
      </c>
      <c r="H49" s="118" t="s">
        <v>48</v>
      </c>
      <c r="I49" s="120">
        <v>75.33</v>
      </c>
      <c r="J49" s="118" t="s">
        <v>48</v>
      </c>
      <c r="K49" s="120">
        <v>77.62</v>
      </c>
      <c r="L49" s="118" t="s">
        <v>48</v>
      </c>
      <c r="M49" s="120">
        <v>56.03</v>
      </c>
      <c r="N49" s="118" t="s">
        <v>48</v>
      </c>
      <c r="O49" s="120">
        <v>58.77</v>
      </c>
      <c r="P49" s="118" t="s">
        <v>48</v>
      </c>
      <c r="Q49" s="120">
        <v>59.51</v>
      </c>
      <c r="R49" s="118" t="s">
        <v>48</v>
      </c>
      <c r="S49" s="120">
        <v>67.459999999999994</v>
      </c>
      <c r="T49" s="118" t="s">
        <v>48</v>
      </c>
    </row>
    <row r="50" spans="2:20" x14ac:dyDescent="0.2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</row>
    <row r="51" spans="2:20" x14ac:dyDescent="0.2">
      <c r="B51" s="101" t="s">
        <v>139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</row>
    <row r="52" spans="2:20" x14ac:dyDescent="0.2">
      <c r="B52" s="101" t="s">
        <v>36</v>
      </c>
      <c r="C52" s="98" t="s">
        <v>51</v>
      </c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</row>
    <row r="53" spans="2:20" x14ac:dyDescent="0.2">
      <c r="B53" s="101" t="s">
        <v>55</v>
      </c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</row>
    <row r="54" spans="2:20" x14ac:dyDescent="0.2">
      <c r="B54" s="101" t="s">
        <v>50</v>
      </c>
      <c r="C54" s="98" t="s">
        <v>49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</row>
    <row r="55" spans="2:20" x14ac:dyDescent="0.2">
      <c r="B55" s="101" t="s">
        <v>48</v>
      </c>
      <c r="C55" s="98" t="s">
        <v>140</v>
      </c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</row>
    <row r="58" spans="2:20" x14ac:dyDescent="0.2">
      <c r="B58" s="12" t="s">
        <v>425</v>
      </c>
    </row>
  </sheetData>
  <mergeCells count="9">
    <mergeCell ref="O10:P10"/>
    <mergeCell ref="Q10:R10"/>
    <mergeCell ref="S10:T10"/>
    <mergeCell ref="C10:D10"/>
    <mergeCell ref="E10:F10"/>
    <mergeCell ref="G10:H10"/>
    <mergeCell ref="I10:J10"/>
    <mergeCell ref="K10:L10"/>
    <mergeCell ref="M10:N1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 tint="0.39997558519241921"/>
  </sheetPr>
  <dimension ref="A1:U335"/>
  <sheetViews>
    <sheetView zoomScaleNormal="100" workbookViewId="0"/>
  </sheetViews>
  <sheetFormatPr defaultColWidth="9.140625" defaultRowHeight="12.75" x14ac:dyDescent="0.2"/>
  <cols>
    <col min="1" max="1" width="9.140625" style="123"/>
    <col min="2" max="9" width="15.85546875" style="123" customWidth="1"/>
    <col min="10" max="13" width="12.7109375" style="123" customWidth="1"/>
    <col min="14" max="14" width="9.140625" style="123"/>
    <col min="15" max="15" width="13" style="123" customWidth="1"/>
    <col min="16" max="16" width="12.5703125" style="123" bestFit="1" customWidth="1"/>
    <col min="17" max="18" width="13.5703125" style="123" customWidth="1"/>
    <col min="19" max="19" width="16.42578125" style="123" bestFit="1" customWidth="1"/>
    <col min="20" max="20" width="11.7109375" style="123" bestFit="1" customWidth="1"/>
    <col min="21" max="21" width="10.140625" style="123" bestFit="1" customWidth="1"/>
    <col min="22" max="22" width="15.140625" style="123" customWidth="1"/>
    <col min="23" max="23" width="9.28515625" style="123" bestFit="1" customWidth="1"/>
    <col min="24" max="24" width="9.140625" style="123"/>
    <col min="25" max="25" width="9.28515625" style="123" bestFit="1" customWidth="1"/>
    <col min="26" max="30" width="9.140625" style="123"/>
    <col min="31" max="40" width="11.85546875" style="123" customWidth="1"/>
    <col min="41" max="16384" width="9.140625" style="123"/>
  </cols>
  <sheetData>
    <row r="1" spans="1:21" x14ac:dyDescent="0.2">
      <c r="A1" s="1" t="s">
        <v>114</v>
      </c>
    </row>
    <row r="2" spans="1:21" x14ac:dyDescent="0.2">
      <c r="A2" s="99"/>
    </row>
    <row r="3" spans="1:21" x14ac:dyDescent="0.2">
      <c r="A3" s="127" t="s">
        <v>39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21" x14ac:dyDescent="0.2">
      <c r="A4" s="99" t="s">
        <v>76</v>
      </c>
      <c r="B4" s="197">
        <v>45488.526655092595</v>
      </c>
      <c r="C4" s="197"/>
      <c r="D4" s="99"/>
      <c r="E4" s="99"/>
      <c r="F4" s="99"/>
      <c r="G4" s="99"/>
      <c r="H4" s="99"/>
      <c r="I4" s="99"/>
      <c r="J4" s="99"/>
      <c r="K4" s="99"/>
    </row>
    <row r="5" spans="1:21" x14ac:dyDescent="0.2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21" x14ac:dyDescent="0.2">
      <c r="A6" s="99" t="s">
        <v>90</v>
      </c>
      <c r="B6" s="162" t="s">
        <v>89</v>
      </c>
      <c r="C6" s="99"/>
      <c r="D6" s="99"/>
      <c r="E6" s="99"/>
      <c r="F6" s="99"/>
      <c r="G6" s="99"/>
      <c r="H6" s="99"/>
      <c r="I6" s="99"/>
      <c r="J6" s="99"/>
      <c r="K6" s="99"/>
    </row>
    <row r="7" spans="1:21" x14ac:dyDescent="0.2">
      <c r="A7" s="99" t="s">
        <v>92</v>
      </c>
      <c r="B7" s="162" t="s">
        <v>215</v>
      </c>
      <c r="C7" s="162"/>
      <c r="D7" s="99"/>
      <c r="E7" s="99"/>
      <c r="F7" s="99"/>
      <c r="G7" s="99"/>
      <c r="H7" s="99"/>
      <c r="I7" s="99"/>
      <c r="J7" s="99"/>
      <c r="K7" s="99"/>
    </row>
    <row r="8" spans="1:21" x14ac:dyDescent="0.2">
      <c r="A8" s="99" t="s">
        <v>91</v>
      </c>
      <c r="B8" s="99" t="s">
        <v>216</v>
      </c>
      <c r="C8" s="99"/>
      <c r="D8" s="99"/>
      <c r="E8" s="99"/>
      <c r="F8" s="99"/>
      <c r="G8" s="99"/>
      <c r="H8" s="99"/>
      <c r="I8" s="99"/>
      <c r="J8" s="99"/>
      <c r="K8" s="99"/>
    </row>
    <row r="9" spans="1:21" x14ac:dyDescent="0.2">
      <c r="A9" s="99" t="s">
        <v>217</v>
      </c>
      <c r="B9" s="99" t="s">
        <v>218</v>
      </c>
      <c r="C9" s="99"/>
      <c r="D9" s="99"/>
      <c r="E9" s="99"/>
      <c r="F9" s="99"/>
      <c r="G9" s="99"/>
      <c r="H9" s="99"/>
      <c r="I9" s="99"/>
      <c r="J9" s="99"/>
      <c r="K9" s="99"/>
    </row>
    <row r="10" spans="1:21" x14ac:dyDescent="0.2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21" x14ac:dyDescent="0.2">
      <c r="A11" s="157" t="s">
        <v>219</v>
      </c>
      <c r="B11" s="198" t="s">
        <v>219</v>
      </c>
      <c r="C11" s="199"/>
      <c r="D11" s="199"/>
      <c r="E11" s="199"/>
      <c r="F11" s="200"/>
      <c r="G11" s="198" t="s">
        <v>88</v>
      </c>
      <c r="H11" s="199"/>
      <c r="I11" s="199"/>
      <c r="J11" s="199"/>
      <c r="K11" s="201"/>
      <c r="L11" s="2"/>
      <c r="M11" s="2" t="s">
        <v>88</v>
      </c>
    </row>
    <row r="12" spans="1:21" x14ac:dyDescent="0.2">
      <c r="A12" s="157" t="s">
        <v>113</v>
      </c>
      <c r="B12" s="157" t="s">
        <v>220</v>
      </c>
      <c r="C12" s="157" t="s">
        <v>221</v>
      </c>
      <c r="D12" s="157" t="s">
        <v>222</v>
      </c>
      <c r="E12" s="157" t="s">
        <v>223</v>
      </c>
      <c r="F12" s="163" t="s">
        <v>224</v>
      </c>
      <c r="G12" s="157" t="s">
        <v>220</v>
      </c>
      <c r="H12" s="157" t="s">
        <v>221</v>
      </c>
      <c r="I12" s="157" t="s">
        <v>222</v>
      </c>
      <c r="J12" s="157" t="s">
        <v>223</v>
      </c>
      <c r="K12" s="163" t="s">
        <v>224</v>
      </c>
      <c r="L12" s="2"/>
      <c r="M12" s="2" t="s">
        <v>115</v>
      </c>
    </row>
    <row r="13" spans="1:21" x14ac:dyDescent="0.2">
      <c r="A13" s="157" t="s">
        <v>225</v>
      </c>
      <c r="B13" s="158">
        <v>392352903</v>
      </c>
      <c r="C13" s="158">
        <v>13746340</v>
      </c>
      <c r="D13" s="158">
        <v>21418210</v>
      </c>
      <c r="E13" s="158">
        <v>236131023</v>
      </c>
      <c r="F13" s="158">
        <v>2554467874147</v>
      </c>
      <c r="G13" s="158">
        <v>5350947</v>
      </c>
      <c r="H13" s="158">
        <v>344744</v>
      </c>
      <c r="I13" s="158">
        <v>329548</v>
      </c>
      <c r="J13" s="158">
        <v>5154631</v>
      </c>
      <c r="K13" s="158">
        <v>6737543781</v>
      </c>
      <c r="L13" s="3"/>
      <c r="M13" s="3">
        <v>7208429626</v>
      </c>
      <c r="P13" s="126"/>
      <c r="R13" s="126"/>
      <c r="S13" s="126"/>
      <c r="T13" s="126"/>
      <c r="U13" s="126"/>
    </row>
    <row r="14" spans="1:21" x14ac:dyDescent="0.2">
      <c r="A14" s="157" t="s">
        <v>226</v>
      </c>
      <c r="B14" s="158">
        <v>7561905</v>
      </c>
      <c r="C14" s="158">
        <v>124458</v>
      </c>
      <c r="D14" s="158">
        <v>713608</v>
      </c>
      <c r="E14" s="158">
        <v>7905728</v>
      </c>
      <c r="F14" s="158">
        <v>171410095786</v>
      </c>
      <c r="G14" s="158">
        <v>107301</v>
      </c>
      <c r="H14" s="158">
        <v>3294</v>
      </c>
      <c r="I14" s="158">
        <v>13391</v>
      </c>
      <c r="J14" s="158">
        <v>181041</v>
      </c>
      <c r="K14" s="158">
        <v>602880346</v>
      </c>
      <c r="L14" s="3"/>
      <c r="M14" s="3">
        <v>622180918</v>
      </c>
    </row>
    <row r="15" spans="1:21" x14ac:dyDescent="0.2">
      <c r="A15" s="157" t="s">
        <v>227</v>
      </c>
      <c r="B15" s="158" t="s">
        <v>39</v>
      </c>
      <c r="C15" s="158" t="s">
        <v>39</v>
      </c>
      <c r="D15" s="158">
        <v>129</v>
      </c>
      <c r="E15" s="158">
        <v>28043</v>
      </c>
      <c r="F15" s="158">
        <v>16025727338</v>
      </c>
      <c r="G15" s="158" t="s">
        <v>39</v>
      </c>
      <c r="H15" s="158" t="s">
        <v>39</v>
      </c>
      <c r="I15" s="158">
        <v>2</v>
      </c>
      <c r="J15" s="158">
        <v>629</v>
      </c>
      <c r="K15" s="158">
        <v>176436320</v>
      </c>
      <c r="L15" s="3"/>
      <c r="M15" s="3">
        <v>122650268</v>
      </c>
    </row>
    <row r="16" spans="1:21" x14ac:dyDescent="0.2">
      <c r="A16" s="157" t="s">
        <v>228</v>
      </c>
      <c r="B16" s="158" t="s">
        <v>39</v>
      </c>
      <c r="C16" s="158" t="s">
        <v>39</v>
      </c>
      <c r="D16" s="158" t="s">
        <v>39</v>
      </c>
      <c r="E16" s="158">
        <v>49038</v>
      </c>
      <c r="F16" s="158">
        <v>43911737582</v>
      </c>
      <c r="G16" s="158" t="s">
        <v>39</v>
      </c>
      <c r="H16" s="158" t="s">
        <v>39</v>
      </c>
      <c r="I16" s="158" t="s">
        <v>39</v>
      </c>
      <c r="J16" s="158">
        <v>594</v>
      </c>
      <c r="K16" s="158">
        <v>54947199</v>
      </c>
      <c r="L16" s="3"/>
      <c r="M16" s="3">
        <v>63930627</v>
      </c>
    </row>
    <row r="17" spans="1:13" x14ac:dyDescent="0.2">
      <c r="A17" s="157" t="s">
        <v>229</v>
      </c>
      <c r="B17" s="158">
        <v>30654507</v>
      </c>
      <c r="C17" s="158">
        <v>353310</v>
      </c>
      <c r="D17" s="158">
        <v>144052</v>
      </c>
      <c r="E17" s="158">
        <v>3399934</v>
      </c>
      <c r="F17" s="158">
        <v>53567173672</v>
      </c>
      <c r="G17" s="158">
        <v>399575</v>
      </c>
      <c r="H17" s="158">
        <v>11082</v>
      </c>
      <c r="I17" s="158">
        <v>2313</v>
      </c>
      <c r="J17" s="158">
        <v>66049</v>
      </c>
      <c r="K17" s="158">
        <v>108621894</v>
      </c>
      <c r="L17" s="3"/>
      <c r="M17" s="3">
        <v>131665682</v>
      </c>
    </row>
    <row r="18" spans="1:13" x14ac:dyDescent="0.2">
      <c r="A18" s="157" t="s">
        <v>230</v>
      </c>
      <c r="B18" s="158">
        <v>22776330</v>
      </c>
      <c r="C18" s="158">
        <v>806367</v>
      </c>
      <c r="D18" s="158">
        <v>307564</v>
      </c>
      <c r="E18" s="158">
        <v>49514313</v>
      </c>
      <c r="F18" s="158">
        <v>714268496050</v>
      </c>
      <c r="G18" s="158">
        <v>337598</v>
      </c>
      <c r="H18" s="158">
        <v>18894</v>
      </c>
      <c r="I18" s="158">
        <v>4576</v>
      </c>
      <c r="J18" s="158">
        <v>1404290</v>
      </c>
      <c r="K18" s="158">
        <v>884229331</v>
      </c>
      <c r="L18" s="3"/>
      <c r="M18" s="3">
        <v>994840652</v>
      </c>
    </row>
    <row r="19" spans="1:13" x14ac:dyDescent="0.2">
      <c r="A19" s="157" t="s">
        <v>231</v>
      </c>
      <c r="B19" s="158" t="s">
        <v>39</v>
      </c>
      <c r="C19" s="158" t="s">
        <v>39</v>
      </c>
      <c r="D19" s="158" t="s">
        <v>39</v>
      </c>
      <c r="E19" s="158">
        <v>11546</v>
      </c>
      <c r="F19" s="158">
        <v>4757789257</v>
      </c>
      <c r="G19" s="158" t="s">
        <v>39</v>
      </c>
      <c r="H19" s="158" t="s">
        <v>39</v>
      </c>
      <c r="I19" s="158" t="s">
        <v>39</v>
      </c>
      <c r="J19" s="158">
        <v>131</v>
      </c>
      <c r="K19" s="158">
        <v>29818359</v>
      </c>
      <c r="L19" s="3"/>
      <c r="M19" s="3">
        <v>56559002</v>
      </c>
    </row>
    <row r="20" spans="1:13" x14ac:dyDescent="0.2">
      <c r="A20" s="157" t="s">
        <v>232</v>
      </c>
      <c r="B20" s="158">
        <v>40384</v>
      </c>
      <c r="C20" s="158">
        <v>57728</v>
      </c>
      <c r="D20" s="158">
        <v>1182192</v>
      </c>
      <c r="E20" s="158">
        <v>3085223</v>
      </c>
      <c r="F20" s="158">
        <v>112012951962</v>
      </c>
      <c r="G20" s="158">
        <v>645</v>
      </c>
      <c r="H20" s="158">
        <v>443</v>
      </c>
      <c r="I20" s="158">
        <v>14555</v>
      </c>
      <c r="J20" s="158">
        <v>28648</v>
      </c>
      <c r="K20" s="158">
        <v>128618301</v>
      </c>
      <c r="L20" s="3"/>
      <c r="M20" s="3">
        <v>128141100</v>
      </c>
    </row>
    <row r="21" spans="1:13" x14ac:dyDescent="0.2">
      <c r="A21" s="157" t="s">
        <v>233</v>
      </c>
      <c r="B21" s="158">
        <v>54583</v>
      </c>
      <c r="C21" s="158">
        <v>215544</v>
      </c>
      <c r="D21" s="158">
        <v>2899172</v>
      </c>
      <c r="E21" s="158">
        <v>1505485</v>
      </c>
      <c r="F21" s="158">
        <v>21877977953</v>
      </c>
      <c r="G21" s="158">
        <v>537</v>
      </c>
      <c r="H21" s="158">
        <v>5682</v>
      </c>
      <c r="I21" s="158">
        <v>68184</v>
      </c>
      <c r="J21" s="158">
        <v>37033</v>
      </c>
      <c r="K21" s="158">
        <v>261865340</v>
      </c>
      <c r="L21" s="3"/>
      <c r="M21" s="3">
        <v>262411171</v>
      </c>
    </row>
    <row r="22" spans="1:13" x14ac:dyDescent="0.2">
      <c r="A22" s="157" t="s">
        <v>234</v>
      </c>
      <c r="B22" s="158">
        <v>63369</v>
      </c>
      <c r="C22" s="158">
        <v>1499</v>
      </c>
      <c r="D22" s="158">
        <v>3400052</v>
      </c>
      <c r="E22" s="158">
        <v>12259952</v>
      </c>
      <c r="F22" s="158">
        <v>143888991286</v>
      </c>
      <c r="G22" s="158">
        <v>676</v>
      </c>
      <c r="H22" s="158">
        <v>31</v>
      </c>
      <c r="I22" s="158">
        <v>44202</v>
      </c>
      <c r="J22" s="158">
        <v>130197</v>
      </c>
      <c r="K22" s="158">
        <v>753977846</v>
      </c>
      <c r="L22" s="3"/>
      <c r="M22" s="3">
        <v>770254944</v>
      </c>
    </row>
    <row r="23" spans="1:13" x14ac:dyDescent="0.2">
      <c r="A23" s="157" t="s">
        <v>235</v>
      </c>
      <c r="B23" s="158">
        <v>63819739</v>
      </c>
      <c r="C23" s="158">
        <v>494550</v>
      </c>
      <c r="D23" s="158">
        <v>282301</v>
      </c>
      <c r="E23" s="158">
        <v>18974464</v>
      </c>
      <c r="F23" s="158">
        <v>268309919272</v>
      </c>
      <c r="G23" s="158">
        <v>954568</v>
      </c>
      <c r="H23" s="158">
        <v>6994</v>
      </c>
      <c r="I23" s="158">
        <v>7936</v>
      </c>
      <c r="J23" s="158">
        <v>377988</v>
      </c>
      <c r="K23" s="158">
        <v>531399601</v>
      </c>
      <c r="L23" s="3"/>
      <c r="M23" s="3">
        <v>590480457</v>
      </c>
    </row>
    <row r="24" spans="1:13" x14ac:dyDescent="0.2">
      <c r="A24" s="157" t="s">
        <v>236</v>
      </c>
      <c r="B24" s="158">
        <v>6050</v>
      </c>
      <c r="C24" s="158" t="s">
        <v>39</v>
      </c>
      <c r="D24" s="158">
        <v>209057</v>
      </c>
      <c r="E24" s="158">
        <v>1151329</v>
      </c>
      <c r="F24" s="158">
        <v>7554319286</v>
      </c>
      <c r="G24" s="158">
        <v>170</v>
      </c>
      <c r="H24" s="158" t="s">
        <v>39</v>
      </c>
      <c r="I24" s="158">
        <v>4781</v>
      </c>
      <c r="J24" s="158">
        <v>35082</v>
      </c>
      <c r="K24" s="158">
        <v>52835657</v>
      </c>
      <c r="L24" s="3"/>
      <c r="M24" s="3">
        <v>56217189</v>
      </c>
    </row>
    <row r="25" spans="1:13" x14ac:dyDescent="0.2">
      <c r="A25" s="157" t="s">
        <v>237</v>
      </c>
      <c r="B25" s="158">
        <v>168250</v>
      </c>
      <c r="C25" s="158">
        <v>172631</v>
      </c>
      <c r="D25" s="158">
        <v>3717806</v>
      </c>
      <c r="E25" s="158">
        <v>2647727</v>
      </c>
      <c r="F25" s="158">
        <v>303183482600</v>
      </c>
      <c r="G25" s="158">
        <v>2840</v>
      </c>
      <c r="H25" s="158">
        <v>524</v>
      </c>
      <c r="I25" s="158">
        <v>43706</v>
      </c>
      <c r="J25" s="158">
        <v>26609</v>
      </c>
      <c r="K25" s="158">
        <v>574455421</v>
      </c>
      <c r="L25" s="3"/>
      <c r="M25" s="3">
        <v>569669880</v>
      </c>
    </row>
    <row r="26" spans="1:13" x14ac:dyDescent="0.2">
      <c r="A26" s="157" t="s">
        <v>238</v>
      </c>
      <c r="B26" s="158" t="s">
        <v>39</v>
      </c>
      <c r="C26" s="158">
        <v>83600</v>
      </c>
      <c r="D26" s="158">
        <v>5994615</v>
      </c>
      <c r="E26" s="158">
        <v>2873346</v>
      </c>
      <c r="F26" s="158">
        <v>3584486188</v>
      </c>
      <c r="G26" s="158" t="s">
        <v>39</v>
      </c>
      <c r="H26" s="158">
        <v>1100</v>
      </c>
      <c r="I26" s="158">
        <v>75463</v>
      </c>
      <c r="J26" s="158">
        <v>30734</v>
      </c>
      <c r="K26" s="158">
        <v>34714097</v>
      </c>
      <c r="L26" s="3"/>
      <c r="M26" s="3">
        <v>29840226</v>
      </c>
    </row>
    <row r="27" spans="1:13" x14ac:dyDescent="0.2">
      <c r="A27" s="157" t="s">
        <v>239</v>
      </c>
      <c r="B27" s="158">
        <v>349687</v>
      </c>
      <c r="C27" s="158" t="s">
        <v>39</v>
      </c>
      <c r="D27" s="158" t="s">
        <v>39</v>
      </c>
      <c r="E27" s="158">
        <v>30223</v>
      </c>
      <c r="F27" s="158">
        <v>7601899891</v>
      </c>
      <c r="G27" s="158">
        <v>4215</v>
      </c>
      <c r="H27" s="158" t="s">
        <v>39</v>
      </c>
      <c r="I27" s="158" t="s">
        <v>39</v>
      </c>
      <c r="J27" s="158">
        <v>1436</v>
      </c>
      <c r="K27" s="158">
        <v>67904626</v>
      </c>
      <c r="L27" s="3"/>
      <c r="M27" s="3">
        <v>77533918</v>
      </c>
    </row>
    <row r="28" spans="1:13" x14ac:dyDescent="0.2">
      <c r="A28" s="157" t="s">
        <v>240</v>
      </c>
      <c r="B28" s="158">
        <v>138</v>
      </c>
      <c r="C28" s="158" t="s">
        <v>39</v>
      </c>
      <c r="D28" s="158">
        <v>40225</v>
      </c>
      <c r="E28" s="158">
        <v>94562</v>
      </c>
      <c r="F28" s="158">
        <v>15522105091</v>
      </c>
      <c r="G28" s="158">
        <v>3</v>
      </c>
      <c r="H28" s="158" t="s">
        <v>39</v>
      </c>
      <c r="I28" s="158">
        <v>809</v>
      </c>
      <c r="J28" s="158">
        <v>2204</v>
      </c>
      <c r="K28" s="158">
        <v>102574199</v>
      </c>
      <c r="L28" s="3"/>
      <c r="M28" s="3">
        <v>120442047</v>
      </c>
    </row>
    <row r="29" spans="1:13" x14ac:dyDescent="0.2">
      <c r="A29" s="157" t="s">
        <v>241</v>
      </c>
      <c r="B29" s="158">
        <v>166218</v>
      </c>
      <c r="C29" s="158" t="s">
        <v>39</v>
      </c>
      <c r="D29" s="158" t="s">
        <v>39</v>
      </c>
      <c r="E29" s="158">
        <v>498</v>
      </c>
      <c r="F29" s="158">
        <v>3264875765</v>
      </c>
      <c r="G29" s="158">
        <v>3256</v>
      </c>
      <c r="H29" s="158" t="s">
        <v>39</v>
      </c>
      <c r="I29" s="158" t="s">
        <v>39</v>
      </c>
      <c r="J29" s="158">
        <v>2</v>
      </c>
      <c r="K29" s="158">
        <v>9823197</v>
      </c>
      <c r="L29" s="3"/>
      <c r="M29" s="3">
        <v>8933448</v>
      </c>
    </row>
    <row r="30" spans="1:13" x14ac:dyDescent="0.2">
      <c r="A30" s="157" t="s">
        <v>242</v>
      </c>
      <c r="B30" s="158">
        <v>256004</v>
      </c>
      <c r="C30" s="158" t="s">
        <v>39</v>
      </c>
      <c r="D30" s="158">
        <v>195</v>
      </c>
      <c r="E30" s="158">
        <v>254</v>
      </c>
      <c r="F30" s="158">
        <v>31495816091</v>
      </c>
      <c r="G30" s="158">
        <v>2977</v>
      </c>
      <c r="H30" s="158" t="s">
        <v>39</v>
      </c>
      <c r="I30" s="158">
        <v>4</v>
      </c>
      <c r="J30" s="158">
        <v>4</v>
      </c>
      <c r="K30" s="158">
        <v>60378960</v>
      </c>
      <c r="L30" s="3"/>
      <c r="M30" s="3">
        <v>83828943</v>
      </c>
    </row>
    <row r="31" spans="1:13" x14ac:dyDescent="0.2">
      <c r="A31" s="157" t="s">
        <v>243</v>
      </c>
      <c r="B31" s="158" t="s">
        <v>39</v>
      </c>
      <c r="C31" s="158" t="s">
        <v>39</v>
      </c>
      <c r="D31" s="158" t="s">
        <v>39</v>
      </c>
      <c r="E31" s="158">
        <v>2251</v>
      </c>
      <c r="F31" s="158">
        <v>1501040136</v>
      </c>
      <c r="G31" s="158" t="s">
        <v>39</v>
      </c>
      <c r="H31" s="158" t="s">
        <v>39</v>
      </c>
      <c r="I31" s="158" t="s">
        <v>39</v>
      </c>
      <c r="J31" s="158">
        <v>7</v>
      </c>
      <c r="K31" s="158">
        <v>1595138</v>
      </c>
      <c r="L31" s="3"/>
      <c r="M31" s="3">
        <v>1416248</v>
      </c>
    </row>
    <row r="32" spans="1:13" x14ac:dyDescent="0.2">
      <c r="A32" s="157" t="s">
        <v>244</v>
      </c>
      <c r="B32" s="158">
        <v>264388254</v>
      </c>
      <c r="C32" s="158">
        <v>11310278</v>
      </c>
      <c r="D32" s="158">
        <v>642372</v>
      </c>
      <c r="E32" s="158">
        <v>125266145</v>
      </c>
      <c r="F32" s="158">
        <v>260936613616</v>
      </c>
      <c r="G32" s="158">
        <v>3503976</v>
      </c>
      <c r="H32" s="158">
        <v>294644</v>
      </c>
      <c r="I32" s="158">
        <v>10774</v>
      </c>
      <c r="J32" s="158">
        <v>2628014</v>
      </c>
      <c r="K32" s="158">
        <v>852064368</v>
      </c>
      <c r="L32" s="3"/>
      <c r="M32" s="3">
        <v>1061136640</v>
      </c>
    </row>
    <row r="33" spans="1:13" x14ac:dyDescent="0.2">
      <c r="A33" s="157" t="s">
        <v>245</v>
      </c>
      <c r="B33" s="158">
        <v>550560</v>
      </c>
      <c r="C33" s="158">
        <v>109861</v>
      </c>
      <c r="D33" s="158">
        <v>419</v>
      </c>
      <c r="E33" s="158">
        <v>224881</v>
      </c>
      <c r="F33" s="158">
        <v>63481893887</v>
      </c>
      <c r="G33" s="158">
        <v>9468</v>
      </c>
      <c r="H33" s="158">
        <v>1784</v>
      </c>
      <c r="I33" s="158">
        <v>2</v>
      </c>
      <c r="J33" s="158">
        <v>7008</v>
      </c>
      <c r="K33" s="158">
        <v>92002597</v>
      </c>
      <c r="L33" s="3"/>
      <c r="M33" s="3">
        <v>110930000</v>
      </c>
    </row>
    <row r="34" spans="1:13" x14ac:dyDescent="0.2">
      <c r="A34" s="157" t="s">
        <v>246</v>
      </c>
      <c r="B34" s="158">
        <v>965557</v>
      </c>
      <c r="C34" s="158" t="s">
        <v>39</v>
      </c>
      <c r="D34" s="158">
        <v>59989</v>
      </c>
      <c r="E34" s="158">
        <v>2476058</v>
      </c>
      <c r="F34" s="158">
        <v>89489243664</v>
      </c>
      <c r="G34" s="158">
        <v>16125</v>
      </c>
      <c r="H34" s="158" t="s">
        <v>39</v>
      </c>
      <c r="I34" s="158">
        <v>618</v>
      </c>
      <c r="J34" s="158">
        <v>61447</v>
      </c>
      <c r="K34" s="158">
        <v>310551233</v>
      </c>
      <c r="L34" s="3"/>
      <c r="M34" s="3">
        <v>286687752</v>
      </c>
    </row>
    <row r="35" spans="1:13" x14ac:dyDescent="0.2">
      <c r="A35" s="157" t="s">
        <v>247</v>
      </c>
      <c r="B35" s="158">
        <v>24</v>
      </c>
      <c r="C35" s="158" t="s">
        <v>39</v>
      </c>
      <c r="D35" s="158">
        <v>382682</v>
      </c>
      <c r="E35" s="158">
        <v>2038800</v>
      </c>
      <c r="F35" s="158">
        <v>23104776831</v>
      </c>
      <c r="G35" s="158">
        <v>0</v>
      </c>
      <c r="H35" s="158" t="s">
        <v>39</v>
      </c>
      <c r="I35" s="158">
        <v>4575</v>
      </c>
      <c r="J35" s="158">
        <v>47597</v>
      </c>
      <c r="K35" s="158">
        <v>126820536</v>
      </c>
      <c r="L35" s="3"/>
      <c r="M35" s="3">
        <v>134469278</v>
      </c>
    </row>
    <row r="36" spans="1:13" x14ac:dyDescent="0.2">
      <c r="A36" s="157" t="s">
        <v>248</v>
      </c>
      <c r="B36" s="158" t="s">
        <v>39</v>
      </c>
      <c r="C36" s="158" t="s">
        <v>39</v>
      </c>
      <c r="D36" s="158">
        <v>933769</v>
      </c>
      <c r="E36" s="158">
        <v>434858</v>
      </c>
      <c r="F36" s="158">
        <v>25503235000</v>
      </c>
      <c r="G36" s="158" t="s">
        <v>39</v>
      </c>
      <c r="H36" s="158" t="s">
        <v>39</v>
      </c>
      <c r="I36" s="158">
        <v>24464</v>
      </c>
      <c r="J36" s="158">
        <v>11444</v>
      </c>
      <c r="K36" s="158">
        <v>236469637</v>
      </c>
      <c r="L36" s="3"/>
      <c r="M36" s="3">
        <v>193823206</v>
      </c>
    </row>
    <row r="37" spans="1:13" x14ac:dyDescent="0.2">
      <c r="A37" s="157" t="s">
        <v>249</v>
      </c>
      <c r="B37" s="158">
        <v>350105</v>
      </c>
      <c r="C37" s="158" t="s">
        <v>39</v>
      </c>
      <c r="D37" s="158">
        <v>466438</v>
      </c>
      <c r="E37" s="158">
        <v>1335639</v>
      </c>
      <c r="F37" s="158">
        <v>27833294083</v>
      </c>
      <c r="G37" s="158">
        <v>4696</v>
      </c>
      <c r="H37" s="158" t="s">
        <v>39</v>
      </c>
      <c r="I37" s="158">
        <v>8769</v>
      </c>
      <c r="J37" s="158">
        <v>45245</v>
      </c>
      <c r="K37" s="158">
        <v>41541866</v>
      </c>
      <c r="L37" s="3"/>
      <c r="M37" s="3">
        <v>42546378</v>
      </c>
    </row>
    <row r="38" spans="1:13" x14ac:dyDescent="0.2">
      <c r="A38" s="157" t="s">
        <v>250</v>
      </c>
      <c r="B38" s="158" t="s">
        <v>39</v>
      </c>
      <c r="C38" s="158" t="s">
        <v>39</v>
      </c>
      <c r="D38" s="158">
        <v>280</v>
      </c>
      <c r="E38" s="158">
        <v>1973</v>
      </c>
      <c r="F38" s="158">
        <v>24602297576</v>
      </c>
      <c r="G38" s="158" t="s">
        <v>39</v>
      </c>
      <c r="H38" s="158" t="s">
        <v>39</v>
      </c>
      <c r="I38" s="158">
        <v>1</v>
      </c>
      <c r="J38" s="158">
        <v>192</v>
      </c>
      <c r="K38" s="158">
        <v>31119835</v>
      </c>
      <c r="L38" s="3"/>
      <c r="M38" s="3">
        <v>28513517</v>
      </c>
    </row>
    <row r="39" spans="1:13" x14ac:dyDescent="0.2">
      <c r="A39" s="157" t="s">
        <v>251</v>
      </c>
      <c r="B39" s="158">
        <v>181215</v>
      </c>
      <c r="C39" s="158">
        <v>16486</v>
      </c>
      <c r="D39" s="158" t="s">
        <v>39</v>
      </c>
      <c r="E39" s="158">
        <v>191437</v>
      </c>
      <c r="F39" s="158">
        <v>33151038933</v>
      </c>
      <c r="G39" s="158">
        <v>2320</v>
      </c>
      <c r="H39" s="158">
        <v>272</v>
      </c>
      <c r="I39" s="158" t="s">
        <v>39</v>
      </c>
      <c r="J39" s="158">
        <v>2654</v>
      </c>
      <c r="K39" s="158">
        <v>152057260</v>
      </c>
      <c r="L39" s="3"/>
      <c r="M39" s="3">
        <v>200335283</v>
      </c>
    </row>
    <row r="40" spans="1:13" x14ac:dyDescent="0.2">
      <c r="A40" s="157" t="s">
        <v>252</v>
      </c>
      <c r="B40" s="158">
        <v>24</v>
      </c>
      <c r="C40" s="158">
        <v>28</v>
      </c>
      <c r="D40" s="158">
        <v>41293</v>
      </c>
      <c r="E40" s="158">
        <v>627316</v>
      </c>
      <c r="F40" s="158">
        <v>82626595351</v>
      </c>
      <c r="G40" s="158">
        <v>0</v>
      </c>
      <c r="H40" s="158">
        <v>0</v>
      </c>
      <c r="I40" s="158">
        <v>425</v>
      </c>
      <c r="J40" s="158">
        <v>28353</v>
      </c>
      <c r="K40" s="158">
        <v>457840619</v>
      </c>
      <c r="L40" s="3"/>
      <c r="M40" s="3">
        <v>458990851</v>
      </c>
    </row>
    <row r="43" spans="1:13" x14ac:dyDescent="0.2">
      <c r="A43" s="100" t="s">
        <v>76</v>
      </c>
      <c r="B43" s="170">
        <v>45488.529537037037</v>
      </c>
      <c r="C43" s="100"/>
      <c r="D43" s="100"/>
      <c r="E43" s="100"/>
      <c r="F43" s="100"/>
      <c r="G43" s="100"/>
      <c r="H43" s="100"/>
      <c r="I43" s="100"/>
      <c r="J43" s="100"/>
      <c r="K43" s="100"/>
    </row>
    <row r="44" spans="1:13" x14ac:dyDescent="0.2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1:13" x14ac:dyDescent="0.2">
      <c r="A45" s="100" t="s">
        <v>90</v>
      </c>
      <c r="B45" s="164" t="s">
        <v>89</v>
      </c>
      <c r="C45" s="100"/>
      <c r="D45" s="100"/>
      <c r="E45" s="100"/>
      <c r="F45" s="100"/>
      <c r="G45" s="100"/>
      <c r="H45" s="100"/>
      <c r="I45" s="100"/>
      <c r="J45" s="100"/>
      <c r="K45" s="100"/>
    </row>
    <row r="46" spans="1:13" x14ac:dyDescent="0.2">
      <c r="A46" s="100" t="s">
        <v>92</v>
      </c>
      <c r="B46" s="164" t="s">
        <v>253</v>
      </c>
      <c r="C46" s="164"/>
      <c r="D46" s="100"/>
      <c r="E46" s="100"/>
      <c r="F46" s="100"/>
      <c r="G46" s="100"/>
      <c r="H46" s="100"/>
      <c r="I46" s="100"/>
      <c r="J46" s="100"/>
      <c r="K46" s="100"/>
    </row>
    <row r="47" spans="1:13" x14ac:dyDescent="0.2">
      <c r="A47" s="100" t="s">
        <v>91</v>
      </c>
      <c r="B47" s="165" t="s">
        <v>216</v>
      </c>
      <c r="C47" s="165"/>
      <c r="D47" s="100"/>
      <c r="E47" s="100"/>
      <c r="F47" s="100"/>
      <c r="G47" s="100"/>
      <c r="H47" s="100"/>
      <c r="I47" s="100"/>
      <c r="J47" s="100"/>
      <c r="K47" s="100"/>
    </row>
    <row r="48" spans="1:13" x14ac:dyDescent="0.2">
      <c r="A48" s="100" t="s">
        <v>217</v>
      </c>
      <c r="B48" s="100" t="s">
        <v>218</v>
      </c>
      <c r="C48" s="100"/>
      <c r="D48" s="100"/>
      <c r="E48" s="100"/>
      <c r="F48" s="100"/>
      <c r="G48" s="100"/>
      <c r="H48" s="100"/>
      <c r="I48" s="100"/>
      <c r="J48" s="100"/>
      <c r="K48" s="100"/>
    </row>
    <row r="49" spans="1:13" x14ac:dyDescent="0.2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1:13" x14ac:dyDescent="0.2">
      <c r="A50" s="159" t="s">
        <v>219</v>
      </c>
      <c r="B50" s="203" t="s">
        <v>219</v>
      </c>
      <c r="C50" s="204"/>
      <c r="D50" s="204"/>
      <c r="E50" s="204"/>
      <c r="F50" s="205"/>
      <c r="G50" s="203" t="s">
        <v>88</v>
      </c>
      <c r="H50" s="204"/>
      <c r="I50" s="204"/>
      <c r="J50" s="204"/>
      <c r="K50" s="205"/>
    </row>
    <row r="51" spans="1:13" x14ac:dyDescent="0.2">
      <c r="A51" s="159" t="s">
        <v>113</v>
      </c>
      <c r="B51" s="159" t="s">
        <v>220</v>
      </c>
      <c r="C51" s="159" t="s">
        <v>221</v>
      </c>
      <c r="D51" s="159" t="s">
        <v>222</v>
      </c>
      <c r="E51" s="159" t="s">
        <v>223</v>
      </c>
      <c r="F51" s="160" t="s">
        <v>224</v>
      </c>
      <c r="G51" s="159" t="s">
        <v>220</v>
      </c>
      <c r="H51" s="159" t="s">
        <v>221</v>
      </c>
      <c r="I51" s="159" t="s">
        <v>222</v>
      </c>
      <c r="J51" s="159" t="s">
        <v>223</v>
      </c>
      <c r="K51" s="160" t="s">
        <v>224</v>
      </c>
    </row>
    <row r="52" spans="1:13" x14ac:dyDescent="0.2">
      <c r="A52" s="159" t="s">
        <v>225</v>
      </c>
      <c r="B52" s="161">
        <v>423636768</v>
      </c>
      <c r="C52" s="161">
        <v>82247920</v>
      </c>
      <c r="D52" s="161">
        <v>238754543</v>
      </c>
      <c r="E52" s="161">
        <v>2247528537</v>
      </c>
      <c r="F52" s="161">
        <v>4131381782866</v>
      </c>
      <c r="G52" s="161">
        <v>7994206</v>
      </c>
      <c r="H52" s="161">
        <v>3172534</v>
      </c>
      <c r="I52" s="161">
        <v>4634396</v>
      </c>
      <c r="J52" s="161">
        <v>74597836</v>
      </c>
      <c r="K52" s="161">
        <v>16598805678</v>
      </c>
      <c r="L52" s="2"/>
      <c r="M52" s="2" t="s">
        <v>88</v>
      </c>
    </row>
    <row r="53" spans="1:13" x14ac:dyDescent="0.2">
      <c r="A53" s="159" t="s">
        <v>226</v>
      </c>
      <c r="B53" s="161">
        <v>19307262</v>
      </c>
      <c r="C53" s="161">
        <v>1079882</v>
      </c>
      <c r="D53" s="161">
        <v>9488928</v>
      </c>
      <c r="E53" s="161">
        <v>225022425</v>
      </c>
      <c r="F53" s="161">
        <v>351072138543</v>
      </c>
      <c r="G53" s="161">
        <v>456844</v>
      </c>
      <c r="H53" s="161">
        <v>44476</v>
      </c>
      <c r="I53" s="161">
        <v>168098</v>
      </c>
      <c r="J53" s="161">
        <v>9168589</v>
      </c>
      <c r="K53" s="161">
        <v>1918008942</v>
      </c>
      <c r="L53" s="2"/>
      <c r="M53" s="2" t="s">
        <v>115</v>
      </c>
    </row>
    <row r="54" spans="1:13" x14ac:dyDescent="0.2">
      <c r="A54" s="159" t="s">
        <v>227</v>
      </c>
      <c r="B54" s="161" t="s">
        <v>39</v>
      </c>
      <c r="C54" s="161" t="s">
        <v>39</v>
      </c>
      <c r="D54" s="161">
        <v>454</v>
      </c>
      <c r="E54" s="161">
        <v>619012</v>
      </c>
      <c r="F54" s="161">
        <v>28143609106</v>
      </c>
      <c r="G54" s="161" t="s">
        <v>39</v>
      </c>
      <c r="H54" s="161" t="s">
        <v>39</v>
      </c>
      <c r="I54" s="161">
        <v>10</v>
      </c>
      <c r="J54" s="161">
        <v>19133</v>
      </c>
      <c r="K54" s="161">
        <v>136156398</v>
      </c>
      <c r="L54" s="3"/>
      <c r="M54" s="3">
        <v>15927642057</v>
      </c>
    </row>
    <row r="55" spans="1:13" x14ac:dyDescent="0.2">
      <c r="A55" s="159" t="s">
        <v>228</v>
      </c>
      <c r="B55" s="161">
        <v>398618</v>
      </c>
      <c r="C55" s="161">
        <v>181479</v>
      </c>
      <c r="D55" s="161">
        <v>2460314</v>
      </c>
      <c r="E55" s="161">
        <v>12275222</v>
      </c>
      <c r="F55" s="161">
        <v>192847454180</v>
      </c>
      <c r="G55" s="161">
        <v>9412</v>
      </c>
      <c r="H55" s="161">
        <v>14926</v>
      </c>
      <c r="I55" s="161">
        <v>34665</v>
      </c>
      <c r="J55" s="161">
        <v>250860</v>
      </c>
      <c r="K55" s="161">
        <v>603984516</v>
      </c>
      <c r="L55" s="3"/>
      <c r="M55" s="3">
        <v>1774726278</v>
      </c>
    </row>
    <row r="56" spans="1:13" x14ac:dyDescent="0.2">
      <c r="A56" s="159" t="s">
        <v>229</v>
      </c>
      <c r="B56" s="161">
        <v>12698053</v>
      </c>
      <c r="C56" s="161">
        <v>52025</v>
      </c>
      <c r="D56" s="161">
        <v>13045</v>
      </c>
      <c r="E56" s="161">
        <v>22488301</v>
      </c>
      <c r="F56" s="161">
        <v>72586982460</v>
      </c>
      <c r="G56" s="161">
        <v>201376</v>
      </c>
      <c r="H56" s="161">
        <v>1687</v>
      </c>
      <c r="I56" s="161">
        <v>156</v>
      </c>
      <c r="J56" s="161">
        <v>747376</v>
      </c>
      <c r="K56" s="161">
        <v>234939015</v>
      </c>
      <c r="L56" s="3"/>
      <c r="M56" s="3">
        <v>149604412</v>
      </c>
    </row>
    <row r="57" spans="1:13" x14ac:dyDescent="0.2">
      <c r="A57" s="159" t="s">
        <v>230</v>
      </c>
      <c r="B57" s="161">
        <v>34830876</v>
      </c>
      <c r="C57" s="161">
        <v>14739692</v>
      </c>
      <c r="D57" s="161">
        <v>8658854</v>
      </c>
      <c r="E57" s="161">
        <v>487077865</v>
      </c>
      <c r="F57" s="161">
        <v>874998284461</v>
      </c>
      <c r="G57" s="161">
        <v>610090</v>
      </c>
      <c r="H57" s="161">
        <v>924960</v>
      </c>
      <c r="I57" s="161">
        <v>163366</v>
      </c>
      <c r="J57" s="161">
        <v>19664618</v>
      </c>
      <c r="K57" s="161">
        <v>2645547198</v>
      </c>
      <c r="L57" s="3"/>
      <c r="M57" s="3">
        <v>649639021</v>
      </c>
    </row>
    <row r="58" spans="1:13" x14ac:dyDescent="0.2">
      <c r="A58" s="159" t="s">
        <v>231</v>
      </c>
      <c r="B58" s="161">
        <v>11358</v>
      </c>
      <c r="C58" s="161" t="s">
        <v>39</v>
      </c>
      <c r="D58" s="161">
        <v>5623</v>
      </c>
      <c r="E58" s="161">
        <v>2497032</v>
      </c>
      <c r="F58" s="161">
        <v>13440876387</v>
      </c>
      <c r="G58" s="161">
        <v>106</v>
      </c>
      <c r="H58" s="161" t="s">
        <v>39</v>
      </c>
      <c r="I58" s="161">
        <v>51</v>
      </c>
      <c r="J58" s="161">
        <v>67223</v>
      </c>
      <c r="K58" s="161">
        <v>109515317</v>
      </c>
      <c r="L58" s="3"/>
      <c r="M58" s="3">
        <v>234438410</v>
      </c>
    </row>
    <row r="59" spans="1:13" x14ac:dyDescent="0.2">
      <c r="A59" s="159" t="s">
        <v>232</v>
      </c>
      <c r="B59" s="161" t="s">
        <v>39</v>
      </c>
      <c r="C59" s="161" t="s">
        <v>39</v>
      </c>
      <c r="D59" s="161" t="s">
        <v>39</v>
      </c>
      <c r="E59" s="161">
        <v>19493</v>
      </c>
      <c r="F59" s="161">
        <v>81160869094</v>
      </c>
      <c r="G59" s="161" t="s">
        <v>39</v>
      </c>
      <c r="H59" s="161" t="s">
        <v>39</v>
      </c>
      <c r="I59" s="161" t="s">
        <v>39</v>
      </c>
      <c r="J59" s="161">
        <v>196</v>
      </c>
      <c r="K59" s="161">
        <v>46525465</v>
      </c>
      <c r="L59" s="3"/>
      <c r="M59" s="3">
        <v>3027177218</v>
      </c>
    </row>
    <row r="60" spans="1:13" x14ac:dyDescent="0.2">
      <c r="A60" s="159" t="s">
        <v>233</v>
      </c>
      <c r="B60" s="161">
        <v>84660</v>
      </c>
      <c r="C60" s="161">
        <v>22632</v>
      </c>
      <c r="D60" s="161">
        <v>7259061</v>
      </c>
      <c r="E60" s="161">
        <v>11206662</v>
      </c>
      <c r="F60" s="161">
        <v>29064785453</v>
      </c>
      <c r="G60" s="161">
        <v>1269</v>
      </c>
      <c r="H60" s="161">
        <v>269</v>
      </c>
      <c r="I60" s="161">
        <v>131961</v>
      </c>
      <c r="J60" s="161">
        <v>273388</v>
      </c>
      <c r="K60" s="161">
        <v>190571403</v>
      </c>
      <c r="L60" s="3"/>
      <c r="M60" s="3">
        <v>111105551</v>
      </c>
    </row>
    <row r="61" spans="1:13" x14ac:dyDescent="0.2">
      <c r="A61" s="159" t="s">
        <v>234</v>
      </c>
      <c r="B61" s="161">
        <v>7121863</v>
      </c>
      <c r="C61" s="161">
        <v>1047629</v>
      </c>
      <c r="D61" s="161">
        <v>72233818</v>
      </c>
      <c r="E61" s="161">
        <v>112250084</v>
      </c>
      <c r="F61" s="161">
        <v>247650998772</v>
      </c>
      <c r="G61" s="161">
        <v>132008</v>
      </c>
      <c r="H61" s="161">
        <v>17314</v>
      </c>
      <c r="I61" s="161">
        <v>1324509</v>
      </c>
      <c r="J61" s="161">
        <v>2286867</v>
      </c>
      <c r="K61" s="161">
        <v>1008757097</v>
      </c>
      <c r="L61" s="3"/>
      <c r="M61" s="3">
        <v>47037550</v>
      </c>
    </row>
    <row r="62" spans="1:13" x14ac:dyDescent="0.2">
      <c r="A62" s="159" t="s">
        <v>235</v>
      </c>
      <c r="B62" s="161">
        <v>45397893</v>
      </c>
      <c r="C62" s="161">
        <v>47604394</v>
      </c>
      <c r="D62" s="161">
        <v>29947628</v>
      </c>
      <c r="E62" s="161">
        <v>787782004</v>
      </c>
      <c r="F62" s="161">
        <v>331552591629</v>
      </c>
      <c r="G62" s="161">
        <v>982291</v>
      </c>
      <c r="H62" s="161">
        <v>1765311</v>
      </c>
      <c r="I62" s="161">
        <v>922349</v>
      </c>
      <c r="J62" s="161">
        <v>23211593</v>
      </c>
      <c r="K62" s="161">
        <v>1257627221</v>
      </c>
      <c r="L62" s="3"/>
      <c r="M62" s="3">
        <v>170746332</v>
      </c>
    </row>
    <row r="63" spans="1:13" x14ac:dyDescent="0.2">
      <c r="A63" s="159" t="s">
        <v>236</v>
      </c>
      <c r="B63" s="161">
        <v>51001</v>
      </c>
      <c r="C63" s="161" t="s">
        <v>39</v>
      </c>
      <c r="D63" s="161">
        <v>978768</v>
      </c>
      <c r="E63" s="161">
        <v>419569</v>
      </c>
      <c r="F63" s="161">
        <v>15514732139</v>
      </c>
      <c r="G63" s="161">
        <v>678</v>
      </c>
      <c r="H63" s="161" t="s">
        <v>39</v>
      </c>
      <c r="I63" s="161">
        <v>16211</v>
      </c>
      <c r="J63" s="161">
        <v>7536</v>
      </c>
      <c r="K63" s="161">
        <v>125576637</v>
      </c>
      <c r="L63" s="3"/>
      <c r="M63" s="3">
        <v>927079507</v>
      </c>
    </row>
    <row r="64" spans="1:13" x14ac:dyDescent="0.2">
      <c r="A64" s="159" t="s">
        <v>237</v>
      </c>
      <c r="B64" s="161">
        <v>1132849</v>
      </c>
      <c r="C64" s="161">
        <v>454271</v>
      </c>
      <c r="D64" s="161">
        <v>41866114</v>
      </c>
      <c r="E64" s="161">
        <v>15701322</v>
      </c>
      <c r="F64" s="161">
        <v>323020974347</v>
      </c>
      <c r="G64" s="161">
        <v>14933</v>
      </c>
      <c r="H64" s="161">
        <v>7940</v>
      </c>
      <c r="I64" s="161">
        <v>718188</v>
      </c>
      <c r="J64" s="161">
        <v>194055</v>
      </c>
      <c r="K64" s="161">
        <v>857797400</v>
      </c>
      <c r="L64" s="3"/>
      <c r="M64" s="3">
        <v>1246770619</v>
      </c>
    </row>
    <row r="65" spans="1:13" x14ac:dyDescent="0.2">
      <c r="A65" s="159" t="s">
        <v>238</v>
      </c>
      <c r="B65" s="161">
        <v>432860</v>
      </c>
      <c r="C65" s="161" t="s">
        <v>39</v>
      </c>
      <c r="D65" s="161">
        <v>23694373</v>
      </c>
      <c r="E65" s="161">
        <v>10023868</v>
      </c>
      <c r="F65" s="161">
        <v>1031328301</v>
      </c>
      <c r="G65" s="161">
        <v>6693</v>
      </c>
      <c r="H65" s="161" t="s">
        <v>39</v>
      </c>
      <c r="I65" s="161">
        <v>344525</v>
      </c>
      <c r="J65" s="161">
        <v>139061</v>
      </c>
      <c r="K65" s="161">
        <v>5078653</v>
      </c>
      <c r="L65" s="3"/>
      <c r="M65" s="3">
        <v>139394429</v>
      </c>
    </row>
    <row r="66" spans="1:13" x14ac:dyDescent="0.2">
      <c r="A66" s="159" t="s">
        <v>239</v>
      </c>
      <c r="B66" s="161">
        <v>28236</v>
      </c>
      <c r="C66" s="161">
        <v>2109</v>
      </c>
      <c r="D66" s="161">
        <v>957959</v>
      </c>
      <c r="E66" s="161">
        <v>5159226</v>
      </c>
      <c r="F66" s="161">
        <v>13345462685</v>
      </c>
      <c r="G66" s="161">
        <v>650</v>
      </c>
      <c r="H66" s="161">
        <v>4</v>
      </c>
      <c r="I66" s="161">
        <v>16797</v>
      </c>
      <c r="J66" s="161">
        <v>146745</v>
      </c>
      <c r="K66" s="161">
        <v>175645265</v>
      </c>
      <c r="L66" s="3"/>
      <c r="M66" s="3">
        <v>780797619</v>
      </c>
    </row>
    <row r="67" spans="1:13" x14ac:dyDescent="0.2">
      <c r="A67" s="159" t="s">
        <v>240</v>
      </c>
      <c r="B67" s="161">
        <v>61342</v>
      </c>
      <c r="C67" s="161">
        <v>47523</v>
      </c>
      <c r="D67" s="161">
        <v>26984</v>
      </c>
      <c r="E67" s="161">
        <v>3048841</v>
      </c>
      <c r="F67" s="161">
        <v>23921402541</v>
      </c>
      <c r="G67" s="161">
        <v>1044</v>
      </c>
      <c r="H67" s="161">
        <v>3169</v>
      </c>
      <c r="I67" s="161">
        <v>330</v>
      </c>
      <c r="J67" s="161">
        <v>88496</v>
      </c>
      <c r="K67" s="161">
        <v>181898130</v>
      </c>
      <c r="L67" s="3"/>
      <c r="M67" s="3">
        <v>4699512</v>
      </c>
    </row>
    <row r="68" spans="1:13" x14ac:dyDescent="0.2">
      <c r="A68" s="159" t="s">
        <v>241</v>
      </c>
      <c r="B68" s="161">
        <v>1518005</v>
      </c>
      <c r="C68" s="161">
        <v>10432</v>
      </c>
      <c r="D68" s="161">
        <v>1510365</v>
      </c>
      <c r="E68" s="161">
        <v>1050792</v>
      </c>
      <c r="F68" s="161">
        <v>12609794225</v>
      </c>
      <c r="G68" s="161">
        <v>14655</v>
      </c>
      <c r="H68" s="161">
        <v>50</v>
      </c>
      <c r="I68" s="161">
        <v>42867</v>
      </c>
      <c r="J68" s="161">
        <v>7408</v>
      </c>
      <c r="K68" s="161">
        <v>60024626</v>
      </c>
      <c r="L68" s="3"/>
      <c r="M68" s="3">
        <v>165190649</v>
      </c>
    </row>
    <row r="69" spans="1:13" x14ac:dyDescent="0.2">
      <c r="A69" s="159" t="s">
        <v>242</v>
      </c>
      <c r="B69" s="161">
        <v>219799</v>
      </c>
      <c r="C69" s="161">
        <v>317</v>
      </c>
      <c r="D69" s="161">
        <v>966689</v>
      </c>
      <c r="E69" s="161">
        <v>246707</v>
      </c>
      <c r="F69" s="161">
        <v>117173422722</v>
      </c>
      <c r="G69" s="161">
        <v>1122</v>
      </c>
      <c r="H69" s="161">
        <v>5</v>
      </c>
      <c r="I69" s="161">
        <v>25512</v>
      </c>
      <c r="J69" s="161">
        <v>1959</v>
      </c>
      <c r="K69" s="161">
        <v>326204386</v>
      </c>
      <c r="L69" s="3"/>
      <c r="M69" s="3">
        <v>189708594</v>
      </c>
    </row>
    <row r="70" spans="1:13" x14ac:dyDescent="0.2">
      <c r="A70" s="159" t="s">
        <v>243</v>
      </c>
      <c r="B70" s="161" t="s">
        <v>39</v>
      </c>
      <c r="C70" s="161" t="s">
        <v>39</v>
      </c>
      <c r="D70" s="161">
        <v>83099</v>
      </c>
      <c r="E70" s="161">
        <v>83000</v>
      </c>
      <c r="F70" s="161">
        <v>1704996184</v>
      </c>
      <c r="G70" s="161" t="s">
        <v>39</v>
      </c>
      <c r="H70" s="161" t="s">
        <v>39</v>
      </c>
      <c r="I70" s="161">
        <v>1020</v>
      </c>
      <c r="J70" s="161">
        <v>1000</v>
      </c>
      <c r="K70" s="161">
        <v>2894959</v>
      </c>
      <c r="L70" s="3"/>
      <c r="M70" s="3">
        <v>65339226</v>
      </c>
    </row>
    <row r="71" spans="1:13" x14ac:dyDescent="0.2">
      <c r="A71" s="159" t="s">
        <v>244</v>
      </c>
      <c r="B71" s="161">
        <v>293279765</v>
      </c>
      <c r="C71" s="161">
        <v>11523311</v>
      </c>
      <c r="D71" s="161">
        <v>13402575</v>
      </c>
      <c r="E71" s="161">
        <v>469339281</v>
      </c>
      <c r="F71" s="161">
        <v>603996528120</v>
      </c>
      <c r="G71" s="161">
        <v>5435364</v>
      </c>
      <c r="H71" s="161">
        <v>239197</v>
      </c>
      <c r="I71" s="161">
        <v>240694</v>
      </c>
      <c r="J71" s="161">
        <v>16441859</v>
      </c>
      <c r="K71" s="161">
        <v>3534376480</v>
      </c>
      <c r="L71" s="3"/>
      <c r="M71" s="3">
        <v>393670382</v>
      </c>
    </row>
    <row r="72" spans="1:13" x14ac:dyDescent="0.2">
      <c r="A72" s="159" t="s">
        <v>245</v>
      </c>
      <c r="B72" s="161">
        <v>2193976</v>
      </c>
      <c r="C72" s="161">
        <v>1529906</v>
      </c>
      <c r="D72" s="161">
        <v>113330</v>
      </c>
      <c r="E72" s="161">
        <v>5815106</v>
      </c>
      <c r="F72" s="161">
        <v>143587607886</v>
      </c>
      <c r="G72" s="161">
        <v>50894</v>
      </c>
      <c r="H72" s="161">
        <v>47897</v>
      </c>
      <c r="I72" s="161">
        <v>1114</v>
      </c>
      <c r="J72" s="161">
        <v>190767</v>
      </c>
      <c r="K72" s="161">
        <v>480913859</v>
      </c>
      <c r="L72" s="4"/>
      <c r="M72" s="3">
        <v>4539596</v>
      </c>
    </row>
    <row r="73" spans="1:13" x14ac:dyDescent="0.2">
      <c r="A73" s="159" t="s">
        <v>246</v>
      </c>
      <c r="B73" s="161">
        <v>792815</v>
      </c>
      <c r="C73" s="161">
        <v>114389</v>
      </c>
      <c r="D73" s="161">
        <v>3229797</v>
      </c>
      <c r="E73" s="161">
        <v>12346970</v>
      </c>
      <c r="F73" s="161">
        <v>263436494846</v>
      </c>
      <c r="G73" s="161">
        <v>20686</v>
      </c>
      <c r="H73" s="161">
        <v>6297</v>
      </c>
      <c r="I73" s="161">
        <v>74978</v>
      </c>
      <c r="J73" s="161">
        <v>301785</v>
      </c>
      <c r="K73" s="161">
        <v>938420446</v>
      </c>
      <c r="L73" s="3"/>
      <c r="M73" s="3">
        <v>2775420959</v>
      </c>
    </row>
    <row r="74" spans="1:13" x14ac:dyDescent="0.2">
      <c r="A74" s="159" t="s">
        <v>247</v>
      </c>
      <c r="B74" s="161">
        <v>3283799</v>
      </c>
      <c r="C74" s="161">
        <v>2662289</v>
      </c>
      <c r="D74" s="161">
        <v>61890</v>
      </c>
      <c r="E74" s="161">
        <v>34776236</v>
      </c>
      <c r="F74" s="161">
        <v>54444396641</v>
      </c>
      <c r="G74" s="161">
        <v>39549</v>
      </c>
      <c r="H74" s="161">
        <v>71281</v>
      </c>
      <c r="I74" s="161">
        <v>894</v>
      </c>
      <c r="J74" s="161">
        <v>839416</v>
      </c>
      <c r="K74" s="161">
        <v>253024199</v>
      </c>
      <c r="L74" s="3"/>
      <c r="M74" s="3">
        <v>498875554</v>
      </c>
    </row>
    <row r="75" spans="1:13" x14ac:dyDescent="0.2">
      <c r="A75" s="159" t="s">
        <v>248</v>
      </c>
      <c r="B75" s="161">
        <v>11636</v>
      </c>
      <c r="C75" s="161">
        <v>5761</v>
      </c>
      <c r="D75" s="161">
        <v>1234686</v>
      </c>
      <c r="E75" s="161">
        <v>1290465</v>
      </c>
      <c r="F75" s="161">
        <v>67571488047</v>
      </c>
      <c r="G75" s="161">
        <v>227</v>
      </c>
      <c r="H75" s="161">
        <v>115</v>
      </c>
      <c r="I75" s="161">
        <v>25559</v>
      </c>
      <c r="J75" s="161">
        <v>44521</v>
      </c>
      <c r="K75" s="161">
        <v>240860551</v>
      </c>
      <c r="L75" s="3"/>
      <c r="M75" s="3">
        <v>875320277</v>
      </c>
    </row>
    <row r="76" spans="1:13" x14ac:dyDescent="0.2">
      <c r="A76" s="159" t="s">
        <v>249</v>
      </c>
      <c r="B76" s="161">
        <v>42179</v>
      </c>
      <c r="C76" s="161" t="s">
        <v>39</v>
      </c>
      <c r="D76" s="161">
        <v>16491300</v>
      </c>
      <c r="E76" s="161">
        <v>7969941</v>
      </c>
      <c r="F76" s="161">
        <v>39888886915</v>
      </c>
      <c r="G76" s="161">
        <v>481</v>
      </c>
      <c r="H76" s="161" t="s">
        <v>39</v>
      </c>
      <c r="I76" s="161">
        <v>321288</v>
      </c>
      <c r="J76" s="161">
        <v>125020</v>
      </c>
      <c r="K76" s="161">
        <v>185501610</v>
      </c>
      <c r="L76" s="3"/>
      <c r="M76" s="3">
        <v>234869736</v>
      </c>
    </row>
    <row r="77" spans="1:13" x14ac:dyDescent="0.2">
      <c r="A77" s="159" t="s">
        <v>250</v>
      </c>
      <c r="B77" s="161" t="s">
        <v>39</v>
      </c>
      <c r="C77" s="161">
        <v>291204</v>
      </c>
      <c r="D77" s="161">
        <v>19195</v>
      </c>
      <c r="E77" s="161">
        <v>8455294</v>
      </c>
      <c r="F77" s="161">
        <v>83923385150</v>
      </c>
      <c r="G77" s="161" t="s">
        <v>39</v>
      </c>
      <c r="H77" s="161">
        <v>18545</v>
      </c>
      <c r="I77" s="161">
        <v>292</v>
      </c>
      <c r="J77" s="161">
        <v>136439</v>
      </c>
      <c r="K77" s="161">
        <v>317707834</v>
      </c>
      <c r="L77" s="3"/>
      <c r="M77" s="3">
        <v>197399400</v>
      </c>
    </row>
    <row r="78" spans="1:13" x14ac:dyDescent="0.2">
      <c r="A78" s="159" t="s">
        <v>251</v>
      </c>
      <c r="B78" s="161">
        <v>15825</v>
      </c>
      <c r="C78" s="161" t="s">
        <v>39</v>
      </c>
      <c r="D78" s="161">
        <v>4045</v>
      </c>
      <c r="E78" s="161">
        <v>2531314</v>
      </c>
      <c r="F78" s="161">
        <v>43196303926</v>
      </c>
      <c r="G78" s="161">
        <v>250</v>
      </c>
      <c r="H78" s="161" t="s">
        <v>39</v>
      </c>
      <c r="I78" s="161">
        <v>54</v>
      </c>
      <c r="J78" s="161">
        <v>83378</v>
      </c>
      <c r="K78" s="161">
        <v>255050101</v>
      </c>
      <c r="L78" s="3"/>
      <c r="M78" s="3">
        <v>173891638</v>
      </c>
    </row>
    <row r="79" spans="1:13" x14ac:dyDescent="0.2">
      <c r="A79" s="159" t="s">
        <v>252</v>
      </c>
      <c r="B79" s="161">
        <v>722098</v>
      </c>
      <c r="C79" s="161">
        <v>878675</v>
      </c>
      <c r="D79" s="161">
        <v>4045649</v>
      </c>
      <c r="E79" s="161">
        <v>8032505</v>
      </c>
      <c r="F79" s="161">
        <v>100495988106</v>
      </c>
      <c r="G79" s="161">
        <v>13585</v>
      </c>
      <c r="H79" s="161">
        <v>9090</v>
      </c>
      <c r="I79" s="161">
        <v>58908</v>
      </c>
      <c r="J79" s="161">
        <v>158550</v>
      </c>
      <c r="K79" s="161">
        <v>506197971</v>
      </c>
      <c r="L79" s="3"/>
      <c r="M79" s="3">
        <v>318504584</v>
      </c>
    </row>
    <row r="82" spans="1:13" x14ac:dyDescent="0.2">
      <c r="A82" s="1" t="s">
        <v>114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</row>
    <row r="83" spans="1:13" x14ac:dyDescent="0.2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</row>
    <row r="84" spans="1:13" x14ac:dyDescent="0.2">
      <c r="A84" s="100" t="s">
        <v>76</v>
      </c>
      <c r="B84" s="202">
        <v>45488.531435185185</v>
      </c>
      <c r="C84" s="202"/>
      <c r="D84" s="100"/>
      <c r="E84" s="100"/>
      <c r="F84" s="100"/>
      <c r="G84" s="100"/>
      <c r="H84" s="100"/>
      <c r="I84" s="100"/>
      <c r="J84" s="100"/>
      <c r="K84" s="100"/>
      <c r="L84" s="99"/>
      <c r="M84" s="99"/>
    </row>
    <row r="85" spans="1:13" x14ac:dyDescent="0.2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99"/>
      <c r="M85" s="99"/>
    </row>
    <row r="86" spans="1:13" x14ac:dyDescent="0.2">
      <c r="A86" s="100" t="s">
        <v>90</v>
      </c>
      <c r="B86" s="164" t="s">
        <v>116</v>
      </c>
      <c r="C86" s="164"/>
      <c r="D86" s="100"/>
      <c r="E86" s="100"/>
      <c r="F86" s="100"/>
      <c r="G86" s="100"/>
      <c r="H86" s="100"/>
      <c r="I86" s="100"/>
      <c r="J86" s="100"/>
      <c r="K86" s="100"/>
      <c r="L86" s="99"/>
      <c r="M86" s="99"/>
    </row>
    <row r="87" spans="1:13" x14ac:dyDescent="0.2">
      <c r="A87" s="100" t="s">
        <v>92</v>
      </c>
      <c r="B87" s="164" t="s">
        <v>215</v>
      </c>
      <c r="C87" s="164"/>
      <c r="D87" s="100"/>
      <c r="E87" s="100"/>
      <c r="F87" s="100"/>
      <c r="G87" s="100"/>
      <c r="H87" s="100"/>
      <c r="I87" s="100"/>
      <c r="J87" s="100"/>
      <c r="K87" s="100"/>
      <c r="L87" s="99"/>
      <c r="M87" s="99"/>
    </row>
    <row r="88" spans="1:13" x14ac:dyDescent="0.2">
      <c r="A88" s="100" t="s">
        <v>91</v>
      </c>
      <c r="B88" s="100" t="s">
        <v>216</v>
      </c>
      <c r="C88" s="100"/>
      <c r="D88" s="100">
        <f>+D93/SUM(B93:E93)</f>
        <v>0.5878489802084893</v>
      </c>
      <c r="E88" s="100"/>
      <c r="F88" s="100"/>
      <c r="G88" s="100"/>
      <c r="H88" s="100"/>
      <c r="I88" s="100"/>
      <c r="J88" s="100"/>
      <c r="K88" s="100"/>
      <c r="L88" s="99"/>
      <c r="M88" s="99"/>
    </row>
    <row r="89" spans="1:13" x14ac:dyDescent="0.2">
      <c r="A89" s="100" t="s">
        <v>217</v>
      </c>
      <c r="B89" s="100" t="s">
        <v>218</v>
      </c>
      <c r="C89" s="100"/>
      <c r="D89" s="100"/>
      <c r="E89" s="100"/>
      <c r="F89" s="100"/>
      <c r="G89" s="100"/>
      <c r="H89" s="100"/>
      <c r="I89" s="100"/>
      <c r="J89" s="100"/>
      <c r="K89" s="100"/>
      <c r="L89" s="99"/>
      <c r="M89" s="99"/>
    </row>
    <row r="90" spans="1:13" x14ac:dyDescent="0.2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99"/>
      <c r="M90" s="99"/>
    </row>
    <row r="91" spans="1:13" x14ac:dyDescent="0.2">
      <c r="A91" s="159" t="s">
        <v>219</v>
      </c>
      <c r="B91" s="203" t="s">
        <v>219</v>
      </c>
      <c r="C91" s="204"/>
      <c r="D91" s="204"/>
      <c r="E91" s="204"/>
      <c r="F91" s="205"/>
      <c r="G91" s="203" t="s">
        <v>88</v>
      </c>
      <c r="H91" s="204"/>
      <c r="I91" s="204"/>
      <c r="J91" s="204"/>
      <c r="K91" s="205"/>
      <c r="L91" s="99"/>
      <c r="M91" s="99"/>
    </row>
    <row r="92" spans="1:13" x14ac:dyDescent="0.2">
      <c r="A92" s="159" t="s">
        <v>113</v>
      </c>
      <c r="B92" s="159" t="s">
        <v>220</v>
      </c>
      <c r="C92" s="159" t="s">
        <v>221</v>
      </c>
      <c r="D92" s="159" t="s">
        <v>222</v>
      </c>
      <c r="E92" s="159" t="s">
        <v>223</v>
      </c>
      <c r="F92" s="160" t="s">
        <v>224</v>
      </c>
      <c r="G92" s="159" t="s">
        <v>220</v>
      </c>
      <c r="H92" s="159" t="s">
        <v>221</v>
      </c>
      <c r="I92" s="159" t="s">
        <v>222</v>
      </c>
      <c r="J92" s="159" t="s">
        <v>223</v>
      </c>
      <c r="K92" s="160" t="s">
        <v>224</v>
      </c>
      <c r="L92" s="2"/>
      <c r="M92" s="2" t="s">
        <v>88</v>
      </c>
    </row>
    <row r="93" spans="1:13" x14ac:dyDescent="0.2">
      <c r="A93" s="159" t="s">
        <v>225</v>
      </c>
      <c r="B93" s="161">
        <v>4208243</v>
      </c>
      <c r="C93" s="161">
        <v>341205</v>
      </c>
      <c r="D93" s="161">
        <v>209474851</v>
      </c>
      <c r="E93" s="161">
        <v>142316969</v>
      </c>
      <c r="F93" s="161">
        <v>2519289282258</v>
      </c>
      <c r="G93" s="161">
        <v>63595</v>
      </c>
      <c r="H93" s="161">
        <v>5000</v>
      </c>
      <c r="I93" s="161">
        <v>4488473</v>
      </c>
      <c r="J93" s="161">
        <v>2719572</v>
      </c>
      <c r="K93" s="161">
        <v>15060870578</v>
      </c>
      <c r="L93" s="2"/>
      <c r="M93" s="2" t="s">
        <v>115</v>
      </c>
    </row>
    <row r="94" spans="1:13" x14ac:dyDescent="0.2">
      <c r="A94" s="159" t="s">
        <v>226</v>
      </c>
      <c r="B94" s="161">
        <v>16843</v>
      </c>
      <c r="C94" s="161">
        <v>5</v>
      </c>
      <c r="D94" s="161">
        <v>13183698</v>
      </c>
      <c r="E94" s="161">
        <v>2772890</v>
      </c>
      <c r="F94" s="161">
        <v>191725030969</v>
      </c>
      <c r="G94" s="161">
        <v>236</v>
      </c>
      <c r="H94" s="161">
        <v>0</v>
      </c>
      <c r="I94" s="161">
        <v>244626</v>
      </c>
      <c r="J94" s="161">
        <v>67054</v>
      </c>
      <c r="K94" s="161">
        <v>1015253136</v>
      </c>
      <c r="L94" s="3"/>
      <c r="M94" s="3">
        <v>15227735233</v>
      </c>
    </row>
    <row r="95" spans="1:13" x14ac:dyDescent="0.2">
      <c r="A95" s="159" t="s">
        <v>227</v>
      </c>
      <c r="B95" s="161" t="s">
        <v>39</v>
      </c>
      <c r="C95" s="161" t="s">
        <v>39</v>
      </c>
      <c r="D95" s="161">
        <v>9829</v>
      </c>
      <c r="E95" s="161">
        <v>104274</v>
      </c>
      <c r="F95" s="161">
        <v>19816721891</v>
      </c>
      <c r="G95" s="161" t="s">
        <v>39</v>
      </c>
      <c r="H95" s="161" t="s">
        <v>39</v>
      </c>
      <c r="I95" s="161">
        <v>250</v>
      </c>
      <c r="J95" s="161">
        <v>5430</v>
      </c>
      <c r="K95" s="161">
        <v>184896754</v>
      </c>
      <c r="L95" s="3"/>
      <c r="M95" s="3">
        <v>974350984</v>
      </c>
    </row>
    <row r="96" spans="1:13" x14ac:dyDescent="0.2">
      <c r="A96" s="159" t="s">
        <v>228</v>
      </c>
      <c r="B96" s="161" t="s">
        <v>39</v>
      </c>
      <c r="C96" s="161" t="s">
        <v>39</v>
      </c>
      <c r="D96" s="161" t="s">
        <v>39</v>
      </c>
      <c r="E96" s="161" t="s">
        <v>39</v>
      </c>
      <c r="F96" s="161">
        <v>58265929935</v>
      </c>
      <c r="G96" s="161" t="s">
        <v>39</v>
      </c>
      <c r="H96" s="161" t="s">
        <v>39</v>
      </c>
      <c r="I96" s="161" t="s">
        <v>39</v>
      </c>
      <c r="J96" s="161" t="s">
        <v>39</v>
      </c>
      <c r="K96" s="161">
        <v>173520592</v>
      </c>
      <c r="L96" s="3"/>
      <c r="M96" s="3">
        <v>165724439</v>
      </c>
    </row>
    <row r="97" spans="1:13" x14ac:dyDescent="0.2">
      <c r="A97" s="159" t="s">
        <v>229</v>
      </c>
      <c r="B97" s="161">
        <v>38838</v>
      </c>
      <c r="C97" s="161" t="s">
        <v>39</v>
      </c>
      <c r="D97" s="161">
        <v>2053336</v>
      </c>
      <c r="E97" s="161">
        <v>1174404</v>
      </c>
      <c r="F97" s="161">
        <v>42075759260</v>
      </c>
      <c r="G97" s="161">
        <v>567</v>
      </c>
      <c r="H97" s="161" t="s">
        <v>39</v>
      </c>
      <c r="I97" s="161">
        <v>42350</v>
      </c>
      <c r="J97" s="161">
        <v>14639</v>
      </c>
      <c r="K97" s="161">
        <v>239273662</v>
      </c>
      <c r="L97" s="3"/>
      <c r="M97" s="3">
        <v>183860310</v>
      </c>
    </row>
    <row r="98" spans="1:13" x14ac:dyDescent="0.2">
      <c r="A98" s="159" t="s">
        <v>230</v>
      </c>
      <c r="B98" s="161">
        <v>102867</v>
      </c>
      <c r="C98" s="161" t="s">
        <v>39</v>
      </c>
      <c r="D98" s="161">
        <v>12777599</v>
      </c>
      <c r="E98" s="161">
        <v>6101771</v>
      </c>
      <c r="F98" s="161">
        <v>473118580700</v>
      </c>
      <c r="G98" s="161">
        <v>1269</v>
      </c>
      <c r="H98" s="161" t="s">
        <v>39</v>
      </c>
      <c r="I98" s="161">
        <v>243663</v>
      </c>
      <c r="J98" s="161">
        <v>193024</v>
      </c>
      <c r="K98" s="161">
        <v>1768282623</v>
      </c>
      <c r="L98" s="3"/>
      <c r="M98" s="3">
        <v>230827389</v>
      </c>
    </row>
    <row r="99" spans="1:13" x14ac:dyDescent="0.2">
      <c r="A99" s="159" t="s">
        <v>231</v>
      </c>
      <c r="B99" s="161">
        <v>372</v>
      </c>
      <c r="C99" s="161" t="s">
        <v>39</v>
      </c>
      <c r="D99" s="161" t="s">
        <v>39</v>
      </c>
      <c r="E99" s="161" t="s">
        <v>39</v>
      </c>
      <c r="F99" s="161">
        <v>3142433758</v>
      </c>
      <c r="G99" s="161">
        <v>43</v>
      </c>
      <c r="H99" s="161" t="s">
        <v>39</v>
      </c>
      <c r="I99" s="161" t="s">
        <v>39</v>
      </c>
      <c r="J99" s="161" t="s">
        <v>39</v>
      </c>
      <c r="K99" s="161">
        <v>16234857</v>
      </c>
      <c r="L99" s="3"/>
      <c r="M99" s="3">
        <v>2217812742</v>
      </c>
    </row>
    <row r="100" spans="1:13" x14ac:dyDescent="0.2">
      <c r="A100" s="159" t="s">
        <v>232</v>
      </c>
      <c r="B100" s="161">
        <v>532576</v>
      </c>
      <c r="C100" s="161">
        <v>340029</v>
      </c>
      <c r="D100" s="161">
        <v>4194755</v>
      </c>
      <c r="E100" s="161">
        <v>34364565</v>
      </c>
      <c r="F100" s="161">
        <v>85298291781</v>
      </c>
      <c r="G100" s="161">
        <v>15876</v>
      </c>
      <c r="H100" s="161">
        <v>4973</v>
      </c>
      <c r="I100" s="161">
        <v>61048</v>
      </c>
      <c r="J100" s="161">
        <v>611809</v>
      </c>
      <c r="K100" s="161">
        <v>314508306</v>
      </c>
      <c r="L100" s="3"/>
      <c r="M100" s="3">
        <v>62731291</v>
      </c>
    </row>
    <row r="101" spans="1:13" x14ac:dyDescent="0.2">
      <c r="A101" s="159" t="s">
        <v>233</v>
      </c>
      <c r="B101" s="161" t="s">
        <v>39</v>
      </c>
      <c r="C101" s="161" t="s">
        <v>39</v>
      </c>
      <c r="D101" s="161">
        <v>45285503</v>
      </c>
      <c r="E101" s="161">
        <v>4301540</v>
      </c>
      <c r="F101" s="161">
        <v>40876334883</v>
      </c>
      <c r="G101" s="161" t="s">
        <v>39</v>
      </c>
      <c r="H101" s="161" t="s">
        <v>39</v>
      </c>
      <c r="I101" s="161">
        <v>1276170</v>
      </c>
      <c r="J101" s="161">
        <v>129277</v>
      </c>
      <c r="K101" s="161">
        <v>472656155</v>
      </c>
      <c r="L101" s="3"/>
      <c r="M101" s="3">
        <v>307588315</v>
      </c>
    </row>
    <row r="102" spans="1:13" x14ac:dyDescent="0.2">
      <c r="A102" s="159" t="s">
        <v>234</v>
      </c>
      <c r="B102" s="161">
        <v>2701689</v>
      </c>
      <c r="C102" s="161" t="s">
        <v>39</v>
      </c>
      <c r="D102" s="161">
        <v>41800316</v>
      </c>
      <c r="E102" s="161">
        <v>28853793</v>
      </c>
      <c r="F102" s="161">
        <v>193707620978</v>
      </c>
      <c r="G102" s="161">
        <v>32262</v>
      </c>
      <c r="H102" s="161" t="s">
        <v>39</v>
      </c>
      <c r="I102" s="161">
        <v>776597</v>
      </c>
      <c r="J102" s="161">
        <v>479026</v>
      </c>
      <c r="K102" s="161">
        <v>1637634585</v>
      </c>
      <c r="L102" s="3"/>
      <c r="M102" s="3">
        <v>1530529675</v>
      </c>
    </row>
    <row r="103" spans="1:13" x14ac:dyDescent="0.2">
      <c r="A103" s="159" t="s">
        <v>235</v>
      </c>
      <c r="B103" s="161">
        <v>56892</v>
      </c>
      <c r="C103" s="161" t="s">
        <v>39</v>
      </c>
      <c r="D103" s="161">
        <v>5836204</v>
      </c>
      <c r="E103" s="161">
        <v>17824181</v>
      </c>
      <c r="F103" s="161">
        <v>257571123742</v>
      </c>
      <c r="G103" s="161">
        <v>559</v>
      </c>
      <c r="H103" s="161" t="s">
        <v>39</v>
      </c>
      <c r="I103" s="161">
        <v>122803</v>
      </c>
      <c r="J103" s="161">
        <v>382852</v>
      </c>
      <c r="K103" s="161">
        <v>1417278829</v>
      </c>
      <c r="L103" s="3"/>
      <c r="M103" s="3">
        <v>1306807784</v>
      </c>
    </row>
    <row r="104" spans="1:13" x14ac:dyDescent="0.2">
      <c r="A104" s="159" t="s">
        <v>236</v>
      </c>
      <c r="B104" s="161" t="s">
        <v>39</v>
      </c>
      <c r="C104" s="161" t="s">
        <v>39</v>
      </c>
      <c r="D104" s="161">
        <v>3850672</v>
      </c>
      <c r="E104" s="161">
        <v>113439</v>
      </c>
      <c r="F104" s="161">
        <v>9730351250</v>
      </c>
      <c r="G104" s="161" t="s">
        <v>39</v>
      </c>
      <c r="H104" s="161" t="s">
        <v>39</v>
      </c>
      <c r="I104" s="161">
        <v>92366</v>
      </c>
      <c r="J104" s="161">
        <v>3038</v>
      </c>
      <c r="K104" s="161">
        <v>104991451</v>
      </c>
      <c r="L104" s="3"/>
      <c r="M104" s="3">
        <v>98190954</v>
      </c>
    </row>
    <row r="105" spans="1:13" x14ac:dyDescent="0.2">
      <c r="A105" s="159" t="s">
        <v>237</v>
      </c>
      <c r="B105" s="161" t="s">
        <v>39</v>
      </c>
      <c r="C105" s="161" t="s">
        <v>39</v>
      </c>
      <c r="D105" s="161">
        <v>40792040</v>
      </c>
      <c r="E105" s="161">
        <v>2553725</v>
      </c>
      <c r="F105" s="161">
        <v>254498888522</v>
      </c>
      <c r="G105" s="161" t="s">
        <v>39</v>
      </c>
      <c r="H105" s="161" t="s">
        <v>39</v>
      </c>
      <c r="I105" s="161">
        <v>789318</v>
      </c>
      <c r="J105" s="161">
        <v>54944</v>
      </c>
      <c r="K105" s="161">
        <v>1919053795</v>
      </c>
      <c r="L105" s="3"/>
      <c r="M105" s="3">
        <v>1780578935</v>
      </c>
    </row>
    <row r="106" spans="1:13" x14ac:dyDescent="0.2">
      <c r="A106" s="159" t="s">
        <v>238</v>
      </c>
      <c r="B106" s="161" t="s">
        <v>39</v>
      </c>
      <c r="C106" s="161" t="s">
        <v>39</v>
      </c>
      <c r="D106" s="161">
        <v>8853</v>
      </c>
      <c r="E106" s="161">
        <v>28662</v>
      </c>
      <c r="F106" s="161">
        <v>5559698815</v>
      </c>
      <c r="G106" s="161" t="s">
        <v>39</v>
      </c>
      <c r="H106" s="161" t="s">
        <v>39</v>
      </c>
      <c r="I106" s="161">
        <v>250</v>
      </c>
      <c r="J106" s="161">
        <v>750</v>
      </c>
      <c r="K106" s="161">
        <v>32657859</v>
      </c>
      <c r="L106" s="3"/>
      <c r="M106" s="3">
        <v>22770170</v>
      </c>
    </row>
    <row r="107" spans="1:13" x14ac:dyDescent="0.2">
      <c r="A107" s="159" t="s">
        <v>239</v>
      </c>
      <c r="B107" s="161" t="s">
        <v>39</v>
      </c>
      <c r="C107" s="161" t="s">
        <v>39</v>
      </c>
      <c r="D107" s="161">
        <v>443431</v>
      </c>
      <c r="E107" s="161">
        <v>138</v>
      </c>
      <c r="F107" s="161">
        <v>4797499135</v>
      </c>
      <c r="G107" s="161" t="s">
        <v>39</v>
      </c>
      <c r="H107" s="161" t="s">
        <v>39</v>
      </c>
      <c r="I107" s="161">
        <v>10044</v>
      </c>
      <c r="J107" s="161">
        <v>1</v>
      </c>
      <c r="K107" s="161">
        <v>50832221</v>
      </c>
      <c r="L107" s="4"/>
      <c r="M107" s="3">
        <v>69752458</v>
      </c>
    </row>
    <row r="108" spans="1:13" x14ac:dyDescent="0.2">
      <c r="A108" s="159" t="s">
        <v>240</v>
      </c>
      <c r="B108" s="161" t="s">
        <v>39</v>
      </c>
      <c r="C108" s="161" t="s">
        <v>39</v>
      </c>
      <c r="D108" s="161">
        <v>195816</v>
      </c>
      <c r="E108" s="161" t="s">
        <v>39</v>
      </c>
      <c r="F108" s="161">
        <v>13380191331</v>
      </c>
      <c r="G108" s="161" t="s">
        <v>39</v>
      </c>
      <c r="H108" s="161" t="s">
        <v>39</v>
      </c>
      <c r="I108" s="161">
        <v>4576</v>
      </c>
      <c r="J108" s="161" t="s">
        <v>39</v>
      </c>
      <c r="K108" s="161">
        <v>159501281</v>
      </c>
      <c r="L108" s="3"/>
      <c r="M108" s="3">
        <v>207679339</v>
      </c>
    </row>
    <row r="109" spans="1:13" x14ac:dyDescent="0.2">
      <c r="A109" s="159" t="s">
        <v>241</v>
      </c>
      <c r="B109" s="161" t="s">
        <v>39</v>
      </c>
      <c r="C109" s="161" t="s">
        <v>39</v>
      </c>
      <c r="D109" s="161" t="s">
        <v>39</v>
      </c>
      <c r="E109" s="161" t="s">
        <v>39</v>
      </c>
      <c r="F109" s="161">
        <v>2338318745</v>
      </c>
      <c r="G109" s="161" t="s">
        <v>39</v>
      </c>
      <c r="H109" s="161" t="s">
        <v>39</v>
      </c>
      <c r="I109" s="161" t="s">
        <v>39</v>
      </c>
      <c r="J109" s="161" t="s">
        <v>39</v>
      </c>
      <c r="K109" s="161">
        <v>1947709</v>
      </c>
      <c r="L109" s="4"/>
      <c r="M109" s="3">
        <v>2108836</v>
      </c>
    </row>
    <row r="110" spans="1:13" x14ac:dyDescent="0.2">
      <c r="A110" s="159" t="s">
        <v>242</v>
      </c>
      <c r="B110" s="161">
        <v>23001</v>
      </c>
      <c r="C110" s="161" t="s">
        <v>39</v>
      </c>
      <c r="D110" s="161">
        <v>77605</v>
      </c>
      <c r="E110" s="161">
        <v>36829</v>
      </c>
      <c r="F110" s="161">
        <v>44177161829</v>
      </c>
      <c r="G110" s="161">
        <v>230</v>
      </c>
      <c r="H110" s="161" t="s">
        <v>39</v>
      </c>
      <c r="I110" s="161">
        <v>1880</v>
      </c>
      <c r="J110" s="161">
        <v>673</v>
      </c>
      <c r="K110" s="161">
        <v>168149881</v>
      </c>
      <c r="L110" s="3"/>
      <c r="M110" s="3">
        <v>185523688</v>
      </c>
    </row>
    <row r="111" spans="1:13" x14ac:dyDescent="0.2">
      <c r="A111" s="159" t="s">
        <v>243</v>
      </c>
      <c r="B111" s="161">
        <v>28</v>
      </c>
      <c r="C111" s="161" t="s">
        <v>39</v>
      </c>
      <c r="D111" s="161">
        <v>160109</v>
      </c>
      <c r="E111" s="161">
        <v>178033</v>
      </c>
      <c r="F111" s="161">
        <v>2893907839</v>
      </c>
      <c r="G111" s="161">
        <v>0</v>
      </c>
      <c r="H111" s="161" t="s">
        <v>39</v>
      </c>
      <c r="I111" s="161">
        <v>4188</v>
      </c>
      <c r="J111" s="161">
        <v>4402</v>
      </c>
      <c r="K111" s="161">
        <v>11514514</v>
      </c>
      <c r="L111" s="3"/>
      <c r="M111" s="3">
        <v>12350613</v>
      </c>
    </row>
    <row r="112" spans="1:13" x14ac:dyDescent="0.2">
      <c r="A112" s="159" t="s">
        <v>244</v>
      </c>
      <c r="B112" s="161">
        <v>729200</v>
      </c>
      <c r="C112" s="161">
        <v>1171</v>
      </c>
      <c r="D112" s="161">
        <v>10900349</v>
      </c>
      <c r="E112" s="161">
        <v>28438088</v>
      </c>
      <c r="F112" s="161">
        <v>458269600423</v>
      </c>
      <c r="G112" s="161">
        <v>12440</v>
      </c>
      <c r="H112" s="161">
        <v>27</v>
      </c>
      <c r="I112" s="161">
        <v>245219</v>
      </c>
      <c r="J112" s="161">
        <v>508210</v>
      </c>
      <c r="K112" s="161">
        <v>2932172707</v>
      </c>
      <c r="L112" s="3"/>
      <c r="M112" s="3">
        <v>2845480239</v>
      </c>
    </row>
    <row r="113" spans="1:13" x14ac:dyDescent="0.2">
      <c r="A113" s="159" t="s">
        <v>245</v>
      </c>
      <c r="B113" s="161" t="s">
        <v>39</v>
      </c>
      <c r="C113" s="161" t="s">
        <v>39</v>
      </c>
      <c r="D113" s="161" t="s">
        <v>39</v>
      </c>
      <c r="E113" s="161">
        <v>3558601</v>
      </c>
      <c r="F113" s="161">
        <v>51082655695</v>
      </c>
      <c r="G113" s="161" t="s">
        <v>39</v>
      </c>
      <c r="H113" s="161" t="s">
        <v>39</v>
      </c>
      <c r="I113" s="161" t="s">
        <v>39</v>
      </c>
      <c r="J113" s="161">
        <v>60174</v>
      </c>
      <c r="K113" s="161">
        <v>226552483</v>
      </c>
      <c r="L113" s="3"/>
      <c r="M113" s="3">
        <v>265030362</v>
      </c>
    </row>
    <row r="114" spans="1:13" x14ac:dyDescent="0.2">
      <c r="A114" s="159" t="s">
        <v>246</v>
      </c>
      <c r="B114" s="161" t="s">
        <v>39</v>
      </c>
      <c r="C114" s="161" t="s">
        <v>39</v>
      </c>
      <c r="D114" s="161">
        <v>95323</v>
      </c>
      <c r="E114" s="161">
        <v>92483</v>
      </c>
      <c r="F114" s="161">
        <v>111253969636</v>
      </c>
      <c r="G114" s="161" t="s">
        <v>39</v>
      </c>
      <c r="H114" s="161" t="s">
        <v>39</v>
      </c>
      <c r="I114" s="161">
        <v>2586</v>
      </c>
      <c r="J114" s="161">
        <v>3134</v>
      </c>
      <c r="K114" s="161">
        <v>800079255</v>
      </c>
      <c r="L114" s="3"/>
      <c r="M114" s="3">
        <v>809070932</v>
      </c>
    </row>
    <row r="115" spans="1:13" x14ac:dyDescent="0.2">
      <c r="A115" s="159" t="s">
        <v>247</v>
      </c>
      <c r="B115" s="161" t="s">
        <v>39</v>
      </c>
      <c r="C115" s="161" t="s">
        <v>39</v>
      </c>
      <c r="D115" s="161">
        <v>150063</v>
      </c>
      <c r="E115" s="161">
        <v>89911</v>
      </c>
      <c r="F115" s="161">
        <v>26741257841</v>
      </c>
      <c r="G115" s="161" t="s">
        <v>39</v>
      </c>
      <c r="H115" s="161" t="s">
        <v>39</v>
      </c>
      <c r="I115" s="161">
        <v>2140</v>
      </c>
      <c r="J115" s="161">
        <v>1942</v>
      </c>
      <c r="K115" s="161">
        <v>280302478</v>
      </c>
      <c r="L115" s="3"/>
      <c r="M115" s="3">
        <v>271576587</v>
      </c>
    </row>
    <row r="116" spans="1:13" x14ac:dyDescent="0.2">
      <c r="A116" s="159" t="s">
        <v>248</v>
      </c>
      <c r="B116" s="161">
        <v>5850</v>
      </c>
      <c r="C116" s="161" t="s">
        <v>39</v>
      </c>
      <c r="D116" s="161">
        <v>2132894</v>
      </c>
      <c r="E116" s="161">
        <v>15922</v>
      </c>
      <c r="F116" s="161">
        <v>32519151002</v>
      </c>
      <c r="G116" s="161">
        <v>112</v>
      </c>
      <c r="H116" s="161" t="s">
        <v>39</v>
      </c>
      <c r="I116" s="161">
        <v>56823</v>
      </c>
      <c r="J116" s="161">
        <v>483</v>
      </c>
      <c r="K116" s="161">
        <v>255544971</v>
      </c>
      <c r="L116" s="3"/>
      <c r="M116" s="3">
        <v>255401650</v>
      </c>
    </row>
    <row r="117" spans="1:13" x14ac:dyDescent="0.2">
      <c r="A117" s="159" t="s">
        <v>249</v>
      </c>
      <c r="B117" s="161" t="s">
        <v>39</v>
      </c>
      <c r="C117" s="161" t="s">
        <v>39</v>
      </c>
      <c r="D117" s="161">
        <v>25331674</v>
      </c>
      <c r="E117" s="161">
        <v>10812182</v>
      </c>
      <c r="F117" s="161">
        <v>33954597196</v>
      </c>
      <c r="G117" s="161" t="s">
        <v>39</v>
      </c>
      <c r="H117" s="161" t="s">
        <v>39</v>
      </c>
      <c r="I117" s="161">
        <v>508868</v>
      </c>
      <c r="J117" s="161">
        <v>187326</v>
      </c>
      <c r="K117" s="161">
        <v>108141854</v>
      </c>
      <c r="L117" s="3"/>
      <c r="M117" s="3">
        <v>81799825</v>
      </c>
    </row>
    <row r="118" spans="1:13" x14ac:dyDescent="0.2">
      <c r="A118" s="159" t="s">
        <v>250</v>
      </c>
      <c r="B118" s="161" t="s">
        <v>39</v>
      </c>
      <c r="C118" s="161" t="s">
        <v>39</v>
      </c>
      <c r="D118" s="161" t="s">
        <v>39</v>
      </c>
      <c r="E118" s="161" t="s">
        <v>39</v>
      </c>
      <c r="F118" s="161">
        <v>21591854681</v>
      </c>
      <c r="G118" s="161" t="s">
        <v>39</v>
      </c>
      <c r="H118" s="161" t="s">
        <v>39</v>
      </c>
      <c r="I118" s="161" t="s">
        <v>39</v>
      </c>
      <c r="J118" s="161" t="s">
        <v>39</v>
      </c>
      <c r="K118" s="161">
        <v>169765202</v>
      </c>
      <c r="L118" s="3"/>
      <c r="M118" s="3">
        <v>165330612</v>
      </c>
    </row>
    <row r="119" spans="1:13" x14ac:dyDescent="0.2">
      <c r="A119" s="159" t="s">
        <v>251</v>
      </c>
      <c r="B119" s="161" t="s">
        <v>39</v>
      </c>
      <c r="C119" s="161" t="s">
        <v>39</v>
      </c>
      <c r="D119" s="161">
        <v>88560</v>
      </c>
      <c r="E119" s="161">
        <v>22140</v>
      </c>
      <c r="F119" s="161">
        <v>22704188292</v>
      </c>
      <c r="G119" s="161" t="s">
        <v>39</v>
      </c>
      <c r="H119" s="161" t="s">
        <v>39</v>
      </c>
      <c r="I119" s="161">
        <v>1080</v>
      </c>
      <c r="J119" s="161">
        <v>270</v>
      </c>
      <c r="K119" s="161">
        <v>194745230</v>
      </c>
      <c r="L119" s="3"/>
      <c r="M119" s="3">
        <v>325628231</v>
      </c>
    </row>
    <row r="120" spans="1:13" x14ac:dyDescent="0.2">
      <c r="A120" s="159" t="s">
        <v>252</v>
      </c>
      <c r="B120" s="161">
        <v>87</v>
      </c>
      <c r="C120" s="161" t="s">
        <v>39</v>
      </c>
      <c r="D120" s="161">
        <v>106222</v>
      </c>
      <c r="E120" s="161">
        <v>879398</v>
      </c>
      <c r="F120" s="161">
        <v>58198162129</v>
      </c>
      <c r="G120" s="161">
        <v>0</v>
      </c>
      <c r="H120" s="161" t="s">
        <v>39</v>
      </c>
      <c r="I120" s="161">
        <v>1630</v>
      </c>
      <c r="J120" s="161">
        <v>11115</v>
      </c>
      <c r="K120" s="161">
        <v>405378188</v>
      </c>
      <c r="L120" s="3"/>
      <c r="M120" s="3">
        <v>420149756</v>
      </c>
    </row>
    <row r="121" spans="1:13" x14ac:dyDescent="0.2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</row>
    <row r="122" spans="1:13" x14ac:dyDescent="0.2">
      <c r="A122" s="1" t="s">
        <v>54</v>
      </c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</row>
    <row r="123" spans="1:13" x14ac:dyDescent="0.2">
      <c r="A123" s="1" t="s">
        <v>36</v>
      </c>
      <c r="B123" s="1" t="s">
        <v>51</v>
      </c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</row>
    <row r="127" spans="1:13" x14ac:dyDescent="0.2">
      <c r="A127" s="100" t="s">
        <v>90</v>
      </c>
      <c r="B127" s="100" t="s">
        <v>116</v>
      </c>
      <c r="C127" s="100"/>
    </row>
    <row r="128" spans="1:13" x14ac:dyDescent="0.2">
      <c r="A128" s="100" t="s">
        <v>91</v>
      </c>
      <c r="B128" s="100" t="s">
        <v>216</v>
      </c>
      <c r="C128" s="100"/>
    </row>
    <row r="129" spans="1:9" x14ac:dyDescent="0.2">
      <c r="A129" s="100" t="s">
        <v>117</v>
      </c>
      <c r="B129" s="100" t="s">
        <v>225</v>
      </c>
      <c r="C129" s="100"/>
    </row>
    <row r="130" spans="1:9" x14ac:dyDescent="0.2">
      <c r="A130" s="100" t="s">
        <v>217</v>
      </c>
      <c r="B130" s="100" t="s">
        <v>218</v>
      </c>
      <c r="C130" s="100"/>
    </row>
    <row r="131" spans="1:9" x14ac:dyDescent="0.2">
      <c r="A131" s="100"/>
      <c r="B131" s="100"/>
      <c r="C131" s="100"/>
    </row>
    <row r="132" spans="1:9" x14ac:dyDescent="0.2">
      <c r="A132" s="100" t="s">
        <v>76</v>
      </c>
      <c r="B132" s="202">
        <v>45497.447430555556</v>
      </c>
      <c r="C132" s="202"/>
      <c r="D132" s="100"/>
      <c r="E132" s="100"/>
      <c r="F132" s="100"/>
      <c r="G132" s="100"/>
      <c r="H132" s="100"/>
      <c r="I132" s="100"/>
    </row>
    <row r="133" spans="1:9" x14ac:dyDescent="0.2">
      <c r="A133" s="100"/>
      <c r="B133" s="100"/>
      <c r="C133" s="100"/>
      <c r="D133" s="100"/>
      <c r="E133" s="100"/>
      <c r="F133" s="100"/>
      <c r="G133" s="100"/>
      <c r="H133" s="100"/>
      <c r="I133" s="100"/>
    </row>
    <row r="134" spans="1:9" x14ac:dyDescent="0.2">
      <c r="A134" s="100" t="s">
        <v>90</v>
      </c>
      <c r="B134" s="100" t="s">
        <v>408</v>
      </c>
      <c r="C134" s="100"/>
      <c r="D134" s="100"/>
      <c r="E134" s="100"/>
      <c r="F134" s="100"/>
      <c r="G134" s="100"/>
      <c r="H134" s="100"/>
      <c r="I134" s="100"/>
    </row>
    <row r="135" spans="1:9" x14ac:dyDescent="0.2">
      <c r="A135" s="100" t="s">
        <v>91</v>
      </c>
      <c r="B135" s="100" t="s">
        <v>216</v>
      </c>
      <c r="C135" s="100"/>
      <c r="D135" s="100"/>
      <c r="E135" s="100"/>
      <c r="F135" s="100"/>
      <c r="G135" s="100"/>
      <c r="H135" s="100"/>
      <c r="I135" s="100"/>
    </row>
    <row r="136" spans="1:9" x14ac:dyDescent="0.2">
      <c r="A136" s="100" t="s">
        <v>117</v>
      </c>
      <c r="B136" s="100" t="s">
        <v>409</v>
      </c>
      <c r="C136" s="100"/>
      <c r="D136" s="100"/>
      <c r="E136" s="100"/>
      <c r="F136" s="100"/>
      <c r="G136" s="100"/>
      <c r="H136" s="100"/>
      <c r="I136" s="100"/>
    </row>
    <row r="137" spans="1:9" x14ac:dyDescent="0.2">
      <c r="A137" s="100"/>
      <c r="B137" s="100"/>
      <c r="C137" s="100"/>
      <c r="D137" s="100"/>
      <c r="E137" s="100"/>
      <c r="F137" s="100"/>
      <c r="G137" s="100"/>
      <c r="H137" s="100"/>
      <c r="I137" s="100"/>
    </row>
    <row r="138" spans="1:9" x14ac:dyDescent="0.2">
      <c r="A138" s="159" t="s">
        <v>219</v>
      </c>
      <c r="B138" s="203" t="s">
        <v>219</v>
      </c>
      <c r="C138" s="204"/>
      <c r="D138" s="204"/>
      <c r="E138" s="205"/>
      <c r="F138" s="203" t="s">
        <v>410</v>
      </c>
      <c r="G138" s="204"/>
      <c r="H138" s="204"/>
      <c r="I138" s="205"/>
    </row>
    <row r="139" spans="1:9" x14ac:dyDescent="0.2">
      <c r="A139" s="159" t="s">
        <v>118</v>
      </c>
      <c r="B139" s="159" t="s">
        <v>222</v>
      </c>
      <c r="C139" s="159" t="s">
        <v>220</v>
      </c>
      <c r="D139" s="159" t="s">
        <v>221</v>
      </c>
      <c r="E139" s="159" t="s">
        <v>223</v>
      </c>
      <c r="F139" s="159" t="s">
        <v>222</v>
      </c>
      <c r="G139" s="159" t="s">
        <v>220</v>
      </c>
      <c r="H139" s="159" t="s">
        <v>221</v>
      </c>
      <c r="I139" s="159" t="s">
        <v>223</v>
      </c>
    </row>
    <row r="140" spans="1:9" x14ac:dyDescent="0.2">
      <c r="A140" s="159" t="s">
        <v>262</v>
      </c>
      <c r="B140" s="161">
        <v>1051796</v>
      </c>
      <c r="C140" s="161" t="s">
        <v>39</v>
      </c>
      <c r="D140" s="161" t="s">
        <v>39</v>
      </c>
      <c r="E140" s="161">
        <v>5950</v>
      </c>
      <c r="F140" s="161">
        <v>1442666</v>
      </c>
      <c r="G140" s="161" t="s">
        <v>39</v>
      </c>
      <c r="H140" s="161" t="s">
        <v>39</v>
      </c>
      <c r="I140" s="161">
        <v>17000</v>
      </c>
    </row>
    <row r="141" spans="1:9" x14ac:dyDescent="0.2">
      <c r="A141" s="159" t="s">
        <v>265</v>
      </c>
      <c r="B141" s="161" t="s">
        <v>39</v>
      </c>
      <c r="C141" s="161" t="s">
        <v>39</v>
      </c>
      <c r="D141" s="161" t="s">
        <v>39</v>
      </c>
      <c r="E141" s="161">
        <v>3</v>
      </c>
      <c r="F141" s="161" t="s">
        <v>39</v>
      </c>
      <c r="G141" s="161" t="s">
        <v>39</v>
      </c>
      <c r="H141" s="161" t="s">
        <v>39</v>
      </c>
      <c r="I141" s="161">
        <v>0</v>
      </c>
    </row>
    <row r="142" spans="1:9" x14ac:dyDescent="0.2">
      <c r="A142" s="159" t="s">
        <v>270</v>
      </c>
      <c r="B142" s="161" t="s">
        <v>39</v>
      </c>
      <c r="C142" s="161" t="s">
        <v>39</v>
      </c>
      <c r="D142" s="161" t="s">
        <v>39</v>
      </c>
      <c r="E142" s="161">
        <v>630</v>
      </c>
      <c r="F142" s="161" t="s">
        <v>39</v>
      </c>
      <c r="G142" s="161" t="s">
        <v>39</v>
      </c>
      <c r="H142" s="161" t="s">
        <v>39</v>
      </c>
      <c r="I142" s="161">
        <v>573</v>
      </c>
    </row>
    <row r="143" spans="1:9" x14ac:dyDescent="0.2">
      <c r="A143" s="159" t="s">
        <v>274</v>
      </c>
      <c r="B143" s="161" t="s">
        <v>39</v>
      </c>
      <c r="C143" s="161">
        <v>3</v>
      </c>
      <c r="D143" s="161" t="s">
        <v>39</v>
      </c>
      <c r="E143" s="161">
        <v>28</v>
      </c>
      <c r="F143" s="161" t="s">
        <v>39</v>
      </c>
      <c r="G143" s="161">
        <v>65</v>
      </c>
      <c r="H143" s="161" t="s">
        <v>39</v>
      </c>
      <c r="I143" s="161">
        <v>30</v>
      </c>
    </row>
    <row r="144" spans="1:9" x14ac:dyDescent="0.2">
      <c r="A144" s="159" t="s">
        <v>278</v>
      </c>
      <c r="B144" s="161" t="s">
        <v>39</v>
      </c>
      <c r="C144" s="161">
        <v>127455</v>
      </c>
      <c r="D144" s="161" t="s">
        <v>39</v>
      </c>
      <c r="E144" s="161">
        <v>4406934</v>
      </c>
      <c r="F144" s="161" t="s">
        <v>39</v>
      </c>
      <c r="G144" s="161">
        <v>156095</v>
      </c>
      <c r="H144" s="161" t="s">
        <v>39</v>
      </c>
      <c r="I144" s="161">
        <v>8077174</v>
      </c>
    </row>
    <row r="145" spans="1:9" x14ac:dyDescent="0.2">
      <c r="A145" s="159" t="s">
        <v>281</v>
      </c>
      <c r="B145" s="161" t="s">
        <v>39</v>
      </c>
      <c r="C145" s="161">
        <v>64</v>
      </c>
      <c r="D145" s="161" t="s">
        <v>39</v>
      </c>
      <c r="E145" s="161">
        <v>65</v>
      </c>
      <c r="F145" s="161" t="s">
        <v>39</v>
      </c>
      <c r="G145" s="161">
        <v>5</v>
      </c>
      <c r="H145" s="161" t="s">
        <v>39</v>
      </c>
      <c r="I145" s="161">
        <v>112</v>
      </c>
    </row>
    <row r="146" spans="1:9" x14ac:dyDescent="0.2">
      <c r="A146" s="159" t="s">
        <v>282</v>
      </c>
      <c r="B146" s="161">
        <v>4649</v>
      </c>
      <c r="C146" s="161" t="s">
        <v>39</v>
      </c>
      <c r="D146" s="161" t="s">
        <v>39</v>
      </c>
      <c r="E146" s="161" t="s">
        <v>39</v>
      </c>
      <c r="F146" s="161">
        <v>2835</v>
      </c>
      <c r="G146" s="161" t="s">
        <v>39</v>
      </c>
      <c r="H146" s="161" t="s">
        <v>39</v>
      </c>
      <c r="I146" s="161" t="s">
        <v>39</v>
      </c>
    </row>
    <row r="147" spans="1:9" x14ac:dyDescent="0.2">
      <c r="A147" s="159" t="s">
        <v>288</v>
      </c>
      <c r="B147" s="161" t="s">
        <v>39</v>
      </c>
      <c r="C147" s="161" t="s">
        <v>39</v>
      </c>
      <c r="D147" s="161" t="s">
        <v>39</v>
      </c>
      <c r="E147" s="161">
        <v>150070</v>
      </c>
      <c r="F147" s="161" t="s">
        <v>39</v>
      </c>
      <c r="G147" s="161" t="s">
        <v>39</v>
      </c>
      <c r="H147" s="161" t="s">
        <v>39</v>
      </c>
      <c r="I147" s="161">
        <v>286020</v>
      </c>
    </row>
    <row r="148" spans="1:9" x14ac:dyDescent="0.2">
      <c r="A148" s="159" t="s">
        <v>290</v>
      </c>
      <c r="B148" s="161" t="s">
        <v>39</v>
      </c>
      <c r="C148" s="161" t="s">
        <v>39</v>
      </c>
      <c r="D148" s="161" t="s">
        <v>39</v>
      </c>
      <c r="E148" s="161">
        <v>131</v>
      </c>
      <c r="F148" s="161" t="s">
        <v>39</v>
      </c>
      <c r="G148" s="161" t="s">
        <v>39</v>
      </c>
      <c r="H148" s="161" t="s">
        <v>39</v>
      </c>
      <c r="I148" s="161">
        <v>259</v>
      </c>
    </row>
    <row r="149" spans="1:9" x14ac:dyDescent="0.2">
      <c r="A149" s="159" t="s">
        <v>291</v>
      </c>
      <c r="B149" s="161">
        <v>160409710</v>
      </c>
      <c r="C149" s="161">
        <v>387779</v>
      </c>
      <c r="D149" s="161" t="s">
        <v>39</v>
      </c>
      <c r="E149" s="161">
        <v>19252478</v>
      </c>
      <c r="F149" s="161">
        <v>357769008</v>
      </c>
      <c r="G149" s="161">
        <v>741250</v>
      </c>
      <c r="H149" s="161" t="s">
        <v>39</v>
      </c>
      <c r="I149" s="161">
        <v>45408242</v>
      </c>
    </row>
    <row r="150" spans="1:9" x14ac:dyDescent="0.2">
      <c r="A150" s="159" t="s">
        <v>295</v>
      </c>
      <c r="B150" s="161">
        <v>9707762</v>
      </c>
      <c r="C150" s="161">
        <v>3212699</v>
      </c>
      <c r="D150" s="161">
        <v>353140</v>
      </c>
      <c r="E150" s="161">
        <v>76751264</v>
      </c>
      <c r="F150" s="161">
        <v>22432783</v>
      </c>
      <c r="G150" s="161">
        <v>4812228</v>
      </c>
      <c r="H150" s="161">
        <v>516487</v>
      </c>
      <c r="I150" s="161">
        <v>140718502</v>
      </c>
    </row>
    <row r="151" spans="1:9" x14ac:dyDescent="0.2">
      <c r="A151" s="159" t="s">
        <v>302</v>
      </c>
      <c r="B151" s="161" t="s">
        <v>39</v>
      </c>
      <c r="C151" s="161" t="s">
        <v>39</v>
      </c>
      <c r="D151" s="161" t="s">
        <v>39</v>
      </c>
      <c r="E151" s="161">
        <v>3750</v>
      </c>
      <c r="F151" s="161" t="s">
        <v>39</v>
      </c>
      <c r="G151" s="161" t="s">
        <v>39</v>
      </c>
      <c r="H151" s="161" t="s">
        <v>39</v>
      </c>
      <c r="I151" s="161">
        <v>9102</v>
      </c>
    </row>
    <row r="152" spans="1:9" x14ac:dyDescent="0.2">
      <c r="A152" s="159" t="s">
        <v>308</v>
      </c>
      <c r="B152" s="161">
        <v>479</v>
      </c>
      <c r="C152" s="161" t="s">
        <v>39</v>
      </c>
      <c r="D152" s="161" t="s">
        <v>39</v>
      </c>
      <c r="E152" s="161">
        <v>4553</v>
      </c>
      <c r="F152" s="161">
        <v>1</v>
      </c>
      <c r="G152" s="161" t="s">
        <v>39</v>
      </c>
      <c r="H152" s="161" t="s">
        <v>39</v>
      </c>
      <c r="I152" s="161">
        <v>800</v>
      </c>
    </row>
    <row r="153" spans="1:9" x14ac:dyDescent="0.2">
      <c r="A153" s="159" t="s">
        <v>311</v>
      </c>
      <c r="B153" s="161">
        <v>37963242</v>
      </c>
      <c r="C153" s="161" t="s">
        <v>39</v>
      </c>
      <c r="D153" s="161" t="s">
        <v>39</v>
      </c>
      <c r="E153" s="161">
        <v>41511666</v>
      </c>
      <c r="F153" s="161">
        <v>66523173</v>
      </c>
      <c r="G153" s="161" t="s">
        <v>39</v>
      </c>
      <c r="H153" s="161" t="s">
        <v>39</v>
      </c>
      <c r="I153" s="161">
        <v>76436388</v>
      </c>
    </row>
    <row r="154" spans="1:9" x14ac:dyDescent="0.2">
      <c r="A154" s="159" t="s">
        <v>312</v>
      </c>
      <c r="B154" s="161" t="s">
        <v>39</v>
      </c>
      <c r="C154" s="161">
        <v>17</v>
      </c>
      <c r="D154" s="161" t="s">
        <v>39</v>
      </c>
      <c r="E154" s="161">
        <v>2766</v>
      </c>
      <c r="F154" s="161" t="s">
        <v>39</v>
      </c>
      <c r="G154" s="161">
        <v>1</v>
      </c>
      <c r="H154" s="161" t="s">
        <v>39</v>
      </c>
      <c r="I154" s="161">
        <v>754</v>
      </c>
    </row>
    <row r="155" spans="1:9" x14ac:dyDescent="0.2">
      <c r="A155" s="159" t="s">
        <v>317</v>
      </c>
      <c r="B155" s="161" t="s">
        <v>39</v>
      </c>
      <c r="C155" s="161">
        <v>23</v>
      </c>
      <c r="D155" s="161" t="s">
        <v>39</v>
      </c>
      <c r="E155" s="161" t="s">
        <v>39</v>
      </c>
      <c r="F155" s="161" t="s">
        <v>39</v>
      </c>
      <c r="G155" s="161">
        <v>1</v>
      </c>
      <c r="H155" s="161" t="s">
        <v>39</v>
      </c>
      <c r="I155" s="161" t="s">
        <v>39</v>
      </c>
    </row>
    <row r="156" spans="1:9" x14ac:dyDescent="0.2">
      <c r="A156" s="159" t="s">
        <v>318</v>
      </c>
      <c r="B156" s="161" t="s">
        <v>39</v>
      </c>
      <c r="C156" s="161" t="s">
        <v>39</v>
      </c>
      <c r="D156" s="161" t="s">
        <v>39</v>
      </c>
      <c r="E156" s="161">
        <v>11</v>
      </c>
      <c r="F156" s="161" t="s">
        <v>39</v>
      </c>
      <c r="G156" s="161" t="s">
        <v>39</v>
      </c>
      <c r="H156" s="161" t="s">
        <v>39</v>
      </c>
      <c r="I156" s="161">
        <v>4</v>
      </c>
    </row>
    <row r="157" spans="1:9" x14ac:dyDescent="0.2">
      <c r="A157" s="159" t="s">
        <v>323</v>
      </c>
      <c r="B157" s="161" t="s">
        <v>39</v>
      </c>
      <c r="C157" s="161" t="s">
        <v>39</v>
      </c>
      <c r="D157" s="161" t="s">
        <v>39</v>
      </c>
      <c r="E157" s="161">
        <v>105</v>
      </c>
      <c r="F157" s="161" t="s">
        <v>39</v>
      </c>
      <c r="G157" s="161" t="s">
        <v>39</v>
      </c>
      <c r="H157" s="161" t="s">
        <v>39</v>
      </c>
      <c r="I157" s="161">
        <v>255</v>
      </c>
    </row>
    <row r="158" spans="1:9" x14ac:dyDescent="0.2">
      <c r="A158" s="159" t="s">
        <v>331</v>
      </c>
      <c r="B158" s="161" t="s">
        <v>39</v>
      </c>
      <c r="C158" s="161" t="s">
        <v>39</v>
      </c>
      <c r="D158" s="161" t="s">
        <v>39</v>
      </c>
      <c r="E158" s="161">
        <v>86</v>
      </c>
      <c r="F158" s="161" t="s">
        <v>39</v>
      </c>
      <c r="G158" s="161" t="s">
        <v>39</v>
      </c>
      <c r="H158" s="161" t="s">
        <v>39</v>
      </c>
      <c r="I158" s="161">
        <v>16</v>
      </c>
    </row>
    <row r="159" spans="1:9" x14ac:dyDescent="0.2">
      <c r="A159" s="159" t="s">
        <v>333</v>
      </c>
      <c r="B159" s="161">
        <v>16100</v>
      </c>
      <c r="C159" s="161" t="s">
        <v>39</v>
      </c>
      <c r="D159" s="161" t="s">
        <v>39</v>
      </c>
      <c r="E159" s="161">
        <v>28460</v>
      </c>
      <c r="F159" s="161">
        <v>52000</v>
      </c>
      <c r="G159" s="161" t="s">
        <v>39</v>
      </c>
      <c r="H159" s="161" t="s">
        <v>39</v>
      </c>
      <c r="I159" s="161">
        <v>128800</v>
      </c>
    </row>
    <row r="160" spans="1:9" x14ac:dyDescent="0.2">
      <c r="A160" s="159" t="s">
        <v>334</v>
      </c>
      <c r="B160" s="161">
        <v>193208</v>
      </c>
      <c r="C160" s="161">
        <v>83430</v>
      </c>
      <c r="D160" s="161" t="s">
        <v>39</v>
      </c>
      <c r="E160" s="161">
        <v>212538</v>
      </c>
      <c r="F160" s="161">
        <v>359863</v>
      </c>
      <c r="G160" s="161">
        <v>135000</v>
      </c>
      <c r="H160" s="161" t="s">
        <v>39</v>
      </c>
      <c r="I160" s="161">
        <v>348292</v>
      </c>
    </row>
    <row r="161" spans="1:9" x14ac:dyDescent="0.2">
      <c r="A161" s="159" t="s">
        <v>335</v>
      </c>
      <c r="B161" s="161" t="s">
        <v>39</v>
      </c>
      <c r="C161" s="161" t="s">
        <v>39</v>
      </c>
      <c r="D161" s="161" t="s">
        <v>39</v>
      </c>
      <c r="E161" s="161">
        <v>4200</v>
      </c>
      <c r="F161" s="161" t="s">
        <v>39</v>
      </c>
      <c r="G161" s="161" t="s">
        <v>39</v>
      </c>
      <c r="H161" s="161" t="s">
        <v>39</v>
      </c>
      <c r="I161" s="161">
        <v>21000</v>
      </c>
    </row>
    <row r="162" spans="1:9" x14ac:dyDescent="0.2">
      <c r="A162" s="159" t="s">
        <v>337</v>
      </c>
      <c r="B162" s="161" t="s">
        <v>39</v>
      </c>
      <c r="C162" s="161" t="s">
        <v>39</v>
      </c>
      <c r="D162" s="161" t="s">
        <v>39</v>
      </c>
      <c r="E162" s="161">
        <v>21342</v>
      </c>
      <c r="F162" s="161" t="s">
        <v>39</v>
      </c>
      <c r="G162" s="161" t="s">
        <v>39</v>
      </c>
      <c r="H162" s="161" t="s">
        <v>39</v>
      </c>
      <c r="I162" s="161">
        <v>52270</v>
      </c>
    </row>
    <row r="163" spans="1:9" x14ac:dyDescent="0.2">
      <c r="A163" s="159" t="s">
        <v>351</v>
      </c>
      <c r="B163" s="161" t="s">
        <v>39</v>
      </c>
      <c r="C163" s="161" t="s">
        <v>39</v>
      </c>
      <c r="D163" s="161" t="s">
        <v>39</v>
      </c>
      <c r="E163" s="161">
        <v>15</v>
      </c>
      <c r="F163" s="161" t="s">
        <v>39</v>
      </c>
      <c r="G163" s="161" t="s">
        <v>39</v>
      </c>
      <c r="H163" s="161" t="s">
        <v>39</v>
      </c>
      <c r="I163" s="161">
        <v>6</v>
      </c>
    </row>
    <row r="164" spans="1:9" x14ac:dyDescent="0.2">
      <c r="A164" s="159" t="s">
        <v>353</v>
      </c>
      <c r="B164" s="161" t="s">
        <v>39</v>
      </c>
      <c r="C164" s="161">
        <v>372</v>
      </c>
      <c r="D164" s="161" t="s">
        <v>39</v>
      </c>
      <c r="E164" s="161">
        <v>143</v>
      </c>
      <c r="F164" s="161" t="s">
        <v>39</v>
      </c>
      <c r="G164" s="161">
        <v>4275</v>
      </c>
      <c r="H164" s="161" t="s">
        <v>39</v>
      </c>
      <c r="I164" s="161">
        <v>26607</v>
      </c>
    </row>
    <row r="165" spans="1:9" x14ac:dyDescent="0.2">
      <c r="A165" s="159" t="s">
        <v>357</v>
      </c>
      <c r="B165" s="161" t="s">
        <v>39</v>
      </c>
      <c r="C165" s="161" t="s">
        <v>39</v>
      </c>
      <c r="D165" s="161" t="s">
        <v>39</v>
      </c>
      <c r="E165" s="161">
        <v>324</v>
      </c>
      <c r="F165" s="161" t="s">
        <v>39</v>
      </c>
      <c r="G165" s="161" t="s">
        <v>39</v>
      </c>
      <c r="H165" s="161" t="s">
        <v>39</v>
      </c>
      <c r="I165" s="161">
        <v>263</v>
      </c>
    </row>
    <row r="166" spans="1:9" x14ac:dyDescent="0.2">
      <c r="A166" s="159" t="s">
        <v>363</v>
      </c>
      <c r="B166" s="161" t="s">
        <v>39</v>
      </c>
      <c r="C166" s="161" t="s">
        <v>39</v>
      </c>
      <c r="D166" s="161" t="s">
        <v>39</v>
      </c>
      <c r="E166" s="161">
        <v>110</v>
      </c>
      <c r="F166" s="161" t="s">
        <v>39</v>
      </c>
      <c r="G166" s="161" t="s">
        <v>39</v>
      </c>
      <c r="H166" s="161" t="s">
        <v>39</v>
      </c>
      <c r="I166" s="161">
        <v>217</v>
      </c>
    </row>
    <row r="167" spans="1:9" x14ac:dyDescent="0.2">
      <c r="A167" s="159" t="s">
        <v>367</v>
      </c>
      <c r="B167" s="161" t="s">
        <v>39</v>
      </c>
      <c r="C167" s="161">
        <v>17155</v>
      </c>
      <c r="D167" s="161">
        <v>54946</v>
      </c>
      <c r="E167" s="161">
        <v>345794</v>
      </c>
      <c r="F167" s="161" t="s">
        <v>39</v>
      </c>
      <c r="G167" s="161">
        <v>42509</v>
      </c>
      <c r="H167" s="161">
        <v>93227</v>
      </c>
      <c r="I167" s="161">
        <v>619361</v>
      </c>
    </row>
    <row r="168" spans="1:9" x14ac:dyDescent="0.2">
      <c r="A168" s="159" t="s">
        <v>368</v>
      </c>
      <c r="B168" s="161" t="s">
        <v>39</v>
      </c>
      <c r="C168" s="161" t="s">
        <v>39</v>
      </c>
      <c r="D168" s="161" t="s">
        <v>39</v>
      </c>
      <c r="E168" s="161">
        <v>19500</v>
      </c>
      <c r="F168" s="161" t="s">
        <v>39</v>
      </c>
      <c r="G168" s="161" t="s">
        <v>39</v>
      </c>
      <c r="H168" s="161" t="s">
        <v>39</v>
      </c>
      <c r="I168" s="161">
        <v>26000</v>
      </c>
    </row>
    <row r="169" spans="1:9" x14ac:dyDescent="0.2">
      <c r="A169" s="159" t="s">
        <v>370</v>
      </c>
      <c r="B169" s="161" t="s">
        <v>39</v>
      </c>
      <c r="C169" s="161" t="s">
        <v>39</v>
      </c>
      <c r="D169" s="161" t="s">
        <v>39</v>
      </c>
      <c r="E169" s="161">
        <v>14</v>
      </c>
      <c r="F169" s="161" t="s">
        <v>39</v>
      </c>
      <c r="G169" s="161" t="s">
        <v>39</v>
      </c>
      <c r="H169" s="161" t="s">
        <v>39</v>
      </c>
      <c r="I169" s="161">
        <v>2</v>
      </c>
    </row>
    <row r="170" spans="1:9" x14ac:dyDescent="0.2">
      <c r="A170" s="159" t="s">
        <v>373</v>
      </c>
      <c r="B170" s="161" t="s">
        <v>39</v>
      </c>
      <c r="C170" s="161" t="s">
        <v>39</v>
      </c>
      <c r="D170" s="161" t="s">
        <v>39</v>
      </c>
      <c r="E170" s="161">
        <v>79</v>
      </c>
      <c r="F170" s="161" t="s">
        <v>39</v>
      </c>
      <c r="G170" s="161" t="s">
        <v>39</v>
      </c>
      <c r="H170" s="161" t="s">
        <v>39</v>
      </c>
      <c r="I170" s="161">
        <v>156</v>
      </c>
    </row>
    <row r="171" spans="1:9" x14ac:dyDescent="0.2">
      <c r="A171" s="159" t="s">
        <v>381</v>
      </c>
      <c r="B171" s="161">
        <v>55929</v>
      </c>
      <c r="C171" s="161" t="s">
        <v>39</v>
      </c>
      <c r="D171" s="161" t="s">
        <v>39</v>
      </c>
      <c r="E171" s="161">
        <v>49520</v>
      </c>
      <c r="F171" s="161">
        <v>130300</v>
      </c>
      <c r="G171" s="161" t="s">
        <v>39</v>
      </c>
      <c r="H171" s="161" t="s">
        <v>39</v>
      </c>
      <c r="I171" s="161">
        <v>140757</v>
      </c>
    </row>
    <row r="172" spans="1:9" x14ac:dyDescent="0.2">
      <c r="A172" s="159" t="s">
        <v>384</v>
      </c>
      <c r="B172" s="161" t="s">
        <v>39</v>
      </c>
      <c r="C172" s="161" t="s">
        <v>39</v>
      </c>
      <c r="D172" s="161" t="s">
        <v>39</v>
      </c>
      <c r="E172" s="161">
        <v>212</v>
      </c>
      <c r="F172" s="161" t="s">
        <v>39</v>
      </c>
      <c r="G172" s="161" t="s">
        <v>39</v>
      </c>
      <c r="H172" s="161" t="s">
        <v>39</v>
      </c>
      <c r="I172" s="161">
        <v>416</v>
      </c>
    </row>
    <row r="173" spans="1:9" x14ac:dyDescent="0.2">
      <c r="A173" s="159" t="s">
        <v>386</v>
      </c>
      <c r="B173" s="161">
        <v>74656</v>
      </c>
      <c r="C173" s="161">
        <v>133780</v>
      </c>
      <c r="D173" s="161" t="s">
        <v>39</v>
      </c>
      <c r="E173" s="161" t="s">
        <v>39</v>
      </c>
      <c r="F173" s="161">
        <v>137288</v>
      </c>
      <c r="G173" s="161">
        <v>171800</v>
      </c>
      <c r="H173" s="161" t="s">
        <v>39</v>
      </c>
      <c r="I173" s="161" t="s">
        <v>39</v>
      </c>
    </row>
    <row r="174" spans="1:9" x14ac:dyDescent="0.2">
      <c r="A174" s="159" t="s">
        <v>387</v>
      </c>
      <c r="B174" s="161" t="s">
        <v>39</v>
      </c>
      <c r="C174" s="161">
        <v>247962</v>
      </c>
      <c r="D174" s="161" t="s">
        <v>39</v>
      </c>
      <c r="E174" s="161">
        <v>73660</v>
      </c>
      <c r="F174" s="161" t="s">
        <v>39</v>
      </c>
      <c r="G174" s="161">
        <v>346550</v>
      </c>
      <c r="H174" s="161" t="s">
        <v>39</v>
      </c>
      <c r="I174" s="161">
        <v>433227</v>
      </c>
    </row>
    <row r="175" spans="1:9" x14ac:dyDescent="0.2">
      <c r="A175" s="159" t="s">
        <v>389</v>
      </c>
      <c r="B175" s="161" t="s">
        <v>39</v>
      </c>
      <c r="C175" s="161" t="s">
        <v>39</v>
      </c>
      <c r="D175" s="161" t="s">
        <v>39</v>
      </c>
      <c r="E175" s="161">
        <v>74</v>
      </c>
      <c r="F175" s="161" t="s">
        <v>39</v>
      </c>
      <c r="G175" s="161" t="s">
        <v>39</v>
      </c>
      <c r="H175" s="161" t="s">
        <v>39</v>
      </c>
      <c r="I175" s="161">
        <v>3</v>
      </c>
    </row>
    <row r="176" spans="1:9" x14ac:dyDescent="0.2">
      <c r="A176" s="159" t="s">
        <v>391</v>
      </c>
      <c r="B176" s="161" t="s">
        <v>39</v>
      </c>
      <c r="C176" s="161" t="s">
        <v>39</v>
      </c>
      <c r="D176" s="161" t="s">
        <v>39</v>
      </c>
      <c r="E176" s="161">
        <v>7676</v>
      </c>
      <c r="F176" s="161" t="s">
        <v>39</v>
      </c>
      <c r="G176" s="161" t="s">
        <v>39</v>
      </c>
      <c r="H176" s="161" t="s">
        <v>39</v>
      </c>
      <c r="I176" s="161">
        <v>23250</v>
      </c>
    </row>
    <row r="177" spans="1:19" x14ac:dyDescent="0.2">
      <c r="A177" s="159" t="s">
        <v>393</v>
      </c>
      <c r="B177" s="161" t="s">
        <v>39</v>
      </c>
      <c r="C177" s="161" t="s">
        <v>39</v>
      </c>
      <c r="D177" s="161" t="s">
        <v>39</v>
      </c>
      <c r="E177" s="161">
        <v>5172</v>
      </c>
      <c r="F177" s="161" t="s">
        <v>39</v>
      </c>
      <c r="G177" s="161" t="s">
        <v>39</v>
      </c>
      <c r="H177" s="161" t="s">
        <v>39</v>
      </c>
      <c r="I177" s="161">
        <v>3230</v>
      </c>
    </row>
    <row r="178" spans="1:19" x14ac:dyDescent="0.2">
      <c r="A178" s="159" t="s">
        <v>401</v>
      </c>
      <c r="B178" s="161" t="s">
        <v>39</v>
      </c>
      <c r="C178" s="161">
        <v>25935</v>
      </c>
      <c r="D178" s="161" t="s">
        <v>39</v>
      </c>
      <c r="E178" s="161">
        <v>34840</v>
      </c>
      <c r="F178" s="161" t="s">
        <v>39</v>
      </c>
      <c r="G178" s="161">
        <v>24800</v>
      </c>
      <c r="H178" s="161" t="s">
        <v>39</v>
      </c>
      <c r="I178" s="161">
        <v>94500</v>
      </c>
    </row>
    <row r="181" spans="1:19" x14ac:dyDescent="0.2">
      <c r="A181" s="100" t="s">
        <v>76</v>
      </c>
      <c r="B181" s="202">
        <v>45497.44771990741</v>
      </c>
      <c r="C181" s="202"/>
      <c r="D181" s="202"/>
      <c r="E181" s="100"/>
      <c r="F181" s="100"/>
      <c r="G181" s="100"/>
      <c r="H181" s="100"/>
      <c r="I181" s="100"/>
    </row>
    <row r="182" spans="1:1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19" x14ac:dyDescent="0.2">
      <c r="A183" s="100" t="s">
        <v>90</v>
      </c>
      <c r="B183" s="100" t="s">
        <v>411</v>
      </c>
      <c r="C183" s="100"/>
      <c r="D183" s="100"/>
      <c r="E183" s="100"/>
      <c r="F183" s="100"/>
      <c r="G183" s="100"/>
      <c r="H183" s="100"/>
      <c r="I183" s="100"/>
    </row>
    <row r="184" spans="1:19" x14ac:dyDescent="0.2">
      <c r="A184" s="100" t="s">
        <v>91</v>
      </c>
      <c r="B184" s="100" t="s">
        <v>216</v>
      </c>
      <c r="C184" s="100"/>
      <c r="D184" s="100"/>
      <c r="E184" s="100"/>
      <c r="F184" s="100"/>
      <c r="G184" s="100"/>
      <c r="H184" s="100"/>
      <c r="I184" s="100"/>
    </row>
    <row r="185" spans="1:19" x14ac:dyDescent="0.2">
      <c r="A185" s="100" t="s">
        <v>117</v>
      </c>
      <c r="B185" s="100" t="s">
        <v>409</v>
      </c>
      <c r="C185" s="100"/>
      <c r="D185" s="100"/>
      <c r="E185" s="100"/>
      <c r="F185" s="100"/>
      <c r="G185" s="100"/>
      <c r="H185" s="100"/>
      <c r="I185" s="100"/>
    </row>
    <row r="186" spans="1:19" x14ac:dyDescent="0.2">
      <c r="A186" s="100"/>
      <c r="B186" s="100"/>
      <c r="C186" s="100"/>
      <c r="D186" s="100"/>
      <c r="E186" s="100"/>
      <c r="F186" s="100"/>
      <c r="G186" s="100"/>
      <c r="H186" s="100"/>
      <c r="I186" s="100"/>
    </row>
    <row r="187" spans="1:19" x14ac:dyDescent="0.2">
      <c r="A187" s="159" t="s">
        <v>219</v>
      </c>
      <c r="B187" s="203" t="s">
        <v>219</v>
      </c>
      <c r="C187" s="204"/>
      <c r="D187" s="204"/>
      <c r="E187" s="205"/>
      <c r="F187" s="203" t="s">
        <v>410</v>
      </c>
      <c r="G187" s="204"/>
      <c r="H187" s="204"/>
      <c r="I187" s="205"/>
      <c r="L187" s="123" t="s">
        <v>412</v>
      </c>
      <c r="M187" s="123" t="s">
        <v>413</v>
      </c>
      <c r="P187" s="123" t="s">
        <v>412</v>
      </c>
      <c r="S187" s="123" t="s">
        <v>413</v>
      </c>
    </row>
    <row r="188" spans="1:19" x14ac:dyDescent="0.2">
      <c r="A188" s="159" t="s">
        <v>118</v>
      </c>
      <c r="B188" s="159" t="s">
        <v>414</v>
      </c>
      <c r="C188" s="159" t="s">
        <v>406</v>
      </c>
      <c r="D188" s="159" t="s">
        <v>96</v>
      </c>
      <c r="E188" s="159" t="s">
        <v>415</v>
      </c>
      <c r="F188" s="159" t="s">
        <v>222</v>
      </c>
      <c r="G188" s="159" t="s">
        <v>220</v>
      </c>
      <c r="H188" s="159" t="s">
        <v>221</v>
      </c>
      <c r="I188" s="159" t="s">
        <v>223</v>
      </c>
    </row>
    <row r="189" spans="1:19" x14ac:dyDescent="0.2">
      <c r="A189" s="159" t="s">
        <v>254</v>
      </c>
      <c r="B189" s="161">
        <v>17596</v>
      </c>
      <c r="C189" s="161">
        <v>4798</v>
      </c>
      <c r="D189" s="161">
        <v>1696</v>
      </c>
      <c r="E189" s="161">
        <v>1289241</v>
      </c>
      <c r="F189" s="161">
        <v>22897</v>
      </c>
      <c r="G189" s="161">
        <v>5169</v>
      </c>
      <c r="H189" s="161">
        <v>1125</v>
      </c>
      <c r="I189" s="161">
        <v>1738478</v>
      </c>
      <c r="K189" s="159" t="s">
        <v>254</v>
      </c>
      <c r="L189" s="166" cm="1">
        <f t="array" ref="L189">+SUM((B189:E189)/SUM(B$13:E$13))*100</f>
        <v>0.19789557988829012</v>
      </c>
      <c r="M189" s="166">
        <f>+(SUM(F189:I189)/SUM(G$13:J$13)/100)*100</f>
        <v>0.15811176695256743</v>
      </c>
      <c r="O189" s="123" t="s">
        <v>289</v>
      </c>
      <c r="P189" s="124">
        <v>9.9520968386884388</v>
      </c>
      <c r="R189" s="123" t="s">
        <v>278</v>
      </c>
      <c r="S189" s="166">
        <v>7.7051893268884157</v>
      </c>
    </row>
    <row r="190" spans="1:19" x14ac:dyDescent="0.2">
      <c r="A190" s="159" t="s">
        <v>255</v>
      </c>
      <c r="B190" s="161">
        <v>287620</v>
      </c>
      <c r="C190" s="161">
        <v>768797</v>
      </c>
      <c r="D190" s="161" t="s">
        <v>39</v>
      </c>
      <c r="E190" s="161">
        <v>4813429</v>
      </c>
      <c r="F190" s="161">
        <v>375400</v>
      </c>
      <c r="G190" s="161">
        <v>970342</v>
      </c>
      <c r="H190" s="161" t="s">
        <v>39</v>
      </c>
      <c r="I190" s="161">
        <v>9773197</v>
      </c>
      <c r="K190" s="159" t="s">
        <v>255</v>
      </c>
      <c r="L190" s="166">
        <f>+((B190+C190+E190)/SUM(B$13:E$13))*100</f>
        <v>0.88448119935108549</v>
      </c>
      <c r="M190" s="166">
        <f t="shared" ref="M190:M253" si="0">+(SUM(F190:I190)/SUM(G$13:J$13)/100)*100</f>
        <v>0.99454993662717006</v>
      </c>
      <c r="O190" s="123" t="s">
        <v>291</v>
      </c>
      <c r="P190" s="124">
        <v>7.1766294540545283</v>
      </c>
      <c r="R190" s="123" t="s">
        <v>289</v>
      </c>
      <c r="S190" s="166">
        <v>7.2403620077872102</v>
      </c>
    </row>
    <row r="191" spans="1:19" x14ac:dyDescent="0.2">
      <c r="A191" s="159" t="s">
        <v>256</v>
      </c>
      <c r="B191" s="161" t="s">
        <v>39</v>
      </c>
      <c r="C191" s="161" t="s">
        <v>39</v>
      </c>
      <c r="D191" s="161">
        <v>68619</v>
      </c>
      <c r="E191" s="161">
        <v>460708</v>
      </c>
      <c r="F191" s="161" t="s">
        <v>39</v>
      </c>
      <c r="G191" s="161" t="s">
        <v>39</v>
      </c>
      <c r="H191" s="161">
        <v>166024</v>
      </c>
      <c r="I191" s="161">
        <v>752307</v>
      </c>
      <c r="K191" s="159" t="s">
        <v>256</v>
      </c>
      <c r="L191" s="166">
        <f>+((D191+E191)/SUM(B$13:E$13))*100</f>
        <v>7.9760146996856809E-2</v>
      </c>
      <c r="M191" s="166">
        <f t="shared" si="0"/>
        <v>8.2141473916959681E-2</v>
      </c>
      <c r="O191" s="123" t="s">
        <v>278</v>
      </c>
      <c r="P191" s="124">
        <v>7.1049583785980088</v>
      </c>
      <c r="R191" s="123" t="s">
        <v>376</v>
      </c>
      <c r="S191" s="166">
        <v>6.4717142507023793</v>
      </c>
    </row>
    <row r="192" spans="1:19" x14ac:dyDescent="0.2">
      <c r="A192" s="159" t="s">
        <v>257</v>
      </c>
      <c r="B192" s="161">
        <v>895621</v>
      </c>
      <c r="C192" s="161">
        <v>2179148</v>
      </c>
      <c r="D192" s="161">
        <v>152407</v>
      </c>
      <c r="E192" s="161">
        <v>2325372</v>
      </c>
      <c r="F192" s="161">
        <v>2310740</v>
      </c>
      <c r="G192" s="161">
        <v>3476892</v>
      </c>
      <c r="H192" s="161">
        <v>410150</v>
      </c>
      <c r="I192" s="161">
        <v>7105068</v>
      </c>
      <c r="K192" s="159" t="s">
        <v>257</v>
      </c>
      <c r="L192" s="166" cm="1">
        <f t="array" ref="L192">+SUM((B192:E192)/SUM(B$13:E$13))*100</f>
        <v>0.83667004457944394</v>
      </c>
      <c r="M192" s="166">
        <f t="shared" si="0"/>
        <v>1.1898930846244187</v>
      </c>
      <c r="O192" s="123" t="s">
        <v>295</v>
      </c>
      <c r="P192" s="124">
        <v>5.7292308164661563</v>
      </c>
      <c r="R192" s="123" t="s">
        <v>291</v>
      </c>
      <c r="S192" s="166">
        <v>5.635418122035408</v>
      </c>
    </row>
    <row r="193" spans="1:19" x14ac:dyDescent="0.2">
      <c r="A193" s="159" t="s">
        <v>258</v>
      </c>
      <c r="B193" s="161" t="s">
        <v>39</v>
      </c>
      <c r="C193" s="161">
        <v>2094613</v>
      </c>
      <c r="D193" s="161" t="s">
        <v>39</v>
      </c>
      <c r="E193" s="161" t="s">
        <v>39</v>
      </c>
      <c r="F193" s="161" t="s">
        <v>39</v>
      </c>
      <c r="G193" s="161">
        <v>2798551</v>
      </c>
      <c r="H193" s="161" t="s">
        <v>39</v>
      </c>
      <c r="I193" s="161" t="s">
        <v>39</v>
      </c>
      <c r="K193" s="159" t="s">
        <v>258</v>
      </c>
      <c r="L193" s="166">
        <f>+((C193)/SUM(B$13:E$13))*100</f>
        <v>0.31562085588214323</v>
      </c>
      <c r="M193" s="166">
        <f t="shared" si="0"/>
        <v>0.25032053145519584</v>
      </c>
      <c r="O193" s="123" t="s">
        <v>376</v>
      </c>
      <c r="P193" s="124">
        <v>5.6775594855732026</v>
      </c>
      <c r="R193" s="123" t="s">
        <v>295</v>
      </c>
      <c r="S193" s="166">
        <v>4.7459703914267344</v>
      </c>
    </row>
    <row r="194" spans="1:19" x14ac:dyDescent="0.2">
      <c r="A194" s="159" t="s">
        <v>259</v>
      </c>
      <c r="B194" s="161" t="s">
        <v>39</v>
      </c>
      <c r="C194" s="161">
        <v>491910</v>
      </c>
      <c r="D194" s="161" t="s">
        <v>39</v>
      </c>
      <c r="E194" s="161">
        <v>448693</v>
      </c>
      <c r="F194" s="161" t="s">
        <v>39</v>
      </c>
      <c r="G194" s="161">
        <v>560296</v>
      </c>
      <c r="H194" s="161" t="s">
        <v>39</v>
      </c>
      <c r="I194" s="161">
        <v>1015406</v>
      </c>
      <c r="K194" s="159" t="s">
        <v>259</v>
      </c>
      <c r="L194" s="166">
        <f>+((C194+E194)/SUM(B$13:E$13))*100</f>
        <v>0.14173211180552761</v>
      </c>
      <c r="M194" s="166">
        <f t="shared" si="0"/>
        <v>0.14094099484162159</v>
      </c>
      <c r="O194" s="123" t="s">
        <v>334</v>
      </c>
      <c r="P194" s="124">
        <v>5.455700918388005</v>
      </c>
      <c r="R194" s="123" t="s">
        <v>334</v>
      </c>
      <c r="S194" s="166">
        <v>4.7106125563177388</v>
      </c>
    </row>
    <row r="195" spans="1:19" x14ac:dyDescent="0.2">
      <c r="A195" s="159" t="s">
        <v>260</v>
      </c>
      <c r="B195" s="161">
        <v>45222</v>
      </c>
      <c r="C195" s="161" t="s">
        <v>39</v>
      </c>
      <c r="D195" s="161" t="s">
        <v>39</v>
      </c>
      <c r="E195" s="161">
        <v>796705</v>
      </c>
      <c r="F195" s="161">
        <v>66668</v>
      </c>
      <c r="G195" s="161" t="s">
        <v>39</v>
      </c>
      <c r="H195" s="161" t="s">
        <v>39</v>
      </c>
      <c r="I195" s="161">
        <v>1203614</v>
      </c>
      <c r="K195" s="159" t="s">
        <v>260</v>
      </c>
      <c r="L195" s="166">
        <f>+((B195+E195)/SUM(B$13:E$13))*100</f>
        <v>0.12686339688061005</v>
      </c>
      <c r="M195" s="166">
        <f t="shared" si="0"/>
        <v>0.11362225142152815</v>
      </c>
      <c r="O195" s="123" t="s">
        <v>311</v>
      </c>
      <c r="P195" s="124">
        <v>3.548441208203724</v>
      </c>
      <c r="R195" s="123" t="s">
        <v>401</v>
      </c>
      <c r="S195" s="166">
        <v>4.1587496097897381</v>
      </c>
    </row>
    <row r="196" spans="1:19" x14ac:dyDescent="0.2">
      <c r="A196" s="159" t="s">
        <v>261</v>
      </c>
      <c r="B196" s="161" t="s">
        <v>39</v>
      </c>
      <c r="C196" s="161">
        <v>1191241</v>
      </c>
      <c r="D196" s="161" t="s">
        <v>39</v>
      </c>
      <c r="E196" s="161">
        <v>498</v>
      </c>
      <c r="F196" s="161" t="s">
        <v>39</v>
      </c>
      <c r="G196" s="161">
        <v>1815220</v>
      </c>
      <c r="H196" s="161" t="s">
        <v>39</v>
      </c>
      <c r="I196" s="161">
        <v>182</v>
      </c>
      <c r="K196" s="159" t="s">
        <v>261</v>
      </c>
      <c r="L196" s="166">
        <f>+((C196+E196)/SUM(B$13:E$13))*100</f>
        <v>0.17957383209601463</v>
      </c>
      <c r="M196" s="166">
        <f t="shared" si="0"/>
        <v>0.16238131570402875</v>
      </c>
      <c r="O196" s="123" t="s">
        <v>387</v>
      </c>
      <c r="P196" s="124">
        <v>3.4187635202224134</v>
      </c>
      <c r="R196" s="123" t="s">
        <v>279</v>
      </c>
      <c r="S196" s="166">
        <v>3.9036823326210413</v>
      </c>
    </row>
    <row r="197" spans="1:19" x14ac:dyDescent="0.2">
      <c r="A197" s="159" t="s">
        <v>262</v>
      </c>
      <c r="B197" s="161">
        <v>600791</v>
      </c>
      <c r="C197" s="161">
        <v>4737031</v>
      </c>
      <c r="D197" s="161" t="s">
        <v>39</v>
      </c>
      <c r="E197" s="161">
        <v>2082347</v>
      </c>
      <c r="F197" s="161">
        <v>1535090</v>
      </c>
      <c r="G197" s="161">
        <v>9865787</v>
      </c>
      <c r="H197" s="161" t="s">
        <v>39</v>
      </c>
      <c r="I197" s="161">
        <v>7485614</v>
      </c>
      <c r="K197" s="159" t="s">
        <v>262</v>
      </c>
      <c r="L197" s="166">
        <f>+((B197+C197+E197)/SUM(B$13:E$13))*100</f>
        <v>1.1180872507571313</v>
      </c>
      <c r="M197" s="166">
        <f t="shared" si="0"/>
        <v>1.6893301084896335</v>
      </c>
      <c r="O197" s="123" t="s">
        <v>370</v>
      </c>
      <c r="P197" s="124">
        <v>3.3636094720723806</v>
      </c>
      <c r="R197" s="123" t="s">
        <v>311</v>
      </c>
      <c r="S197" s="166">
        <v>3.670634363369162</v>
      </c>
    </row>
    <row r="198" spans="1:19" x14ac:dyDescent="0.2">
      <c r="A198" s="159" t="s">
        <v>263</v>
      </c>
      <c r="B198" s="161" t="s">
        <v>39</v>
      </c>
      <c r="C198" s="161" t="s">
        <v>39</v>
      </c>
      <c r="D198" s="161">
        <v>209184</v>
      </c>
      <c r="E198" s="161">
        <v>2586202</v>
      </c>
      <c r="F198" s="161" t="s">
        <v>39</v>
      </c>
      <c r="G198" s="161" t="s">
        <v>39</v>
      </c>
      <c r="H198" s="161">
        <v>529240</v>
      </c>
      <c r="I198" s="161">
        <v>4393409</v>
      </c>
      <c r="K198" s="159" t="s">
        <v>263</v>
      </c>
      <c r="L198" s="166">
        <f t="shared" ref="L198" si="1">+((D198+E198)/SUM(B$13:E$13))*100</f>
        <v>0.42121486013930065</v>
      </c>
      <c r="M198" s="166">
        <f t="shared" si="0"/>
        <v>0.44031361724241869</v>
      </c>
      <c r="O198" s="123" t="s">
        <v>401</v>
      </c>
      <c r="P198" s="124">
        <v>3.0721254907243996</v>
      </c>
      <c r="R198" s="123" t="s">
        <v>387</v>
      </c>
      <c r="S198" s="166">
        <v>3.0052870918892616</v>
      </c>
    </row>
    <row r="199" spans="1:19" x14ac:dyDescent="0.2">
      <c r="A199" s="159" t="s">
        <v>264</v>
      </c>
      <c r="B199" s="161" t="s">
        <v>39</v>
      </c>
      <c r="C199" s="161">
        <v>1941287</v>
      </c>
      <c r="D199" s="161" t="s">
        <v>39</v>
      </c>
      <c r="E199" s="161" t="s">
        <v>39</v>
      </c>
      <c r="F199" s="161" t="s">
        <v>39</v>
      </c>
      <c r="G199" s="161">
        <v>1795973</v>
      </c>
      <c r="H199" s="161" t="s">
        <v>39</v>
      </c>
      <c r="I199" s="161" t="s">
        <v>39</v>
      </c>
      <c r="K199" s="159" t="s">
        <v>264</v>
      </c>
      <c r="L199" s="166">
        <f>+((C199)/SUM(B$13:E$13))*100</f>
        <v>0.29251735974754201</v>
      </c>
      <c r="M199" s="166">
        <f t="shared" si="0"/>
        <v>0.16064346007601163</v>
      </c>
      <c r="O199" s="123" t="s">
        <v>328</v>
      </c>
      <c r="P199" s="124">
        <v>2.8259822297851551</v>
      </c>
      <c r="R199" s="123" t="s">
        <v>343</v>
      </c>
      <c r="S199" s="166">
        <v>2.6991339791965379</v>
      </c>
    </row>
    <row r="200" spans="1:19" x14ac:dyDescent="0.2">
      <c r="A200" s="159" t="s">
        <v>265</v>
      </c>
      <c r="B200" s="161" t="s">
        <v>39</v>
      </c>
      <c r="C200" s="161">
        <v>484383</v>
      </c>
      <c r="D200" s="161">
        <v>128660</v>
      </c>
      <c r="E200" s="161">
        <v>2184486</v>
      </c>
      <c r="F200" s="161" t="s">
        <v>39</v>
      </c>
      <c r="G200" s="161">
        <v>783300</v>
      </c>
      <c r="H200" s="161">
        <v>318000</v>
      </c>
      <c r="I200" s="161">
        <v>4884925</v>
      </c>
      <c r="K200" s="159" t="s">
        <v>265</v>
      </c>
      <c r="L200" s="166">
        <f>+((C200+D200+E200)/SUM(B$13:E$13))*100</f>
        <v>0.42153777205389076</v>
      </c>
      <c r="M200" s="166">
        <f t="shared" si="0"/>
        <v>0.53544674490848287</v>
      </c>
      <c r="O200" s="123" t="s">
        <v>313</v>
      </c>
      <c r="P200" s="124">
        <v>2.4632174398302995</v>
      </c>
      <c r="R200" s="123" t="s">
        <v>370</v>
      </c>
      <c r="S200" s="166">
        <v>2.4237828346841241</v>
      </c>
    </row>
    <row r="201" spans="1:19" x14ac:dyDescent="0.2">
      <c r="A201" s="159" t="s">
        <v>266</v>
      </c>
      <c r="B201" s="161">
        <v>57255</v>
      </c>
      <c r="C201" s="161">
        <v>3765</v>
      </c>
      <c r="D201" s="161" t="s">
        <v>39</v>
      </c>
      <c r="E201" s="161">
        <v>419455</v>
      </c>
      <c r="F201" s="161">
        <v>72000</v>
      </c>
      <c r="G201" s="161">
        <v>5474</v>
      </c>
      <c r="H201" s="161" t="s">
        <v>39</v>
      </c>
      <c r="I201" s="161">
        <v>943073</v>
      </c>
      <c r="K201" s="159" t="s">
        <v>266</v>
      </c>
      <c r="L201" s="166">
        <f>+((B201+C201+E201)/SUM(B$13:E$13))*100</f>
        <v>7.2399021074524395E-2</v>
      </c>
      <c r="M201" s="166">
        <f t="shared" si="0"/>
        <v>9.128433514879869E-2</v>
      </c>
      <c r="O201" s="123" t="s">
        <v>279</v>
      </c>
      <c r="P201" s="124">
        <v>2.3385699751083284</v>
      </c>
      <c r="R201" s="123" t="s">
        <v>313</v>
      </c>
      <c r="S201" s="166">
        <v>2.1803269626569897</v>
      </c>
    </row>
    <row r="202" spans="1:19" x14ac:dyDescent="0.2">
      <c r="A202" s="159" t="s">
        <v>267</v>
      </c>
      <c r="B202" s="161" t="s">
        <v>39</v>
      </c>
      <c r="C202" s="161">
        <v>2825</v>
      </c>
      <c r="D202" s="161" t="s">
        <v>39</v>
      </c>
      <c r="E202" s="161">
        <v>647344</v>
      </c>
      <c r="F202" s="161" t="s">
        <v>39</v>
      </c>
      <c r="G202" s="161">
        <v>450</v>
      </c>
      <c r="H202" s="161" t="s">
        <v>39</v>
      </c>
      <c r="I202" s="161">
        <v>2427574</v>
      </c>
      <c r="K202" s="159" t="s">
        <v>267</v>
      </c>
      <c r="L202" s="166">
        <f>+((C202+E202)/SUM(B$13:E$13))*100</f>
        <v>9.7968883153134817E-2</v>
      </c>
      <c r="M202" s="166">
        <f t="shared" si="0"/>
        <v>0.21717819616864953</v>
      </c>
      <c r="O202" s="123" t="s">
        <v>386</v>
      </c>
      <c r="P202" s="124">
        <v>2.2732151953287993</v>
      </c>
      <c r="R202" s="123" t="s">
        <v>328</v>
      </c>
      <c r="S202" s="166">
        <v>2.1162950910878213</v>
      </c>
    </row>
    <row r="203" spans="1:19" x14ac:dyDescent="0.2">
      <c r="A203" s="159" t="s">
        <v>268</v>
      </c>
      <c r="B203" s="161" t="s">
        <v>39</v>
      </c>
      <c r="C203" s="161" t="s">
        <v>39</v>
      </c>
      <c r="D203" s="161" t="s">
        <v>39</v>
      </c>
      <c r="E203" s="161">
        <v>12126</v>
      </c>
      <c r="F203" s="161" t="s">
        <v>39</v>
      </c>
      <c r="G203" s="161" t="s">
        <v>39</v>
      </c>
      <c r="H203" s="161" t="s">
        <v>39</v>
      </c>
      <c r="I203" s="161">
        <v>57000</v>
      </c>
      <c r="K203" s="159" t="s">
        <v>268</v>
      </c>
      <c r="L203" s="166">
        <f>+((E203)/SUM(B$13:E$13))*100</f>
        <v>1.8271721308073944E-3</v>
      </c>
      <c r="M203" s="166">
        <f t="shared" si="0"/>
        <v>5.0984492664047079E-3</v>
      </c>
      <c r="O203" s="123" t="s">
        <v>343</v>
      </c>
      <c r="P203" s="124">
        <v>1.8796191735698342</v>
      </c>
      <c r="R203" s="123" t="s">
        <v>384</v>
      </c>
      <c r="S203" s="166">
        <v>2.0463118086346261</v>
      </c>
    </row>
    <row r="204" spans="1:19" x14ac:dyDescent="0.2">
      <c r="A204" s="159" t="s">
        <v>269</v>
      </c>
      <c r="B204" s="161" t="s">
        <v>39</v>
      </c>
      <c r="C204" s="161">
        <v>720</v>
      </c>
      <c r="D204" s="161" t="s">
        <v>39</v>
      </c>
      <c r="E204" s="161">
        <v>304894</v>
      </c>
      <c r="F204" s="161" t="s">
        <v>39</v>
      </c>
      <c r="G204" s="161">
        <v>1087</v>
      </c>
      <c r="H204" s="161" t="s">
        <v>39</v>
      </c>
      <c r="I204" s="161">
        <v>495794</v>
      </c>
      <c r="K204" s="159" t="s">
        <v>269</v>
      </c>
      <c r="L204" s="166">
        <f>+((C204+E204)/SUM(B$13:E$13))*100</f>
        <v>4.6050584164981943E-2</v>
      </c>
      <c r="M204" s="166">
        <f t="shared" si="0"/>
        <v>4.4444255612990133E-2</v>
      </c>
      <c r="O204" s="123" t="s">
        <v>333</v>
      </c>
      <c r="P204" s="124">
        <v>1.4746112368078428</v>
      </c>
      <c r="R204" s="123" t="s">
        <v>386</v>
      </c>
      <c r="S204" s="166">
        <v>1.9377473083318502</v>
      </c>
    </row>
    <row r="205" spans="1:19" x14ac:dyDescent="0.2">
      <c r="A205" s="159" t="s">
        <v>270</v>
      </c>
      <c r="B205" s="161" t="s">
        <v>39</v>
      </c>
      <c r="C205" s="161">
        <v>6706562</v>
      </c>
      <c r="D205" s="161" t="s">
        <v>39</v>
      </c>
      <c r="E205" s="161" t="s">
        <v>39</v>
      </c>
      <c r="F205" s="161" t="s">
        <v>39</v>
      </c>
      <c r="G205" s="161">
        <v>9097207</v>
      </c>
      <c r="H205" s="161" t="s">
        <v>39</v>
      </c>
      <c r="I205" s="161" t="s">
        <v>39</v>
      </c>
      <c r="K205" s="159" t="s">
        <v>270</v>
      </c>
      <c r="L205" s="166">
        <f>+((C205)/SUM(B$13:E$13))*100</f>
        <v>1.010559391384785</v>
      </c>
      <c r="M205" s="166">
        <f t="shared" si="0"/>
        <v>0.81371312904353987</v>
      </c>
      <c r="O205" s="123" t="s">
        <v>388</v>
      </c>
      <c r="P205" s="124">
        <v>1.3254001656141827</v>
      </c>
      <c r="R205" s="123" t="s">
        <v>388</v>
      </c>
      <c r="S205" s="166">
        <v>1.7023168426824282</v>
      </c>
    </row>
    <row r="206" spans="1:19" x14ac:dyDescent="0.2">
      <c r="A206" s="159" t="s">
        <v>271</v>
      </c>
      <c r="B206" s="161" t="s">
        <v>39</v>
      </c>
      <c r="C206" s="161" t="s">
        <v>39</v>
      </c>
      <c r="D206" s="161" t="s">
        <v>39</v>
      </c>
      <c r="E206" s="161">
        <v>53970</v>
      </c>
      <c r="F206" s="161" t="s">
        <v>39</v>
      </c>
      <c r="G206" s="161" t="s">
        <v>39</v>
      </c>
      <c r="H206" s="161" t="s">
        <v>39</v>
      </c>
      <c r="I206" s="161">
        <v>89892</v>
      </c>
      <c r="K206" s="159" t="s">
        <v>271</v>
      </c>
      <c r="L206" s="166">
        <f>+((E206)/SUM(B$13:E$13))*100</f>
        <v>8.1323173263792743E-3</v>
      </c>
      <c r="M206" s="166">
        <f t="shared" si="0"/>
        <v>8.0405228325552986E-3</v>
      </c>
      <c r="O206" s="123" t="s">
        <v>283</v>
      </c>
      <c r="P206" s="124">
        <v>1.1653176764019268</v>
      </c>
      <c r="R206" s="123" t="s">
        <v>262</v>
      </c>
      <c r="S206" s="166">
        <v>1.6893301084896335</v>
      </c>
    </row>
    <row r="207" spans="1:19" x14ac:dyDescent="0.2">
      <c r="A207" s="159" t="s">
        <v>272</v>
      </c>
      <c r="B207" s="161" t="s">
        <v>39</v>
      </c>
      <c r="C207" s="161">
        <v>349493</v>
      </c>
      <c r="D207" s="161" t="s">
        <v>39</v>
      </c>
      <c r="E207" s="161" t="s">
        <v>39</v>
      </c>
      <c r="F207" s="161" t="s">
        <v>39</v>
      </c>
      <c r="G207" s="161">
        <v>292500</v>
      </c>
      <c r="H207" s="161" t="s">
        <v>39</v>
      </c>
      <c r="I207" s="161" t="s">
        <v>39</v>
      </c>
      <c r="K207" s="159" t="s">
        <v>272</v>
      </c>
      <c r="L207" s="166">
        <f>+((C207)/SUM(B$13:E$13))*100</f>
        <v>5.266236759956034E-2</v>
      </c>
      <c r="M207" s="166">
        <f t="shared" si="0"/>
        <v>2.6163094919708366E-2</v>
      </c>
      <c r="O207" s="123" t="s">
        <v>355</v>
      </c>
      <c r="P207" s="124">
        <v>1.1347459193140679</v>
      </c>
      <c r="R207" s="123" t="s">
        <v>355</v>
      </c>
      <c r="S207" s="166">
        <v>1.6249151376536579</v>
      </c>
    </row>
    <row r="208" spans="1:19" x14ac:dyDescent="0.2">
      <c r="A208" s="159" t="s">
        <v>273</v>
      </c>
      <c r="B208" s="161" t="s">
        <v>39</v>
      </c>
      <c r="C208" s="161">
        <v>1715683</v>
      </c>
      <c r="D208" s="161" t="s">
        <v>39</v>
      </c>
      <c r="E208" s="161" t="s">
        <v>39</v>
      </c>
      <c r="F208" s="161" t="s">
        <v>39</v>
      </c>
      <c r="G208" s="161">
        <v>2357744</v>
      </c>
      <c r="H208" s="161" t="s">
        <v>39</v>
      </c>
      <c r="I208" s="161" t="s">
        <v>39</v>
      </c>
      <c r="K208" s="159" t="s">
        <v>273</v>
      </c>
      <c r="L208" s="166">
        <f>+((C208)/SUM(B$13:E$13))*100</f>
        <v>0.25852285691077215</v>
      </c>
      <c r="M208" s="166">
        <f t="shared" si="0"/>
        <v>0.21089189766965091</v>
      </c>
      <c r="O208" s="123" t="s">
        <v>262</v>
      </c>
      <c r="P208" s="124">
        <v>1.1180872507571313</v>
      </c>
      <c r="R208" s="123" t="s">
        <v>333</v>
      </c>
      <c r="S208" s="166">
        <v>1.4871588846739721</v>
      </c>
    </row>
    <row r="209" spans="1:19" x14ac:dyDescent="0.2">
      <c r="A209" s="159" t="s">
        <v>274</v>
      </c>
      <c r="B209" s="161" t="s">
        <v>39</v>
      </c>
      <c r="C209" s="161" t="s">
        <v>39</v>
      </c>
      <c r="D209" s="161" t="s">
        <v>39</v>
      </c>
      <c r="E209" s="161">
        <v>5726</v>
      </c>
      <c r="F209" s="161" t="s">
        <v>39</v>
      </c>
      <c r="G209" s="161" t="s">
        <v>39</v>
      </c>
      <c r="H209" s="161" t="s">
        <v>39</v>
      </c>
      <c r="I209" s="161">
        <v>1415</v>
      </c>
      <c r="K209" s="159" t="s">
        <v>274</v>
      </c>
      <c r="L209" s="166">
        <f>+((E209)/SUM(B$13:E$13))*100</f>
        <v>8.6280617029549248E-4</v>
      </c>
      <c r="M209" s="166">
        <f t="shared" si="0"/>
        <v>1.2656676687653793E-4</v>
      </c>
      <c r="O209" s="123" t="s">
        <v>317</v>
      </c>
      <c r="P209" s="124">
        <v>1.1129630018166425</v>
      </c>
      <c r="R209" s="123" t="s">
        <v>310</v>
      </c>
      <c r="S209" s="166">
        <v>1.4043798362592768</v>
      </c>
    </row>
    <row r="210" spans="1:19" x14ac:dyDescent="0.2">
      <c r="A210" s="159" t="s">
        <v>275</v>
      </c>
      <c r="B210" s="161" t="s">
        <v>39</v>
      </c>
      <c r="C210" s="161">
        <v>86810</v>
      </c>
      <c r="D210" s="161" t="s">
        <v>39</v>
      </c>
      <c r="E210" s="161">
        <v>4025</v>
      </c>
      <c r="F210" s="161" t="s">
        <v>39</v>
      </c>
      <c r="G210" s="161">
        <v>128000</v>
      </c>
      <c r="H210" s="161" t="s">
        <v>39</v>
      </c>
      <c r="I210" s="161">
        <v>3750</v>
      </c>
      <c r="K210" s="159" t="s">
        <v>275</v>
      </c>
      <c r="L210" s="166">
        <f>+((C210+E210)/SUM(B$13:E$13))*100</f>
        <v>1.368721594110916E-2</v>
      </c>
      <c r="M210" s="166">
        <f t="shared" si="0"/>
        <v>1.1784573523663513E-2</v>
      </c>
      <c r="O210" s="123" t="s">
        <v>384</v>
      </c>
      <c r="P210" s="124">
        <v>1.0623196247647226</v>
      </c>
      <c r="R210" s="123" t="s">
        <v>283</v>
      </c>
      <c r="S210" s="166">
        <v>1.2577340344744616</v>
      </c>
    </row>
    <row r="211" spans="1:19" x14ac:dyDescent="0.2">
      <c r="A211" s="159" t="s">
        <v>276</v>
      </c>
      <c r="B211" s="161">
        <v>5040</v>
      </c>
      <c r="C211" s="161" t="s">
        <v>39</v>
      </c>
      <c r="D211" s="161" t="s">
        <v>39</v>
      </c>
      <c r="E211" s="161">
        <v>33448</v>
      </c>
      <c r="F211" s="161">
        <v>8400</v>
      </c>
      <c r="G211" s="161" t="s">
        <v>39</v>
      </c>
      <c r="H211" s="161" t="s">
        <v>39</v>
      </c>
      <c r="I211" s="161">
        <v>31800</v>
      </c>
      <c r="K211" s="159" t="s">
        <v>276</v>
      </c>
      <c r="L211" s="166">
        <f>+((B211+E211)/SUM(B$13:E$13))*100</f>
        <v>5.7994557950284513E-3</v>
      </c>
      <c r="M211" s="166">
        <f t="shared" si="0"/>
        <v>3.5957484299906886E-3</v>
      </c>
      <c r="O211" s="123" t="s">
        <v>353</v>
      </c>
      <c r="P211" s="124">
        <v>1.0435416113273799</v>
      </c>
      <c r="R211" s="123" t="s">
        <v>257</v>
      </c>
      <c r="S211" s="166">
        <v>1.1898930846244187</v>
      </c>
    </row>
    <row r="212" spans="1:19" x14ac:dyDescent="0.2">
      <c r="A212" s="159" t="s">
        <v>277</v>
      </c>
      <c r="B212" s="161" t="s">
        <v>39</v>
      </c>
      <c r="C212" s="161">
        <v>10093</v>
      </c>
      <c r="D212" s="161">
        <v>12859</v>
      </c>
      <c r="E212" s="161">
        <v>528935</v>
      </c>
      <c r="F212" s="161" t="s">
        <v>39</v>
      </c>
      <c r="G212" s="161">
        <v>19997</v>
      </c>
      <c r="H212" s="161">
        <v>107611</v>
      </c>
      <c r="I212" s="161">
        <v>1001297</v>
      </c>
      <c r="K212" s="159" t="s">
        <v>277</v>
      </c>
      <c r="L212" s="166">
        <f>+((C212+D212+E212)/SUM(B$13:E$13))*100</f>
        <v>8.3159537007661266E-2</v>
      </c>
      <c r="M212" s="166">
        <f t="shared" si="0"/>
        <v>0.1009765766507124</v>
      </c>
      <c r="O212" s="123" t="s">
        <v>369</v>
      </c>
      <c r="P212" s="124">
        <v>1.0132263153121444</v>
      </c>
      <c r="R212" s="123" t="s">
        <v>353</v>
      </c>
      <c r="S212" s="166">
        <v>1.1469267531733374</v>
      </c>
    </row>
    <row r="213" spans="1:19" x14ac:dyDescent="0.2">
      <c r="A213" s="159" t="s">
        <v>278</v>
      </c>
      <c r="B213" s="161">
        <v>4261560</v>
      </c>
      <c r="C213" s="161">
        <v>7073067</v>
      </c>
      <c r="D213" s="161">
        <v>2293702</v>
      </c>
      <c r="E213" s="161">
        <v>33523619</v>
      </c>
      <c r="F213" s="161">
        <v>3979823</v>
      </c>
      <c r="G213" s="161">
        <v>9687892</v>
      </c>
      <c r="H213" s="161">
        <v>4468604</v>
      </c>
      <c r="I213" s="161">
        <v>68006696</v>
      </c>
      <c r="K213" s="159" t="s">
        <v>278</v>
      </c>
      <c r="L213" s="166" cm="1">
        <f t="array" ref="L213">+SUM((B213:E213)/SUM(B$13:E$13))*100</f>
        <v>7.1049583785980088</v>
      </c>
      <c r="M213" s="166">
        <f t="shared" si="0"/>
        <v>7.7051893268884157</v>
      </c>
      <c r="O213" s="123" t="s">
        <v>270</v>
      </c>
      <c r="P213" s="124">
        <v>1.010559391384785</v>
      </c>
      <c r="R213" s="123" t="s">
        <v>306</v>
      </c>
      <c r="S213" s="166">
        <v>1.1275984425579189</v>
      </c>
    </row>
    <row r="214" spans="1:19" x14ac:dyDescent="0.2">
      <c r="A214" s="159" t="s">
        <v>279</v>
      </c>
      <c r="B214" s="161">
        <v>453858</v>
      </c>
      <c r="C214" s="161">
        <v>206709</v>
      </c>
      <c r="D214" s="161">
        <v>483104</v>
      </c>
      <c r="E214" s="161">
        <v>14376213</v>
      </c>
      <c r="F214" s="161">
        <v>1121880</v>
      </c>
      <c r="G214" s="161">
        <v>401440</v>
      </c>
      <c r="H214" s="161">
        <v>2765981</v>
      </c>
      <c r="I214" s="161">
        <v>39353360</v>
      </c>
      <c r="K214" s="159" t="s">
        <v>279</v>
      </c>
      <c r="L214" s="166" cm="1">
        <f t="array" ref="L214">+SUM((B214:E214)/SUM(B$13:E$13))*100</f>
        <v>2.3385699751083284</v>
      </c>
      <c r="M214" s="166">
        <f t="shared" si="0"/>
        <v>3.9036823326210413</v>
      </c>
      <c r="O214" s="123" t="s">
        <v>360</v>
      </c>
      <c r="P214" s="124">
        <v>0.95931253219663837</v>
      </c>
      <c r="R214" s="123" t="s">
        <v>339</v>
      </c>
      <c r="S214" s="166">
        <v>1.0888451296839767</v>
      </c>
    </row>
    <row r="215" spans="1:19" x14ac:dyDescent="0.2">
      <c r="A215" s="159" t="s">
        <v>280</v>
      </c>
      <c r="B215" s="161" t="s">
        <v>39</v>
      </c>
      <c r="C215" s="161">
        <v>265388</v>
      </c>
      <c r="D215" s="161" t="s">
        <v>39</v>
      </c>
      <c r="E215" s="161">
        <v>30568</v>
      </c>
      <c r="F215" s="161" t="s">
        <v>39</v>
      </c>
      <c r="G215" s="161">
        <v>424450</v>
      </c>
      <c r="H215" s="161" t="s">
        <v>39</v>
      </c>
      <c r="I215" s="161">
        <v>53775</v>
      </c>
      <c r="K215" s="159" t="s">
        <v>280</v>
      </c>
      <c r="L215" s="166">
        <f>+((C215+E215)/SUM(B$13:E$13))*100</f>
        <v>4.4595295657696953E-2</v>
      </c>
      <c r="M215" s="166">
        <f t="shared" si="0"/>
        <v>4.277554211274371E-2</v>
      </c>
      <c r="O215" s="123" t="s">
        <v>339</v>
      </c>
      <c r="P215" s="124">
        <v>0.93282034448610718</v>
      </c>
      <c r="R215" s="123" t="s">
        <v>317</v>
      </c>
      <c r="S215" s="166">
        <v>1.0185768707507332</v>
      </c>
    </row>
    <row r="216" spans="1:19" x14ac:dyDescent="0.2">
      <c r="A216" s="159" t="s">
        <v>281</v>
      </c>
      <c r="B216" s="161" t="s">
        <v>39</v>
      </c>
      <c r="C216" s="161">
        <v>8</v>
      </c>
      <c r="D216" s="161" t="s">
        <v>39</v>
      </c>
      <c r="E216" s="161">
        <v>7113</v>
      </c>
      <c r="F216" s="161" t="s">
        <v>39</v>
      </c>
      <c r="G216" s="161">
        <v>1</v>
      </c>
      <c r="H216" s="161" t="s">
        <v>39</v>
      </c>
      <c r="I216" s="161">
        <v>1200</v>
      </c>
      <c r="K216" s="159" t="s">
        <v>281</v>
      </c>
      <c r="L216" s="166">
        <f>+((C216+E216)/SUM(B$13:E$13))*100</f>
        <v>1.073007813250821E-3</v>
      </c>
      <c r="M216" s="166">
        <f t="shared" si="0"/>
        <v>1.0742522050793077E-4</v>
      </c>
      <c r="O216" s="123" t="s">
        <v>306</v>
      </c>
      <c r="P216" s="124">
        <v>0.92353108937147621</v>
      </c>
      <c r="R216" s="123" t="s">
        <v>255</v>
      </c>
      <c r="S216" s="166">
        <v>0.99454993662717006</v>
      </c>
    </row>
    <row r="217" spans="1:19" x14ac:dyDescent="0.2">
      <c r="A217" s="159" t="s">
        <v>283</v>
      </c>
      <c r="B217" s="161" t="s">
        <v>39</v>
      </c>
      <c r="C217" s="161">
        <v>7733613</v>
      </c>
      <c r="D217" s="161" t="s">
        <v>39</v>
      </c>
      <c r="E217" s="161" t="s">
        <v>39</v>
      </c>
      <c r="F217" s="161" t="s">
        <v>39</v>
      </c>
      <c r="G217" s="161">
        <v>14061303</v>
      </c>
      <c r="H217" s="161" t="s">
        <v>39</v>
      </c>
      <c r="I217" s="161" t="s">
        <v>39</v>
      </c>
      <c r="K217" s="159" t="s">
        <v>283</v>
      </c>
      <c r="L217" s="166">
        <f>+((C217)/SUM(B$13:E$13))*100</f>
        <v>1.1653176764019268</v>
      </c>
      <c r="M217" s="166">
        <f t="shared" si="0"/>
        <v>1.2577340344744616</v>
      </c>
      <c r="O217" s="123" t="s">
        <v>255</v>
      </c>
      <c r="P217" s="124">
        <v>0.88448119935108549</v>
      </c>
      <c r="R217" s="123" t="s">
        <v>369</v>
      </c>
      <c r="S217" s="166">
        <v>0.89751142007912443</v>
      </c>
    </row>
    <row r="218" spans="1:19" x14ac:dyDescent="0.2">
      <c r="A218" s="159" t="s">
        <v>284</v>
      </c>
      <c r="B218" s="161">
        <v>32895</v>
      </c>
      <c r="C218" s="161">
        <v>49185</v>
      </c>
      <c r="D218" s="161">
        <v>11078</v>
      </c>
      <c r="E218" s="161">
        <v>2623276</v>
      </c>
      <c r="F218" s="161">
        <v>64485</v>
      </c>
      <c r="G218" s="161">
        <v>69341</v>
      </c>
      <c r="H218" s="161">
        <v>29000</v>
      </c>
      <c r="I218" s="161">
        <v>6430760</v>
      </c>
      <c r="K218" s="159" t="s">
        <v>284</v>
      </c>
      <c r="L218" s="166" cm="1">
        <f t="array" ref="L218">+SUM((B218:E218)/SUM(B$13:E$13))*100</f>
        <v>0.40931820055893564</v>
      </c>
      <c r="M218" s="166">
        <f t="shared" si="0"/>
        <v>0.58977304745046233</v>
      </c>
      <c r="O218" s="123" t="s">
        <v>257</v>
      </c>
      <c r="P218" s="124">
        <v>0.83667004457944394</v>
      </c>
      <c r="R218" s="123" t="s">
        <v>288</v>
      </c>
      <c r="S218" s="166">
        <v>0.83488099593286869</v>
      </c>
    </row>
    <row r="219" spans="1:19" x14ac:dyDescent="0.2">
      <c r="A219" s="159" t="s">
        <v>285</v>
      </c>
      <c r="B219" s="161">
        <v>54994</v>
      </c>
      <c r="C219" s="161">
        <v>176</v>
      </c>
      <c r="D219" s="161" t="s">
        <v>39</v>
      </c>
      <c r="E219" s="161">
        <v>3081961</v>
      </c>
      <c r="F219" s="161">
        <v>74223</v>
      </c>
      <c r="G219" s="161">
        <v>259</v>
      </c>
      <c r="H219" s="161" t="s">
        <v>39</v>
      </c>
      <c r="I219" s="161">
        <v>4816137</v>
      </c>
      <c r="K219" s="159" t="s">
        <v>285</v>
      </c>
      <c r="L219" s="166">
        <f>+((C219+B219+E219)/SUM(B$13:E$13))*100</f>
        <v>0.47270974219791623</v>
      </c>
      <c r="M219" s="166">
        <f t="shared" si="0"/>
        <v>0.43744864654061272</v>
      </c>
      <c r="O219" s="123" t="s">
        <v>310</v>
      </c>
      <c r="P219" s="124">
        <v>0.74818253632213572</v>
      </c>
      <c r="R219" s="123" t="s">
        <v>270</v>
      </c>
      <c r="S219" s="166">
        <v>0.81371312904353987</v>
      </c>
    </row>
    <row r="220" spans="1:19" x14ac:dyDescent="0.2">
      <c r="A220" s="159" t="s">
        <v>286</v>
      </c>
      <c r="B220" s="161" t="s">
        <v>39</v>
      </c>
      <c r="C220" s="161">
        <v>1286</v>
      </c>
      <c r="D220" s="161" t="s">
        <v>39</v>
      </c>
      <c r="E220" s="161">
        <v>441</v>
      </c>
      <c r="F220" s="161" t="s">
        <v>39</v>
      </c>
      <c r="G220" s="161">
        <v>306</v>
      </c>
      <c r="H220" s="161" t="s">
        <v>39</v>
      </c>
      <c r="I220" s="161">
        <v>214</v>
      </c>
      <c r="K220" s="159" t="s">
        <v>286</v>
      </c>
      <c r="L220" s="166">
        <f>+((C220+E220)/SUM(B$13:E$13))*100</f>
        <v>2.6022812715688359E-4</v>
      </c>
      <c r="M220" s="166">
        <f t="shared" si="0"/>
        <v>4.651216874614821E-5</v>
      </c>
      <c r="O220" s="123" t="s">
        <v>288</v>
      </c>
      <c r="P220" s="124">
        <v>0.7277842373889517</v>
      </c>
      <c r="R220" s="123" t="s">
        <v>324</v>
      </c>
      <c r="S220" s="166">
        <v>0.81180979743056048</v>
      </c>
    </row>
    <row r="221" spans="1:19" x14ac:dyDescent="0.2">
      <c r="A221" s="159" t="s">
        <v>287</v>
      </c>
      <c r="B221" s="161" t="s">
        <v>39</v>
      </c>
      <c r="C221" s="161">
        <v>127176</v>
      </c>
      <c r="D221" s="161">
        <v>12355</v>
      </c>
      <c r="E221" s="161">
        <v>124390</v>
      </c>
      <c r="F221" s="161" t="s">
        <v>39</v>
      </c>
      <c r="G221" s="161">
        <v>140500</v>
      </c>
      <c r="H221" s="161">
        <v>30509</v>
      </c>
      <c r="I221" s="161">
        <v>215208</v>
      </c>
      <c r="K221" s="159" t="s">
        <v>287</v>
      </c>
      <c r="L221" s="166">
        <f t="shared" ref="L221:L250" si="2">+((C221+D221+E221)/SUM(B$13:E$13))*100</f>
        <v>3.976819197879089E-2</v>
      </c>
      <c r="M221" s="166">
        <f t="shared" si="0"/>
        <v>3.454575053198293E-2</v>
      </c>
      <c r="O221" s="123" t="s">
        <v>377</v>
      </c>
      <c r="P221" s="124">
        <v>0.62998381691454375</v>
      </c>
      <c r="R221" s="123" t="s">
        <v>377</v>
      </c>
      <c r="S221" s="166">
        <v>0.73024901005110077</v>
      </c>
    </row>
    <row r="222" spans="1:19" x14ac:dyDescent="0.2">
      <c r="A222" s="159" t="s">
        <v>288</v>
      </c>
      <c r="B222" s="161" t="s">
        <v>39</v>
      </c>
      <c r="C222" s="161">
        <v>2213546</v>
      </c>
      <c r="D222" s="161">
        <v>120543</v>
      </c>
      <c r="E222" s="161">
        <v>2495840</v>
      </c>
      <c r="F222" s="161" t="s">
        <v>39</v>
      </c>
      <c r="G222" s="161">
        <v>2701932</v>
      </c>
      <c r="H222" s="161">
        <v>371852</v>
      </c>
      <c r="I222" s="161">
        <v>6260077</v>
      </c>
      <c r="K222" s="159" t="s">
        <v>288</v>
      </c>
      <c r="L222" s="166">
        <f t="shared" si="2"/>
        <v>0.7277842373889517</v>
      </c>
      <c r="M222" s="166">
        <f t="shared" si="0"/>
        <v>0.83488099593286869</v>
      </c>
      <c r="O222" s="123" t="s">
        <v>316</v>
      </c>
      <c r="P222" s="124">
        <v>0.57013782700225768</v>
      </c>
      <c r="R222" s="123" t="s">
        <v>336</v>
      </c>
      <c r="S222" s="166">
        <v>0.72561165738063149</v>
      </c>
    </row>
    <row r="223" spans="1:19" x14ac:dyDescent="0.2">
      <c r="A223" s="159" t="s">
        <v>289</v>
      </c>
      <c r="B223" s="161" t="s">
        <v>39</v>
      </c>
      <c r="C223" s="161">
        <v>66046939</v>
      </c>
      <c r="D223" s="161" t="s">
        <v>39</v>
      </c>
      <c r="E223" s="161" t="s">
        <v>39</v>
      </c>
      <c r="F223" s="161" t="s">
        <v>39</v>
      </c>
      <c r="G223" s="161">
        <v>80946306</v>
      </c>
      <c r="H223" s="161" t="s">
        <v>39</v>
      </c>
      <c r="I223" s="161" t="s">
        <v>39</v>
      </c>
      <c r="K223" s="159" t="s">
        <v>289</v>
      </c>
      <c r="L223" s="166">
        <f>+((C223)/SUM(B$13:E$13))*100</f>
        <v>9.9520968386884388</v>
      </c>
      <c r="M223" s="166">
        <f t="shared" si="0"/>
        <v>7.2403620077872102</v>
      </c>
      <c r="O223" s="123" t="s">
        <v>336</v>
      </c>
      <c r="P223" s="124">
        <v>0.54256750828431044</v>
      </c>
      <c r="R223" s="123" t="s">
        <v>346</v>
      </c>
      <c r="S223" s="166">
        <v>0.71214647397509989</v>
      </c>
    </row>
    <row r="224" spans="1:19" x14ac:dyDescent="0.2">
      <c r="A224" s="159" t="s">
        <v>290</v>
      </c>
      <c r="B224" s="161" t="s">
        <v>39</v>
      </c>
      <c r="C224" s="161">
        <v>63450</v>
      </c>
      <c r="D224" s="161" t="s">
        <v>39</v>
      </c>
      <c r="E224" s="161" t="s">
        <v>39</v>
      </c>
      <c r="F224" s="161" t="s">
        <v>39</v>
      </c>
      <c r="G224" s="161">
        <v>81000</v>
      </c>
      <c r="H224" s="161" t="s">
        <v>39</v>
      </c>
      <c r="I224" s="161" t="s">
        <v>39</v>
      </c>
      <c r="K224" s="159" t="s">
        <v>290</v>
      </c>
      <c r="L224" s="166">
        <f>+((C224)/SUM(B$13:E$13))*100</f>
        <v>9.5607844053875284E-3</v>
      </c>
      <c r="M224" s="166">
        <f t="shared" si="0"/>
        <v>7.2451647469961638E-3</v>
      </c>
      <c r="O224" s="123" t="s">
        <v>346</v>
      </c>
      <c r="P224" s="124">
        <v>0.49466232783151903</v>
      </c>
      <c r="R224" s="123" t="s">
        <v>360</v>
      </c>
      <c r="S224" s="166">
        <v>0.66589316333731963</v>
      </c>
    </row>
    <row r="225" spans="1:19" x14ac:dyDescent="0.2">
      <c r="A225" s="159" t="s">
        <v>291</v>
      </c>
      <c r="B225" s="161" t="s">
        <v>39</v>
      </c>
      <c r="C225" s="161">
        <v>47605242</v>
      </c>
      <c r="D225" s="161" t="s">
        <v>39</v>
      </c>
      <c r="E225" s="161">
        <v>22350</v>
      </c>
      <c r="F225" s="161" t="s">
        <v>39</v>
      </c>
      <c r="G225" s="161">
        <v>62928742</v>
      </c>
      <c r="H225" s="161" t="s">
        <v>39</v>
      </c>
      <c r="I225" s="161">
        <v>74500</v>
      </c>
      <c r="K225" s="159" t="s">
        <v>291</v>
      </c>
      <c r="L225" s="166">
        <f>+((C225+E225)/SUM(B$13:E$13))*100</f>
        <v>7.1766294540545283</v>
      </c>
      <c r="M225" s="166">
        <f t="shared" si="0"/>
        <v>5.635418122035408</v>
      </c>
      <c r="O225" s="123" t="s">
        <v>399</v>
      </c>
      <c r="P225" s="124">
        <v>0.48884810518272026</v>
      </c>
      <c r="R225" s="123" t="s">
        <v>399</v>
      </c>
      <c r="S225" s="166">
        <v>0.63986432758162659</v>
      </c>
    </row>
    <row r="226" spans="1:19" x14ac:dyDescent="0.2">
      <c r="A226" s="159" t="s">
        <v>292</v>
      </c>
      <c r="B226" s="161" t="s">
        <v>39</v>
      </c>
      <c r="C226" s="161">
        <v>100</v>
      </c>
      <c r="D226" s="161" t="s">
        <v>39</v>
      </c>
      <c r="E226" s="161" t="s">
        <v>39</v>
      </c>
      <c r="F226" s="161" t="s">
        <v>39</v>
      </c>
      <c r="G226" s="161">
        <v>200</v>
      </c>
      <c r="H226" s="161" t="s">
        <v>39</v>
      </c>
      <c r="I226" s="161" t="s">
        <v>39</v>
      </c>
      <c r="K226" s="159" t="s">
        <v>292</v>
      </c>
      <c r="L226" s="166">
        <f>+((C226)/SUM(B$13:E$13))*100</f>
        <v>1.5068218132998471E-5</v>
      </c>
      <c r="M226" s="166">
        <f t="shared" si="0"/>
        <v>1.7889295671595464E-5</v>
      </c>
      <c r="O226" s="123" t="s">
        <v>391</v>
      </c>
      <c r="P226" s="124">
        <v>0.47507891813496755</v>
      </c>
      <c r="R226" s="123" t="s">
        <v>316</v>
      </c>
      <c r="S226" s="166">
        <v>0.63576374322778351</v>
      </c>
    </row>
    <row r="227" spans="1:19" x14ac:dyDescent="0.2">
      <c r="A227" s="159" t="s">
        <v>293</v>
      </c>
      <c r="B227" s="161">
        <v>13889</v>
      </c>
      <c r="C227" s="161">
        <v>41348</v>
      </c>
      <c r="D227" s="161">
        <v>105</v>
      </c>
      <c r="E227" s="161">
        <v>701249</v>
      </c>
      <c r="F227" s="161">
        <v>18423</v>
      </c>
      <c r="G227" s="161">
        <v>56344</v>
      </c>
      <c r="H227" s="161">
        <v>543</v>
      </c>
      <c r="I227" s="161">
        <v>1053129</v>
      </c>
      <c r="K227" s="159" t="s">
        <v>293</v>
      </c>
      <c r="L227" s="166" cm="1">
        <f t="array" ref="L227">+SUM((B227:E227)/SUM(B$13:E$13))*100</f>
        <v>0.11400478225463445</v>
      </c>
      <c r="M227" s="166">
        <f t="shared" si="0"/>
        <v>0.10093489459179758</v>
      </c>
      <c r="O227" s="123" t="s">
        <v>285</v>
      </c>
      <c r="P227" s="124">
        <v>0.47270974219791623</v>
      </c>
      <c r="R227" s="123" t="s">
        <v>391</v>
      </c>
      <c r="S227" s="166">
        <v>0.59144909556193404</v>
      </c>
    </row>
    <row r="228" spans="1:19" x14ac:dyDescent="0.2">
      <c r="A228" s="159" t="s">
        <v>294</v>
      </c>
      <c r="B228" s="161" t="s">
        <v>39</v>
      </c>
      <c r="C228" s="161">
        <v>4812</v>
      </c>
      <c r="D228" s="161" t="s">
        <v>39</v>
      </c>
      <c r="E228" s="161">
        <v>165481</v>
      </c>
      <c r="F228" s="161" t="s">
        <v>39</v>
      </c>
      <c r="G228" s="161">
        <v>1167</v>
      </c>
      <c r="H228" s="161" t="s">
        <v>39</v>
      </c>
      <c r="I228" s="161">
        <v>177277</v>
      </c>
      <c r="K228" s="159" t="s">
        <v>294</v>
      </c>
      <c r="L228" s="166">
        <f>+((C228+E228)/SUM(B$13:E$13))*100</f>
        <v>2.5660120705227087E-2</v>
      </c>
      <c r="M228" s="166">
        <f t="shared" si="0"/>
        <v>1.5961187384110908E-2</v>
      </c>
      <c r="O228" s="123" t="s">
        <v>359</v>
      </c>
      <c r="P228" s="124">
        <v>0.43202736142499631</v>
      </c>
      <c r="R228" s="123" t="s">
        <v>284</v>
      </c>
      <c r="S228" s="166">
        <v>0.58977304745046233</v>
      </c>
    </row>
    <row r="229" spans="1:19" x14ac:dyDescent="0.2">
      <c r="A229" s="159" t="s">
        <v>295</v>
      </c>
      <c r="B229" s="161">
        <v>9175967</v>
      </c>
      <c r="C229" s="161">
        <v>12000792</v>
      </c>
      <c r="D229" s="161">
        <v>143633</v>
      </c>
      <c r="E229" s="161">
        <v>16701561</v>
      </c>
      <c r="F229" s="161">
        <v>11577737</v>
      </c>
      <c r="G229" s="161">
        <v>16810568</v>
      </c>
      <c r="H229" s="161">
        <v>156462</v>
      </c>
      <c r="I229" s="161">
        <v>24514565</v>
      </c>
      <c r="K229" s="159" t="s">
        <v>295</v>
      </c>
      <c r="L229" s="166" cm="1">
        <f t="array" ref="L229">+SUM((B229:E229)/SUM(B$13:E$13))*100</f>
        <v>5.7292308164661563</v>
      </c>
      <c r="M229" s="166">
        <f t="shared" si="0"/>
        <v>4.7459703914267344</v>
      </c>
      <c r="O229" s="123" t="s">
        <v>265</v>
      </c>
      <c r="P229" s="124">
        <v>0.42153777205389076</v>
      </c>
      <c r="R229" s="123" t="s">
        <v>359</v>
      </c>
      <c r="S229" s="166">
        <v>0.5870107613058112</v>
      </c>
    </row>
    <row r="230" spans="1:19" x14ac:dyDescent="0.2">
      <c r="A230" s="159" t="s">
        <v>296</v>
      </c>
      <c r="B230" s="161" t="s">
        <v>39</v>
      </c>
      <c r="C230" s="161" t="s">
        <v>39</v>
      </c>
      <c r="D230" s="161">
        <v>131454</v>
      </c>
      <c r="E230" s="161">
        <v>830194</v>
      </c>
      <c r="F230" s="161" t="s">
        <v>39</v>
      </c>
      <c r="G230" s="161" t="s">
        <v>39</v>
      </c>
      <c r="H230" s="161">
        <v>324494</v>
      </c>
      <c r="I230" s="161">
        <v>1363816</v>
      </c>
      <c r="K230" s="159" t="s">
        <v>296</v>
      </c>
      <c r="L230" s="166">
        <f>+((D230+E230)/SUM(B$13:E$13))*100</f>
        <v>0.14490321831161715</v>
      </c>
      <c r="M230" s="166">
        <f t="shared" si="0"/>
        <v>0.15101338387655672</v>
      </c>
      <c r="O230" s="123" t="s">
        <v>263</v>
      </c>
      <c r="P230" s="124">
        <v>0.42121486013930065</v>
      </c>
      <c r="R230" s="123" t="s">
        <v>265</v>
      </c>
      <c r="S230" s="166">
        <v>0.53544674490848287</v>
      </c>
    </row>
    <row r="231" spans="1:19" x14ac:dyDescent="0.2">
      <c r="A231" s="159" t="s">
        <v>297</v>
      </c>
      <c r="B231" s="161" t="s">
        <v>39</v>
      </c>
      <c r="C231" s="161">
        <v>1423740</v>
      </c>
      <c r="D231" s="161" t="s">
        <v>39</v>
      </c>
      <c r="E231" s="161">
        <v>125</v>
      </c>
      <c r="F231" s="161" t="s">
        <v>39</v>
      </c>
      <c r="G231" s="161">
        <v>1670966</v>
      </c>
      <c r="H231" s="161" t="s">
        <v>39</v>
      </c>
      <c r="I231" s="161">
        <v>218</v>
      </c>
      <c r="K231" s="159" t="s">
        <v>297</v>
      </c>
      <c r="L231" s="166">
        <f>+((C231+E231)/SUM(B$13:E$13))*100</f>
        <v>0.21455108411941864</v>
      </c>
      <c r="M231" s="166">
        <f t="shared" si="0"/>
        <v>0.14948152348819799</v>
      </c>
      <c r="O231" s="123" t="s">
        <v>324</v>
      </c>
      <c r="P231" s="124">
        <v>0.41598422957879283</v>
      </c>
      <c r="R231" s="123" t="s">
        <v>397</v>
      </c>
      <c r="S231" s="166">
        <v>0.52758896123121291</v>
      </c>
    </row>
    <row r="232" spans="1:19" x14ac:dyDescent="0.2">
      <c r="A232" s="159" t="s">
        <v>298</v>
      </c>
      <c r="B232" s="161" t="s">
        <v>39</v>
      </c>
      <c r="C232" s="161" t="s">
        <v>39</v>
      </c>
      <c r="D232" s="161" t="s">
        <v>39</v>
      </c>
      <c r="E232" s="161">
        <v>262870</v>
      </c>
      <c r="F232" s="161" t="s">
        <v>39</v>
      </c>
      <c r="G232" s="161" t="s">
        <v>39</v>
      </c>
      <c r="H232" s="161" t="s">
        <v>39</v>
      </c>
      <c r="I232" s="161">
        <v>637006</v>
      </c>
      <c r="K232" s="159" t="s">
        <v>298</v>
      </c>
      <c r="L232" s="166">
        <f>+((E232)/SUM(B$13:E$13))*100</f>
        <v>3.960982500621308E-2</v>
      </c>
      <c r="M232" s="166">
        <f t="shared" si="0"/>
        <v>5.69779433929017E-2</v>
      </c>
      <c r="O232" s="123" t="s">
        <v>284</v>
      </c>
      <c r="P232" s="124">
        <v>0.40931820055893564</v>
      </c>
      <c r="R232" s="123" t="s">
        <v>263</v>
      </c>
      <c r="S232" s="166">
        <v>0.44031361724241869</v>
      </c>
    </row>
    <row r="233" spans="1:19" x14ac:dyDescent="0.2">
      <c r="A233" s="159" t="s">
        <v>299</v>
      </c>
      <c r="B233" s="161">
        <v>340025</v>
      </c>
      <c r="C233" s="161">
        <v>1093</v>
      </c>
      <c r="D233" s="161" t="s">
        <v>39</v>
      </c>
      <c r="E233" s="161">
        <v>751374</v>
      </c>
      <c r="F233" s="161">
        <v>385351</v>
      </c>
      <c r="G233" s="161">
        <v>1174</v>
      </c>
      <c r="H233" s="161" t="s">
        <v>39</v>
      </c>
      <c r="I233" s="161">
        <v>823670</v>
      </c>
      <c r="K233" s="159" t="s">
        <v>299</v>
      </c>
      <c r="L233" s="166">
        <f>+((C233+B233+E233)/SUM(B$13:E$13))*100</f>
        <v>0.16461907764555767</v>
      </c>
      <c r="M233" s="166">
        <f t="shared" si="0"/>
        <v>0.10824768087643237</v>
      </c>
      <c r="O233" s="123" t="s">
        <v>352</v>
      </c>
      <c r="P233" s="124">
        <v>0.40744250876574001</v>
      </c>
      <c r="R233" s="123" t="s">
        <v>285</v>
      </c>
      <c r="S233" s="166">
        <v>0.43744864654061272</v>
      </c>
    </row>
    <row r="234" spans="1:19" x14ac:dyDescent="0.2">
      <c r="A234" s="159" t="s">
        <v>300</v>
      </c>
      <c r="B234" s="161">
        <v>204</v>
      </c>
      <c r="C234" s="161">
        <v>1732</v>
      </c>
      <c r="D234" s="161" t="s">
        <v>39</v>
      </c>
      <c r="E234" s="161">
        <v>913838</v>
      </c>
      <c r="F234" s="161">
        <v>55</v>
      </c>
      <c r="G234" s="161">
        <v>1448</v>
      </c>
      <c r="H234" s="161" t="s">
        <v>39</v>
      </c>
      <c r="I234" s="161">
        <v>1209690</v>
      </c>
      <c r="K234" s="159" t="s">
        <v>300</v>
      </c>
      <c r="L234" s="166">
        <f>+((C234+B234+E234)/SUM(B$13:E$13))*100</f>
        <v>0.13799082392528542</v>
      </c>
      <c r="M234" s="166">
        <f t="shared" si="0"/>
        <v>0.10833694846183364</v>
      </c>
      <c r="O234" s="123" t="s">
        <v>397</v>
      </c>
      <c r="P234" s="124">
        <v>0.39522971796894479</v>
      </c>
      <c r="R234" s="123" t="s">
        <v>335</v>
      </c>
      <c r="S234" s="166">
        <v>0.40467939251529761</v>
      </c>
    </row>
    <row r="235" spans="1:19" x14ac:dyDescent="0.2">
      <c r="A235" s="159" t="s">
        <v>301</v>
      </c>
      <c r="B235" s="161" t="s">
        <v>39</v>
      </c>
      <c r="C235" s="161">
        <v>114200</v>
      </c>
      <c r="D235" s="161" t="s">
        <v>39</v>
      </c>
      <c r="E235" s="161">
        <v>1921787</v>
      </c>
      <c r="F235" s="161" t="s">
        <v>39</v>
      </c>
      <c r="G235" s="161">
        <v>125000</v>
      </c>
      <c r="H235" s="161" t="s">
        <v>39</v>
      </c>
      <c r="I235" s="161">
        <v>4188138</v>
      </c>
      <c r="K235" s="159" t="s">
        <v>301</v>
      </c>
      <c r="L235" s="166">
        <f>+((C235+E235)/SUM(B$13:E$13))*100</f>
        <v>0.3067869623194916</v>
      </c>
      <c r="M235" s="166">
        <f t="shared" si="0"/>
        <v>0.3857950047719696</v>
      </c>
      <c r="O235" s="123" t="s">
        <v>308</v>
      </c>
      <c r="P235" s="124">
        <v>0.38051906865224233</v>
      </c>
      <c r="R235" s="123" t="s">
        <v>301</v>
      </c>
      <c r="S235" s="166">
        <v>0.3857950047719696</v>
      </c>
    </row>
    <row r="236" spans="1:19" x14ac:dyDescent="0.2">
      <c r="A236" s="159" t="s">
        <v>302</v>
      </c>
      <c r="B236" s="161" t="s">
        <v>39</v>
      </c>
      <c r="C236" s="161">
        <v>1886537</v>
      </c>
      <c r="D236" s="161">
        <v>26821</v>
      </c>
      <c r="E236" s="161">
        <v>152225</v>
      </c>
      <c r="F236" s="161" t="s">
        <v>39</v>
      </c>
      <c r="G236" s="161">
        <v>2810550</v>
      </c>
      <c r="H236" s="161">
        <v>65356</v>
      </c>
      <c r="I236" s="161">
        <v>338327</v>
      </c>
      <c r="K236" s="159" t="s">
        <v>302</v>
      </c>
      <c r="L236" s="166">
        <f t="shared" si="2"/>
        <v>0.31124655215813379</v>
      </c>
      <c r="M236" s="166">
        <f t="shared" si="0"/>
        <v>0.28750182247199657</v>
      </c>
      <c r="O236" s="123" t="s">
        <v>314</v>
      </c>
      <c r="P236" s="124">
        <v>0.36832240084884937</v>
      </c>
      <c r="R236" s="123" t="s">
        <v>381</v>
      </c>
      <c r="S236" s="166">
        <v>0.3381881900236765</v>
      </c>
    </row>
    <row r="237" spans="1:19" x14ac:dyDescent="0.2">
      <c r="A237" s="159" t="s">
        <v>303</v>
      </c>
      <c r="B237" s="161">
        <v>22354</v>
      </c>
      <c r="C237" s="161" t="s">
        <v>39</v>
      </c>
      <c r="D237" s="161" t="s">
        <v>39</v>
      </c>
      <c r="E237" s="161">
        <v>144011</v>
      </c>
      <c r="F237" s="161">
        <v>25850</v>
      </c>
      <c r="G237" s="161" t="s">
        <v>39</v>
      </c>
      <c r="H237" s="161" t="s">
        <v>39</v>
      </c>
      <c r="I237" s="161">
        <v>143236</v>
      </c>
      <c r="K237" s="159" t="s">
        <v>303</v>
      </c>
      <c r="L237" s="166">
        <f>+((B237+E237)/SUM(B$13:E$13))*100</f>
        <v>2.5068241096962905E-2</v>
      </c>
      <c r="M237" s="166">
        <f t="shared" si="0"/>
        <v>1.5124147239636957E-2</v>
      </c>
      <c r="O237" s="123" t="s">
        <v>393</v>
      </c>
      <c r="P237" s="124">
        <v>0.35196374051494089</v>
      </c>
      <c r="R237" s="123" t="s">
        <v>338</v>
      </c>
      <c r="S237" s="166">
        <v>0.33803541543864107</v>
      </c>
    </row>
    <row r="238" spans="1:19" x14ac:dyDescent="0.2">
      <c r="A238" s="159" t="s">
        <v>304</v>
      </c>
      <c r="B238" s="161" t="s">
        <v>39</v>
      </c>
      <c r="C238" s="161">
        <v>162</v>
      </c>
      <c r="D238" s="161" t="s">
        <v>39</v>
      </c>
      <c r="E238" s="161" t="s">
        <v>39</v>
      </c>
      <c r="F238" s="161" t="s">
        <v>39</v>
      </c>
      <c r="G238" s="161">
        <v>238</v>
      </c>
      <c r="H238" s="161" t="s">
        <v>39</v>
      </c>
      <c r="I238" s="161" t="s">
        <v>39</v>
      </c>
      <c r="K238" s="159" t="s">
        <v>304</v>
      </c>
      <c r="L238" s="166">
        <f>+((C238)/SUM(B$13:E$13))*100</f>
        <v>2.4410513375457523E-5</v>
      </c>
      <c r="M238" s="166">
        <f t="shared" si="0"/>
        <v>2.1288261849198605E-5</v>
      </c>
      <c r="O238" s="123" t="s">
        <v>381</v>
      </c>
      <c r="P238" s="124">
        <v>0.34020269489777294</v>
      </c>
      <c r="R238" s="123" t="s">
        <v>302</v>
      </c>
      <c r="S238" s="166">
        <v>0.28750182247199657</v>
      </c>
    </row>
    <row r="239" spans="1:19" x14ac:dyDescent="0.2">
      <c r="A239" s="159" t="s">
        <v>305</v>
      </c>
      <c r="B239" s="161">
        <v>2375</v>
      </c>
      <c r="C239" s="161" t="s">
        <v>39</v>
      </c>
      <c r="D239" s="161" t="s">
        <v>39</v>
      </c>
      <c r="E239" s="161">
        <v>614410</v>
      </c>
      <c r="F239" s="161">
        <v>2500</v>
      </c>
      <c r="G239" s="161" t="s">
        <v>39</v>
      </c>
      <c r="H239" s="161" t="s">
        <v>39</v>
      </c>
      <c r="I239" s="161">
        <v>1313660</v>
      </c>
      <c r="K239" s="159" t="s">
        <v>305</v>
      </c>
      <c r="L239" s="166">
        <f>+((B239+E239)/SUM(B$13:E$13))*100</f>
        <v>9.2938509211614617E-2</v>
      </c>
      <c r="M239" s="166">
        <f t="shared" si="0"/>
        <v>0.11772587695563544</v>
      </c>
      <c r="O239" s="123" t="s">
        <v>367</v>
      </c>
      <c r="P239" s="124">
        <v>0.33919086405014209</v>
      </c>
      <c r="R239" s="123" t="s">
        <v>344</v>
      </c>
      <c r="S239" s="166">
        <v>0.26398437548916043</v>
      </c>
    </row>
    <row r="240" spans="1:19" x14ac:dyDescent="0.2">
      <c r="A240" s="159" t="s">
        <v>306</v>
      </c>
      <c r="B240" s="161" t="s">
        <v>39</v>
      </c>
      <c r="C240" s="161" t="s">
        <v>39</v>
      </c>
      <c r="D240" s="161">
        <v>964055</v>
      </c>
      <c r="E240" s="161">
        <v>5164945</v>
      </c>
      <c r="F240" s="161" t="s">
        <v>39</v>
      </c>
      <c r="G240" s="161" t="s">
        <v>39</v>
      </c>
      <c r="H240" s="161">
        <v>2375233</v>
      </c>
      <c r="I240" s="161">
        <v>10231171</v>
      </c>
      <c r="K240" s="159" t="s">
        <v>306</v>
      </c>
      <c r="L240" s="166">
        <f>+((D240+E240)/SUM(B$13:E$13))*100</f>
        <v>0.92353108937147621</v>
      </c>
      <c r="M240" s="166">
        <f t="shared" si="0"/>
        <v>1.1275984425579189</v>
      </c>
      <c r="O240" s="123" t="s">
        <v>258</v>
      </c>
      <c r="P240" s="124">
        <v>0.31562085588214323</v>
      </c>
      <c r="R240" s="123" t="s">
        <v>258</v>
      </c>
      <c r="S240" s="166">
        <v>0.25032053145519584</v>
      </c>
    </row>
    <row r="241" spans="1:19" x14ac:dyDescent="0.2">
      <c r="A241" s="159" t="s">
        <v>307</v>
      </c>
      <c r="B241" s="161">
        <v>77</v>
      </c>
      <c r="C241" s="161">
        <v>14720</v>
      </c>
      <c r="D241" s="161" t="s">
        <v>39</v>
      </c>
      <c r="E241" s="161">
        <v>1007145</v>
      </c>
      <c r="F241" s="161">
        <v>18</v>
      </c>
      <c r="G241" s="161">
        <v>16106</v>
      </c>
      <c r="H241" s="161" t="s">
        <v>39</v>
      </c>
      <c r="I241" s="161">
        <v>2334509</v>
      </c>
      <c r="K241" s="159" t="s">
        <v>307</v>
      </c>
      <c r="L241" s="166">
        <f>+((C241+B241+E241)/SUM(B$13:E$13))*100</f>
        <v>0.15398844975272721</v>
      </c>
      <c r="M241" s="166">
        <f t="shared" si="0"/>
        <v>0.21025584376204734</v>
      </c>
      <c r="O241" s="123" t="s">
        <v>302</v>
      </c>
      <c r="P241" s="124">
        <v>0.31124655215813379</v>
      </c>
      <c r="R241" s="123" t="s">
        <v>352</v>
      </c>
      <c r="S241" s="166">
        <v>0.2496485200632923</v>
      </c>
    </row>
    <row r="242" spans="1:19" x14ac:dyDescent="0.2">
      <c r="A242" s="159" t="s">
        <v>308</v>
      </c>
      <c r="B242" s="161" t="s">
        <v>39</v>
      </c>
      <c r="C242" s="161">
        <v>2493109</v>
      </c>
      <c r="D242" s="161" t="s">
        <v>39</v>
      </c>
      <c r="E242" s="161">
        <v>32200</v>
      </c>
      <c r="F242" s="161" t="s">
        <v>39</v>
      </c>
      <c r="G242" s="161">
        <v>2210407</v>
      </c>
      <c r="H242" s="161" t="s">
        <v>39</v>
      </c>
      <c r="I242" s="161">
        <v>58333</v>
      </c>
      <c r="K242" s="159" t="s">
        <v>308</v>
      </c>
      <c r="L242" s="166">
        <f>+((C242+E242)/SUM(B$13:E$13))*100</f>
        <v>0.38051906865224233</v>
      </c>
      <c r="M242" s="166">
        <f t="shared" si="0"/>
        <v>0.20293080330987748</v>
      </c>
      <c r="O242" s="123" t="s">
        <v>301</v>
      </c>
      <c r="P242" s="124">
        <v>0.3067869623194916</v>
      </c>
      <c r="R242" s="123" t="s">
        <v>367</v>
      </c>
      <c r="S242" s="166">
        <v>0.21733651643534316</v>
      </c>
    </row>
    <row r="243" spans="1:19" x14ac:dyDescent="0.2">
      <c r="A243" s="159" t="s">
        <v>309</v>
      </c>
      <c r="B243" s="161" t="s">
        <v>39</v>
      </c>
      <c r="C243" s="161" t="s">
        <v>39</v>
      </c>
      <c r="D243" s="161">
        <v>663</v>
      </c>
      <c r="E243" s="161" t="s">
        <v>39</v>
      </c>
      <c r="F243" s="161" t="s">
        <v>39</v>
      </c>
      <c r="G243" s="161" t="s">
        <v>39</v>
      </c>
      <c r="H243" s="161">
        <v>2045</v>
      </c>
      <c r="I243" s="161" t="s">
        <v>39</v>
      </c>
      <c r="K243" s="159" t="s">
        <v>309</v>
      </c>
      <c r="L243" s="166">
        <f>+((D243)/SUM(B$13:E$13))*100</f>
        <v>9.9902286221779859E-5</v>
      </c>
      <c r="M243" s="166">
        <f t="shared" si="0"/>
        <v>1.8291804824206365E-4</v>
      </c>
      <c r="O243" s="123" t="s">
        <v>264</v>
      </c>
      <c r="P243" s="124">
        <v>0.29251735974754201</v>
      </c>
      <c r="R243" s="123" t="s">
        <v>267</v>
      </c>
      <c r="S243" s="166">
        <v>0.21717819616864953</v>
      </c>
    </row>
    <row r="244" spans="1:19" x14ac:dyDescent="0.2">
      <c r="A244" s="159" t="s">
        <v>310</v>
      </c>
      <c r="B244" s="161" t="s">
        <v>39</v>
      </c>
      <c r="C244" s="161">
        <v>161</v>
      </c>
      <c r="D244" s="161" t="s">
        <v>39</v>
      </c>
      <c r="E244" s="161">
        <v>4965141</v>
      </c>
      <c r="F244" s="161" t="s">
        <v>39</v>
      </c>
      <c r="G244" s="161">
        <v>237</v>
      </c>
      <c r="H244" s="161" t="s">
        <v>39</v>
      </c>
      <c r="I244" s="161">
        <v>15700547</v>
      </c>
      <c r="K244" s="159" t="s">
        <v>310</v>
      </c>
      <c r="L244" s="166">
        <f>+((C244+E244)/SUM(B$13:E$13))*100</f>
        <v>0.74818253632213572</v>
      </c>
      <c r="M244" s="166">
        <f t="shared" si="0"/>
        <v>1.4043798362592768</v>
      </c>
      <c r="O244" s="123" t="s">
        <v>335</v>
      </c>
      <c r="P244" s="124">
        <v>0.28987575042664609</v>
      </c>
      <c r="R244" s="123" t="s">
        <v>364</v>
      </c>
      <c r="S244" s="166">
        <v>0.21177312437443366</v>
      </c>
    </row>
    <row r="245" spans="1:19" x14ac:dyDescent="0.2">
      <c r="A245" s="159" t="s">
        <v>311</v>
      </c>
      <c r="B245" s="161" t="s">
        <v>39</v>
      </c>
      <c r="C245" s="161">
        <v>16367676</v>
      </c>
      <c r="D245" s="161" t="s">
        <v>39</v>
      </c>
      <c r="E245" s="161">
        <v>7181500</v>
      </c>
      <c r="F245" s="161" t="s">
        <v>39</v>
      </c>
      <c r="G245" s="161">
        <v>24939120</v>
      </c>
      <c r="H245" s="161" t="s">
        <v>39</v>
      </c>
      <c r="I245" s="161">
        <v>16098095</v>
      </c>
      <c r="K245" s="159" t="s">
        <v>311</v>
      </c>
      <c r="L245" s="166">
        <f>+((C245+E245)/SUM(B$13:E$13))*100</f>
        <v>3.548441208203724</v>
      </c>
      <c r="M245" s="166">
        <f t="shared" si="0"/>
        <v>3.670634363369162</v>
      </c>
      <c r="O245" s="123" t="s">
        <v>372</v>
      </c>
      <c r="P245" s="124">
        <v>0.28611532590937494</v>
      </c>
      <c r="R245" s="123" t="s">
        <v>273</v>
      </c>
      <c r="S245" s="166">
        <v>0.21089189766965091</v>
      </c>
    </row>
    <row r="246" spans="1:19" x14ac:dyDescent="0.2">
      <c r="A246" s="159" t="s">
        <v>312</v>
      </c>
      <c r="B246" s="161" t="s">
        <v>39</v>
      </c>
      <c r="C246" s="161" t="s">
        <v>39</v>
      </c>
      <c r="D246" s="161" t="s">
        <v>39</v>
      </c>
      <c r="E246" s="161">
        <v>39551</v>
      </c>
      <c r="F246" s="161" t="s">
        <v>39</v>
      </c>
      <c r="G246" s="161" t="s">
        <v>39</v>
      </c>
      <c r="H246" s="161" t="s">
        <v>39</v>
      </c>
      <c r="I246" s="161">
        <v>1427</v>
      </c>
      <c r="K246" s="159" t="s">
        <v>312</v>
      </c>
      <c r="L246" s="166">
        <f>+((E246)/SUM(B$13:E$13))*100</f>
        <v>5.9596309537822247E-3</v>
      </c>
      <c r="M246" s="166">
        <f t="shared" si="0"/>
        <v>1.2764012461683366E-4</v>
      </c>
      <c r="O246" s="123" t="s">
        <v>338</v>
      </c>
      <c r="P246" s="124">
        <v>0.27983338576972788</v>
      </c>
      <c r="R246" s="123" t="s">
        <v>307</v>
      </c>
      <c r="S246" s="166">
        <v>0.21025584376204734</v>
      </c>
    </row>
    <row r="247" spans="1:19" x14ac:dyDescent="0.2">
      <c r="A247" s="159" t="s">
        <v>313</v>
      </c>
      <c r="B247" s="161">
        <v>624</v>
      </c>
      <c r="C247" s="161">
        <v>14885563</v>
      </c>
      <c r="D247" s="161" t="s">
        <v>39</v>
      </c>
      <c r="E247" s="161">
        <v>1460918</v>
      </c>
      <c r="F247" s="161">
        <v>840</v>
      </c>
      <c r="G247" s="161">
        <v>19659163</v>
      </c>
      <c r="H247" s="161" t="s">
        <v>39</v>
      </c>
      <c r="I247" s="161">
        <v>4715769</v>
      </c>
      <c r="K247" s="159" t="s">
        <v>313</v>
      </c>
      <c r="L247" s="166">
        <f>+((C247+B247+E247)/SUM(B$13:E$13))*100</f>
        <v>2.4632174398302995</v>
      </c>
      <c r="M247" s="166">
        <f t="shared" si="0"/>
        <v>2.1803269626569897</v>
      </c>
      <c r="O247" s="123" t="s">
        <v>344</v>
      </c>
      <c r="P247" s="124">
        <v>0.26969217360185727</v>
      </c>
      <c r="R247" s="123" t="s">
        <v>402</v>
      </c>
      <c r="S247" s="166">
        <v>0.20921754904126791</v>
      </c>
    </row>
    <row r="248" spans="1:19" x14ac:dyDescent="0.2">
      <c r="A248" s="159" t="s">
        <v>314</v>
      </c>
      <c r="B248" s="161" t="s">
        <v>39</v>
      </c>
      <c r="C248" s="161">
        <v>2444366</v>
      </c>
      <c r="D248" s="161" t="s">
        <v>39</v>
      </c>
      <c r="E248" s="161" t="s">
        <v>39</v>
      </c>
      <c r="F248" s="161" t="s">
        <v>39</v>
      </c>
      <c r="G248" s="161">
        <v>1656233</v>
      </c>
      <c r="H248" s="161" t="s">
        <v>39</v>
      </c>
      <c r="I248" s="161" t="s">
        <v>39</v>
      </c>
      <c r="K248" s="159" t="s">
        <v>314</v>
      </c>
      <c r="L248" s="166">
        <f>+((C248)/SUM(B$13:E$13))*100</f>
        <v>0.36832240084884937</v>
      </c>
      <c r="M248" s="166">
        <f t="shared" si="0"/>
        <v>0.14814420919026786</v>
      </c>
      <c r="O248" s="123" t="s">
        <v>402</v>
      </c>
      <c r="P248" s="124">
        <v>0.26688285501314102</v>
      </c>
      <c r="R248" s="123" t="s">
        <v>308</v>
      </c>
      <c r="S248" s="166">
        <v>0.20293080330987748</v>
      </c>
    </row>
    <row r="249" spans="1:19" x14ac:dyDescent="0.2">
      <c r="A249" s="159" t="s">
        <v>315</v>
      </c>
      <c r="B249" s="161">
        <v>197184</v>
      </c>
      <c r="C249" s="161">
        <v>256391</v>
      </c>
      <c r="D249" s="161" t="s">
        <v>39</v>
      </c>
      <c r="E249" s="161">
        <v>1265086</v>
      </c>
      <c r="F249" s="161">
        <v>175843</v>
      </c>
      <c r="G249" s="161">
        <v>311575</v>
      </c>
      <c r="H249" s="161" t="s">
        <v>39</v>
      </c>
      <c r="I249" s="161">
        <v>1630256</v>
      </c>
      <c r="K249" s="159" t="s">
        <v>315</v>
      </c>
      <c r="L249" s="166">
        <f>+((C249+B249+E249)/SUM(B$13:E$13))*100</f>
        <v>0.25897158844677287</v>
      </c>
      <c r="M249" s="166">
        <f t="shared" si="0"/>
        <v>0.18941848161025129</v>
      </c>
      <c r="O249" s="123" t="s">
        <v>315</v>
      </c>
      <c r="P249" s="124">
        <v>0.25897158844677287</v>
      </c>
      <c r="R249" s="123" t="s">
        <v>315</v>
      </c>
      <c r="S249" s="166">
        <v>0.18941848161025129</v>
      </c>
    </row>
    <row r="250" spans="1:19" x14ac:dyDescent="0.2">
      <c r="A250" s="159" t="s">
        <v>316</v>
      </c>
      <c r="B250" s="161" t="s">
        <v>39</v>
      </c>
      <c r="C250" s="161">
        <v>1111926</v>
      </c>
      <c r="D250" s="161">
        <v>1771384</v>
      </c>
      <c r="E250" s="161">
        <v>900401</v>
      </c>
      <c r="F250" s="161" t="s">
        <v>39</v>
      </c>
      <c r="G250" s="161">
        <v>1216585</v>
      </c>
      <c r="H250" s="161">
        <v>4314766</v>
      </c>
      <c r="I250" s="161">
        <v>1576405</v>
      </c>
      <c r="K250" s="159" t="s">
        <v>316</v>
      </c>
      <c r="L250" s="166">
        <f t="shared" si="2"/>
        <v>0.57013782700225768</v>
      </c>
      <c r="M250" s="166">
        <f t="shared" si="0"/>
        <v>0.63576374322778351</v>
      </c>
      <c r="O250" s="123" t="s">
        <v>273</v>
      </c>
      <c r="P250" s="124">
        <v>0.25852285691077215</v>
      </c>
      <c r="R250" s="123" t="s">
        <v>372</v>
      </c>
      <c r="S250" s="166">
        <v>0.18068188628311421</v>
      </c>
    </row>
    <row r="251" spans="1:19" x14ac:dyDescent="0.2">
      <c r="A251" s="159" t="s">
        <v>317</v>
      </c>
      <c r="B251" s="161" t="s">
        <v>39</v>
      </c>
      <c r="C251" s="161">
        <v>7386162</v>
      </c>
      <c r="D251" s="161" t="s">
        <v>39</v>
      </c>
      <c r="E251" s="161" t="s">
        <v>39</v>
      </c>
      <c r="F251" s="161" t="s">
        <v>39</v>
      </c>
      <c r="G251" s="161">
        <v>11387557</v>
      </c>
      <c r="H251" s="161" t="s">
        <v>39</v>
      </c>
      <c r="I251" s="161" t="s">
        <v>39</v>
      </c>
      <c r="K251" s="159" t="s">
        <v>317</v>
      </c>
      <c r="L251" s="166">
        <f>+((C251)/SUM(B$13:E$13))*100</f>
        <v>1.1129630018166425</v>
      </c>
      <c r="M251" s="166">
        <f t="shared" si="0"/>
        <v>1.0185768707507332</v>
      </c>
      <c r="O251" s="123" t="s">
        <v>394</v>
      </c>
      <c r="P251" s="124">
        <v>0.22027248654451817</v>
      </c>
      <c r="R251" s="123" t="s">
        <v>395</v>
      </c>
      <c r="S251" s="166">
        <v>0.16802073727154251</v>
      </c>
    </row>
    <row r="252" spans="1:19" x14ac:dyDescent="0.2">
      <c r="A252" s="159" t="s">
        <v>318</v>
      </c>
      <c r="B252" s="161" t="s">
        <v>39</v>
      </c>
      <c r="C252" s="161">
        <v>16</v>
      </c>
      <c r="D252" s="161" t="s">
        <v>39</v>
      </c>
      <c r="E252" s="161">
        <v>76130</v>
      </c>
      <c r="F252" s="161" t="s">
        <v>39</v>
      </c>
      <c r="G252" s="161">
        <v>2</v>
      </c>
      <c r="H252" s="161" t="s">
        <v>39</v>
      </c>
      <c r="I252" s="161">
        <v>27019</v>
      </c>
      <c r="K252" s="159" t="s">
        <v>318</v>
      </c>
      <c r="L252" s="166">
        <f>+((C252+E252)/SUM(B$13:E$13))*100</f>
        <v>1.1473845379553016E-2</v>
      </c>
      <c r="M252" s="166">
        <f t="shared" si="0"/>
        <v>2.4169332917109054E-3</v>
      </c>
      <c r="O252" s="123" t="s">
        <v>297</v>
      </c>
      <c r="P252" s="124">
        <v>0.21455108411941864</v>
      </c>
      <c r="R252" s="123" t="s">
        <v>261</v>
      </c>
      <c r="S252" s="166">
        <v>0.16238131570402875</v>
      </c>
    </row>
    <row r="253" spans="1:19" x14ac:dyDescent="0.2">
      <c r="A253" s="159" t="s">
        <v>319</v>
      </c>
      <c r="B253" s="161" t="s">
        <v>39</v>
      </c>
      <c r="C253" s="161">
        <v>116550</v>
      </c>
      <c r="D253" s="161" t="s">
        <v>39</v>
      </c>
      <c r="E253" s="161" t="s">
        <v>39</v>
      </c>
      <c r="F253" s="161" t="s">
        <v>39</v>
      </c>
      <c r="G253" s="161">
        <v>140666</v>
      </c>
      <c r="H253" s="161" t="s">
        <v>39</v>
      </c>
      <c r="I253" s="161" t="s">
        <v>39</v>
      </c>
      <c r="K253" s="159" t="s">
        <v>319</v>
      </c>
      <c r="L253" s="166">
        <f t="shared" ref="L253:L255" si="3">+((C253)/SUM(B$13:E$13))*100</f>
        <v>1.7562008234009718E-2</v>
      </c>
      <c r="M253" s="166">
        <f t="shared" si="0"/>
        <v>1.2582078324703238E-2</v>
      </c>
      <c r="O253" s="123" t="s">
        <v>400</v>
      </c>
      <c r="P253" s="124">
        <v>0.21139263491656088</v>
      </c>
      <c r="R253" s="123" t="s">
        <v>264</v>
      </c>
      <c r="S253" s="166">
        <v>0.16064346007601163</v>
      </c>
    </row>
    <row r="254" spans="1:19" x14ac:dyDescent="0.2">
      <c r="A254" s="159" t="s">
        <v>320</v>
      </c>
      <c r="B254" s="161" t="s">
        <v>39</v>
      </c>
      <c r="C254" s="161">
        <v>623213</v>
      </c>
      <c r="D254" s="161" t="s">
        <v>39</v>
      </c>
      <c r="E254" s="161" t="s">
        <v>39</v>
      </c>
      <c r="F254" s="161" t="s">
        <v>39</v>
      </c>
      <c r="G254" s="161">
        <v>803250</v>
      </c>
      <c r="H254" s="161" t="s">
        <v>39</v>
      </c>
      <c r="I254" s="161" t="s">
        <v>39</v>
      </c>
      <c r="K254" s="159" t="s">
        <v>320</v>
      </c>
      <c r="L254" s="166">
        <f t="shared" si="3"/>
        <v>9.3907094273203762E-2</v>
      </c>
      <c r="M254" s="166">
        <f t="shared" ref="M254:M317" si="4">+(SUM(F254:I254)/SUM(G$13:J$13)/100)*100</f>
        <v>7.1847883741045296E-2</v>
      </c>
      <c r="O254" s="123" t="s">
        <v>326</v>
      </c>
      <c r="P254" s="124">
        <v>0.21086193227391664</v>
      </c>
      <c r="R254" s="123" t="s">
        <v>254</v>
      </c>
      <c r="S254" s="166">
        <v>0.15811176695256743</v>
      </c>
    </row>
    <row r="255" spans="1:19" x14ac:dyDescent="0.2">
      <c r="A255" s="159" t="s">
        <v>321</v>
      </c>
      <c r="B255" s="161" t="s">
        <v>39</v>
      </c>
      <c r="C255" s="161">
        <v>86190</v>
      </c>
      <c r="D255" s="161" t="s">
        <v>39</v>
      </c>
      <c r="E255" s="161" t="s">
        <v>39</v>
      </c>
      <c r="F255" s="161" t="s">
        <v>39</v>
      </c>
      <c r="G255" s="161">
        <v>127000</v>
      </c>
      <c r="H255" s="161" t="s">
        <v>39</v>
      </c>
      <c r="I255" s="161" t="s">
        <v>39</v>
      </c>
      <c r="K255" s="159" t="s">
        <v>321</v>
      </c>
      <c r="L255" s="166">
        <f t="shared" si="3"/>
        <v>1.2987297208831383E-2</v>
      </c>
      <c r="M255" s="166">
        <f t="shared" si="4"/>
        <v>1.135970275146312E-2</v>
      </c>
      <c r="O255" s="123" t="s">
        <v>395</v>
      </c>
      <c r="P255" s="124">
        <v>0.20469029149100312</v>
      </c>
      <c r="R255" s="123" t="s">
        <v>296</v>
      </c>
      <c r="S255" s="166">
        <v>0.15101338387655672</v>
      </c>
    </row>
    <row r="256" spans="1:19" x14ac:dyDescent="0.2">
      <c r="A256" s="159" t="s">
        <v>322</v>
      </c>
      <c r="B256" s="161" t="s">
        <v>39</v>
      </c>
      <c r="C256" s="161" t="s">
        <v>39</v>
      </c>
      <c r="D256" s="161" t="s">
        <v>39</v>
      </c>
      <c r="E256" s="161">
        <v>271056</v>
      </c>
      <c r="F256" s="161" t="s">
        <v>39</v>
      </c>
      <c r="G256" s="161" t="s">
        <v>39</v>
      </c>
      <c r="H256" s="161" t="s">
        <v>39</v>
      </c>
      <c r="I256" s="161">
        <v>436903</v>
      </c>
      <c r="K256" s="159" t="s">
        <v>322</v>
      </c>
      <c r="L256" s="166">
        <f t="shared" ref="L256:L264" si="5">+((E256)/SUM(B$13:E$13))*100</f>
        <v>4.0843309342580333E-2</v>
      </c>
      <c r="M256" s="166">
        <f t="shared" si="4"/>
        <v>3.907943473403537E-2</v>
      </c>
      <c r="O256" s="123" t="s">
        <v>364</v>
      </c>
      <c r="P256" s="124">
        <v>0.20352597027586636</v>
      </c>
      <c r="R256" s="123" t="s">
        <v>297</v>
      </c>
      <c r="S256" s="166">
        <v>0.14948152348819799</v>
      </c>
    </row>
    <row r="257" spans="1:19" x14ac:dyDescent="0.2">
      <c r="A257" s="159" t="s">
        <v>323</v>
      </c>
      <c r="B257" s="161" t="s">
        <v>39</v>
      </c>
      <c r="C257" s="161" t="s">
        <v>39</v>
      </c>
      <c r="D257" s="161" t="s">
        <v>39</v>
      </c>
      <c r="E257" s="161">
        <v>37662</v>
      </c>
      <c r="F257" s="161" t="s">
        <v>39</v>
      </c>
      <c r="G257" s="161" t="s">
        <v>39</v>
      </c>
      <c r="H257" s="161" t="s">
        <v>39</v>
      </c>
      <c r="I257" s="161">
        <v>25708</v>
      </c>
      <c r="K257" s="159" t="s">
        <v>323</v>
      </c>
      <c r="L257" s="166">
        <f t="shared" si="5"/>
        <v>5.6749923132498837E-3</v>
      </c>
      <c r="M257" s="166">
        <f t="shared" si="4"/>
        <v>2.2994900656268811E-3</v>
      </c>
      <c r="O257" s="123" t="s">
        <v>254</v>
      </c>
      <c r="P257" s="124">
        <v>0.19789557988829012</v>
      </c>
      <c r="R257" s="123" t="s">
        <v>314</v>
      </c>
      <c r="S257" s="166">
        <v>0.14814420919026786</v>
      </c>
    </row>
    <row r="258" spans="1:19" x14ac:dyDescent="0.2">
      <c r="A258" s="159" t="s">
        <v>324</v>
      </c>
      <c r="B258" s="161" t="s">
        <v>39</v>
      </c>
      <c r="C258" s="161">
        <v>727974</v>
      </c>
      <c r="D258" s="161" t="s">
        <v>39</v>
      </c>
      <c r="E258" s="161">
        <v>2760673</v>
      </c>
      <c r="F258" s="161" t="s">
        <v>39</v>
      </c>
      <c r="G258" s="161">
        <v>1132773</v>
      </c>
      <c r="H258" s="161" t="s">
        <v>39</v>
      </c>
      <c r="I258" s="161">
        <v>7943155</v>
      </c>
      <c r="K258" s="159" t="s">
        <v>324</v>
      </c>
      <c r="L258" s="166">
        <f t="shared" si="5"/>
        <v>0.41598422957879283</v>
      </c>
      <c r="M258" s="166">
        <f t="shared" si="4"/>
        <v>0.81180979743056048</v>
      </c>
      <c r="O258" s="123" t="s">
        <v>398</v>
      </c>
      <c r="P258" s="124">
        <v>0.18065527811141996</v>
      </c>
      <c r="R258" s="123" t="s">
        <v>326</v>
      </c>
      <c r="S258" s="166">
        <v>0.14481617407000261</v>
      </c>
    </row>
    <row r="259" spans="1:19" x14ac:dyDescent="0.2">
      <c r="A259" s="159" t="s">
        <v>325</v>
      </c>
      <c r="B259" s="161" t="s">
        <v>39</v>
      </c>
      <c r="C259" s="161" t="s">
        <v>39</v>
      </c>
      <c r="D259" s="161" t="s">
        <v>39</v>
      </c>
      <c r="E259" s="161" t="s">
        <v>39</v>
      </c>
      <c r="F259" s="161" t="s">
        <v>39</v>
      </c>
      <c r="G259" s="161" t="s">
        <v>39</v>
      </c>
      <c r="H259" s="161" t="s">
        <v>39</v>
      </c>
      <c r="I259" s="161" t="s">
        <v>39</v>
      </c>
      <c r="K259" s="159" t="s">
        <v>325</v>
      </c>
      <c r="L259" s="166"/>
      <c r="M259" s="166">
        <f t="shared" si="4"/>
        <v>0</v>
      </c>
      <c r="O259" s="123" t="s">
        <v>261</v>
      </c>
      <c r="P259" s="124">
        <v>0.17957383209601463</v>
      </c>
      <c r="R259" s="123" t="s">
        <v>394</v>
      </c>
      <c r="S259" s="166">
        <v>0.14260362598133969</v>
      </c>
    </row>
    <row r="260" spans="1:19" x14ac:dyDescent="0.2">
      <c r="A260" s="159" t="s">
        <v>326</v>
      </c>
      <c r="B260" s="161" t="s">
        <v>39</v>
      </c>
      <c r="C260" s="161">
        <v>1398377</v>
      </c>
      <c r="D260" s="161" t="s">
        <v>39</v>
      </c>
      <c r="E260" s="161">
        <v>1005</v>
      </c>
      <c r="F260" s="161" t="s">
        <v>39</v>
      </c>
      <c r="G260" s="161">
        <v>1617193</v>
      </c>
      <c r="H260" s="161" t="s">
        <v>39</v>
      </c>
      <c r="I260" s="161">
        <v>1833</v>
      </c>
      <c r="K260" s="159" t="s">
        <v>326</v>
      </c>
      <c r="L260" s="166">
        <f>+((C260+E260)/SUM(B$13:E$13))*100</f>
        <v>0.21086193227391664</v>
      </c>
      <c r="M260" s="166">
        <f t="shared" si="4"/>
        <v>0.14481617407000261</v>
      </c>
      <c r="O260" s="123" t="s">
        <v>299</v>
      </c>
      <c r="P260" s="124">
        <v>0.16461907764555767</v>
      </c>
      <c r="R260" s="123" t="s">
        <v>259</v>
      </c>
      <c r="S260" s="166">
        <v>0.14094099484162159</v>
      </c>
    </row>
    <row r="261" spans="1:19" x14ac:dyDescent="0.2">
      <c r="A261" s="159" t="s">
        <v>327</v>
      </c>
      <c r="B261" s="161" t="s">
        <v>39</v>
      </c>
      <c r="C261" s="161" t="s">
        <v>39</v>
      </c>
      <c r="D261" s="161" t="s">
        <v>39</v>
      </c>
      <c r="E261" s="161" t="s">
        <v>39</v>
      </c>
      <c r="F261" s="161" t="s">
        <v>39</v>
      </c>
      <c r="G261" s="161" t="s">
        <v>39</v>
      </c>
      <c r="H261" s="161" t="s">
        <v>39</v>
      </c>
      <c r="I261" s="161" t="s">
        <v>39</v>
      </c>
      <c r="K261" s="159" t="s">
        <v>327</v>
      </c>
      <c r="L261" s="166"/>
      <c r="M261" s="166">
        <f t="shared" si="4"/>
        <v>0</v>
      </c>
      <c r="O261" s="123" t="s">
        <v>307</v>
      </c>
      <c r="P261" s="124">
        <v>0.15398844975272721</v>
      </c>
      <c r="R261" s="123" t="s">
        <v>400</v>
      </c>
      <c r="S261" s="166">
        <v>0.133735454884538</v>
      </c>
    </row>
    <row r="262" spans="1:19" x14ac:dyDescent="0.2">
      <c r="A262" s="159" t="s">
        <v>328</v>
      </c>
      <c r="B262" s="161" t="s">
        <v>39</v>
      </c>
      <c r="C262" s="161">
        <v>18754188</v>
      </c>
      <c r="D262" s="161" t="s">
        <v>39</v>
      </c>
      <c r="E262" s="161">
        <v>400</v>
      </c>
      <c r="F262" s="161" t="s">
        <v>39</v>
      </c>
      <c r="G262" s="161">
        <v>23659844</v>
      </c>
      <c r="H262" s="161" t="s">
        <v>39</v>
      </c>
      <c r="I262" s="161">
        <v>60</v>
      </c>
      <c r="K262" s="159" t="s">
        <v>328</v>
      </c>
      <c r="L262" s="166">
        <f>+((C262+E262)/SUM(B$13:E$13))*100</f>
        <v>2.8259822297851551</v>
      </c>
      <c r="M262" s="166">
        <f t="shared" si="4"/>
        <v>2.1162950910878213</v>
      </c>
      <c r="O262" s="123" t="s">
        <v>296</v>
      </c>
      <c r="P262" s="124">
        <v>0.14490321831161715</v>
      </c>
      <c r="R262" s="123" t="s">
        <v>383</v>
      </c>
      <c r="S262" s="166">
        <v>0.12239489367944351</v>
      </c>
    </row>
    <row r="263" spans="1:19" x14ac:dyDescent="0.2">
      <c r="A263" s="159" t="s">
        <v>329</v>
      </c>
      <c r="B263" s="161" t="s">
        <v>39</v>
      </c>
      <c r="C263" s="161" t="s">
        <v>39</v>
      </c>
      <c r="D263" s="161" t="s">
        <v>39</v>
      </c>
      <c r="E263" s="161">
        <v>1081</v>
      </c>
      <c r="F263" s="161" t="s">
        <v>39</v>
      </c>
      <c r="G263" s="161" t="s">
        <v>39</v>
      </c>
      <c r="H263" s="161" t="s">
        <v>39</v>
      </c>
      <c r="I263" s="161">
        <v>551</v>
      </c>
      <c r="K263" s="159" t="s">
        <v>329</v>
      </c>
      <c r="L263" s="166">
        <f t="shared" si="5"/>
        <v>1.6288743801771348E-4</v>
      </c>
      <c r="M263" s="166">
        <f t="shared" si="4"/>
        <v>4.9285009575245517E-5</v>
      </c>
      <c r="O263" s="123" t="s">
        <v>259</v>
      </c>
      <c r="P263" s="124">
        <v>0.14173211180552761</v>
      </c>
      <c r="R263" s="123" t="s">
        <v>305</v>
      </c>
      <c r="S263" s="166">
        <v>0.11772587695563544</v>
      </c>
    </row>
    <row r="264" spans="1:19" x14ac:dyDescent="0.2">
      <c r="A264" s="159" t="s">
        <v>330</v>
      </c>
      <c r="B264" s="161" t="s">
        <v>39</v>
      </c>
      <c r="C264" s="161" t="s">
        <v>39</v>
      </c>
      <c r="D264" s="161">
        <v>147645</v>
      </c>
      <c r="E264" s="161">
        <v>276287</v>
      </c>
      <c r="F264" s="161" t="s">
        <v>39</v>
      </c>
      <c r="G264" s="161" t="s">
        <v>39</v>
      </c>
      <c r="H264" s="161">
        <v>379288</v>
      </c>
      <c r="I264" s="161">
        <v>646779</v>
      </c>
      <c r="K264" s="159" t="s">
        <v>330</v>
      </c>
      <c r="L264" s="166">
        <f t="shared" si="5"/>
        <v>4.1631527833117486E-2</v>
      </c>
      <c r="M264" s="166">
        <f t="shared" si="4"/>
        <v>9.1778079709334728E-2</v>
      </c>
      <c r="O264" s="123" t="s">
        <v>300</v>
      </c>
      <c r="P264" s="124">
        <v>0.13799082392528542</v>
      </c>
      <c r="R264" s="123" t="s">
        <v>398</v>
      </c>
      <c r="S264" s="166">
        <v>0.11719742716149652</v>
      </c>
    </row>
    <row r="265" spans="1:19" x14ac:dyDescent="0.2">
      <c r="A265" s="159" t="s">
        <v>331</v>
      </c>
      <c r="B265" s="161" t="s">
        <v>39</v>
      </c>
      <c r="C265" s="161">
        <v>903884</v>
      </c>
      <c r="D265" s="161" t="s">
        <v>39</v>
      </c>
      <c r="E265" s="161" t="s">
        <v>39</v>
      </c>
      <c r="F265" s="161" t="s">
        <v>39</v>
      </c>
      <c r="G265" s="161">
        <v>883844</v>
      </c>
      <c r="H265" s="161" t="s">
        <v>39</v>
      </c>
      <c r="I265" s="161" t="s">
        <v>39</v>
      </c>
      <c r="K265" s="159" t="s">
        <v>331</v>
      </c>
      <c r="L265" s="166">
        <f>+((C265)/SUM(B$13:E$13))*100</f>
        <v>0.13619921278927191</v>
      </c>
      <c r="M265" s="166">
        <f t="shared" si="4"/>
        <v>7.9056733217828121E-2</v>
      </c>
      <c r="O265" s="123" t="s">
        <v>331</v>
      </c>
      <c r="P265" s="124">
        <v>0.13619921278927191</v>
      </c>
      <c r="R265" s="123" t="s">
        <v>260</v>
      </c>
      <c r="S265" s="166">
        <v>0.11362225142152815</v>
      </c>
    </row>
    <row r="266" spans="1:19" x14ac:dyDescent="0.2">
      <c r="A266" s="159" t="s">
        <v>332</v>
      </c>
      <c r="B266" s="161" t="s">
        <v>39</v>
      </c>
      <c r="C266" s="161">
        <v>321545</v>
      </c>
      <c r="D266" s="161" t="s">
        <v>39</v>
      </c>
      <c r="E266" s="161">
        <v>252430</v>
      </c>
      <c r="F266" s="161" t="s">
        <v>39</v>
      </c>
      <c r="G266" s="161">
        <v>500500</v>
      </c>
      <c r="H266" s="161" t="s">
        <v>39</v>
      </c>
      <c r="I266" s="161">
        <v>488877</v>
      </c>
      <c r="K266" s="159" t="s">
        <v>332</v>
      </c>
      <c r="L266" s="166">
        <f>+((C266+E266)/SUM(B$13:E$13))*100</f>
        <v>8.648780502887797E-2</v>
      </c>
      <c r="M266" s="166">
        <f t="shared" si="4"/>
        <v>8.8496288418380531E-2</v>
      </c>
      <c r="O266" s="123" t="s">
        <v>260</v>
      </c>
      <c r="P266" s="124">
        <v>0.12686339688061005</v>
      </c>
      <c r="R266" s="123" t="s">
        <v>300</v>
      </c>
      <c r="S266" s="166">
        <v>0.10833694846183364</v>
      </c>
    </row>
    <row r="267" spans="1:19" x14ac:dyDescent="0.2">
      <c r="A267" s="159" t="s">
        <v>333</v>
      </c>
      <c r="B267" s="161" t="s">
        <v>39</v>
      </c>
      <c r="C267" s="161">
        <v>9783984</v>
      </c>
      <c r="D267" s="161" t="s">
        <v>39</v>
      </c>
      <c r="E267" s="161">
        <v>2251</v>
      </c>
      <c r="F267" s="161" t="s">
        <v>39</v>
      </c>
      <c r="G267" s="161">
        <v>16625578</v>
      </c>
      <c r="H267" s="161" t="s">
        <v>39</v>
      </c>
      <c r="I267" s="161">
        <v>665</v>
      </c>
      <c r="K267" s="159" t="s">
        <v>333</v>
      </c>
      <c r="L267" s="166">
        <f>+((C267+E267)/SUM(B$13:E$13))*100</f>
        <v>1.4746112368078428</v>
      </c>
      <c r="M267" s="166">
        <f t="shared" si="4"/>
        <v>1.4871588846739721</v>
      </c>
      <c r="O267" s="123" t="s">
        <v>293</v>
      </c>
      <c r="P267" s="124">
        <v>0.11400478225463445</v>
      </c>
      <c r="R267" s="123" t="s">
        <v>299</v>
      </c>
      <c r="S267" s="166">
        <v>0.10824768087643237</v>
      </c>
    </row>
    <row r="268" spans="1:19" x14ac:dyDescent="0.2">
      <c r="A268" s="159" t="s">
        <v>334</v>
      </c>
      <c r="B268" s="161" t="s">
        <v>39</v>
      </c>
      <c r="C268" s="161">
        <v>33000055</v>
      </c>
      <c r="D268" s="161" t="s">
        <v>39</v>
      </c>
      <c r="E268" s="161">
        <v>3206621</v>
      </c>
      <c r="F268" s="161" t="s">
        <v>39</v>
      </c>
      <c r="G268" s="161">
        <v>46242494</v>
      </c>
      <c r="H268" s="161" t="s">
        <v>39</v>
      </c>
      <c r="I268" s="161">
        <v>6421542</v>
      </c>
      <c r="K268" s="159" t="s">
        <v>334</v>
      </c>
      <c r="L268" s="166">
        <f>+((C268+E268)/SUM(B$13:E$13))*100</f>
        <v>5.455700918388005</v>
      </c>
      <c r="M268" s="166">
        <f t="shared" si="4"/>
        <v>4.7106125563177388</v>
      </c>
      <c r="O268" s="123" t="s">
        <v>362</v>
      </c>
      <c r="P268" s="124">
        <v>0.11221060952153832</v>
      </c>
      <c r="R268" s="123" t="s">
        <v>362</v>
      </c>
      <c r="S268" s="166">
        <v>0.10823023881315257</v>
      </c>
    </row>
    <row r="269" spans="1:19" x14ac:dyDescent="0.2">
      <c r="A269" s="159" t="s">
        <v>335</v>
      </c>
      <c r="B269" s="161">
        <v>381967</v>
      </c>
      <c r="C269" s="161">
        <v>888189</v>
      </c>
      <c r="D269" s="161" t="s">
        <v>39</v>
      </c>
      <c r="E269" s="161">
        <v>653600</v>
      </c>
      <c r="F269" s="161">
        <v>905010</v>
      </c>
      <c r="G269" s="161">
        <v>1685150</v>
      </c>
      <c r="H269" s="161" t="s">
        <v>39</v>
      </c>
      <c r="I269" s="161">
        <v>1934103</v>
      </c>
      <c r="K269" s="159" t="s">
        <v>335</v>
      </c>
      <c r="L269" s="166">
        <f>+((B269+C269+E269)/SUM(B$13:E$13))*100</f>
        <v>0.28987575042664609</v>
      </c>
      <c r="M269" s="166">
        <f t="shared" si="4"/>
        <v>0.40467939251529761</v>
      </c>
      <c r="O269" s="123" t="s">
        <v>380</v>
      </c>
      <c r="P269" s="124">
        <v>0.10348264553236163</v>
      </c>
      <c r="R269" s="123" t="s">
        <v>393</v>
      </c>
      <c r="S269" s="166">
        <v>0.10136853111887706</v>
      </c>
    </row>
    <row r="270" spans="1:19" x14ac:dyDescent="0.2">
      <c r="A270" s="159" t="s">
        <v>336</v>
      </c>
      <c r="B270" s="161">
        <v>306403</v>
      </c>
      <c r="C270" s="161">
        <v>1210796</v>
      </c>
      <c r="D270" s="161">
        <v>6238</v>
      </c>
      <c r="E270" s="161">
        <v>2077304</v>
      </c>
      <c r="F270" s="161">
        <v>549970</v>
      </c>
      <c r="G270" s="161">
        <v>1740522</v>
      </c>
      <c r="H270" s="161">
        <v>15220</v>
      </c>
      <c r="I270" s="161">
        <v>5806532</v>
      </c>
      <c r="K270" s="159" t="s">
        <v>336</v>
      </c>
      <c r="L270" s="166" cm="1">
        <f t="array" ref="L270">+SUM((B270:E270)/SUM(B$13:E$13))*100</f>
        <v>0.54256750828431044</v>
      </c>
      <c r="M270" s="166">
        <f t="shared" si="4"/>
        <v>0.72561165738063149</v>
      </c>
      <c r="O270" s="123" t="s">
        <v>404</v>
      </c>
      <c r="P270" s="124">
        <v>0.10215242323558052</v>
      </c>
      <c r="R270" s="123" t="s">
        <v>277</v>
      </c>
      <c r="S270" s="166">
        <v>0.1009765766507124</v>
      </c>
    </row>
    <row r="271" spans="1:19" x14ac:dyDescent="0.2">
      <c r="A271" s="159" t="s">
        <v>338</v>
      </c>
      <c r="B271" s="161">
        <v>258498</v>
      </c>
      <c r="C271" s="161">
        <v>1250722</v>
      </c>
      <c r="D271" s="161">
        <v>6330</v>
      </c>
      <c r="E271" s="161">
        <v>341560</v>
      </c>
      <c r="F271" s="161">
        <v>1277725</v>
      </c>
      <c r="G271" s="161">
        <v>1410150</v>
      </c>
      <c r="H271" s="161">
        <v>19180</v>
      </c>
      <c r="I271" s="161">
        <v>1072137</v>
      </c>
      <c r="K271" s="159" t="s">
        <v>338</v>
      </c>
      <c r="L271" s="166" cm="1">
        <f t="array" ref="L271">+SUM((B271:E271)/SUM(B$13:E$13))*100</f>
        <v>0.27983338576972788</v>
      </c>
      <c r="M271" s="166">
        <f t="shared" si="4"/>
        <v>0.33803541543864107</v>
      </c>
      <c r="O271" s="123" t="s">
        <v>267</v>
      </c>
      <c r="P271" s="124">
        <v>9.7968883153134817E-2</v>
      </c>
      <c r="R271" s="123" t="s">
        <v>293</v>
      </c>
      <c r="S271" s="166">
        <v>0.10093489459179758</v>
      </c>
    </row>
    <row r="272" spans="1:19" x14ac:dyDescent="0.2">
      <c r="A272" s="159" t="s">
        <v>339</v>
      </c>
      <c r="B272" s="161">
        <v>31922</v>
      </c>
      <c r="C272" s="161">
        <v>3773853</v>
      </c>
      <c r="D272" s="161">
        <v>472452</v>
      </c>
      <c r="E272" s="161">
        <v>1912421</v>
      </c>
      <c r="F272" s="161">
        <v>47730</v>
      </c>
      <c r="G272" s="161">
        <v>5911845</v>
      </c>
      <c r="H272" s="161">
        <v>1143466</v>
      </c>
      <c r="I272" s="161">
        <v>5070106</v>
      </c>
      <c r="K272" s="159" t="s">
        <v>339</v>
      </c>
      <c r="L272" s="166" cm="1">
        <f t="array" ref="L272">+SUM((B272:E272)/SUM(B$13:E$13))*100</f>
        <v>0.93282034448610718</v>
      </c>
      <c r="M272" s="166">
        <f t="shared" si="4"/>
        <v>1.0888451296839767</v>
      </c>
      <c r="O272" s="123" t="s">
        <v>320</v>
      </c>
      <c r="P272" s="124">
        <v>9.3907094273203762E-2</v>
      </c>
      <c r="R272" s="123" t="s">
        <v>380</v>
      </c>
      <c r="S272" s="166">
        <v>9.8753652770559947E-2</v>
      </c>
    </row>
    <row r="273" spans="1:19" x14ac:dyDescent="0.2">
      <c r="A273" s="159" t="s">
        <v>340</v>
      </c>
      <c r="B273" s="161" t="s">
        <v>39</v>
      </c>
      <c r="C273" s="161">
        <v>184362</v>
      </c>
      <c r="D273" s="161" t="s">
        <v>39</v>
      </c>
      <c r="E273" s="161" t="s">
        <v>39</v>
      </c>
      <c r="F273" s="161" t="s">
        <v>39</v>
      </c>
      <c r="G273" s="161">
        <v>206700</v>
      </c>
      <c r="H273" s="161" t="s">
        <v>39</v>
      </c>
      <c r="I273" s="161" t="s">
        <v>39</v>
      </c>
      <c r="K273" s="159" t="s">
        <v>340</v>
      </c>
      <c r="L273" s="166">
        <f>+((C273)/SUM(B$13:E$13))*100</f>
        <v>2.7780068314358638E-2</v>
      </c>
      <c r="M273" s="166">
        <f t="shared" si="4"/>
        <v>1.8488587076593913E-2</v>
      </c>
      <c r="O273" s="123" t="s">
        <v>305</v>
      </c>
      <c r="P273" s="124">
        <v>9.2938509211614617E-2</v>
      </c>
      <c r="R273" s="123" t="s">
        <v>330</v>
      </c>
      <c r="S273" s="166">
        <v>9.1778079709334728E-2</v>
      </c>
    </row>
    <row r="274" spans="1:19" x14ac:dyDescent="0.2">
      <c r="A274" s="159" t="s">
        <v>341</v>
      </c>
      <c r="B274" s="161" t="s">
        <v>39</v>
      </c>
      <c r="C274" s="161" t="s">
        <v>39</v>
      </c>
      <c r="D274" s="161" t="s">
        <v>39</v>
      </c>
      <c r="E274" s="161">
        <v>1103</v>
      </c>
      <c r="F274" s="161" t="s">
        <v>39</v>
      </c>
      <c r="G274" s="161" t="s">
        <v>39</v>
      </c>
      <c r="H274" s="161" t="s">
        <v>39</v>
      </c>
      <c r="I274" s="161">
        <v>1998</v>
      </c>
      <c r="K274" s="159" t="s">
        <v>341</v>
      </c>
      <c r="L274" s="166">
        <f t="shared" ref="L274:L275" si="6">+((E274)/SUM(B$13:E$13))*100</f>
        <v>1.6620244600697314E-4</v>
      </c>
      <c r="M274" s="166">
        <f t="shared" si="4"/>
        <v>1.787140637592387E-4</v>
      </c>
      <c r="O274" s="123" t="s">
        <v>332</v>
      </c>
      <c r="P274" s="124">
        <v>8.648780502887797E-2</v>
      </c>
      <c r="R274" s="123" t="s">
        <v>266</v>
      </c>
      <c r="S274" s="166">
        <v>9.128433514879869E-2</v>
      </c>
    </row>
    <row r="275" spans="1:19" x14ac:dyDescent="0.2">
      <c r="A275" s="159" t="s">
        <v>342</v>
      </c>
      <c r="B275" s="161" t="s">
        <v>39</v>
      </c>
      <c r="C275" s="161" t="s">
        <v>39</v>
      </c>
      <c r="D275" s="161" t="s">
        <v>39</v>
      </c>
      <c r="E275" s="161">
        <v>2560</v>
      </c>
      <c r="F275" s="161" t="s">
        <v>39</v>
      </c>
      <c r="G275" s="161" t="s">
        <v>39</v>
      </c>
      <c r="H275" s="161" t="s">
        <v>39</v>
      </c>
      <c r="I275" s="161">
        <v>1987</v>
      </c>
      <c r="K275" s="159" t="s">
        <v>342</v>
      </c>
      <c r="L275" s="166">
        <f t="shared" si="6"/>
        <v>3.857463842047608E-4</v>
      </c>
      <c r="M275" s="166">
        <f t="shared" si="4"/>
        <v>1.7773015249730094E-4</v>
      </c>
      <c r="O275" s="123" t="s">
        <v>277</v>
      </c>
      <c r="P275" s="124">
        <v>8.3159537007661266E-2</v>
      </c>
      <c r="R275" s="123" t="s">
        <v>332</v>
      </c>
      <c r="S275" s="166">
        <v>8.8496288418380531E-2</v>
      </c>
    </row>
    <row r="276" spans="1:19" x14ac:dyDescent="0.2">
      <c r="A276" s="159" t="s">
        <v>343</v>
      </c>
      <c r="B276" s="161">
        <v>14732</v>
      </c>
      <c r="C276" s="161">
        <v>500304</v>
      </c>
      <c r="D276" s="161">
        <v>1291673</v>
      </c>
      <c r="E276" s="161">
        <v>10667355</v>
      </c>
      <c r="F276" s="161">
        <v>29000</v>
      </c>
      <c r="G276" s="161">
        <v>907500</v>
      </c>
      <c r="H276" s="161">
        <v>3585686</v>
      </c>
      <c r="I276" s="161">
        <v>25653781</v>
      </c>
      <c r="K276" s="159" t="s">
        <v>343</v>
      </c>
      <c r="L276" s="166" cm="1">
        <f t="array" ref="L276">+SUM((B276:E276)/SUM(B$13:E$13))*100</f>
        <v>1.8796191735698342</v>
      </c>
      <c r="M276" s="166">
        <f t="shared" si="4"/>
        <v>2.6991339791965379</v>
      </c>
      <c r="O276" s="123" t="s">
        <v>366</v>
      </c>
      <c r="P276" s="124">
        <v>8.0287383949330424E-2</v>
      </c>
      <c r="R276" s="123" t="s">
        <v>256</v>
      </c>
      <c r="S276" s="166">
        <v>8.2141473916959681E-2</v>
      </c>
    </row>
    <row r="277" spans="1:19" x14ac:dyDescent="0.2">
      <c r="A277" s="159" t="s">
        <v>344</v>
      </c>
      <c r="B277" s="161" t="s">
        <v>39</v>
      </c>
      <c r="C277" s="161">
        <v>1446313</v>
      </c>
      <c r="D277" s="161" t="s">
        <v>39</v>
      </c>
      <c r="E277" s="161">
        <v>343495</v>
      </c>
      <c r="F277" s="161" t="s">
        <v>39</v>
      </c>
      <c r="G277" s="161">
        <v>2431251</v>
      </c>
      <c r="H277" s="161" t="s">
        <v>39</v>
      </c>
      <c r="I277" s="161">
        <v>520060</v>
      </c>
      <c r="K277" s="159" t="s">
        <v>344</v>
      </c>
      <c r="L277" s="166">
        <f>+((C277+E277)/SUM(B$13:E$13))*100</f>
        <v>0.26969217360185727</v>
      </c>
      <c r="M277" s="166">
        <f t="shared" si="4"/>
        <v>0.26398437548916043</v>
      </c>
      <c r="O277" s="123" t="s">
        <v>256</v>
      </c>
      <c r="P277" s="124">
        <v>7.9760146996856809E-2</v>
      </c>
      <c r="R277" s="123" t="s">
        <v>331</v>
      </c>
      <c r="S277" s="166">
        <v>7.9056733217828121E-2</v>
      </c>
    </row>
    <row r="278" spans="1:19" x14ac:dyDescent="0.2">
      <c r="A278" s="159" t="s">
        <v>345</v>
      </c>
      <c r="B278" s="161" t="s">
        <v>39</v>
      </c>
      <c r="C278" s="161" t="s">
        <v>39</v>
      </c>
      <c r="D278" s="161" t="s">
        <v>39</v>
      </c>
      <c r="E278" s="161">
        <v>3545</v>
      </c>
      <c r="F278" s="161" t="s">
        <v>39</v>
      </c>
      <c r="G278" s="161" t="s">
        <v>39</v>
      </c>
      <c r="H278" s="161" t="s">
        <v>39</v>
      </c>
      <c r="I278" s="161">
        <v>6581</v>
      </c>
      <c r="K278" s="159" t="s">
        <v>345</v>
      </c>
      <c r="L278" s="166">
        <f t="shared" ref="L278:L280" si="7">+((E278)/SUM(B$13:E$13))*100</f>
        <v>5.3416833281479581E-4</v>
      </c>
      <c r="M278" s="166">
        <f t="shared" si="4"/>
        <v>5.8864727407384877E-4</v>
      </c>
      <c r="O278" s="123" t="s">
        <v>350</v>
      </c>
      <c r="P278" s="124">
        <v>7.3107679373319315E-2</v>
      </c>
      <c r="R278" s="123" t="s">
        <v>404</v>
      </c>
      <c r="S278" s="166">
        <v>7.8382932896357477E-2</v>
      </c>
    </row>
    <row r="279" spans="1:19" x14ac:dyDescent="0.2">
      <c r="A279" s="159" t="s">
        <v>346</v>
      </c>
      <c r="B279" s="161" t="s">
        <v>39</v>
      </c>
      <c r="C279" s="161" t="s">
        <v>39</v>
      </c>
      <c r="D279" s="161" t="s">
        <v>39</v>
      </c>
      <c r="E279" s="161">
        <v>3282819</v>
      </c>
      <c r="F279" s="161" t="s">
        <v>39</v>
      </c>
      <c r="G279" s="161" t="s">
        <v>39</v>
      </c>
      <c r="H279" s="161" t="s">
        <v>39</v>
      </c>
      <c r="I279" s="161">
        <v>7961705</v>
      </c>
      <c r="K279" s="159" t="s">
        <v>346</v>
      </c>
      <c r="L279" s="166">
        <f t="shared" si="7"/>
        <v>0.49466232783151903</v>
      </c>
      <c r="M279" s="166">
        <f t="shared" si="4"/>
        <v>0.71214647397509989</v>
      </c>
      <c r="O279" s="123" t="s">
        <v>266</v>
      </c>
      <c r="P279" s="124">
        <v>7.2399021074524395E-2</v>
      </c>
      <c r="R279" s="123" t="s">
        <v>320</v>
      </c>
      <c r="S279" s="166">
        <v>7.1847883741045296E-2</v>
      </c>
    </row>
    <row r="280" spans="1:19" x14ac:dyDescent="0.2">
      <c r="A280" s="159" t="s">
        <v>347</v>
      </c>
      <c r="B280" s="161" t="s">
        <v>39</v>
      </c>
      <c r="C280" s="161" t="s">
        <v>39</v>
      </c>
      <c r="D280" s="161" t="s">
        <v>39</v>
      </c>
      <c r="E280" s="161">
        <v>993</v>
      </c>
      <c r="F280" s="161" t="s">
        <v>39</v>
      </c>
      <c r="G280" s="161" t="s">
        <v>39</v>
      </c>
      <c r="H280" s="161" t="s">
        <v>39</v>
      </c>
      <c r="I280" s="161">
        <v>906</v>
      </c>
      <c r="K280" s="159" t="s">
        <v>347</v>
      </c>
      <c r="L280" s="166">
        <f t="shared" si="7"/>
        <v>1.496274060606748E-4</v>
      </c>
      <c r="M280" s="166">
        <f t="shared" si="4"/>
        <v>8.1038509392327465E-5</v>
      </c>
      <c r="O280" s="123" t="s">
        <v>405</v>
      </c>
      <c r="P280" s="124">
        <v>6.6325625073838032E-2</v>
      </c>
      <c r="R280" s="123" t="s">
        <v>366</v>
      </c>
      <c r="S280" s="166">
        <v>6.9552955445814663E-2</v>
      </c>
    </row>
    <row r="281" spans="1:19" x14ac:dyDescent="0.2">
      <c r="A281" s="159" t="s">
        <v>348</v>
      </c>
      <c r="B281" s="161" t="s">
        <v>39</v>
      </c>
      <c r="C281" s="161">
        <v>91069</v>
      </c>
      <c r="D281" s="161" t="s">
        <v>39</v>
      </c>
      <c r="E281" s="161" t="s">
        <v>39</v>
      </c>
      <c r="F281" s="161" t="s">
        <v>39</v>
      </c>
      <c r="G281" s="161">
        <v>128625</v>
      </c>
      <c r="H281" s="161" t="s">
        <v>39</v>
      </c>
      <c r="I281" s="161" t="s">
        <v>39</v>
      </c>
      <c r="K281" s="159" t="s">
        <v>348</v>
      </c>
      <c r="L281" s="166">
        <f>+((C281)/SUM(B$13:E$13))*100</f>
        <v>1.3722475571540377E-2</v>
      </c>
      <c r="M281" s="166">
        <f t="shared" si="4"/>
        <v>1.1505053278794834E-2</v>
      </c>
      <c r="O281" s="123" t="s">
        <v>373</v>
      </c>
      <c r="P281" s="124">
        <v>6.3877793038132444E-2</v>
      </c>
      <c r="R281" s="123" t="s">
        <v>373</v>
      </c>
      <c r="S281" s="166">
        <v>6.801277653496865E-2</v>
      </c>
    </row>
    <row r="282" spans="1:19" x14ac:dyDescent="0.2">
      <c r="A282" s="159" t="s">
        <v>349</v>
      </c>
      <c r="B282" s="161" t="s">
        <v>39</v>
      </c>
      <c r="C282" s="161">
        <v>219407</v>
      </c>
      <c r="D282" s="161" t="s">
        <v>39</v>
      </c>
      <c r="E282" s="161">
        <v>67989</v>
      </c>
      <c r="F282" s="161" t="s">
        <v>39</v>
      </c>
      <c r="G282" s="161">
        <v>183225</v>
      </c>
      <c r="H282" s="161" t="s">
        <v>39</v>
      </c>
      <c r="I282" s="161">
        <v>86350</v>
      </c>
      <c r="K282" s="159" t="s">
        <v>349</v>
      </c>
      <c r="L282" s="166">
        <f>+((C282+E282)/SUM(B$13:E$13))*100</f>
        <v>4.3305456185512285E-2</v>
      </c>
      <c r="M282" s="166">
        <f t="shared" si="4"/>
        <v>2.4112534403351739E-2</v>
      </c>
      <c r="O282" s="123" t="s">
        <v>272</v>
      </c>
      <c r="P282" s="124">
        <v>5.266236759956034E-2</v>
      </c>
      <c r="R282" s="123" t="s">
        <v>298</v>
      </c>
      <c r="S282" s="166">
        <v>5.69779433929017E-2</v>
      </c>
    </row>
    <row r="283" spans="1:19" x14ac:dyDescent="0.2">
      <c r="A283" s="159" t="s">
        <v>350</v>
      </c>
      <c r="B283" s="161" t="s">
        <v>39</v>
      </c>
      <c r="C283" s="161">
        <v>450114</v>
      </c>
      <c r="D283" s="161" t="s">
        <v>39</v>
      </c>
      <c r="E283" s="161">
        <v>35064</v>
      </c>
      <c r="F283" s="161" t="s">
        <v>39</v>
      </c>
      <c r="G283" s="161">
        <v>550468</v>
      </c>
      <c r="H283" s="161" t="s">
        <v>39</v>
      </c>
      <c r="I283" s="161">
        <v>26880</v>
      </c>
      <c r="K283" s="159" t="s">
        <v>350</v>
      </c>
      <c r="L283" s="166">
        <f>+((C283+E283)/SUM(B$13:E$13))*100</f>
        <v>7.3107679373319315E-2</v>
      </c>
      <c r="M283" s="166">
        <f t="shared" si="4"/>
        <v>5.1641745387021501E-2</v>
      </c>
      <c r="O283" s="123" t="s">
        <v>269</v>
      </c>
      <c r="P283" s="124">
        <v>4.6050584164981943E-2</v>
      </c>
      <c r="R283" s="123" t="s">
        <v>375</v>
      </c>
      <c r="S283" s="166">
        <v>5.5161374863929545E-2</v>
      </c>
    </row>
    <row r="284" spans="1:19" x14ac:dyDescent="0.2">
      <c r="A284" s="159" t="s">
        <v>351</v>
      </c>
      <c r="B284" s="161" t="s">
        <v>39</v>
      </c>
      <c r="C284" s="161">
        <v>1124</v>
      </c>
      <c r="D284" s="161" t="s">
        <v>39</v>
      </c>
      <c r="E284" s="161" t="s">
        <v>39</v>
      </c>
      <c r="F284" s="161" t="s">
        <v>39</v>
      </c>
      <c r="G284" s="161">
        <v>1653</v>
      </c>
      <c r="H284" s="161" t="s">
        <v>39</v>
      </c>
      <c r="I284" s="161" t="s">
        <v>39</v>
      </c>
      <c r="K284" s="159" t="s">
        <v>351</v>
      </c>
      <c r="L284" s="166">
        <f t="shared" ref="L284:L285" si="8">+((C284)/SUM(B$13:E$13))*100</f>
        <v>1.6936677181490279E-4</v>
      </c>
      <c r="M284" s="166">
        <f t="shared" si="4"/>
        <v>1.4785502872573654E-4</v>
      </c>
      <c r="O284" s="123" t="s">
        <v>375</v>
      </c>
      <c r="P284" s="124">
        <v>4.4916700750473812E-2</v>
      </c>
      <c r="R284" s="123" t="s">
        <v>405</v>
      </c>
      <c r="S284" s="166">
        <v>5.3575041570250823E-2</v>
      </c>
    </row>
    <row r="285" spans="1:19" x14ac:dyDescent="0.2">
      <c r="A285" s="159" t="s">
        <v>352</v>
      </c>
      <c r="B285" s="161" t="s">
        <v>39</v>
      </c>
      <c r="C285" s="161">
        <v>2703986</v>
      </c>
      <c r="D285" s="161" t="s">
        <v>39</v>
      </c>
      <c r="E285" s="161" t="s">
        <v>39</v>
      </c>
      <c r="F285" s="161" t="s">
        <v>39</v>
      </c>
      <c r="G285" s="161">
        <v>2791038</v>
      </c>
      <c r="H285" s="161" t="s">
        <v>39</v>
      </c>
      <c r="I285" s="161" t="s">
        <v>39</v>
      </c>
      <c r="K285" s="159" t="s">
        <v>352</v>
      </c>
      <c r="L285" s="166">
        <f t="shared" si="8"/>
        <v>0.40744250876574001</v>
      </c>
      <c r="M285" s="166">
        <f t="shared" si="4"/>
        <v>0.2496485200632923</v>
      </c>
      <c r="O285" s="123" t="s">
        <v>280</v>
      </c>
      <c r="P285" s="124">
        <v>4.4595295657696953E-2</v>
      </c>
      <c r="R285" s="123" t="s">
        <v>396</v>
      </c>
      <c r="S285" s="166">
        <v>5.2248908082115443E-2</v>
      </c>
    </row>
    <row r="286" spans="1:19" x14ac:dyDescent="0.2">
      <c r="A286" s="159" t="s">
        <v>353</v>
      </c>
      <c r="B286" s="161">
        <v>648547</v>
      </c>
      <c r="C286" s="161">
        <v>107415</v>
      </c>
      <c r="D286" s="161">
        <v>639325</v>
      </c>
      <c r="E286" s="161">
        <v>5530161</v>
      </c>
      <c r="F286" s="161">
        <v>875130</v>
      </c>
      <c r="G286" s="161">
        <v>136951</v>
      </c>
      <c r="H286" s="161">
        <v>1412810</v>
      </c>
      <c r="I286" s="161">
        <v>10397601</v>
      </c>
      <c r="K286" s="159" t="s">
        <v>353</v>
      </c>
      <c r="L286" s="166" cm="1">
        <f t="array" ref="L286">+SUM((B286:E286)/SUM(B$13:E$13))*100</f>
        <v>1.0435416113273799</v>
      </c>
      <c r="M286" s="166">
        <f t="shared" si="4"/>
        <v>1.1469267531733374</v>
      </c>
      <c r="O286" s="123" t="s">
        <v>396</v>
      </c>
      <c r="P286" s="124">
        <v>4.349697323798269E-2</v>
      </c>
      <c r="R286" s="123" t="s">
        <v>350</v>
      </c>
      <c r="S286" s="166">
        <v>5.1641745387021501E-2</v>
      </c>
    </row>
    <row r="287" spans="1:19" x14ac:dyDescent="0.2">
      <c r="A287" s="159" t="s">
        <v>354</v>
      </c>
      <c r="B287" s="161" t="s">
        <v>39</v>
      </c>
      <c r="C287" s="161">
        <v>50</v>
      </c>
      <c r="D287" s="161" t="s">
        <v>39</v>
      </c>
      <c r="E287" s="161" t="s">
        <v>39</v>
      </c>
      <c r="F287" s="161" t="s">
        <v>39</v>
      </c>
      <c r="G287" s="161">
        <v>100</v>
      </c>
      <c r="H287" s="161" t="s">
        <v>39</v>
      </c>
      <c r="I287" s="161" t="s">
        <v>39</v>
      </c>
      <c r="K287" s="159" t="s">
        <v>354</v>
      </c>
      <c r="L287" s="166">
        <f>+((C287)/SUM(B$13:E$13))*100</f>
        <v>7.5341090664992354E-6</v>
      </c>
      <c r="M287" s="166">
        <f t="shared" si="4"/>
        <v>8.9446478357977321E-6</v>
      </c>
      <c r="O287" s="123" t="s">
        <v>349</v>
      </c>
      <c r="P287" s="124">
        <v>4.3305456185512285E-2</v>
      </c>
      <c r="R287" s="123" t="s">
        <v>269</v>
      </c>
      <c r="S287" s="166">
        <v>4.4444255612990133E-2</v>
      </c>
    </row>
    <row r="288" spans="1:19" x14ac:dyDescent="0.2">
      <c r="A288" s="159" t="s">
        <v>355</v>
      </c>
      <c r="B288" s="161" t="s">
        <v>39</v>
      </c>
      <c r="C288" s="161">
        <v>18501</v>
      </c>
      <c r="D288" s="161" t="s">
        <v>39</v>
      </c>
      <c r="E288" s="161">
        <v>7512223</v>
      </c>
      <c r="F288" s="161" t="s">
        <v>39</v>
      </c>
      <c r="G288" s="161">
        <v>26000</v>
      </c>
      <c r="H288" s="161" t="s">
        <v>39</v>
      </c>
      <c r="I288" s="161">
        <v>18140340</v>
      </c>
      <c r="K288" s="159" t="s">
        <v>355</v>
      </c>
      <c r="L288" s="166">
        <f>+((C288+E288)/SUM(B$13:E$13))*100</f>
        <v>1.1347459193140679</v>
      </c>
      <c r="M288" s="166">
        <f t="shared" si="4"/>
        <v>1.6249151376536579</v>
      </c>
      <c r="O288" s="123" t="s">
        <v>330</v>
      </c>
      <c r="P288" s="124">
        <v>4.1631527833117486E-2</v>
      </c>
      <c r="R288" s="123" t="s">
        <v>280</v>
      </c>
      <c r="S288" s="166">
        <v>4.277554211274371E-2</v>
      </c>
    </row>
    <row r="289" spans="1:19" x14ac:dyDescent="0.2">
      <c r="A289" s="159" t="s">
        <v>356</v>
      </c>
      <c r="B289" s="161" t="s">
        <v>39</v>
      </c>
      <c r="C289" s="161">
        <v>131600</v>
      </c>
      <c r="D289" s="161" t="s">
        <v>39</v>
      </c>
      <c r="E289" s="161" t="s">
        <v>39</v>
      </c>
      <c r="F289" s="161" t="s">
        <v>39</v>
      </c>
      <c r="G289" s="161">
        <v>175000</v>
      </c>
      <c r="H289" s="161" t="s">
        <v>39</v>
      </c>
      <c r="I289" s="161" t="s">
        <v>39</v>
      </c>
      <c r="K289" s="159" t="s">
        <v>356</v>
      </c>
      <c r="L289" s="166">
        <f>+((C289)/SUM(B$13:E$13))*100</f>
        <v>1.9829775063025985E-2</v>
      </c>
      <c r="M289" s="166">
        <f t="shared" si="4"/>
        <v>1.5653133712646032E-2</v>
      </c>
      <c r="O289" s="123" t="s">
        <v>322</v>
      </c>
      <c r="P289" s="124">
        <v>4.0843309342580333E-2</v>
      </c>
      <c r="R289" s="123" t="s">
        <v>371</v>
      </c>
      <c r="S289" s="166">
        <v>4.1690109097869653E-2</v>
      </c>
    </row>
    <row r="290" spans="1:19" x14ac:dyDescent="0.2">
      <c r="A290" s="159" t="s">
        <v>358</v>
      </c>
      <c r="B290" s="161" t="s">
        <v>39</v>
      </c>
      <c r="C290" s="161" t="s">
        <v>39</v>
      </c>
      <c r="D290" s="161" t="s">
        <v>39</v>
      </c>
      <c r="E290" s="161">
        <v>117531</v>
      </c>
      <c r="F290" s="161" t="s">
        <v>39</v>
      </c>
      <c r="G290" s="161" t="s">
        <v>39</v>
      </c>
      <c r="H290" s="161" t="s">
        <v>39</v>
      </c>
      <c r="I290" s="161">
        <v>89662</v>
      </c>
      <c r="K290" s="159" t="s">
        <v>358</v>
      </c>
      <c r="L290" s="166">
        <f t="shared" ref="L290" si="9">+((E290)/SUM(B$13:E$13))*100</f>
        <v>1.7709827453894433E-2</v>
      </c>
      <c r="M290" s="166">
        <f t="shared" si="4"/>
        <v>8.0199501425329625E-3</v>
      </c>
      <c r="O290" s="123" t="s">
        <v>371</v>
      </c>
      <c r="P290" s="124">
        <v>4.0041981502267475E-2</v>
      </c>
      <c r="R290" s="123" t="s">
        <v>322</v>
      </c>
      <c r="S290" s="166">
        <v>3.907943473403537E-2</v>
      </c>
    </row>
    <row r="291" spans="1:19" x14ac:dyDescent="0.2">
      <c r="A291" s="159" t="s">
        <v>359</v>
      </c>
      <c r="B291" s="161" t="s">
        <v>39</v>
      </c>
      <c r="C291" s="161">
        <v>328103</v>
      </c>
      <c r="D291" s="161" t="s">
        <v>39</v>
      </c>
      <c r="E291" s="161">
        <v>2539040</v>
      </c>
      <c r="F291" s="161" t="s">
        <v>39</v>
      </c>
      <c r="G291" s="161">
        <v>482504</v>
      </c>
      <c r="H291" s="161" t="s">
        <v>39</v>
      </c>
      <c r="I291" s="161">
        <v>6080200</v>
      </c>
      <c r="K291" s="159" t="s">
        <v>359</v>
      </c>
      <c r="L291" s="166">
        <f>+((C291+E291)/SUM(B$13:E$13))*100</f>
        <v>0.43202736142499631</v>
      </c>
      <c r="M291" s="166">
        <f t="shared" si="4"/>
        <v>0.5870107613058112</v>
      </c>
      <c r="O291" s="123" t="s">
        <v>287</v>
      </c>
      <c r="P291" s="124">
        <v>3.976819197879089E-2</v>
      </c>
      <c r="R291" s="123" t="s">
        <v>287</v>
      </c>
      <c r="S291" s="166">
        <v>3.454575053198293E-2</v>
      </c>
    </row>
    <row r="292" spans="1:19" x14ac:dyDescent="0.2">
      <c r="A292" s="159" t="s">
        <v>360</v>
      </c>
      <c r="B292" s="161" t="s">
        <v>39</v>
      </c>
      <c r="C292" s="161">
        <v>6366463</v>
      </c>
      <c r="D292" s="161" t="s">
        <v>39</v>
      </c>
      <c r="E292" s="161" t="s">
        <v>39</v>
      </c>
      <c r="F292" s="161" t="s">
        <v>39</v>
      </c>
      <c r="G292" s="161">
        <v>7444599</v>
      </c>
      <c r="H292" s="161" t="s">
        <v>39</v>
      </c>
      <c r="I292" s="161" t="s">
        <v>39</v>
      </c>
      <c r="K292" s="159" t="s">
        <v>360</v>
      </c>
      <c r="L292" s="166">
        <f>+((C292)/SUM(B$13:E$13))*100</f>
        <v>0.95931253219663837</v>
      </c>
      <c r="M292" s="166">
        <f t="shared" si="4"/>
        <v>0.66589316333731963</v>
      </c>
      <c r="O292" s="123" t="s">
        <v>298</v>
      </c>
      <c r="P292" s="124">
        <v>3.960982500621308E-2</v>
      </c>
      <c r="R292" s="123" t="s">
        <v>272</v>
      </c>
      <c r="S292" s="166">
        <v>2.6163094919708366E-2</v>
      </c>
    </row>
    <row r="293" spans="1:19" x14ac:dyDescent="0.2">
      <c r="A293" s="159" t="s">
        <v>361</v>
      </c>
      <c r="B293" s="161" t="s">
        <v>39</v>
      </c>
      <c r="C293" s="161">
        <v>2081</v>
      </c>
      <c r="D293" s="161" t="s">
        <v>39</v>
      </c>
      <c r="E293" s="161">
        <v>180701</v>
      </c>
      <c r="F293" s="161" t="s">
        <v>39</v>
      </c>
      <c r="G293" s="161">
        <v>1539</v>
      </c>
      <c r="H293" s="161" t="s">
        <v>39</v>
      </c>
      <c r="I293" s="161">
        <v>78309</v>
      </c>
      <c r="K293" s="159" t="s">
        <v>361</v>
      </c>
      <c r="L293" s="166">
        <f>+((C293+E293)/SUM(B$13:E$13))*100</f>
        <v>2.7541990467857262E-2</v>
      </c>
      <c r="M293" s="166">
        <f t="shared" si="4"/>
        <v>7.1421224039277739E-3</v>
      </c>
      <c r="O293" s="123" t="s">
        <v>340</v>
      </c>
      <c r="P293" s="124">
        <v>2.7780068314358638E-2</v>
      </c>
      <c r="R293" s="123" t="s">
        <v>349</v>
      </c>
      <c r="S293" s="166">
        <v>2.4112534403351739E-2</v>
      </c>
    </row>
    <row r="294" spans="1:19" x14ac:dyDescent="0.2">
      <c r="A294" s="159" t="s">
        <v>362</v>
      </c>
      <c r="B294" s="161" t="s">
        <v>39</v>
      </c>
      <c r="C294" s="161">
        <v>744684</v>
      </c>
      <c r="D294" s="161" t="s">
        <v>39</v>
      </c>
      <c r="E294" s="161" t="s">
        <v>39</v>
      </c>
      <c r="F294" s="161" t="s">
        <v>39</v>
      </c>
      <c r="G294" s="161">
        <v>1210000</v>
      </c>
      <c r="H294" s="161" t="s">
        <v>39</v>
      </c>
      <c r="I294" s="161" t="s">
        <v>39</v>
      </c>
      <c r="K294" s="159" t="s">
        <v>362</v>
      </c>
      <c r="L294" s="166">
        <f>+((C294)/SUM(B$13:E$13))*100</f>
        <v>0.11221060952153832</v>
      </c>
      <c r="M294" s="166">
        <f t="shared" si="4"/>
        <v>0.10823023881315257</v>
      </c>
      <c r="O294" s="123" t="s">
        <v>361</v>
      </c>
      <c r="P294" s="124">
        <v>2.7541990467857262E-2</v>
      </c>
      <c r="R294" s="123" t="s">
        <v>340</v>
      </c>
      <c r="S294" s="166">
        <v>1.8488587076593913E-2</v>
      </c>
    </row>
    <row r="295" spans="1:19" x14ac:dyDescent="0.2">
      <c r="A295" s="159" t="s">
        <v>364</v>
      </c>
      <c r="B295" s="161" t="s">
        <v>39</v>
      </c>
      <c r="C295" s="161">
        <v>239008</v>
      </c>
      <c r="D295" s="161" t="s">
        <v>39</v>
      </c>
      <c r="E295" s="161">
        <v>1111689</v>
      </c>
      <c r="F295" s="161" t="s">
        <v>39</v>
      </c>
      <c r="G295" s="161">
        <v>298289</v>
      </c>
      <c r="H295" s="161" t="s">
        <v>39</v>
      </c>
      <c r="I295" s="161">
        <v>2069307</v>
      </c>
      <c r="K295" s="159" t="s">
        <v>364</v>
      </c>
      <c r="L295" s="166">
        <f>+((C295+E295)/SUM(B$13:E$13))*100</f>
        <v>0.20352597027586636</v>
      </c>
      <c r="M295" s="166">
        <f t="shared" si="4"/>
        <v>0.21177312437443366</v>
      </c>
      <c r="O295" s="123" t="s">
        <v>294</v>
      </c>
      <c r="P295" s="124">
        <v>2.5660120705227087E-2</v>
      </c>
      <c r="R295" s="123" t="s">
        <v>294</v>
      </c>
      <c r="S295" s="166">
        <v>1.5961187384110908E-2</v>
      </c>
    </row>
    <row r="296" spans="1:19" x14ac:dyDescent="0.2">
      <c r="A296" s="159" t="s">
        <v>365</v>
      </c>
      <c r="B296" s="161" t="s">
        <v>39</v>
      </c>
      <c r="C296" s="161">
        <v>39643</v>
      </c>
      <c r="D296" s="161">
        <v>9663</v>
      </c>
      <c r="E296" s="161">
        <v>81042</v>
      </c>
      <c r="F296" s="161" t="s">
        <v>39</v>
      </c>
      <c r="G296" s="161">
        <v>23101</v>
      </c>
      <c r="H296" s="161">
        <v>16089</v>
      </c>
      <c r="I296" s="161">
        <v>131114</v>
      </c>
      <c r="K296" s="159" t="s">
        <v>365</v>
      </c>
      <c r="L296" s="166">
        <f>+((C296+D296+E296)/SUM(B$13:E$13))*100</f>
        <v>1.9641120972000846E-2</v>
      </c>
      <c r="M296" s="166">
        <f t="shared" si="4"/>
        <v>1.5233093050276973E-2</v>
      </c>
      <c r="O296" s="123" t="s">
        <v>303</v>
      </c>
      <c r="P296" s="124">
        <v>2.5068241096962905E-2</v>
      </c>
      <c r="R296" s="123" t="s">
        <v>356</v>
      </c>
      <c r="S296" s="166">
        <v>1.5653133712646032E-2</v>
      </c>
    </row>
    <row r="297" spans="1:19" x14ac:dyDescent="0.2">
      <c r="A297" s="159" t="s">
        <v>366</v>
      </c>
      <c r="B297" s="161" t="s">
        <v>39</v>
      </c>
      <c r="C297" s="161">
        <v>60067</v>
      </c>
      <c r="D297" s="161" t="s">
        <v>39</v>
      </c>
      <c r="E297" s="161">
        <v>472759</v>
      </c>
      <c r="F297" s="161" t="s">
        <v>39</v>
      </c>
      <c r="G297" s="161">
        <v>78040</v>
      </c>
      <c r="H297" s="161" t="s">
        <v>39</v>
      </c>
      <c r="I297" s="161">
        <v>699553</v>
      </c>
      <c r="K297" s="159" t="s">
        <v>366</v>
      </c>
      <c r="L297" s="166">
        <f>+((C297+E297)/SUM(B$13:E$13))*100</f>
        <v>8.0287383949330424E-2</v>
      </c>
      <c r="M297" s="166">
        <f t="shared" si="4"/>
        <v>6.9552955445814663E-2</v>
      </c>
      <c r="O297" s="123" t="s">
        <v>356</v>
      </c>
      <c r="P297" s="124">
        <v>1.9829775063025985E-2</v>
      </c>
      <c r="R297" s="123" t="s">
        <v>365</v>
      </c>
      <c r="S297" s="166">
        <v>1.5233093050276973E-2</v>
      </c>
    </row>
    <row r="298" spans="1:19" x14ac:dyDescent="0.2">
      <c r="A298" s="159" t="s">
        <v>367</v>
      </c>
      <c r="B298" s="161">
        <v>13444</v>
      </c>
      <c r="C298" s="161">
        <v>93158</v>
      </c>
      <c r="D298" s="161">
        <v>32</v>
      </c>
      <c r="E298" s="161">
        <v>2144401</v>
      </c>
      <c r="F298" s="161">
        <v>14065</v>
      </c>
      <c r="G298" s="161">
        <v>163408</v>
      </c>
      <c r="H298" s="161">
        <v>42</v>
      </c>
      <c r="I298" s="161">
        <v>2252279</v>
      </c>
      <c r="K298" s="159" t="s">
        <v>367</v>
      </c>
      <c r="L298" s="166" cm="1">
        <f t="array" ref="L298">+SUM((B298:E298)/SUM(B$13:E$13))*100</f>
        <v>0.33919086405014209</v>
      </c>
      <c r="M298" s="166">
        <f t="shared" si="4"/>
        <v>0.21733651643534316</v>
      </c>
      <c r="O298" s="123" t="s">
        <v>365</v>
      </c>
      <c r="P298" s="124">
        <v>1.9641120972000846E-2</v>
      </c>
      <c r="R298" s="123" t="s">
        <v>303</v>
      </c>
      <c r="S298" s="166">
        <v>1.5124147239636957E-2</v>
      </c>
    </row>
    <row r="299" spans="1:19" x14ac:dyDescent="0.2">
      <c r="A299" s="159" t="s">
        <v>368</v>
      </c>
      <c r="B299" s="161" t="s">
        <v>39</v>
      </c>
      <c r="C299" s="161">
        <v>4679</v>
      </c>
      <c r="D299" s="161" t="s">
        <v>39</v>
      </c>
      <c r="E299" s="161">
        <v>45390</v>
      </c>
      <c r="F299" s="161" t="s">
        <v>39</v>
      </c>
      <c r="G299" s="161">
        <v>2989</v>
      </c>
      <c r="H299" s="161" t="s">
        <v>39</v>
      </c>
      <c r="I299" s="161">
        <v>32809</v>
      </c>
      <c r="K299" s="159" t="s">
        <v>368</v>
      </c>
      <c r="L299" s="166">
        <f>+((C299+E299)/SUM(B$13:E$13))*100</f>
        <v>7.5445061370110035E-3</v>
      </c>
      <c r="M299" s="166">
        <f t="shared" si="4"/>
        <v>3.202005032258873E-3</v>
      </c>
      <c r="O299" s="123" t="s">
        <v>358</v>
      </c>
      <c r="P299" s="124">
        <v>1.7709827453894433E-2</v>
      </c>
      <c r="R299" s="123" t="s">
        <v>378</v>
      </c>
      <c r="S299" s="166">
        <v>1.4928259452032985E-2</v>
      </c>
    </row>
    <row r="300" spans="1:19" x14ac:dyDescent="0.2">
      <c r="A300" s="159" t="s">
        <v>369</v>
      </c>
      <c r="B300" s="161">
        <v>6090</v>
      </c>
      <c r="C300" s="161">
        <v>6718171</v>
      </c>
      <c r="D300" s="161" t="s">
        <v>39</v>
      </c>
      <c r="E300" s="161" t="s">
        <v>39</v>
      </c>
      <c r="F300" s="161">
        <v>20300</v>
      </c>
      <c r="G300" s="161">
        <v>10013761</v>
      </c>
      <c r="H300" s="161" t="s">
        <v>39</v>
      </c>
      <c r="I300" s="161" t="s">
        <v>39</v>
      </c>
      <c r="K300" s="159" t="s">
        <v>369</v>
      </c>
      <c r="L300" s="166">
        <f>+((B300+C300)/SUM(B$13:E$13))*100</f>
        <v>1.0132263153121444</v>
      </c>
      <c r="M300" s="166">
        <f t="shared" si="4"/>
        <v>0.89751142007912443</v>
      </c>
      <c r="O300" s="123" t="s">
        <v>319</v>
      </c>
      <c r="P300" s="124">
        <v>1.7562008234009718E-2</v>
      </c>
      <c r="R300" s="123" t="s">
        <v>319</v>
      </c>
      <c r="S300" s="166">
        <v>1.2582078324703238E-2</v>
      </c>
    </row>
    <row r="301" spans="1:19" x14ac:dyDescent="0.2">
      <c r="A301" s="159" t="s">
        <v>370</v>
      </c>
      <c r="B301" s="161">
        <v>280618</v>
      </c>
      <c r="C301" s="161">
        <v>21408758</v>
      </c>
      <c r="D301" s="161" t="s">
        <v>39</v>
      </c>
      <c r="E301" s="161">
        <v>633167</v>
      </c>
      <c r="F301" s="161">
        <v>26103</v>
      </c>
      <c r="G301" s="161">
        <v>26145614</v>
      </c>
      <c r="H301" s="161" t="s">
        <v>39</v>
      </c>
      <c r="I301" s="161">
        <v>925860</v>
      </c>
      <c r="K301" s="159" t="s">
        <v>370</v>
      </c>
      <c r="L301" s="166">
        <f t="shared" ref="L301:L328" si="10">+((C301+B301+E301)/SUM(B$13:E$13))*100</f>
        <v>3.3636094720723806</v>
      </c>
      <c r="M301" s="166">
        <f t="shared" si="4"/>
        <v>2.4237828346841241</v>
      </c>
      <c r="O301" s="123" t="s">
        <v>378</v>
      </c>
      <c r="P301" s="124">
        <v>1.6328523897642465E-2</v>
      </c>
      <c r="R301" s="123" t="s">
        <v>275</v>
      </c>
      <c r="S301" s="166">
        <v>1.1784573523663513E-2</v>
      </c>
    </row>
    <row r="302" spans="1:19" x14ac:dyDescent="0.2">
      <c r="A302" s="159" t="s">
        <v>371</v>
      </c>
      <c r="B302" s="161">
        <v>285</v>
      </c>
      <c r="C302" s="161" t="s">
        <v>39</v>
      </c>
      <c r="D302" s="161">
        <v>43600</v>
      </c>
      <c r="E302" s="161">
        <v>221853</v>
      </c>
      <c r="F302" s="161">
        <v>50</v>
      </c>
      <c r="G302" s="161" t="s">
        <v>39</v>
      </c>
      <c r="H302" s="161">
        <v>50000</v>
      </c>
      <c r="I302" s="161">
        <v>416040</v>
      </c>
      <c r="K302" s="159" t="s">
        <v>371</v>
      </c>
      <c r="L302" s="166">
        <f>+((B302+D302+E302)/SUM(B$13:E$13))*100</f>
        <v>4.0041981502267475E-2</v>
      </c>
      <c r="M302" s="166">
        <f t="shared" si="4"/>
        <v>4.1690109097869653E-2</v>
      </c>
      <c r="O302" s="123" t="s">
        <v>348</v>
      </c>
      <c r="P302" s="124">
        <v>1.3722475571540377E-2</v>
      </c>
      <c r="R302" s="123" t="s">
        <v>348</v>
      </c>
      <c r="S302" s="166">
        <v>1.1505053278794834E-2</v>
      </c>
    </row>
    <row r="303" spans="1:19" x14ac:dyDescent="0.2">
      <c r="A303" s="159" t="s">
        <v>372</v>
      </c>
      <c r="B303" s="161" t="s">
        <v>39</v>
      </c>
      <c r="C303" s="161">
        <v>1898800</v>
      </c>
      <c r="D303" s="161" t="s">
        <v>39</v>
      </c>
      <c r="E303" s="161" t="s">
        <v>39</v>
      </c>
      <c r="F303" s="161" t="s">
        <v>39</v>
      </c>
      <c r="G303" s="161">
        <v>2020000</v>
      </c>
      <c r="H303" s="161" t="s">
        <v>39</v>
      </c>
      <c r="I303" s="161" t="s">
        <v>39</v>
      </c>
      <c r="K303" s="159" t="s">
        <v>372</v>
      </c>
      <c r="L303" s="166">
        <f>+((C303)/SUM(B$13:E$13))*100</f>
        <v>0.28611532590937494</v>
      </c>
      <c r="M303" s="166">
        <f t="shared" si="4"/>
        <v>0.18068188628311421</v>
      </c>
      <c r="O303" s="123" t="s">
        <v>275</v>
      </c>
      <c r="P303" s="124">
        <v>1.368721594110916E-2</v>
      </c>
      <c r="R303" s="123" t="s">
        <v>321</v>
      </c>
      <c r="S303" s="166">
        <v>1.135970275146312E-2</v>
      </c>
    </row>
    <row r="304" spans="1:19" x14ac:dyDescent="0.2">
      <c r="A304" s="159" t="s">
        <v>373</v>
      </c>
      <c r="B304" s="161">
        <v>5572</v>
      </c>
      <c r="C304" s="161">
        <v>2705</v>
      </c>
      <c r="D304" s="161" t="s">
        <v>39</v>
      </c>
      <c r="E304" s="161">
        <v>415647</v>
      </c>
      <c r="F304" s="161">
        <v>4102</v>
      </c>
      <c r="G304" s="161">
        <v>3979</v>
      </c>
      <c r="H304" s="161" t="s">
        <v>39</v>
      </c>
      <c r="I304" s="161">
        <v>752293</v>
      </c>
      <c r="K304" s="159" t="s">
        <v>373</v>
      </c>
      <c r="L304" s="166">
        <f t="shared" si="10"/>
        <v>6.3877793038132444E-2</v>
      </c>
      <c r="M304" s="166">
        <f t="shared" si="4"/>
        <v>6.801277653496865E-2</v>
      </c>
      <c r="O304" s="123" t="s">
        <v>321</v>
      </c>
      <c r="P304" s="124">
        <v>1.2987297208831383E-2</v>
      </c>
      <c r="R304" s="123" t="s">
        <v>390</v>
      </c>
      <c r="S304" s="166">
        <v>9.5707731843035736E-3</v>
      </c>
    </row>
    <row r="305" spans="1:19" x14ac:dyDescent="0.2">
      <c r="A305" s="159" t="s">
        <v>374</v>
      </c>
      <c r="B305" s="161" t="s">
        <v>39</v>
      </c>
      <c r="C305" s="161" t="s">
        <v>39</v>
      </c>
      <c r="D305" s="161" t="s">
        <v>39</v>
      </c>
      <c r="E305" s="161" t="s">
        <v>39</v>
      </c>
      <c r="F305" s="161" t="s">
        <v>39</v>
      </c>
      <c r="G305" s="161" t="s">
        <v>39</v>
      </c>
      <c r="H305" s="161" t="s">
        <v>39</v>
      </c>
      <c r="I305" s="161" t="s">
        <v>39</v>
      </c>
      <c r="K305" s="159" t="s">
        <v>374</v>
      </c>
      <c r="L305" s="166"/>
      <c r="M305" s="166">
        <f t="shared" si="4"/>
        <v>0</v>
      </c>
      <c r="O305" s="123" t="s">
        <v>318</v>
      </c>
      <c r="P305" s="124">
        <v>1.1473845379553016E-2</v>
      </c>
      <c r="R305" s="123" t="s">
        <v>271</v>
      </c>
      <c r="S305" s="166">
        <v>8.0405228325552986E-3</v>
      </c>
    </row>
    <row r="306" spans="1:19" x14ac:dyDescent="0.2">
      <c r="A306" s="159" t="s">
        <v>375</v>
      </c>
      <c r="B306" s="161">
        <v>2706</v>
      </c>
      <c r="C306" s="161" t="s">
        <v>39</v>
      </c>
      <c r="D306" s="161" t="s">
        <v>39</v>
      </c>
      <c r="E306" s="161">
        <v>295383</v>
      </c>
      <c r="F306" s="161">
        <v>3600</v>
      </c>
      <c r="G306" s="161" t="s">
        <v>39</v>
      </c>
      <c r="H306" s="161" t="s">
        <v>39</v>
      </c>
      <c r="I306" s="161">
        <v>613097</v>
      </c>
      <c r="K306" s="159" t="s">
        <v>375</v>
      </c>
      <c r="L306" s="166">
        <f>+((B306+E306)/SUM(B$13:E$13))*100</f>
        <v>4.4916700750473812E-2</v>
      </c>
      <c r="M306" s="166">
        <f t="shared" si="4"/>
        <v>5.5161374863929545E-2</v>
      </c>
      <c r="O306" s="123" t="s">
        <v>383</v>
      </c>
      <c r="P306" s="124">
        <v>9.9953518163432061E-3</v>
      </c>
      <c r="R306" s="123" t="s">
        <v>358</v>
      </c>
      <c r="S306" s="166">
        <v>8.0199501425329625E-3</v>
      </c>
    </row>
    <row r="307" spans="1:19" x14ac:dyDescent="0.2">
      <c r="A307" s="159" t="s">
        <v>376</v>
      </c>
      <c r="B307" s="161" t="s">
        <v>39</v>
      </c>
      <c r="C307" s="161">
        <v>8541637</v>
      </c>
      <c r="D307" s="161">
        <v>594833</v>
      </c>
      <c r="E307" s="161">
        <v>28542567</v>
      </c>
      <c r="F307" s="161" t="s">
        <v>39</v>
      </c>
      <c r="G307" s="161">
        <v>13696246</v>
      </c>
      <c r="H307" s="161">
        <v>1499759</v>
      </c>
      <c r="I307" s="161">
        <v>57156919</v>
      </c>
      <c r="K307" s="159" t="s">
        <v>376</v>
      </c>
      <c r="L307" s="166">
        <f>+((C307+D307+E307)/SUM(B$13:E$13))*100</f>
        <v>5.6775594855732026</v>
      </c>
      <c r="M307" s="166">
        <f t="shared" si="4"/>
        <v>6.4717142507023793</v>
      </c>
      <c r="O307" s="123" t="s">
        <v>290</v>
      </c>
      <c r="P307" s="124">
        <v>9.5607844053875284E-3</v>
      </c>
      <c r="R307" s="123" t="s">
        <v>290</v>
      </c>
      <c r="S307" s="166">
        <v>7.2451647469961638E-3</v>
      </c>
    </row>
    <row r="308" spans="1:19" x14ac:dyDescent="0.2">
      <c r="A308" s="159" t="s">
        <v>377</v>
      </c>
      <c r="B308" s="161" t="s">
        <v>39</v>
      </c>
      <c r="C308" s="161" t="s">
        <v>39</v>
      </c>
      <c r="D308" s="161" t="s">
        <v>39</v>
      </c>
      <c r="E308" s="161">
        <v>4180878</v>
      </c>
      <c r="F308" s="161" t="s">
        <v>39</v>
      </c>
      <c r="G308" s="161" t="s">
        <v>39</v>
      </c>
      <c r="H308" s="161" t="s">
        <v>39</v>
      </c>
      <c r="I308" s="161">
        <v>8164089</v>
      </c>
      <c r="K308" s="159" t="s">
        <v>377</v>
      </c>
      <c r="L308" s="166">
        <f t="shared" ref="L308:L313" si="11">+((E308)/SUM(B$13:E$13))*100</f>
        <v>0.62998381691454375</v>
      </c>
      <c r="M308" s="166">
        <f t="shared" si="4"/>
        <v>0.73024901005110077</v>
      </c>
      <c r="O308" s="123" t="s">
        <v>271</v>
      </c>
      <c r="P308" s="124">
        <v>8.1323173263792743E-3</v>
      </c>
      <c r="R308" s="123" t="s">
        <v>361</v>
      </c>
      <c r="S308" s="166">
        <v>7.1421224039277739E-3</v>
      </c>
    </row>
    <row r="309" spans="1:19" x14ac:dyDescent="0.2">
      <c r="A309" s="159" t="s">
        <v>378</v>
      </c>
      <c r="B309" s="161" t="s">
        <v>39</v>
      </c>
      <c r="C309" s="161" t="s">
        <v>39</v>
      </c>
      <c r="D309" s="161" t="s">
        <v>39</v>
      </c>
      <c r="E309" s="161">
        <v>108364</v>
      </c>
      <c r="F309" s="161" t="s">
        <v>39</v>
      </c>
      <c r="G309" s="161" t="s">
        <v>39</v>
      </c>
      <c r="H309" s="161" t="s">
        <v>39</v>
      </c>
      <c r="I309" s="161">
        <v>166896</v>
      </c>
      <c r="K309" s="159" t="s">
        <v>378</v>
      </c>
      <c r="L309" s="166">
        <f t="shared" si="11"/>
        <v>1.6328523897642465E-2</v>
      </c>
      <c r="M309" s="166">
        <f t="shared" si="4"/>
        <v>1.4928259452032985E-2</v>
      </c>
      <c r="O309" s="123" t="s">
        <v>368</v>
      </c>
      <c r="P309" s="124">
        <v>7.5445061370110035E-3</v>
      </c>
      <c r="R309" s="123" t="s">
        <v>385</v>
      </c>
      <c r="S309" s="166">
        <v>5.3779695112733871E-3</v>
      </c>
    </row>
    <row r="310" spans="1:19" x14ac:dyDescent="0.2">
      <c r="A310" s="159" t="s">
        <v>379</v>
      </c>
      <c r="B310" s="161" t="s">
        <v>39</v>
      </c>
      <c r="C310" s="161">
        <v>750</v>
      </c>
      <c r="D310" s="161" t="s">
        <v>39</v>
      </c>
      <c r="E310" s="161">
        <v>160</v>
      </c>
      <c r="F310" s="161" t="s">
        <v>39</v>
      </c>
      <c r="G310" s="161">
        <v>1103</v>
      </c>
      <c r="H310" s="161" t="s">
        <v>39</v>
      </c>
      <c r="I310" s="161">
        <v>9</v>
      </c>
      <c r="K310" s="159" t="s">
        <v>379</v>
      </c>
      <c r="L310" s="166">
        <f>+((C310+E310)/SUM(B$13:E$13))*100</f>
        <v>1.3712078501028607E-4</v>
      </c>
      <c r="M310" s="166">
        <f t="shared" si="4"/>
        <v>9.946448393407079E-5</v>
      </c>
      <c r="O310" s="123" t="s">
        <v>385</v>
      </c>
      <c r="P310" s="124">
        <v>7.262881140105263E-3</v>
      </c>
      <c r="R310" s="123" t="s">
        <v>268</v>
      </c>
      <c r="S310" s="166">
        <v>5.0984492664047079E-3</v>
      </c>
    </row>
    <row r="311" spans="1:19" x14ac:dyDescent="0.2">
      <c r="A311" s="159" t="s">
        <v>380</v>
      </c>
      <c r="B311" s="161" t="s">
        <v>39</v>
      </c>
      <c r="C311" s="161" t="s">
        <v>39</v>
      </c>
      <c r="D311" s="161" t="s">
        <v>39</v>
      </c>
      <c r="E311" s="161">
        <v>686761</v>
      </c>
      <c r="F311" s="161" t="s">
        <v>39</v>
      </c>
      <c r="G311" s="161" t="s">
        <v>39</v>
      </c>
      <c r="H311" s="161" t="s">
        <v>39</v>
      </c>
      <c r="I311" s="161">
        <v>1104053</v>
      </c>
      <c r="K311" s="159" t="s">
        <v>380</v>
      </c>
      <c r="L311" s="166">
        <f t="shared" si="11"/>
        <v>0.10348264553236163</v>
      </c>
      <c r="M311" s="166">
        <f t="shared" si="4"/>
        <v>9.8753652770559947E-2</v>
      </c>
      <c r="O311" s="123" t="s">
        <v>390</v>
      </c>
      <c r="P311" s="124">
        <v>6.4231293435532575E-3</v>
      </c>
      <c r="R311" s="123" t="s">
        <v>392</v>
      </c>
      <c r="S311" s="166">
        <v>5.0984492664047079E-3</v>
      </c>
    </row>
    <row r="312" spans="1:19" x14ac:dyDescent="0.2">
      <c r="A312" s="159" t="s">
        <v>381</v>
      </c>
      <c r="B312" s="161" t="s">
        <v>39</v>
      </c>
      <c r="C312" s="161">
        <v>2257750</v>
      </c>
      <c r="D312" s="161" t="s">
        <v>39</v>
      </c>
      <c r="E312" s="161" t="s">
        <v>39</v>
      </c>
      <c r="F312" s="161" t="s">
        <v>39</v>
      </c>
      <c r="G312" s="161">
        <v>3780900</v>
      </c>
      <c r="H312" s="161" t="s">
        <v>39</v>
      </c>
      <c r="I312" s="161" t="s">
        <v>39</v>
      </c>
      <c r="K312" s="159" t="s">
        <v>381</v>
      </c>
      <c r="L312" s="166">
        <f>+((C312)/SUM(B$13:E$13))*100</f>
        <v>0.34020269489777294</v>
      </c>
      <c r="M312" s="166">
        <f t="shared" si="4"/>
        <v>0.3381881900236765</v>
      </c>
      <c r="O312" s="123" t="s">
        <v>312</v>
      </c>
      <c r="P312" s="124">
        <v>5.9596309537822247E-3</v>
      </c>
      <c r="R312" s="123" t="s">
        <v>276</v>
      </c>
      <c r="S312" s="166">
        <v>3.5957484299906886E-3</v>
      </c>
    </row>
    <row r="313" spans="1:19" x14ac:dyDescent="0.2">
      <c r="A313" s="159" t="s">
        <v>382</v>
      </c>
      <c r="B313" s="161" t="s">
        <v>39</v>
      </c>
      <c r="C313" s="161" t="s">
        <v>39</v>
      </c>
      <c r="D313" s="161" t="s">
        <v>39</v>
      </c>
      <c r="E313" s="161">
        <v>6540</v>
      </c>
      <c r="F313" s="161" t="s">
        <v>39</v>
      </c>
      <c r="G313" s="161" t="s">
        <v>39</v>
      </c>
      <c r="H313" s="161" t="s">
        <v>39</v>
      </c>
      <c r="I313" s="161">
        <v>400</v>
      </c>
      <c r="K313" s="159" t="s">
        <v>382</v>
      </c>
      <c r="L313" s="166">
        <f t="shared" si="11"/>
        <v>9.8546146589810002E-4</v>
      </c>
      <c r="M313" s="166">
        <f t="shared" si="4"/>
        <v>3.5778591343190928E-5</v>
      </c>
      <c r="O313" s="123" t="s">
        <v>276</v>
      </c>
      <c r="P313" s="124">
        <v>5.7994557950284513E-3</v>
      </c>
      <c r="R313" s="123" t="s">
        <v>368</v>
      </c>
      <c r="S313" s="166">
        <v>3.202005032258873E-3</v>
      </c>
    </row>
    <row r="314" spans="1:19" x14ac:dyDescent="0.2">
      <c r="A314" s="159" t="s">
        <v>383</v>
      </c>
      <c r="B314" s="161" t="s">
        <v>39</v>
      </c>
      <c r="C314" s="161">
        <v>52100</v>
      </c>
      <c r="D314" s="161">
        <v>13920</v>
      </c>
      <c r="E314" s="161">
        <v>518029</v>
      </c>
      <c r="F314" s="161" t="s">
        <v>39</v>
      </c>
      <c r="G314" s="161">
        <v>86473</v>
      </c>
      <c r="H314" s="161">
        <v>58000</v>
      </c>
      <c r="I314" s="161">
        <v>1223886</v>
      </c>
      <c r="K314" s="159" t="s">
        <v>383</v>
      </c>
      <c r="L314" s="166">
        <f>+((C314+D314+314)/SUM(B$13:E$13))*100</f>
        <v>9.9953518163432061E-3</v>
      </c>
      <c r="M314" s="166">
        <f t="shared" si="4"/>
        <v>0.12239489367944351</v>
      </c>
      <c r="O314" s="123" t="s">
        <v>323</v>
      </c>
      <c r="P314" s="124">
        <v>5.6749923132498837E-3</v>
      </c>
      <c r="R314" s="123" t="s">
        <v>318</v>
      </c>
      <c r="S314" s="166">
        <v>2.4169332917109054E-3</v>
      </c>
    </row>
    <row r="315" spans="1:19" x14ac:dyDescent="0.2">
      <c r="A315" s="159" t="s">
        <v>384</v>
      </c>
      <c r="B315" s="161" t="s">
        <v>39</v>
      </c>
      <c r="C315" s="161">
        <v>418538</v>
      </c>
      <c r="D315" s="161" t="s">
        <v>39</v>
      </c>
      <c r="E315" s="161">
        <v>6631530</v>
      </c>
      <c r="F315" s="161" t="s">
        <v>39</v>
      </c>
      <c r="G315" s="161">
        <v>406267</v>
      </c>
      <c r="H315" s="161" t="s">
        <v>39</v>
      </c>
      <c r="I315" s="161">
        <v>22471233</v>
      </c>
      <c r="K315" s="159" t="s">
        <v>384</v>
      </c>
      <c r="L315" s="166">
        <f>+((C315+E315)/SUM(B$13:E$13))*100</f>
        <v>1.0623196247647226</v>
      </c>
      <c r="M315" s="166">
        <f t="shared" si="4"/>
        <v>2.0463118086346261</v>
      </c>
      <c r="O315" s="123" t="s">
        <v>392</v>
      </c>
      <c r="P315" s="124">
        <v>3.9340103901632411E-3</v>
      </c>
      <c r="R315" s="123" t="s">
        <v>403</v>
      </c>
      <c r="S315" s="166">
        <v>2.3613870286506014E-3</v>
      </c>
    </row>
    <row r="316" spans="1:19" x14ac:dyDescent="0.2">
      <c r="A316" s="159" t="s">
        <v>385</v>
      </c>
      <c r="B316" s="161" t="s">
        <v>39</v>
      </c>
      <c r="C316" s="161">
        <v>48200</v>
      </c>
      <c r="D316" s="161" t="s">
        <v>39</v>
      </c>
      <c r="E316" s="161" t="s">
        <v>39</v>
      </c>
      <c r="F316" s="161" t="s">
        <v>39</v>
      </c>
      <c r="G316" s="161">
        <v>60125</v>
      </c>
      <c r="H316" s="161" t="s">
        <v>39</v>
      </c>
      <c r="I316" s="161" t="s">
        <v>39</v>
      </c>
      <c r="K316" s="159" t="s">
        <v>385</v>
      </c>
      <c r="L316" s="166">
        <f>+((C316)/SUM(B$13:E$13))*100</f>
        <v>7.262881140105263E-3</v>
      </c>
      <c r="M316" s="166">
        <f t="shared" si="4"/>
        <v>5.3779695112733871E-3</v>
      </c>
      <c r="O316" s="123" t="s">
        <v>403</v>
      </c>
      <c r="P316" s="124">
        <v>2.7332240871445926E-3</v>
      </c>
      <c r="R316" s="123" t="s">
        <v>323</v>
      </c>
      <c r="S316" s="166">
        <v>2.2994900656268811E-3</v>
      </c>
    </row>
    <row r="317" spans="1:19" x14ac:dyDescent="0.2">
      <c r="A317" s="159" t="s">
        <v>386</v>
      </c>
      <c r="B317" s="161" t="s">
        <v>39</v>
      </c>
      <c r="C317" s="161">
        <v>12920403</v>
      </c>
      <c r="D317" s="161" t="s">
        <v>39</v>
      </c>
      <c r="E317" s="161">
        <v>2165755</v>
      </c>
      <c r="F317" s="161" t="s">
        <v>39</v>
      </c>
      <c r="G317" s="161">
        <v>16595644</v>
      </c>
      <c r="H317" s="161" t="s">
        <v>39</v>
      </c>
      <c r="I317" s="161">
        <v>5068119</v>
      </c>
      <c r="K317" s="159" t="s">
        <v>386</v>
      </c>
      <c r="L317" s="166">
        <f>+((C317+E317)/SUM(B$13:E$13))*100</f>
        <v>2.2732151953287993</v>
      </c>
      <c r="M317" s="166">
        <f t="shared" si="4"/>
        <v>1.9377473083318502</v>
      </c>
      <c r="O317" s="123" t="s">
        <v>268</v>
      </c>
      <c r="P317" s="124">
        <v>1.8271721308073944E-3</v>
      </c>
      <c r="R317" s="123" t="s">
        <v>345</v>
      </c>
      <c r="S317" s="166">
        <v>5.8864727407384877E-4</v>
      </c>
    </row>
    <row r="318" spans="1:19" x14ac:dyDescent="0.2">
      <c r="A318" s="159" t="s">
        <v>387</v>
      </c>
      <c r="B318" s="161" t="s">
        <v>39</v>
      </c>
      <c r="C318" s="161">
        <v>22688572</v>
      </c>
      <c r="D318" s="161" t="s">
        <v>39</v>
      </c>
      <c r="E318" s="161" t="s">
        <v>39</v>
      </c>
      <c r="F318" s="161" t="s">
        <v>39</v>
      </c>
      <c r="G318" s="161">
        <v>33598719</v>
      </c>
      <c r="H318" s="161" t="s">
        <v>39</v>
      </c>
      <c r="I318" s="161" t="s">
        <v>39</v>
      </c>
      <c r="K318" s="159" t="s">
        <v>387</v>
      </c>
      <c r="L318" s="166">
        <f>+((C318)/SUM(B$13:E$13))*100</f>
        <v>3.4187635202224134</v>
      </c>
      <c r="M318" s="166">
        <f t="shared" ref="M318:M335" si="12">+(SUM(F318:I318)/SUM(G$13:J$13)/100)*100</f>
        <v>3.0052870918892616</v>
      </c>
      <c r="O318" s="123" t="s">
        <v>281</v>
      </c>
      <c r="P318" s="124">
        <v>1.073007813250821E-3</v>
      </c>
      <c r="R318" s="123" t="s">
        <v>309</v>
      </c>
      <c r="S318" s="166">
        <v>1.8291804824206365E-4</v>
      </c>
    </row>
    <row r="319" spans="1:19" x14ac:dyDescent="0.2">
      <c r="A319" s="159" t="s">
        <v>388</v>
      </c>
      <c r="B319" s="161" t="s">
        <v>39</v>
      </c>
      <c r="C319" s="161" t="s">
        <v>39</v>
      </c>
      <c r="D319" s="161">
        <v>3732868</v>
      </c>
      <c r="E319" s="161">
        <v>5063130</v>
      </c>
      <c r="F319" s="161" t="s">
        <v>39</v>
      </c>
      <c r="G319" s="161" t="s">
        <v>39</v>
      </c>
      <c r="H319" s="161">
        <v>9271375</v>
      </c>
      <c r="I319" s="161">
        <v>9760306</v>
      </c>
      <c r="K319" s="159" t="s">
        <v>388</v>
      </c>
      <c r="L319" s="166">
        <f>+((D319+E319)/SUM(B$13:E$13))*100</f>
        <v>1.3254001656141827</v>
      </c>
      <c r="M319" s="166">
        <f t="shared" si="12"/>
        <v>1.7023168426824282</v>
      </c>
      <c r="O319" s="123" t="s">
        <v>382</v>
      </c>
      <c r="P319" s="124">
        <v>9.8546146589810002E-4</v>
      </c>
      <c r="R319" s="123" t="s">
        <v>341</v>
      </c>
      <c r="S319" s="166">
        <v>1.787140637592387E-4</v>
      </c>
    </row>
    <row r="320" spans="1:19" x14ac:dyDescent="0.2">
      <c r="A320" s="159" t="s">
        <v>390</v>
      </c>
      <c r="B320" s="161" t="s">
        <v>39</v>
      </c>
      <c r="C320" s="161">
        <v>42627</v>
      </c>
      <c r="D320" s="161" t="s">
        <v>39</v>
      </c>
      <c r="E320" s="161" t="s">
        <v>39</v>
      </c>
      <c r="F320" s="161" t="s">
        <v>39</v>
      </c>
      <c r="G320" s="161">
        <v>107000</v>
      </c>
      <c r="H320" s="161" t="s">
        <v>39</v>
      </c>
      <c r="I320" s="161" t="s">
        <v>39</v>
      </c>
      <c r="K320" s="159" t="s">
        <v>390</v>
      </c>
      <c r="L320" s="166">
        <f>+((C320)/SUM(B$13:E$13))*100</f>
        <v>6.4231293435532575E-3</v>
      </c>
      <c r="M320" s="166">
        <f t="shared" si="12"/>
        <v>9.5707731843035736E-3</v>
      </c>
      <c r="O320" s="123" t="s">
        <v>274</v>
      </c>
      <c r="P320" s="124">
        <v>8.6280617029549248E-4</v>
      </c>
      <c r="R320" s="123" t="s">
        <v>342</v>
      </c>
      <c r="S320" s="166">
        <v>1.7773015249730094E-4</v>
      </c>
    </row>
    <row r="321" spans="1:19" x14ac:dyDescent="0.2">
      <c r="A321" s="159" t="s">
        <v>391</v>
      </c>
      <c r="B321" s="161">
        <v>991691</v>
      </c>
      <c r="C321" s="161">
        <v>1589971</v>
      </c>
      <c r="D321" s="161" t="s">
        <v>39</v>
      </c>
      <c r="E321" s="161">
        <v>571192</v>
      </c>
      <c r="F321" s="161">
        <v>2334815</v>
      </c>
      <c r="G321" s="161">
        <v>2721925</v>
      </c>
      <c r="H321" s="161" t="s">
        <v>39</v>
      </c>
      <c r="I321" s="161">
        <v>1555584</v>
      </c>
      <c r="K321" s="159" t="s">
        <v>391</v>
      </c>
      <c r="L321" s="166">
        <f t="shared" si="10"/>
        <v>0.47507891813496755</v>
      </c>
      <c r="M321" s="166">
        <f t="shared" si="12"/>
        <v>0.59144909556193404</v>
      </c>
      <c r="O321" s="123" t="s">
        <v>345</v>
      </c>
      <c r="P321" s="124">
        <v>5.3416833281479581E-4</v>
      </c>
      <c r="R321" s="123" t="s">
        <v>351</v>
      </c>
      <c r="S321" s="166">
        <v>1.4785502872573654E-4</v>
      </c>
    </row>
    <row r="322" spans="1:19" x14ac:dyDescent="0.2">
      <c r="A322" s="159" t="s">
        <v>392</v>
      </c>
      <c r="B322" s="161" t="s">
        <v>39</v>
      </c>
      <c r="C322" s="161">
        <v>26108</v>
      </c>
      <c r="D322" s="161" t="s">
        <v>39</v>
      </c>
      <c r="E322" s="161" t="s">
        <v>39</v>
      </c>
      <c r="F322" s="161" t="s">
        <v>39</v>
      </c>
      <c r="G322" s="161">
        <v>57000</v>
      </c>
      <c r="H322" s="161" t="s">
        <v>39</v>
      </c>
      <c r="I322" s="161" t="s">
        <v>39</v>
      </c>
      <c r="K322" s="159" t="s">
        <v>392</v>
      </c>
      <c r="L322" s="166">
        <f>+((C322)/SUM(B$13:E$13))*100</f>
        <v>3.9340103901632411E-3</v>
      </c>
      <c r="M322" s="166">
        <f t="shared" si="12"/>
        <v>5.0984492664047079E-3</v>
      </c>
      <c r="O322" s="123" t="s">
        <v>342</v>
      </c>
      <c r="P322" s="124">
        <v>3.857463842047608E-4</v>
      </c>
      <c r="R322" s="123" t="s">
        <v>312</v>
      </c>
      <c r="S322" s="166">
        <v>1.2764012461683366E-4</v>
      </c>
    </row>
    <row r="323" spans="1:19" x14ac:dyDescent="0.2">
      <c r="A323" s="159" t="s">
        <v>393</v>
      </c>
      <c r="B323" s="161" t="s">
        <v>39</v>
      </c>
      <c r="C323" s="161" t="s">
        <v>39</v>
      </c>
      <c r="D323" s="161" t="s">
        <v>39</v>
      </c>
      <c r="E323" s="161">
        <v>2335802</v>
      </c>
      <c r="F323" s="161" t="s">
        <v>39</v>
      </c>
      <c r="G323" s="161" t="s">
        <v>39</v>
      </c>
      <c r="H323" s="161" t="s">
        <v>39</v>
      </c>
      <c r="I323" s="161">
        <v>1133287</v>
      </c>
      <c r="K323" s="159" t="s">
        <v>393</v>
      </c>
      <c r="L323" s="166">
        <f t="shared" ref="L323" si="13">+((E323)/SUM(B$13:E$13))*100</f>
        <v>0.35196374051494089</v>
      </c>
      <c r="M323" s="166">
        <f t="shared" si="12"/>
        <v>0.10136853111887706</v>
      </c>
      <c r="O323" s="123" t="s">
        <v>286</v>
      </c>
      <c r="P323" s="124">
        <v>2.6022812715688359E-4</v>
      </c>
      <c r="R323" s="123" t="s">
        <v>274</v>
      </c>
      <c r="S323" s="166">
        <v>1.2656676687653793E-4</v>
      </c>
    </row>
    <row r="324" spans="1:19" x14ac:dyDescent="0.2">
      <c r="A324" s="159" t="s">
        <v>394</v>
      </c>
      <c r="B324" s="161" t="s">
        <v>39</v>
      </c>
      <c r="C324" s="161">
        <v>1461835</v>
      </c>
      <c r="D324" s="161" t="s">
        <v>39</v>
      </c>
      <c r="E324" s="161" t="s">
        <v>39</v>
      </c>
      <c r="F324" s="161" t="s">
        <v>39</v>
      </c>
      <c r="G324" s="161">
        <v>1594290</v>
      </c>
      <c r="H324" s="161" t="s">
        <v>39</v>
      </c>
      <c r="I324" s="161" t="s">
        <v>39</v>
      </c>
      <c r="K324" s="159" t="s">
        <v>394</v>
      </c>
      <c r="L324" s="166">
        <f>+((C324)/SUM(B$13:E$13))*100</f>
        <v>0.22027248654451817</v>
      </c>
      <c r="M324" s="166">
        <f t="shared" si="12"/>
        <v>0.14260362598133969</v>
      </c>
      <c r="O324" s="123" t="s">
        <v>351</v>
      </c>
      <c r="P324" s="124">
        <v>1.6936677181490279E-4</v>
      </c>
      <c r="R324" s="123" t="s">
        <v>281</v>
      </c>
      <c r="S324" s="166">
        <v>1.0742522050793077E-4</v>
      </c>
    </row>
    <row r="325" spans="1:19" x14ac:dyDescent="0.2">
      <c r="A325" s="159" t="s">
        <v>395</v>
      </c>
      <c r="B325" s="161" t="s">
        <v>39</v>
      </c>
      <c r="C325" s="161">
        <v>1358424</v>
      </c>
      <c r="D325" s="161" t="s">
        <v>39</v>
      </c>
      <c r="E325" s="161" t="s">
        <v>39</v>
      </c>
      <c r="F325" s="161" t="s">
        <v>39</v>
      </c>
      <c r="G325" s="161">
        <v>1878450</v>
      </c>
      <c r="H325" s="161" t="s">
        <v>39</v>
      </c>
      <c r="I325" s="161" t="s">
        <v>39</v>
      </c>
      <c r="K325" s="159" t="s">
        <v>395</v>
      </c>
      <c r="L325" s="166">
        <f>+((C325)/SUM(B$13:E$13))*100</f>
        <v>0.20469029149100312</v>
      </c>
      <c r="M325" s="166">
        <f t="shared" si="12"/>
        <v>0.16802073727154251</v>
      </c>
      <c r="O325" s="123" t="s">
        <v>341</v>
      </c>
      <c r="P325" s="124">
        <v>1.6620244600697314E-4</v>
      </c>
      <c r="R325" s="123" t="s">
        <v>379</v>
      </c>
      <c r="S325" s="166">
        <v>9.946448393407079E-5</v>
      </c>
    </row>
    <row r="326" spans="1:19" x14ac:dyDescent="0.2">
      <c r="A326" s="159" t="s">
        <v>396</v>
      </c>
      <c r="B326" s="161" t="s">
        <v>39</v>
      </c>
      <c r="C326" s="161" t="s">
        <v>39</v>
      </c>
      <c r="D326" s="161">
        <v>174158</v>
      </c>
      <c r="E326" s="161">
        <v>114509</v>
      </c>
      <c r="F326" s="161" t="s">
        <v>39</v>
      </c>
      <c r="G326" s="161" t="s">
        <v>39</v>
      </c>
      <c r="H326" s="161">
        <v>403463</v>
      </c>
      <c r="I326" s="161">
        <v>180673</v>
      </c>
      <c r="K326" s="159" t="s">
        <v>396</v>
      </c>
      <c r="L326" s="166">
        <f>+((D326+E326)/SUM(B$13:E$13))*100</f>
        <v>4.349697323798269E-2</v>
      </c>
      <c r="M326" s="166">
        <f t="shared" si="12"/>
        <v>5.2248908082115443E-2</v>
      </c>
      <c r="O326" s="123" t="s">
        <v>329</v>
      </c>
      <c r="P326" s="124">
        <v>1.6288743801771348E-4</v>
      </c>
      <c r="R326" s="123" t="s">
        <v>347</v>
      </c>
      <c r="S326" s="166">
        <v>8.1038509392327465E-5</v>
      </c>
    </row>
    <row r="327" spans="1:19" x14ac:dyDescent="0.2">
      <c r="A327" s="159" t="s">
        <v>397</v>
      </c>
      <c r="B327" s="161" t="s">
        <v>39</v>
      </c>
      <c r="C327" s="161">
        <v>1563606</v>
      </c>
      <c r="D327" s="161" t="s">
        <v>39</v>
      </c>
      <c r="E327" s="161">
        <v>1059330</v>
      </c>
      <c r="F327" s="161" t="s">
        <v>39</v>
      </c>
      <c r="G327" s="161">
        <v>1978641</v>
      </c>
      <c r="H327" s="161" t="s">
        <v>39</v>
      </c>
      <c r="I327" s="161">
        <v>3919735</v>
      </c>
      <c r="K327" s="159" t="s">
        <v>397</v>
      </c>
      <c r="L327" s="166">
        <f>+((C327+E327)/SUM(B$13:E$13))*100</f>
        <v>0.39522971796894479</v>
      </c>
      <c r="M327" s="166">
        <f t="shared" si="12"/>
        <v>0.52758896123121291</v>
      </c>
      <c r="O327" s="123" t="s">
        <v>347</v>
      </c>
      <c r="P327" s="124">
        <v>1.496274060606748E-4</v>
      </c>
      <c r="R327" s="123" t="s">
        <v>329</v>
      </c>
      <c r="S327" s="166">
        <v>4.9285009575245517E-5</v>
      </c>
    </row>
    <row r="328" spans="1:19" x14ac:dyDescent="0.2">
      <c r="A328" s="159" t="s">
        <v>398</v>
      </c>
      <c r="B328" s="161">
        <v>195169</v>
      </c>
      <c r="C328" s="161">
        <v>1876</v>
      </c>
      <c r="D328" s="161" t="s">
        <v>39</v>
      </c>
      <c r="E328" s="161">
        <v>1001871</v>
      </c>
      <c r="F328" s="161">
        <v>294268</v>
      </c>
      <c r="G328" s="161">
        <v>950</v>
      </c>
      <c r="H328" s="161" t="s">
        <v>39</v>
      </c>
      <c r="I328" s="161">
        <v>1015034</v>
      </c>
      <c r="K328" s="159" t="s">
        <v>398</v>
      </c>
      <c r="L328" s="166">
        <f t="shared" si="10"/>
        <v>0.18065527811141996</v>
      </c>
      <c r="M328" s="166">
        <f t="shared" si="12"/>
        <v>0.11719742716149652</v>
      </c>
      <c r="O328" s="123" t="s">
        <v>379</v>
      </c>
      <c r="P328" s="124">
        <v>1.3712078501028607E-4</v>
      </c>
      <c r="R328" s="123" t="s">
        <v>286</v>
      </c>
      <c r="S328" s="166">
        <v>4.651216874614821E-5</v>
      </c>
    </row>
    <row r="329" spans="1:19" x14ac:dyDescent="0.2">
      <c r="A329" s="159" t="s">
        <v>399</v>
      </c>
      <c r="B329" s="161">
        <v>645021</v>
      </c>
      <c r="C329" s="161">
        <v>1587341</v>
      </c>
      <c r="D329" s="161">
        <v>47723</v>
      </c>
      <c r="E329" s="161">
        <v>964148</v>
      </c>
      <c r="F329" s="161">
        <v>1561901</v>
      </c>
      <c r="G329" s="161">
        <v>2916087</v>
      </c>
      <c r="H329" s="161">
        <v>108250</v>
      </c>
      <c r="I329" s="161">
        <v>2567362</v>
      </c>
      <c r="K329" s="159" t="s">
        <v>399</v>
      </c>
      <c r="L329" s="166" cm="1">
        <f t="array" ref="L329">+SUM((B329:E329)/SUM(B$13:E$13))*100</f>
        <v>0.48884810518272026</v>
      </c>
      <c r="M329" s="166">
        <f t="shared" si="12"/>
        <v>0.63986432758162659</v>
      </c>
      <c r="O329" s="123" t="s">
        <v>309</v>
      </c>
      <c r="P329" s="124">
        <v>9.9902286221779859E-5</v>
      </c>
      <c r="R329" s="123" t="s">
        <v>382</v>
      </c>
      <c r="S329" s="166">
        <v>3.5778591343190928E-5</v>
      </c>
    </row>
    <row r="330" spans="1:19" x14ac:dyDescent="0.2">
      <c r="A330" s="159" t="s">
        <v>400</v>
      </c>
      <c r="B330" s="161">
        <v>92917</v>
      </c>
      <c r="C330" s="161" t="s">
        <v>39</v>
      </c>
      <c r="D330" s="161">
        <v>1499</v>
      </c>
      <c r="E330" s="161">
        <v>1308488</v>
      </c>
      <c r="F330" s="161">
        <v>110995</v>
      </c>
      <c r="G330" s="161" t="s">
        <v>39</v>
      </c>
      <c r="H330" s="161">
        <v>3145</v>
      </c>
      <c r="I330" s="161">
        <v>1381005</v>
      </c>
      <c r="K330" s="159" t="s">
        <v>400</v>
      </c>
      <c r="L330" s="166">
        <f>+((B330+D330+E330)/SUM(B$13:E$13))*100</f>
        <v>0.21139263491656088</v>
      </c>
      <c r="M330" s="166">
        <f t="shared" si="12"/>
        <v>0.133735454884538</v>
      </c>
      <c r="O330" s="123" t="s">
        <v>304</v>
      </c>
      <c r="P330" s="124">
        <v>2.4410513375457523E-5</v>
      </c>
      <c r="R330" s="123" t="s">
        <v>304</v>
      </c>
      <c r="S330" s="166">
        <v>2.1288261849198605E-5</v>
      </c>
    </row>
    <row r="331" spans="1:19" x14ac:dyDescent="0.2">
      <c r="A331" s="159" t="s">
        <v>401</v>
      </c>
      <c r="B331" s="161">
        <v>1454655</v>
      </c>
      <c r="C331" s="161">
        <v>3828926</v>
      </c>
      <c r="D331" s="161">
        <v>41754</v>
      </c>
      <c r="E331" s="161">
        <v>15062779</v>
      </c>
      <c r="F331" s="161">
        <v>3205800</v>
      </c>
      <c r="G331" s="161">
        <v>5761403</v>
      </c>
      <c r="H331" s="161">
        <v>87750</v>
      </c>
      <c r="I331" s="161">
        <v>37439327</v>
      </c>
      <c r="K331" s="159" t="s">
        <v>401</v>
      </c>
      <c r="L331" s="166" cm="1">
        <f t="array" ref="L331">+SUM((B331:E331)/SUM(B$13:E$13))*100</f>
        <v>3.0721254907243996</v>
      </c>
      <c r="M331" s="166">
        <f t="shared" si="12"/>
        <v>4.1587496097897381</v>
      </c>
      <c r="O331" s="123" t="s">
        <v>292</v>
      </c>
      <c r="P331" s="124">
        <v>1.5068218132998471E-5</v>
      </c>
      <c r="R331" s="123" t="s">
        <v>292</v>
      </c>
      <c r="S331" s="166">
        <v>1.7889295671595464E-5</v>
      </c>
    </row>
    <row r="332" spans="1:19" x14ac:dyDescent="0.2">
      <c r="A332" s="159" t="s">
        <v>402</v>
      </c>
      <c r="B332" s="161" t="s">
        <v>39</v>
      </c>
      <c r="C332" s="161">
        <v>1771164</v>
      </c>
      <c r="D332" s="161" t="s">
        <v>39</v>
      </c>
      <c r="E332" s="161" t="s">
        <v>39</v>
      </c>
      <c r="F332" s="161" t="s">
        <v>39</v>
      </c>
      <c r="G332" s="161">
        <v>2339025</v>
      </c>
      <c r="H332" s="161" t="s">
        <v>39</v>
      </c>
      <c r="I332" s="161" t="s">
        <v>39</v>
      </c>
      <c r="K332" s="159" t="s">
        <v>402</v>
      </c>
      <c r="L332" s="166">
        <f t="shared" ref="L332:L335" si="14">+((C332)/SUM(B$13:E$13))*100</f>
        <v>0.26688285501314102</v>
      </c>
      <c r="M332" s="166">
        <f t="shared" si="12"/>
        <v>0.20921754904126791</v>
      </c>
      <c r="O332" s="123" t="s">
        <v>354</v>
      </c>
      <c r="P332" s="124">
        <v>7.5341090664992354E-6</v>
      </c>
      <c r="R332" s="123" t="s">
        <v>354</v>
      </c>
      <c r="S332" s="166">
        <v>8.9446478357977321E-6</v>
      </c>
    </row>
    <row r="333" spans="1:19" x14ac:dyDescent="0.2">
      <c r="A333" s="159" t="s">
        <v>403</v>
      </c>
      <c r="B333" s="161" t="s">
        <v>39</v>
      </c>
      <c r="C333" s="161">
        <v>18139</v>
      </c>
      <c r="D333" s="161" t="s">
        <v>39</v>
      </c>
      <c r="E333" s="161" t="s">
        <v>39</v>
      </c>
      <c r="F333" s="161" t="s">
        <v>39</v>
      </c>
      <c r="G333" s="161">
        <v>26400</v>
      </c>
      <c r="H333" s="161" t="s">
        <v>39</v>
      </c>
      <c r="I333" s="161" t="s">
        <v>39</v>
      </c>
      <c r="K333" s="159" t="s">
        <v>403</v>
      </c>
      <c r="L333" s="166">
        <f t="shared" si="14"/>
        <v>2.7332240871445926E-3</v>
      </c>
      <c r="M333" s="166">
        <f t="shared" si="12"/>
        <v>2.3613870286506014E-3</v>
      </c>
      <c r="O333" s="123" t="s">
        <v>325</v>
      </c>
      <c r="R333" s="123" t="s">
        <v>325</v>
      </c>
      <c r="S333" s="166">
        <v>0</v>
      </c>
    </row>
    <row r="334" spans="1:19" x14ac:dyDescent="0.2">
      <c r="A334" s="159" t="s">
        <v>404</v>
      </c>
      <c r="B334" s="161" t="s">
        <v>39</v>
      </c>
      <c r="C334" s="161">
        <v>677933</v>
      </c>
      <c r="D334" s="161" t="s">
        <v>39</v>
      </c>
      <c r="E334" s="161" t="s">
        <v>39</v>
      </c>
      <c r="F334" s="161" t="s">
        <v>39</v>
      </c>
      <c r="G334" s="161">
        <v>876311</v>
      </c>
      <c r="H334" s="161" t="s">
        <v>39</v>
      </c>
      <c r="I334" s="161" t="s">
        <v>39</v>
      </c>
      <c r="K334" s="159" t="s">
        <v>404</v>
      </c>
      <c r="L334" s="166">
        <f t="shared" si="14"/>
        <v>0.10215242323558052</v>
      </c>
      <c r="M334" s="166">
        <f t="shared" si="12"/>
        <v>7.8382932896357477E-2</v>
      </c>
      <c r="O334" s="123" t="s">
        <v>327</v>
      </c>
      <c r="R334" s="123" t="s">
        <v>327</v>
      </c>
      <c r="S334" s="166">
        <v>0</v>
      </c>
    </row>
    <row r="335" spans="1:19" x14ac:dyDescent="0.2">
      <c r="A335" s="159" t="s">
        <v>405</v>
      </c>
      <c r="B335" s="161" t="s">
        <v>39</v>
      </c>
      <c r="C335" s="161">
        <v>440169</v>
      </c>
      <c r="D335" s="161" t="s">
        <v>39</v>
      </c>
      <c r="E335" s="161" t="s">
        <v>39</v>
      </c>
      <c r="F335" s="161" t="s">
        <v>39</v>
      </c>
      <c r="G335" s="161">
        <v>598962</v>
      </c>
      <c r="H335" s="161" t="s">
        <v>39</v>
      </c>
      <c r="I335" s="161" t="s">
        <v>39</v>
      </c>
      <c r="K335" s="159" t="s">
        <v>405</v>
      </c>
      <c r="L335" s="166">
        <f t="shared" si="14"/>
        <v>6.6325625073838032E-2</v>
      </c>
      <c r="M335" s="166">
        <f t="shared" si="12"/>
        <v>5.3575041570250823E-2</v>
      </c>
      <c r="O335" s="123" t="s">
        <v>374</v>
      </c>
      <c r="R335" s="123" t="s">
        <v>374</v>
      </c>
      <c r="S335" s="166">
        <v>0</v>
      </c>
    </row>
  </sheetData>
  <sortState xmlns:xlrd2="http://schemas.microsoft.com/office/spreadsheetml/2017/richdata2" ref="R189:S335">
    <sortCondition descending="1" ref="S189:S335"/>
  </sortState>
  <mergeCells count="14">
    <mergeCell ref="B138:E138"/>
    <mergeCell ref="F138:I138"/>
    <mergeCell ref="B181:D181"/>
    <mergeCell ref="B187:E187"/>
    <mergeCell ref="F187:I187"/>
    <mergeCell ref="B4:C4"/>
    <mergeCell ref="B11:F11"/>
    <mergeCell ref="G11:K11"/>
    <mergeCell ref="B132:C132"/>
    <mergeCell ref="B50:F50"/>
    <mergeCell ref="G50:K50"/>
    <mergeCell ref="B84:C84"/>
    <mergeCell ref="B91:F91"/>
    <mergeCell ref="G91:K91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tatus xmlns="http://schemas.microsoft.com/sharepoint/v3/fields" xsi:nil="true"/>
    <EC_Collab_DocumentLanguage xmlns="44d20bd9-b93d-44d1-b8c6-e29cb473e991"/>
    <EC_Collab_Status xmlns="44d20bd9-b93d-44d1-b8c6-e29cb473e991"/>
    <EC_Collab_Reference xmlns="44d20bd9-b93d-44d1-b8c6-e29cb473e991" xsi:nil="true"/>
    <_dlc_DocId xmlns="0a0aeac8-6f62-421a-b37d-09c09a5e8553" xsi:nil="true"/>
    <_dlc_DocIdUrl xmlns="0a0aeac8-6f62-421a-b37d-09c09a5e8553">
      <Url xsi:nil="true"/>
      <Description xsi:nil="true"/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C Document" ma:contentTypeID="0x010100258AA79CEB83498886A3A0868112325000CFE70E3DC5815C46841287F210C79903" ma:contentTypeVersion="1" ma:contentTypeDescription="Create a new document in this library." ma:contentTypeScope="" ma:versionID="573acad16a01e819bc072250926d3029">
  <xsd:schema xmlns:xsd="http://www.w3.org/2001/XMLSchema" xmlns:xs="http://www.w3.org/2001/XMLSchema" xmlns:p="http://schemas.microsoft.com/office/2006/metadata/properties" xmlns:ns2="http://schemas.microsoft.com/sharepoint/v3/fields" xmlns:ns3="44d20bd9-b93d-44d1-b8c6-e29cb473e991" xmlns:ns4="0a0aeac8-6f62-421a-b37d-09c09a5e8553" targetNamespace="http://schemas.microsoft.com/office/2006/metadata/properties" ma:root="true" ma:fieldsID="5e7b9e01fba1d877be130ef14a83f754" ns2:_="" ns3:_="" ns4:_="">
    <xsd:import namespace="http://schemas.microsoft.com/sharepoint/v3/fields"/>
    <xsd:import namespace="44d20bd9-b93d-44d1-b8c6-e29cb473e991"/>
    <xsd:import namespace="0a0aeac8-6f62-421a-b37d-09c09a5e8553"/>
    <xsd:element name="properties">
      <xsd:complexType>
        <xsd:sequence>
          <xsd:element name="documentManagement">
            <xsd:complexType>
              <xsd:all>
                <xsd:element ref="ns3:EC_Collab_Reference" minOccurs="0"/>
                <xsd:element ref="ns2:_Status" minOccurs="0"/>
                <xsd:element ref="ns3:EC_Collab_DocumentLanguage"/>
                <xsd:element ref="ns3:EC_Collab_Status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3" nillable="true" ma:displayName="Status" ma:default="Not Started" ma:hidden="true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20bd9-b93d-44d1-b8c6-e29cb473e991" elementFormDefault="qualified">
    <xsd:import namespace="http://schemas.microsoft.com/office/2006/documentManagement/types"/>
    <xsd:import namespace="http://schemas.microsoft.com/office/infopath/2007/PartnerControls"/>
    <xsd:element name="EC_Collab_Reference" ma:index="12" nillable="true" ma:displayName="Reference" ma:internalName="EC_Collab_Reference">
      <xsd:simpleType>
        <xsd:restriction base="dms:Text"/>
      </xsd:simpleType>
    </xsd:element>
    <xsd:element name="EC_Collab_DocumentLanguage" ma:index="14" ma:displayName="Language" ma:default="EN" ma:internalName="EC_Collab_DocumentLanguage">
      <xsd:simpleType>
        <xsd:restriction base="dms:Choice">
          <xsd:enumeration value="BG"/>
          <xsd:enumeration value="ES"/>
          <xsd:enumeration value="CS"/>
          <xsd:enumeration value="DA"/>
          <xsd:enumeration value="DE"/>
          <xsd:enumeration value="ET"/>
          <xsd:enumeration value="EL"/>
          <xsd:enumeration value="EN"/>
          <xsd:enumeration value="FR"/>
          <xsd:enumeration value="GA"/>
          <xsd:enumeration value="IT"/>
          <xsd:enumeration value="LT"/>
          <xsd:enumeration value="LV"/>
          <xsd:enumeration value="HU"/>
          <xsd:enumeration value="MT"/>
          <xsd:enumeration value="NL"/>
          <xsd:enumeration value="PL"/>
          <xsd:enumeration value="PT"/>
          <xsd:enumeration value="RO"/>
          <xsd:enumeration value="SK"/>
          <xsd:enumeration value="SL"/>
          <xsd:enumeration value="FI"/>
          <xsd:enumeration value="SV"/>
          <xsd:enumeration value="HR"/>
          <xsd:enumeration value="MK"/>
          <xsd:enumeration value="TR"/>
          <xsd:enumeration value="EU"/>
          <xsd:enumeration value="CA"/>
          <xsd:enumeration value="GL"/>
          <xsd:enumeration value="AB"/>
          <xsd:enumeration value="AA"/>
          <xsd:enumeration value="AF"/>
          <xsd:enumeration value="AK"/>
          <xsd:enumeration value="SQ"/>
          <xsd:enumeration value="AM"/>
          <xsd:enumeration value="AR"/>
          <xsd:enumeration value="AN"/>
          <xsd:enumeration value="HY"/>
          <xsd:enumeration value="AS"/>
          <xsd:enumeration value="AV"/>
          <xsd:enumeration value="AE"/>
          <xsd:enumeration value="AY"/>
          <xsd:enumeration value="AZ"/>
          <xsd:enumeration value="BM"/>
          <xsd:enumeration value="BA"/>
          <xsd:enumeration value="BE"/>
          <xsd:enumeration value="BN"/>
          <xsd:enumeration value="BH"/>
          <xsd:enumeration value="BI"/>
          <xsd:enumeration value="NB"/>
          <xsd:enumeration value="BS"/>
          <xsd:enumeration value="BR"/>
          <xsd:enumeration value="MY"/>
          <xsd:enumeration value="KM"/>
          <xsd:enumeration value="CH"/>
          <xsd:enumeration value="CE"/>
          <xsd:enumeration value="NY"/>
          <xsd:enumeration value="ZH"/>
          <xsd:enumeration value="CU"/>
          <xsd:enumeration value="CV"/>
          <xsd:enumeration value="KW"/>
          <xsd:enumeration value="CO"/>
          <xsd:enumeration value="CR"/>
          <xsd:enumeration value="DV"/>
          <xsd:enumeration value="DZ"/>
          <xsd:enumeration value="EO"/>
          <xsd:enumeration value="EE"/>
          <xsd:enumeration value="FO"/>
          <xsd:enumeration value="FJ"/>
          <xsd:enumeration value="FF"/>
          <xsd:enumeration value="GD"/>
          <xsd:enumeration value="LG"/>
          <xsd:enumeration value="KA"/>
          <xsd:enumeration value="GN"/>
          <xsd:enumeration value="GU"/>
          <xsd:enumeration value="HT"/>
          <xsd:enumeration value="HA"/>
          <xsd:enumeration value="HE"/>
          <xsd:enumeration value="HZ"/>
          <xsd:enumeration value="HI"/>
          <xsd:enumeration value="HO"/>
          <xsd:enumeration value="IS"/>
          <xsd:enumeration value="IO"/>
          <xsd:enumeration value="IG"/>
          <xsd:enumeration value="ID"/>
          <xsd:enumeration value="IA"/>
          <xsd:enumeration value="IE"/>
          <xsd:enumeration value="IU"/>
          <xsd:enumeration value="IK"/>
          <xsd:enumeration value="JA"/>
          <xsd:enumeration value="JV"/>
          <xsd:enumeration value="KL"/>
          <xsd:enumeration value="KN"/>
          <xsd:enumeration value="KR"/>
          <xsd:enumeration value="KS"/>
          <xsd:enumeration value="KK"/>
          <xsd:enumeration value="KI"/>
          <xsd:enumeration value="RW"/>
          <xsd:enumeration value="KY"/>
          <xsd:enumeration value="KV"/>
          <xsd:enumeration value="KG"/>
          <xsd:enumeration value="KO"/>
          <xsd:enumeration value="KJ"/>
          <xsd:enumeration value="KU"/>
          <xsd:enumeration value="LO"/>
          <xsd:enumeration value="LA"/>
          <xsd:enumeration value="LI"/>
          <xsd:enumeration value="LN"/>
          <xsd:enumeration value="LU"/>
          <xsd:enumeration value="LB"/>
          <xsd:enumeration value="MG"/>
          <xsd:enumeration value="MS"/>
          <xsd:enumeration value="ML"/>
          <xsd:enumeration value="GV"/>
          <xsd:enumeration value="MI"/>
          <xsd:enumeration value="MR"/>
          <xsd:enumeration value="MH"/>
          <xsd:enumeration value="MN"/>
          <xsd:enumeration value="NA"/>
          <xsd:enumeration value="NV"/>
          <xsd:enumeration value="ND"/>
          <xsd:enumeration value="NR"/>
          <xsd:enumeration value="NG"/>
          <xsd:enumeration value="NE"/>
          <xsd:enumeration value="SE"/>
          <xsd:enumeration value="NO"/>
          <xsd:enumeration value="NN"/>
          <xsd:enumeration value="OC"/>
          <xsd:enumeration value="OJ"/>
          <xsd:enumeration value="OR"/>
          <xsd:enumeration value="OM"/>
          <xsd:enumeration value="OS"/>
          <xsd:enumeration value="PI"/>
          <xsd:enumeration value="PA"/>
          <xsd:enumeration value="FA"/>
          <xsd:enumeration value="PS"/>
          <xsd:enumeration value="QU"/>
          <xsd:enumeration value="RM"/>
          <xsd:enumeration value="RN"/>
          <xsd:enumeration value="RU"/>
          <xsd:enumeration value="SM"/>
          <xsd:enumeration value="SG"/>
          <xsd:enumeration value="SA"/>
          <xsd:enumeration value="SC"/>
          <xsd:enumeration value="SR"/>
          <xsd:enumeration value="SN"/>
          <xsd:enumeration value="II"/>
          <xsd:enumeration value="SD"/>
          <xsd:enumeration value="SI"/>
          <xsd:enumeration value="SO"/>
          <xsd:enumeration value="ST"/>
          <xsd:enumeration value="SU"/>
          <xsd:enumeration value="SW"/>
          <xsd:enumeration value="SS"/>
          <xsd:enumeration value="TL"/>
          <xsd:enumeration value="TY"/>
          <xsd:enumeration value="TG"/>
          <xsd:enumeration value="TA"/>
          <xsd:enumeration value="TT"/>
          <xsd:enumeration value="TE"/>
          <xsd:enumeration value="TH"/>
          <xsd:enumeration value="BO"/>
          <xsd:enumeration value="TI"/>
          <xsd:enumeration value="TO"/>
          <xsd:enumeration value="TS"/>
          <xsd:enumeration value="TN"/>
          <xsd:enumeration value="TK"/>
          <xsd:enumeration value="TW"/>
          <xsd:enumeration value="UG"/>
          <xsd:enumeration value="UK"/>
          <xsd:enumeration value="UR"/>
          <xsd:enumeration value="UZ"/>
          <xsd:enumeration value="VE"/>
          <xsd:enumeration value="VI"/>
          <xsd:enumeration value="VO"/>
          <xsd:enumeration value="WA"/>
          <xsd:enumeration value="CY"/>
          <xsd:enumeration value="FY"/>
          <xsd:enumeration value="WO"/>
          <xsd:enumeration value="XH"/>
          <xsd:enumeration value="YI"/>
          <xsd:enumeration value="YO"/>
          <xsd:enumeration value="ZA"/>
          <xsd:enumeration value="ZU"/>
        </xsd:restriction>
      </xsd:simpleType>
    </xsd:element>
    <xsd:element name="EC_Collab_Status" ma:index="15" ma:displayName="EC Status" ma:default="Not Started" ma:internalName="EC_Collab_Status">
      <xsd:simpleType>
        <xsd:restriction base="dms:Choice">
          <xsd:enumeration value="Not Started"/>
          <xsd:enumeration value="Draft"/>
          <xsd:enumeration value="Reviewed"/>
          <xsd:enumeration value="Scheduled"/>
          <xsd:enumeration value="Published"/>
          <xsd:enumeration value="Final"/>
          <xsd:enumeration value="Exp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aeac8-6f62-421a-b37d-09c09a5e8553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 ma:index="8" ma:displayName="Subject"/>
        <xsd:element ref="dc:description" minOccurs="0" maxOccurs="1" ma:index="11" ma:displayName="Comments"/>
        <xsd:element name="keywords" minOccurs="0" maxOccurs="1" type="xsd:string" ma:index="1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E86BAA-543C-471F-BE0C-F7A3750046D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21D302B-1C33-4679-9662-51CF73C396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7154FE-4563-4562-A91D-379B50FE368D}">
  <ds:schemaRefs>
    <ds:schemaRef ds:uri="http://purl.org/dc/terms/"/>
    <ds:schemaRef ds:uri="44d20bd9-b93d-44d1-b8c6-e29cb473e99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a0aeac8-6f62-421a-b37d-09c09a5e8553"/>
    <ds:schemaRef ds:uri="http://schemas.openxmlformats.org/package/2006/metadata/core-properti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12553A5-3124-4EF3-A191-D298DBDD2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44d20bd9-b93d-44d1-b8c6-e29cb473e991"/>
    <ds:schemaRef ds:uri="0a0aeac8-6f62-421a-b37d-09c09a5e85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7</vt:i4>
      </vt:variant>
    </vt:vector>
  </HeadingPairs>
  <TitlesOfParts>
    <vt:vector size="26" baseType="lpstr">
      <vt:lpstr>HOME</vt:lpstr>
      <vt:lpstr>F1</vt:lpstr>
      <vt:lpstr>F2</vt:lpstr>
      <vt:lpstr>T1</vt:lpstr>
      <vt:lpstr>F3</vt:lpstr>
      <vt:lpstr>F4</vt:lpstr>
      <vt:lpstr>F5</vt:lpstr>
      <vt:lpstr>F6</vt:lpstr>
      <vt:lpstr>F7</vt:lpstr>
      <vt:lpstr>T2</vt:lpstr>
      <vt:lpstr>T3</vt:lpstr>
      <vt:lpstr>Source data</vt:lpstr>
      <vt:lpstr>apro_cpsh1</vt:lpstr>
      <vt:lpstr>ef_lus_allcrops</vt:lpstr>
      <vt:lpstr>Organic</vt:lpstr>
      <vt:lpstr>aact_eaa01</vt:lpstr>
      <vt:lpstr>apri_pi15_outa</vt:lpstr>
      <vt:lpstr>prc_hicp_aind</vt:lpstr>
      <vt:lpstr>DS-045409</vt:lpstr>
      <vt:lpstr>_Extra</vt:lpstr>
      <vt:lpstr>_F1</vt:lpstr>
      <vt:lpstr>_F3</vt:lpstr>
      <vt:lpstr>_Intra</vt:lpstr>
      <vt:lpstr>_Princeindices</vt:lpstr>
      <vt:lpstr>_Sharepotarea</vt:lpstr>
      <vt:lpstr>_Sharepotprodva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COOK</dc:creator>
  <cp:lastModifiedBy>COOK Edward (ESTAT)</cp:lastModifiedBy>
  <cp:lastPrinted>2021-07-14T15:17:05Z</cp:lastPrinted>
  <dcterms:created xsi:type="dcterms:W3CDTF">2013-05-03T13:33:21Z</dcterms:created>
  <dcterms:modified xsi:type="dcterms:W3CDTF">2024-07-31T14:58:53Z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0x010100258AA79CEB83498886A3A0868112325000CFE70E3DC5815C46841287F210C79903</vt:lpwstr>
  </property>
  <property fmtid="{D5CDD505-2E9C-101B-9397-08002B2CF9AE}" pid="3" name="_dlc_DocIdItemGuid">
    <vt:lpwstr>c1c19f06-309c-4cc6-abd0-9c6670edcf51</vt:lpwstr>
  </property>
  <property fmtid="{D5CDD505-2E9C-101B-9397-08002B2CF9AE}" pid="4" name="MSIP_Label_6bd9ddd1-4d20-43f6-abfa-fc3c07406f94_Enabled">
    <vt:lpwstr>true</vt:lpwstr>
  </property>
  <property fmtid="{D5CDD505-2E9C-101B-9397-08002B2CF9AE}" pid="5" name="MSIP_Label_6bd9ddd1-4d20-43f6-abfa-fc3c07406f94_SetDate">
    <vt:lpwstr>2024-06-24T12:03:46Z</vt:lpwstr>
  </property>
  <property fmtid="{D5CDD505-2E9C-101B-9397-08002B2CF9AE}" pid="6" name="MSIP_Label_6bd9ddd1-4d20-43f6-abfa-fc3c07406f94_Method">
    <vt:lpwstr>Standard</vt:lpwstr>
  </property>
  <property fmtid="{D5CDD505-2E9C-101B-9397-08002B2CF9AE}" pid="7" name="MSIP_Label_6bd9ddd1-4d20-43f6-abfa-fc3c07406f94_Name">
    <vt:lpwstr>Commission Use</vt:lpwstr>
  </property>
  <property fmtid="{D5CDD505-2E9C-101B-9397-08002B2CF9AE}" pid="8" name="MSIP_Label_6bd9ddd1-4d20-43f6-abfa-fc3c07406f94_SiteId">
    <vt:lpwstr>b24c8b06-522c-46fe-9080-70926f8dddb1</vt:lpwstr>
  </property>
  <property fmtid="{D5CDD505-2E9C-101B-9397-08002B2CF9AE}" pid="9" name="MSIP_Label_6bd9ddd1-4d20-43f6-abfa-fc3c07406f94_ActionId">
    <vt:lpwstr>848154ff-ee51-4ebf-bb83-1ee3e6fb6468</vt:lpwstr>
  </property>
  <property fmtid="{D5CDD505-2E9C-101B-9397-08002B2CF9AE}" pid="10" name="MSIP_Label_6bd9ddd1-4d20-43f6-abfa-fc3c07406f94_ContentBits">
    <vt:lpwstr>0</vt:lpwstr>
  </property>
</Properties>
</file>