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8730" tabRatio="831" firstSheet="2" activeTab="9"/>
  </bookViews>
  <sheets>
    <sheet name="F1-Exp (% of GDP)" sheetId="1" r:id="rId1"/>
    <sheet name="F3-Exp vs Unmp" sheetId="2" r:id="rId2"/>
    <sheet name="F1-F3 data" sheetId="3" r:id="rId3"/>
    <sheet name="F2-Exp by type" sheetId="4" r:id="rId4"/>
    <sheet name="F2 data" sheetId="5" r:id="rId5"/>
    <sheet name="F4-Exp change" sheetId="6" r:id="rId6"/>
    <sheet name="F4 data" sheetId="7" r:id="rId7"/>
    <sheet name="F5-Change Exp+Unemp" sheetId="8" r:id="rId8"/>
    <sheet name="F5 data" sheetId="9" r:id="rId9"/>
    <sheet name="T1-Measures Exp" sheetId="10" r:id="rId10"/>
    <sheet name="F6-Activation" sheetId="11" r:id="rId11"/>
    <sheet name="F6 data" sheetId="12" r:id="rId12"/>
  </sheets>
  <externalReferences>
    <externalReference r:id="rId15"/>
    <externalReference r:id="rId16"/>
    <externalReference r:id="rId17"/>
  </externalReferences>
  <definedNames>
    <definedName name="Classification">'[2]E.2 Classification (action)'!$J$3:$M$58</definedName>
    <definedName name="EndCol">#REF!</definedName>
    <definedName name="FirstPubYear">1998</definedName>
    <definedName name="Language">1</definedName>
    <definedName name="MeasureCol">#REF!</definedName>
    <definedName name="MiscLabels">'[2]Contents'!$W$3:$Z$110</definedName>
    <definedName name="PubYear">2006</definedName>
    <definedName name="ReportName">#REF!</definedName>
    <definedName name="Series1">#REF!</definedName>
    <definedName name="Series2">#REF!</definedName>
    <definedName name="Series3">#REF!</definedName>
    <definedName name="StartRow">#REF!</definedName>
    <definedName name="TypeOfExpenditure">'[2]E.3 Breakdown exp'!$H$3:$L$18</definedName>
    <definedName name="Unit1">#REF!</definedName>
  </definedNames>
  <calcPr fullCalcOnLoad="1"/>
</workbook>
</file>

<file path=xl/sharedStrings.xml><?xml version="1.0" encoding="utf-8"?>
<sst xmlns="http://schemas.openxmlformats.org/spreadsheetml/2006/main" count="374" uniqueCount="83">
  <si>
    <t>Total LMP expenditure</t>
  </si>
  <si>
    <t>NO</t>
  </si>
  <si>
    <t>For graphical purposes only (Excludes Norway because it has no Total)</t>
  </si>
  <si>
    <t>Rank Total</t>
  </si>
  <si>
    <t>Rank Supports</t>
  </si>
  <si>
    <t>Rank Measures</t>
  </si>
  <si>
    <t>Rank Services</t>
  </si>
  <si>
    <t>Ranked by supports expenditure</t>
  </si>
  <si>
    <t>Ranked by measures expenditure</t>
  </si>
  <si>
    <t>Ranked by services expenditure</t>
  </si>
  <si>
    <t>Distribution of expenditure across LMP intervention types, 2008 (in % of total LMP expenditure)</t>
  </si>
  <si>
    <t>Training</t>
  </si>
  <si>
    <t>Job rotation and job sharing</t>
  </si>
  <si>
    <t>Employment incentives</t>
  </si>
  <si>
    <t>Supported employment and rehabilitation</t>
  </si>
  <si>
    <t>Direct job creation</t>
  </si>
  <si>
    <t>Start-up incentives</t>
  </si>
  <si>
    <t>EU-27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</si>
  <si>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</si>
  <si>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</si>
  <si>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</si>
  <si>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</si>
  <si>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</si>
  <si>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</si>
  <si>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</si>
  <si>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</si>
  <si>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</si>
  <si>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</si>
  <si>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</si>
  <si>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</si>
  <si>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</si>
  <si>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</si>
  <si>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</si>
  <si>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</si>
  <si>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</si>
  <si>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</si>
  <si>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</si>
  <si>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</si>
  <si>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</si>
  <si>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</si>
  <si>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</si>
  <si>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</si>
  <si>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</si>
  <si>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Key</t>
  </si>
  <si>
    <t>Proportion of expenditure by measure type, 2008 (in % total expenditure of categories 2-7)</t>
  </si>
  <si>
    <t>CY</t>
  </si>
  <si>
    <t>MT</t>
  </si>
  <si>
    <t>Unemployment rate</t>
  </si>
  <si>
    <t>Change</t>
  </si>
  <si>
    <t>Regular activation (LMP categories 2-7)</t>
  </si>
  <si>
    <t>Total
(categories 2-7)</t>
  </si>
  <si>
    <t>Activation per 100 persons wanting to work</t>
  </si>
  <si>
    <t>EU-27*</t>
  </si>
  <si>
    <t>Change in LMP expenditure at constant prices</t>
  </si>
  <si>
    <t>LMP expenditure, 2008 (% of GDP)</t>
  </si>
  <si>
    <t xml:space="preserve">Source: Eurostat, Labour Market Policy database </t>
  </si>
  <si>
    <t>Unemployment, annual average, by sex and age groups (1000 persons)</t>
  </si>
  <si>
    <t>% Change</t>
  </si>
  <si>
    <t>Change 2005-2008</t>
  </si>
  <si>
    <t>Change in unemployment (%)</t>
  </si>
  <si>
    <t>:</t>
  </si>
  <si>
    <t>2006-2008</t>
  </si>
  <si>
    <t>Other</t>
  </si>
  <si>
    <t>2</t>
  </si>
  <si>
    <t>3</t>
  </si>
  <si>
    <t>4</t>
  </si>
  <si>
    <t>5</t>
  </si>
  <si>
    <t>6</t>
  </si>
  <si>
    <t>7</t>
  </si>
  <si>
    <t>8</t>
  </si>
  <si>
    <t>9</t>
  </si>
  <si>
    <t>Out-of-work income maintenance and support</t>
  </si>
  <si>
    <t>Early retirement</t>
  </si>
  <si>
    <t>LMP services (category 1)</t>
  </si>
  <si>
    <t>LMP measures (categories 2-7)</t>
  </si>
  <si>
    <t>LMP supports (categories 8-9)</t>
  </si>
  <si>
    <t>e</t>
  </si>
  <si>
    <t>-</t>
  </si>
  <si>
    <t>n</t>
  </si>
  <si>
    <t>b</t>
  </si>
  <si>
    <t xml:space="preserve">Expenditure on LMP measures (Euro, millions) </t>
  </si>
  <si>
    <t>% total expenditure on LMP measures</t>
  </si>
  <si>
    <t>:n Not significant;   - Not applicable or real zero or zero by default;   0.0 Less than half of the unit used;   e Estimated value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</si>
</sst>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\1"/>
    <numFmt numFmtId="167" formatCode="0.0%"/>
    <numFmt numFmtId="168" formatCode="#\ 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0"/>
    <numFmt numFmtId="178" formatCode="#,##0.0000"/>
    <numFmt numFmtId="179" formatCode="#,##0.00000"/>
    <numFmt numFmtId="180" formatCode="0.000%"/>
    <numFmt numFmtId="181" formatCode="0.000"/>
    <numFmt numFmtId="182" formatCode="_(* #,##0_);_(* \(#,##0\);_(* &quot;-&quot;??_);_(@_)"/>
    <numFmt numFmtId="183" formatCode="#,##0.00\ "/>
    <numFmt numFmtId="184" formatCode="#,###\ "/>
    <numFmt numFmtId="185" formatCode=";;&quot;n.s.&quot;"/>
    <numFmt numFmtId="186" formatCode="#,##0.00\ ;;&quot;- &quot;"/>
    <numFmt numFmtId="187" formatCode="#,##0.00\*;;&quot;- &quot;"/>
    <numFmt numFmtId="188" formatCode="#,##0.0;;&quot;-&quot;"/>
    <numFmt numFmtId="189" formatCode="0.000;;&quot;-&quot;"/>
    <numFmt numFmtId="190" formatCode="#,##0\ ;\-#,##0\ ;&quot;- &quot;"/>
    <numFmt numFmtId="191" formatCode="#,##0\*;\-#,##0\ ;&quot;- &quot;"/>
    <numFmt numFmtId="192" formatCode="#,##0;;&quot;-&quot;"/>
    <numFmt numFmtId="193" formatCode="0.0;;&quot;-&quot;"/>
    <numFmt numFmtId="194" formatCode="#,##0.00\ ;;&quot;n.s.&quot;"/>
    <numFmt numFmtId="195" formatCode="#,##0\ ;\-#,##0\ ;&quot;n.s.&quot;"/>
    <numFmt numFmtId="196" formatCode="#,##0\ ;\-#,##0\ ;&quot;n.r.&quot;"/>
    <numFmt numFmtId="197" formatCode="#,##0\*;\-#,##0\*;&quot;- &quot;"/>
    <numFmt numFmtId="198" formatCode="_-* #,##0.0_-;\-* #,##0.0_-;_-* &quot;-&quot;??_-;_-@_-"/>
    <numFmt numFmtId="199" formatCode="_-* #,##0_-;\-* #,##0_-;_-* &quot;-&quot;??_-;_-@_-"/>
    <numFmt numFmtId="200" formatCode="_-* #,##0_-;\-* #,##0_-;_-* &quot;:&quot;??_-;_-@_-"/>
    <numFmt numFmtId="201" formatCode="#,##0.0\*;;&quot;- &quot;"/>
    <numFmt numFmtId="202" formatCode="#,##0.0\*;\-#,##0\*;&quot;- &quot;"/>
    <numFmt numFmtId="203" formatCode="0.0000"/>
    <numFmt numFmtId="204" formatCode="#,##0.00;;&quot;-&quot;"/>
    <numFmt numFmtId="205" formatCode="#,##0.000;;&quot;-&quot;"/>
    <numFmt numFmtId="206" formatCode="0.00000"/>
    <numFmt numFmtId="207" formatCode="#,##0.00\ ;;&quot;n.r.&quot;"/>
    <numFmt numFmtId="208" formatCode="#,##0.00\*;;&quot;n.s.&quot;"/>
    <numFmt numFmtId="209" formatCode="#,##0\*;\-#,##0\*\ ;&quot;- &quot;"/>
    <numFmt numFmtId="210" formatCode="_(* #,##0.0_);_(* \(#,##0.0\);_(* &quot;-&quot;??_);_(@_)"/>
    <numFmt numFmtId="211" formatCode="#,##0.00;;&quot;- &quot;"/>
    <numFmt numFmtId="212" formatCode="##0.0"/>
    <numFmt numFmtId="213" formatCode="#,##0.000000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.0;;\-\ "/>
    <numFmt numFmtId="223" formatCode="#\ ###\ ##0.0"/>
    <numFmt numFmtId="224" formatCode="0.00000000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.2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Alignment="1">
      <alignment horizontal="center" vertical="top"/>
    </xf>
    <xf numFmtId="2" fontId="0" fillId="0" borderId="4" xfId="21" applyNumberFormat="1" applyBorder="1" applyAlignment="1">
      <alignment/>
    </xf>
    <xf numFmtId="2" fontId="0" fillId="0" borderId="7" xfId="21" applyNumberFormat="1" applyBorder="1" applyAlignment="1">
      <alignment/>
    </xf>
    <xf numFmtId="2" fontId="0" fillId="0" borderId="5" xfId="21" applyNumberFormat="1" applyBorder="1" applyAlignment="1">
      <alignment/>
    </xf>
    <xf numFmtId="2" fontId="0" fillId="0" borderId="0" xfId="21" applyNumberFormat="1" applyBorder="1" applyAlignment="1">
      <alignment/>
    </xf>
    <xf numFmtId="2" fontId="0" fillId="0" borderId="8" xfId="21" applyNumberFormat="1" applyBorder="1" applyAlignment="1">
      <alignment/>
    </xf>
    <xf numFmtId="2" fontId="0" fillId="0" borderId="6" xfId="21" applyNumberFormat="1" applyBorder="1" applyAlignment="1">
      <alignment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166" fontId="1" fillId="0" borderId="8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right" vertical="top"/>
    </xf>
    <xf numFmtId="166" fontId="1" fillId="0" borderId="5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horizontal="right" vertical="top"/>
    </xf>
    <xf numFmtId="166" fontId="1" fillId="0" borderId="6" xfId="0" applyNumberFormat="1" applyFont="1" applyBorder="1" applyAlignment="1">
      <alignment vertical="top"/>
    </xf>
    <xf numFmtId="165" fontId="1" fillId="0" borderId="5" xfId="0" applyNumberFormat="1" applyFont="1" applyBorder="1" applyAlignment="1">
      <alignment horizontal="right" vertical="top"/>
    </xf>
    <xf numFmtId="165" fontId="1" fillId="0" borderId="6" xfId="0" applyNumberFormat="1" applyFont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6" fillId="0" borderId="0" xfId="0" applyNumberFormat="1" applyFont="1" applyBorder="1" applyAlignment="1">
      <alignment horizontal="right" vertical="top"/>
    </xf>
    <xf numFmtId="165" fontId="1" fillId="0" borderId="12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22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 wrapText="1"/>
    </xf>
    <xf numFmtId="223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horizontal="right" vertical="top"/>
    </xf>
    <xf numFmtId="168" fontId="1" fillId="0" borderId="10" xfId="0" applyNumberFormat="1" applyFont="1" applyBorder="1" applyAlignment="1">
      <alignment horizontal="right" vertical="top"/>
    </xf>
    <xf numFmtId="168" fontId="1" fillId="0" borderId="8" xfId="0" applyNumberFormat="1" applyFont="1" applyBorder="1" applyAlignment="1">
      <alignment horizontal="right" vertical="top"/>
    </xf>
    <xf numFmtId="168" fontId="1" fillId="0" borderId="11" xfId="0" applyNumberFormat="1" applyFont="1" applyBorder="1" applyAlignment="1">
      <alignment horizontal="right" vertical="top"/>
    </xf>
    <xf numFmtId="2" fontId="0" fillId="0" borderId="0" xfId="0" applyNumberFormat="1" applyFill="1" applyBorder="1" applyAlignment="1">
      <alignment/>
    </xf>
    <xf numFmtId="224" fontId="1" fillId="0" borderId="0" xfId="0" applyNumberFormat="1" applyFont="1" applyFill="1" applyAlignment="1">
      <alignment/>
    </xf>
    <xf numFmtId="168" fontId="0" fillId="0" borderId="0" xfId="0" applyNumberFormat="1" applyFill="1" applyBorder="1" applyAlignment="1">
      <alignment/>
    </xf>
    <xf numFmtId="165" fontId="1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left" indent="1"/>
    </xf>
    <xf numFmtId="165" fontId="1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vertical="top"/>
    </xf>
    <xf numFmtId="0" fontId="1" fillId="0" borderId="0" xfId="0" applyFont="1" applyBorder="1" applyAlignment="1">
      <alignment/>
    </xf>
    <xf numFmtId="223" fontId="1" fillId="0" borderId="0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0" fontId="1" fillId="3" borderId="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26" xfId="0" applyFont="1" applyBorder="1" applyAlignment="1">
      <alignment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164" fontId="1" fillId="0" borderId="25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223" fontId="1" fillId="2" borderId="24" xfId="0" applyNumberFormat="1" applyFont="1" applyFill="1" applyBorder="1" applyAlignment="1">
      <alignment horizontal="right"/>
    </xf>
    <xf numFmtId="223" fontId="1" fillId="0" borderId="21" xfId="0" applyNumberFormat="1" applyFont="1" applyFill="1" applyBorder="1" applyAlignment="1">
      <alignment horizontal="right"/>
    </xf>
    <xf numFmtId="223" fontId="1" fillId="0" borderId="19" xfId="0" applyNumberFormat="1" applyFont="1" applyFill="1" applyBorder="1" applyAlignment="1">
      <alignment horizontal="right"/>
    </xf>
    <xf numFmtId="223" fontId="1" fillId="0" borderId="27" xfId="0" applyNumberFormat="1" applyFont="1" applyFill="1" applyBorder="1" applyAlignment="1">
      <alignment horizontal="right"/>
    </xf>
    <xf numFmtId="223" fontId="1" fillId="0" borderId="24" xfId="0" applyNumberFormat="1" applyFont="1" applyFill="1" applyBorder="1" applyAlignment="1">
      <alignment horizontal="right"/>
    </xf>
    <xf numFmtId="0" fontId="1" fillId="3" borderId="28" xfId="0" applyFont="1" applyFill="1" applyBorder="1" applyAlignment="1">
      <alignment vertical="top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7" xfId="0" applyFont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65" fontId="1" fillId="3" borderId="8" xfId="0" applyNumberFormat="1" applyFont="1" applyFill="1" applyBorder="1" applyAlignment="1">
      <alignment horizontal="center" vertical="top" wrapText="1"/>
    </xf>
    <xf numFmtId="165" fontId="1" fillId="3" borderId="22" xfId="0" applyNumberFormat="1" applyFont="1" applyFill="1" applyBorder="1" applyAlignment="1">
      <alignment horizontal="center" vertical="top" wrapText="1"/>
    </xf>
    <xf numFmtId="165" fontId="1" fillId="3" borderId="23" xfId="0" applyNumberFormat="1" applyFont="1" applyFill="1" applyBorder="1" applyAlignment="1">
      <alignment horizontal="center" vertical="top" wrapText="1"/>
    </xf>
    <xf numFmtId="165" fontId="1" fillId="3" borderId="32" xfId="0" applyNumberFormat="1" applyFont="1" applyFill="1" applyBorder="1" applyAlignment="1">
      <alignment horizontal="center" vertical="top" wrapText="1"/>
    </xf>
    <xf numFmtId="165" fontId="1" fillId="3" borderId="33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5" fontId="1" fillId="3" borderId="27" xfId="0" applyNumberFormat="1" applyFont="1" applyFill="1" applyBorder="1" applyAlignment="1">
      <alignment horizontal="center" vertical="top" wrapText="1"/>
    </xf>
    <xf numFmtId="165" fontId="1" fillId="3" borderId="26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0" borderId="34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1"/>
          <c:h val="0.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'F1-F3 data'!$F$3:$F$4</c:f>
              <c:strCache>
                <c:ptCount val="1"/>
                <c:pt idx="0">
                  <c:v>LMP services (category 1)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data'!$F$40:$F$67</c:f>
              <c:numCache>
                <c:ptCount val="28"/>
                <c:pt idx="0">
                  <c:v>0.0341929772039845</c:v>
                </c:pt>
                <c:pt idx="1">
                  <c:v>0.0328942966840519</c:v>
                </c:pt>
                <c:pt idx="2">
                  <c:v>0.0811998109484616</c:v>
                </c:pt>
                <c:pt idx="3">
                  <c:v>0.121033223874969</c:v>
                </c:pt>
                <c:pt idx="4">
                  <c:v>0.0856116239491159</c:v>
                </c:pt>
                <c:pt idx="5">
                  <c:v>0.0534653230624499</c:v>
                </c:pt>
                <c:pt idx="6">
                  <c:v>0.0538360115931168</c:v>
                </c:pt>
                <c:pt idx="7">
                  <c:v>0.0460258757638655</c:v>
                </c:pt>
                <c:pt idx="8">
                  <c:v>0.261426989422796</c:v>
                </c:pt>
                <c:pt idx="9">
                  <c:v>0.133534650675402</c:v>
                </c:pt>
                <c:pt idx="10">
                  <c:v>0.0112880960126921</c:v>
                </c:pt>
                <c:pt idx="11">
                  <c:v>0.0876546478858431</c:v>
                </c:pt>
                <c:pt idx="12">
                  <c:v>0.108976121264886</c:v>
                </c:pt>
                <c:pt idx="13">
                  <c:v>0.0454338684546259</c:v>
                </c:pt>
                <c:pt idx="14">
                  <c:v>0.0880281039688291</c:v>
                </c:pt>
                <c:pt idx="15">
                  <c:v>0.0367533373064995</c:v>
                </c:pt>
                <c:pt idx="16">
                  <c:v>0.285997945390761</c:v>
                </c:pt>
                <c:pt idx="17">
                  <c:v>0.126893511183082</c:v>
                </c:pt>
                <c:pt idx="18">
                  <c:v>0.190030546466301</c:v>
                </c:pt>
                <c:pt idx="19">
                  <c:v>0.162812409568326</c:v>
                </c:pt>
                <c:pt idx="20">
                  <c:v>0.282635421120282</c:v>
                </c:pt>
                <c:pt idx="21">
                  <c:v>0.204489741448727</c:v>
                </c:pt>
                <c:pt idx="22">
                  <c:v>0.209611155875463</c:v>
                </c:pt>
                <c:pt idx="23">
                  <c:v>0.11491364270628</c:v>
                </c:pt>
                <c:pt idx="24">
                  <c:v>0.327820226453851</c:v>
                </c:pt>
                <c:pt idx="25">
                  <c:v>0.23479841818338</c:v>
                </c:pt>
                <c:pt idx="26">
                  <c:v>0.103504932765397</c:v>
                </c:pt>
                <c:pt idx="27">
                  <c:v>0.197136578119741</c:v>
                </c:pt>
              </c:numCache>
            </c:numRef>
          </c:val>
        </c:ser>
        <c:ser>
          <c:idx val="3"/>
          <c:order val="1"/>
          <c:tx>
            <c:strRef>
              <c:f>'F1-F3 data'!$G$3:$G$4</c:f>
              <c:strCache>
                <c:ptCount val="1"/>
                <c:pt idx="0">
                  <c:v>2 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data'!$G$40:$G$67</c:f>
            </c:numRef>
          </c:val>
        </c:ser>
        <c:ser>
          <c:idx val="4"/>
          <c:order val="2"/>
          <c:tx>
            <c:strRef>
              <c:f>'F1-F3 data'!$H$3:$H$4</c:f>
              <c:strCache>
                <c:ptCount val="1"/>
                <c:pt idx="0">
                  <c:v>3 Job rotation and job sharing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data'!$H$40:$H$67</c:f>
            </c:numRef>
          </c:val>
        </c:ser>
        <c:ser>
          <c:idx val="5"/>
          <c:order val="3"/>
          <c:tx>
            <c:strRef>
              <c:f>'F1-F3 data'!$I$3:$I$4</c:f>
              <c:strCache>
                <c:ptCount val="1"/>
                <c:pt idx="0">
                  <c:v>4 Employment incentives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data'!$I$40:$I$67</c:f>
            </c:numRef>
          </c:val>
        </c:ser>
        <c:ser>
          <c:idx val="6"/>
          <c:order val="4"/>
          <c:tx>
            <c:strRef>
              <c:f>'F1-F3 data'!$J$3:$J$4</c:f>
              <c:strCache>
                <c:ptCount val="1"/>
                <c:pt idx="0">
                  <c:v>5 Supported employment and rehabilitation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data'!$J$40:$J$67</c:f>
            </c:numRef>
          </c:val>
        </c:ser>
        <c:ser>
          <c:idx val="7"/>
          <c:order val="5"/>
          <c:tx>
            <c:strRef>
              <c:f>'F1-F3 data'!$K$3:$K$4</c:f>
              <c:strCache>
                <c:ptCount val="1"/>
                <c:pt idx="0">
                  <c:v>6 Direct job creation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data'!$K$40:$K$67</c:f>
            </c:numRef>
          </c:val>
        </c:ser>
        <c:ser>
          <c:idx val="8"/>
          <c:order val="6"/>
          <c:tx>
            <c:strRef>
              <c:f>'F1-F3 data'!$L$3:$L$4</c:f>
              <c:strCache>
                <c:ptCount val="1"/>
                <c:pt idx="0">
                  <c:v>7 Start-up incentives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data'!$L$40:$L$67</c:f>
            </c:numRef>
          </c:val>
        </c:ser>
        <c:ser>
          <c:idx val="1"/>
          <c:order val="7"/>
          <c:tx>
            <c:strRef>
              <c:f>'F1-F3 data'!$M$3:$M$4</c:f>
              <c:strCache>
                <c:ptCount val="1"/>
                <c:pt idx="0">
                  <c:v>LMP measures (categories 2-7)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data'!$M$40:$M$67</c:f>
              <c:numCache>
                <c:ptCount val="28"/>
                <c:pt idx="0">
                  <c:v>0.0597212667847404</c:v>
                </c:pt>
                <c:pt idx="1">
                  <c:v>0.035006129199582</c:v>
                </c:pt>
                <c:pt idx="2">
                  <c:v>0.139669161304459</c:v>
                </c:pt>
                <c:pt idx="3">
                  <c:v>0.104436126857083</c:v>
                </c:pt>
                <c:pt idx="4">
                  <c:v>0.0928944241882409</c:v>
                </c:pt>
                <c:pt idx="5">
                  <c:v>0.262326357824333</c:v>
                </c:pt>
                <c:pt idx="6">
                  <c:v>0.0782559911125215</c:v>
                </c:pt>
                <c:pt idx="7">
                  <c:v>0.0657396898734911</c:v>
                </c:pt>
                <c:pt idx="8">
                  <c:v>0.0465456115089434</c:v>
                </c:pt>
                <c:pt idx="9">
                  <c:v>0.050823409239006</c:v>
                </c:pt>
                <c:pt idx="10">
                  <c:v>0.14032286832931</c:v>
                </c:pt>
                <c:pt idx="11">
                  <c:v>0.208474025396341</c:v>
                </c:pt>
                <c:pt idx="12">
                  <c:v>0.149611400625866</c:v>
                </c:pt>
                <c:pt idx="13">
                  <c:v>0.331938669831556</c:v>
                </c:pt>
                <c:pt idx="14">
                  <c:v>0.469030953533567</c:v>
                </c:pt>
                <c:pt idx="15">
                  <c:v>0.358197634316318</c:v>
                </c:pt>
                <c:pt idx="16">
                  <c:v>0.643347570553148</c:v>
                </c:pt>
                <c:pt idx="17">
                  <c:v>0.407507236539003</c:v>
                </c:pt>
                <c:pt idx="18">
                  <c:v>0.454803986863451</c:v>
                </c:pt>
                <c:pt idx="19">
                  <c:v>0.516043767333942</c:v>
                </c:pt>
                <c:pt idx="20">
                  <c:v>0.528642514624569</c:v>
                </c:pt>
                <c:pt idx="21">
                  <c:v>0.602842311479894</c:v>
                </c:pt>
                <c:pt idx="22">
                  <c:v>0.540396280751506</c:v>
                </c:pt>
                <c:pt idx="23">
                  <c:v>0.673618510253612</c:v>
                </c:pt>
                <c:pt idx="24">
                  <c:v>0.713857921773234</c:v>
                </c:pt>
                <c:pt idx="25">
                  <c:v>0.978569399578946</c:v>
                </c:pt>
                <c:pt idx="26">
                  <c:v>0.528463760562682</c:v>
                </c:pt>
                <c:pt idx="27">
                  <c:v>1.08301731021597</c:v>
                </c:pt>
              </c:numCache>
            </c:numRef>
          </c:val>
        </c:ser>
        <c:ser>
          <c:idx val="9"/>
          <c:order val="8"/>
          <c:tx>
            <c:strRef>
              <c:f>'F1-F3 data'!$N$3:$N$4</c:f>
              <c:strCache>
                <c:ptCount val="1"/>
                <c:pt idx="0">
                  <c:v>8 Out-of-work income maintenance and support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data'!$N$40:$N$67</c:f>
            </c:numRef>
          </c:val>
        </c:ser>
        <c:ser>
          <c:idx val="10"/>
          <c:order val="9"/>
          <c:tx>
            <c:strRef>
              <c:f>'F1-F3 data'!$O$3:$O$4</c:f>
              <c:strCache>
                <c:ptCount val="1"/>
                <c:pt idx="0">
                  <c:v>9 Early retirement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data'!$O$40:$O$67</c:f>
            </c:numRef>
          </c:val>
        </c:ser>
        <c:ser>
          <c:idx val="2"/>
          <c:order val="10"/>
          <c:tx>
            <c:strRef>
              <c:f>'F1-F3 data'!$P$3:$P$4</c:f>
              <c:strCache>
                <c:ptCount val="1"/>
                <c:pt idx="0">
                  <c:v>LMP supports (categories 8-9)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'F1-F3 data'!$E$40:$E$67</c:f>
              <c:strCache>
                <c:ptCount val="28"/>
                <c:pt idx="0">
                  <c:v>RO</c:v>
                </c:pt>
                <c:pt idx="1">
                  <c:v>EE</c:v>
                </c:pt>
                <c:pt idx="2">
                  <c:v>LT</c:v>
                </c:pt>
                <c:pt idx="3">
                  <c:v>CZ</c:v>
                </c:pt>
                <c:pt idx="4">
                  <c:v>SI</c:v>
                </c:pt>
                <c:pt idx="5">
                  <c:v>BG</c:v>
                </c:pt>
                <c:pt idx="6">
                  <c:v>LV</c:v>
                </c:pt>
                <c:pt idx="7">
                  <c:v>CY</c:v>
                </c:pt>
                <c:pt idx="8">
                  <c:v>UK</c:v>
                </c:pt>
                <c:pt idx="9">
                  <c:v>MT</c:v>
                </c:pt>
                <c:pt idx="10">
                  <c:v>EL</c:v>
                </c:pt>
                <c:pt idx="11">
                  <c:v>HU</c:v>
                </c:pt>
                <c:pt idx="12">
                  <c:v>SK</c:v>
                </c:pt>
                <c:pt idx="13">
                  <c:v>LU</c:v>
                </c:pt>
                <c:pt idx="14">
                  <c:v>PL</c:v>
                </c:pt>
                <c:pt idx="15">
                  <c:v>IT</c:v>
                </c:pt>
                <c:pt idx="16">
                  <c:v>SE</c:v>
                </c:pt>
                <c:pt idx="17">
                  <c:v>PT</c:v>
                </c:pt>
                <c:pt idx="18">
                  <c:v>EU-27</c:v>
                </c:pt>
                <c:pt idx="19">
                  <c:v>AT</c:v>
                </c:pt>
                <c:pt idx="20">
                  <c:v>DE</c:v>
                </c:pt>
                <c:pt idx="21">
                  <c:v>FR</c:v>
                </c:pt>
                <c:pt idx="22">
                  <c:v>IE</c:v>
                </c:pt>
                <c:pt idx="23">
                  <c:v>FI</c:v>
                </c:pt>
                <c:pt idx="24">
                  <c:v>NL</c:v>
                </c:pt>
                <c:pt idx="25">
                  <c:v>DK</c:v>
                </c:pt>
                <c:pt idx="26">
                  <c:v>ES</c:v>
                </c:pt>
                <c:pt idx="27">
                  <c:v>BE</c:v>
                </c:pt>
              </c:strCache>
            </c:strRef>
          </c:cat>
          <c:val>
            <c:numRef>
              <c:f>'F1-F3 data'!$P$40:$P$67</c:f>
              <c:numCache>
                <c:ptCount val="28"/>
                <c:pt idx="0">
                  <c:v>0.173530933935996</c:v>
                </c:pt>
                <c:pt idx="1">
                  <c:v>0.205663433970793</c:v>
                </c:pt>
                <c:pt idx="2">
                  <c:v>0.154096919950767</c:v>
                </c:pt>
                <c:pt idx="3">
                  <c:v>0.196943230853534</c:v>
                </c:pt>
                <c:pt idx="4">
                  <c:v>0.268110848408796</c:v>
                </c:pt>
                <c:pt idx="5">
                  <c:v>0.155866753793035</c:v>
                </c:pt>
                <c:pt idx="6">
                  <c:v>0.346966634256391</c:v>
                </c:pt>
                <c:pt idx="7">
                  <c:v>0.37570008928675</c:v>
                </c:pt>
                <c:pt idx="8">
                  <c:v>0.197322402993457</c:v>
                </c:pt>
                <c:pt idx="9">
                  <c:v>0.326931865764957</c:v>
                </c:pt>
                <c:pt idx="10">
                  <c:v>0.461631989121076</c:v>
                </c:pt>
                <c:pt idx="11">
                  <c:v>0.370273138616553</c:v>
                </c:pt>
                <c:pt idx="12">
                  <c:v>0.431318939065201</c:v>
                </c:pt>
                <c:pt idx="13">
                  <c:v>0.52505126950524</c:v>
                </c:pt>
                <c:pt idx="14">
                  <c:v>0.349567498285679</c:v>
                </c:pt>
                <c:pt idx="15">
                  <c:v>0.809569508573263</c:v>
                </c:pt>
                <c:pt idx="16">
                  <c:v>0.448400031876632</c:v>
                </c:pt>
                <c:pt idx="17">
                  <c:v>0.989180861608047</c:v>
                </c:pt>
                <c:pt idx="18">
                  <c:v>0.958858061346629</c:v>
                </c:pt>
                <c:pt idx="19">
                  <c:v>1.16067500822904</c:v>
                </c:pt>
                <c:pt idx="20">
                  <c:v>1.09676076608703</c:v>
                </c:pt>
                <c:pt idx="21">
                  <c:v>1.16962609002464</c:v>
                </c:pt>
                <c:pt idx="22">
                  <c:v>1.32505853710586</c:v>
                </c:pt>
                <c:pt idx="23">
                  <c:v>1.35445342031393</c:v>
                </c:pt>
                <c:pt idx="24">
                  <c:v>1.26466101566918</c:v>
                </c:pt>
                <c:pt idx="25">
                  <c:v>1.2158811186786</c:v>
                </c:pt>
                <c:pt idx="26">
                  <c:v>1.88519439899973</c:v>
                </c:pt>
                <c:pt idx="27">
                  <c:v>2.03867818879179</c:v>
                </c:pt>
              </c:numCache>
            </c:numRef>
          </c:val>
        </c:ser>
        <c:overlap val="100"/>
        <c:gapWidth val="50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25"/>
          <c:y val="0.10225"/>
          <c:w val="0.2665"/>
          <c:h val="0.18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215"/>
          <c:w val="0.957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'F1-F3 data'!$U$40</c:f>
                  <c:strCache>
                    <c:ptCount val="1"/>
                    <c:pt idx="0">
                      <c:v>EU-27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'F1-F3 data'!$U$41</c:f>
                  <c:strCache>
                    <c:ptCount val="1"/>
                    <c:pt idx="0">
                      <c:v>BE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'F1-F3 data'!$U$42</c:f>
                  <c:strCache>
                    <c:ptCount val="1"/>
                    <c:pt idx="0">
                      <c:v>BG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'F1-F3 data'!$U$43</c:f>
                  <c:strCache>
                    <c:ptCount val="1"/>
                    <c:pt idx="0">
                      <c:v>CZ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'F1-F3 data'!$U$44</c:f>
                  <c:strCache>
                    <c:ptCount val="1"/>
                    <c:pt idx="0">
                      <c:v>DK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'F1-F3 data'!$U$45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'F1-F3 data'!$U$46</c:f>
                  <c:strCache>
                    <c:ptCount val="1"/>
                    <c:pt idx="0">
                      <c:v>EE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'F1-F3 data'!$U$47</c:f>
                  <c:strCache>
                    <c:ptCount val="1"/>
                    <c:pt idx="0">
                      <c:v>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'F1-F3 data'!$U$48</c:f>
                  <c:strCache>
                    <c:ptCount val="1"/>
                    <c:pt idx="0">
                      <c:v>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'F1-F3 data'!$U$49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'F1-F3 data'!$U$50</c:f>
                  <c:strCache>
                    <c:ptCount val="1"/>
                    <c:pt idx="0">
                      <c:v>FR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'F1-F3 data'!$U$51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'F1-F3 data'!$U$52</c:f>
                  <c:strCache>
                    <c:ptCount val="1"/>
                    <c:pt idx="0">
                      <c:v>CY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'F1-F3 data'!$U$53</c:f>
                  <c:strCache>
                    <c:ptCount val="1"/>
                    <c:pt idx="0">
                      <c:v>LV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'F1-F3 data'!$U$54</c:f>
                  <c:strCache>
                    <c:ptCount val="1"/>
                    <c:pt idx="0">
                      <c:v>LT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'F1-F3 data'!$U$55</c:f>
                  <c:strCache>
                    <c:ptCount val="1"/>
                    <c:pt idx="0">
                      <c:v>LU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'F1-F3 data'!$U$56</c:f>
                  <c:strCache>
                    <c:ptCount val="1"/>
                    <c:pt idx="0">
                      <c:v>HU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'F1-F3 data'!$U$57</c:f>
                  <c:strCache>
                    <c:ptCount val="1"/>
                    <c:pt idx="0">
                      <c:v>MT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'F1-F3 data'!$U$58</c:f>
                  <c:strCache>
                    <c:ptCount val="1"/>
                    <c:pt idx="0">
                      <c:v>NL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'F1-F3 data'!$U$59</c:f>
                  <c:strCache>
                    <c:ptCount val="1"/>
                    <c:pt idx="0">
                      <c:v>AT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'F1-F3 data'!$U$60</c:f>
                  <c:strCache>
                    <c:ptCount val="1"/>
                    <c:pt idx="0">
                      <c:v>PL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'F1-F3 data'!$U$61</c:f>
                  <c:strCache>
                    <c:ptCount val="1"/>
                    <c:pt idx="0">
                      <c:v>PT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'F1-F3 data'!$U$62</c:f>
                  <c:strCache>
                    <c:ptCount val="1"/>
                    <c:pt idx="0">
                      <c:v>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'F1-F3 data'!$U$63</c:f>
                  <c:strCache>
                    <c:ptCount val="1"/>
                    <c:pt idx="0">
                      <c:v>SI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'F1-F3 data'!$U$64</c:f>
                  <c:strCache>
                    <c:ptCount val="1"/>
                    <c:pt idx="0">
                      <c:v>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'F1-F3 data'!$U$65</c:f>
                  <c:strCache>
                    <c:ptCount val="1"/>
                    <c:pt idx="0">
                      <c:v>FI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'F1-F3 data'!$U$66</c:f>
                  <c:strCache>
                    <c:ptCount val="1"/>
                    <c:pt idx="0">
                      <c:v>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'F1-F3 data'!$U$67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'F1-F3 data'!$W$40:$W$67</c:f>
              <c:numCache>
                <c:ptCount val="28"/>
                <c:pt idx="0">
                  <c:v>7</c:v>
                </c:pt>
                <c:pt idx="1">
                  <c:v>7</c:v>
                </c:pt>
                <c:pt idx="2">
                  <c:v>5.6</c:v>
                </c:pt>
                <c:pt idx="3">
                  <c:v>4.4</c:v>
                </c:pt>
                <c:pt idx="4">
                  <c:v>3.3</c:v>
                </c:pt>
                <c:pt idx="5">
                  <c:v>7.3</c:v>
                </c:pt>
                <c:pt idx="6">
                  <c:v>5.5</c:v>
                </c:pt>
                <c:pt idx="7">
                  <c:v>6.3</c:v>
                </c:pt>
                <c:pt idx="8">
                  <c:v>7.7</c:v>
                </c:pt>
                <c:pt idx="9">
                  <c:v>11.3</c:v>
                </c:pt>
                <c:pt idx="10">
                  <c:v>7.8</c:v>
                </c:pt>
                <c:pt idx="11">
                  <c:v>6.7</c:v>
                </c:pt>
                <c:pt idx="12">
                  <c:v>3.6</c:v>
                </c:pt>
                <c:pt idx="13">
                  <c:v>7.5</c:v>
                </c:pt>
                <c:pt idx="14">
                  <c:v>5.8</c:v>
                </c:pt>
                <c:pt idx="15">
                  <c:v>4.9</c:v>
                </c:pt>
                <c:pt idx="16">
                  <c:v>7.8</c:v>
                </c:pt>
                <c:pt idx="17">
                  <c:v>5.9</c:v>
                </c:pt>
                <c:pt idx="18">
                  <c:v>2.8</c:v>
                </c:pt>
                <c:pt idx="19">
                  <c:v>3.8</c:v>
                </c:pt>
                <c:pt idx="20">
                  <c:v>7.1</c:v>
                </c:pt>
                <c:pt idx="21">
                  <c:v>7.7</c:v>
                </c:pt>
                <c:pt idx="22">
                  <c:v>5.8</c:v>
                </c:pt>
                <c:pt idx="23">
                  <c:v>4.4</c:v>
                </c:pt>
                <c:pt idx="24">
                  <c:v>9.5</c:v>
                </c:pt>
                <c:pt idx="25">
                  <c:v>6.4</c:v>
                </c:pt>
                <c:pt idx="26">
                  <c:v>6.2</c:v>
                </c:pt>
                <c:pt idx="27">
                  <c:v>5.6</c:v>
                </c:pt>
              </c:numCache>
            </c:numRef>
          </c:xVal>
          <c:yVal>
            <c:numRef>
              <c:f>'F1-F3 data'!$V$40:$V$67</c:f>
              <c:numCache>
                <c:ptCount val="28"/>
                <c:pt idx="0">
                  <c:v>1.60369259467638</c:v>
                </c:pt>
                <c:pt idx="1">
                  <c:v>3.31883207712751</c:v>
                </c:pt>
                <c:pt idx="2">
                  <c:v>0.471658434679818</c:v>
                </c:pt>
                <c:pt idx="3">
                  <c:v>0.422412581585586</c:v>
                </c:pt>
                <c:pt idx="4">
                  <c:v>2.42924893644092</c:v>
                </c:pt>
                <c:pt idx="5">
                  <c:v>1.90803870183188</c:v>
                </c:pt>
                <c:pt idx="6">
                  <c:v>0.273563859854427</c:v>
                </c:pt>
                <c:pt idx="7">
                  <c:v>2.07506597373283</c:v>
                </c:pt>
                <c:pt idx="8">
                  <c:v>0.613242953463078</c:v>
                </c:pt>
                <c:pt idx="9">
                  <c:v>2.5171630923278</c:v>
                </c:pt>
                <c:pt idx="10">
                  <c:v>1.97695814295326</c:v>
                </c:pt>
                <c:pt idx="11">
                  <c:v>1.20452048019608</c:v>
                </c:pt>
                <c:pt idx="12">
                  <c:v>0.487465654924106</c:v>
                </c:pt>
                <c:pt idx="13">
                  <c:v>0.479058636962031</c:v>
                </c:pt>
                <c:pt idx="14">
                  <c:v>0.374965892203687</c:v>
                </c:pt>
                <c:pt idx="15">
                  <c:v>0.902423807791422</c:v>
                </c:pt>
                <c:pt idx="16">
                  <c:v>0.666401811898737</c:v>
                </c:pt>
                <c:pt idx="17">
                  <c:v>0.511289925679364</c:v>
                </c:pt>
                <c:pt idx="18">
                  <c:v>2.30633916389627</c:v>
                </c:pt>
                <c:pt idx="19">
                  <c:v>1.83953118513131</c:v>
                </c:pt>
                <c:pt idx="20">
                  <c:v>0.906626555788076</c:v>
                </c:pt>
                <c:pt idx="21">
                  <c:v>1.52358160933013</c:v>
                </c:pt>
                <c:pt idx="22">
                  <c:v>0.267445177924721</c:v>
                </c:pt>
                <c:pt idx="23">
                  <c:v>0.446616896546153</c:v>
                </c:pt>
                <c:pt idx="24">
                  <c:v>0.689906460955953</c:v>
                </c:pt>
                <c:pt idx="25">
                  <c:v>2.14298557327383</c:v>
                </c:pt>
                <c:pt idx="26">
                  <c:v>1.37774554782054</c:v>
                </c:pt>
                <c:pt idx="27">
                  <c:v>0.505295003925195</c:v>
                </c:pt>
              </c:numCache>
            </c:numRef>
          </c:yVal>
          <c:smooth val="0"/>
        </c:ser>
        <c:axId val="35357584"/>
        <c:axId val="49782801"/>
      </c:scatterChart>
      <c:val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Unemployment rate (%)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crossBetween val="midCat"/>
        <c:dispUnits/>
      </c:valAx>
      <c:valAx>
        <c:axId val="4978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LMP expenditure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"/>
          <c:w val="1"/>
          <c:h val="0.93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'F2 data'!$C$37</c:f>
              <c:strCache>
                <c:ptCount val="1"/>
                <c:pt idx="0">
                  <c:v>LMP supports (categories 8-9)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 data'!$B$38:$B$65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data'!$C$38:$C$65</c:f>
              <c:numCache>
                <c:ptCount val="28"/>
                <c:pt idx="0">
                  <c:v>59.7906397104815</c:v>
                </c:pt>
                <c:pt idx="1">
                  <c:v>61.4275787811566</c:v>
                </c:pt>
                <c:pt idx="2">
                  <c:v>33.0465316280931</c:v>
                </c:pt>
                <c:pt idx="3">
                  <c:v>46.6234291872366</c:v>
                </c:pt>
                <c:pt idx="4">
                  <c:v>50.0517299993132</c:v>
                </c:pt>
                <c:pt idx="5">
                  <c:v>57.481054500312</c:v>
                </c:pt>
                <c:pt idx="6">
                  <c:v>75.17931428524</c:v>
                </c:pt>
                <c:pt idx="7">
                  <c:v>63.8562124712698</c:v>
                </c:pt>
                <c:pt idx="8">
                  <c:v>75.2771779136097</c:v>
                </c:pt>
                <c:pt idx="9">
                  <c:v>74.8936135582835</c:v>
                </c:pt>
                <c:pt idx="10">
                  <c:v>59.162916230356</c:v>
                </c:pt>
                <c:pt idx="11">
                  <c:v>67.2109376207099</c:v>
                </c:pt>
                <c:pt idx="12">
                  <c:v>77.0721148231956</c:v>
                </c:pt>
                <c:pt idx="13">
                  <c:v>72.4267568698257</c:v>
                </c:pt>
                <c:pt idx="14">
                  <c:v>41.0962498602563</c:v>
                </c:pt>
                <c:pt idx="15">
                  <c:v>58.1823379405562</c:v>
                </c:pt>
                <c:pt idx="16">
                  <c:v>55.5630449985658</c:v>
                </c:pt>
                <c:pt idx="17">
                  <c:v>63.9425596603636</c:v>
                </c:pt>
                <c:pt idx="18">
                  <c:v>54.8341300128945</c:v>
                </c:pt>
                <c:pt idx="19">
                  <c:v>63.0962398251591</c:v>
                </c:pt>
                <c:pt idx="20">
                  <c:v>38.5569445384071</c:v>
                </c:pt>
                <c:pt idx="21">
                  <c:v>64.9247047582148</c:v>
                </c:pt>
                <c:pt idx="22">
                  <c:v>64.8846747892537</c:v>
                </c:pt>
                <c:pt idx="23">
                  <c:v>60.0315058570763</c:v>
                </c:pt>
                <c:pt idx="24">
                  <c:v>62.5184664117442</c:v>
                </c:pt>
                <c:pt idx="25">
                  <c:v>63.2040381982014</c:v>
                </c:pt>
                <c:pt idx="26">
                  <c:v>32.5459249413622</c:v>
                </c:pt>
                <c:pt idx="27">
                  <c:v>39.0509309335401</c:v>
                </c:pt>
              </c:numCache>
            </c:numRef>
          </c:val>
        </c:ser>
        <c:ser>
          <c:idx val="3"/>
          <c:order val="1"/>
          <c:tx>
            <c:strRef>
              <c:f>'F2 data'!$D$37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data'!$D$38:$D$66</c:f>
            </c:numRef>
          </c:val>
        </c:ser>
        <c:ser>
          <c:idx val="4"/>
          <c:order val="2"/>
          <c:tx>
            <c:strRef>
              <c:f>'F2 data'!$E$37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data'!$E$38:$E$66</c:f>
            </c:numRef>
          </c:val>
        </c:ser>
        <c:ser>
          <c:idx val="5"/>
          <c:order val="3"/>
          <c:tx>
            <c:strRef>
              <c:f>'F2 data'!$F$37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data'!$F$38:$F$66</c:f>
            </c:numRef>
          </c:val>
        </c:ser>
        <c:ser>
          <c:idx val="6"/>
          <c:order val="4"/>
          <c:tx>
            <c:strRef>
              <c:f>'F2 data'!$G$37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data'!$G$38:$G$66</c:f>
            </c:numRef>
          </c:val>
        </c:ser>
        <c:ser>
          <c:idx val="7"/>
          <c:order val="5"/>
          <c:tx>
            <c:strRef>
              <c:f>'F2 data'!$H$37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data'!$H$38:$H$66</c:f>
            </c:numRef>
          </c:val>
        </c:ser>
        <c:ser>
          <c:idx val="8"/>
          <c:order val="6"/>
          <c:tx>
            <c:strRef>
              <c:f>'F2 data'!$I$37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data'!$I$38:$I$66</c:f>
            </c:numRef>
          </c:val>
        </c:ser>
        <c:ser>
          <c:idx val="1"/>
          <c:order val="7"/>
          <c:tx>
            <c:strRef>
              <c:f>'F2 data'!$J$37</c:f>
              <c:strCache>
                <c:ptCount val="1"/>
                <c:pt idx="0">
                  <c:v>LMP measures (categories 2-7)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 data'!$B$38:$B$65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data'!$J$38:$J$65</c:f>
              <c:numCache>
                <c:ptCount val="28"/>
                <c:pt idx="0">
                  <c:v>28.3597984035855</c:v>
                </c:pt>
                <c:pt idx="1">
                  <c:v>32.6324829050507</c:v>
                </c:pt>
                <c:pt idx="2">
                  <c:v>55.6178663490693</c:v>
                </c:pt>
                <c:pt idx="3">
                  <c:v>24.7237254309678</c:v>
                </c:pt>
                <c:pt idx="4">
                  <c:v>40.2827962544111</c:v>
                </c:pt>
                <c:pt idx="5">
                  <c:v>27.7060687562065</c:v>
                </c:pt>
                <c:pt idx="6">
                  <c:v>12.7963281473693</c:v>
                </c:pt>
                <c:pt idx="7">
                  <c:v>26.042366247247</c:v>
                </c:pt>
                <c:pt idx="8">
                  <c:v>22.8821004035815</c:v>
                </c:pt>
                <c:pt idx="9">
                  <c:v>20.9944187634649</c:v>
                </c:pt>
                <c:pt idx="10">
                  <c:v>30.4934281804947</c:v>
                </c:pt>
                <c:pt idx="11">
                  <c:v>29.7377786601028</c:v>
                </c:pt>
                <c:pt idx="12">
                  <c:v>13.4860146985588</c:v>
                </c:pt>
                <c:pt idx="13">
                  <c:v>16.3353679643029</c:v>
                </c:pt>
                <c:pt idx="14">
                  <c:v>37.2484975856388</c:v>
                </c:pt>
                <c:pt idx="15">
                  <c:v>36.7830133652987</c:v>
                </c:pt>
                <c:pt idx="16">
                  <c:v>31.2835321984418</c:v>
                </c:pt>
                <c:pt idx="17">
                  <c:v>9.94023286718892</c:v>
                </c:pt>
                <c:pt idx="18">
                  <c:v>30.9519923586287</c:v>
                </c:pt>
                <c:pt idx="19">
                  <c:v>28.0530045646987</c:v>
                </c:pt>
                <c:pt idx="20">
                  <c:v>51.7336438624243</c:v>
                </c:pt>
                <c:pt idx="21">
                  <c:v>26.7466628662032</c:v>
                </c:pt>
                <c:pt idx="22">
                  <c:v>22.3302836297727</c:v>
                </c:pt>
                <c:pt idx="23">
                  <c:v>20.7995767528337</c:v>
                </c:pt>
                <c:pt idx="24">
                  <c:v>21.6857514884787</c:v>
                </c:pt>
                <c:pt idx="25">
                  <c:v>31.4336465282185</c:v>
                </c:pt>
                <c:pt idx="26">
                  <c:v>46.6956740721001</c:v>
                </c:pt>
                <c:pt idx="27">
                  <c:v>9.21157168532664</c:v>
                </c:pt>
              </c:numCache>
            </c:numRef>
          </c:val>
        </c:ser>
        <c:ser>
          <c:idx val="9"/>
          <c:order val="8"/>
          <c:tx>
            <c:strRef>
              <c:f>'F2 data'!$K$37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data'!$K$38:$K$66</c:f>
            </c:numRef>
          </c:val>
        </c:ser>
        <c:ser>
          <c:idx val="10"/>
          <c:order val="9"/>
          <c:tx>
            <c:strRef>
              <c:f>'F2 data'!$L$37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 data'!$B$38:$B$66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data'!$L$38:$L$66</c:f>
            </c:numRef>
          </c:val>
        </c:ser>
        <c:ser>
          <c:idx val="2"/>
          <c:order val="10"/>
          <c:tx>
            <c:strRef>
              <c:f>'F2 data'!$M$37</c:f>
              <c:strCache>
                <c:ptCount val="1"/>
                <c:pt idx="0">
                  <c:v>LMP services (category 1)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 data'!$B$38:$B$65</c:f>
              <c:strCache>
                <c:ptCount val="28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</c:strCache>
            </c:strRef>
          </c:cat>
          <c:val>
            <c:numRef>
              <c:f>'F2 data'!$M$38:$M$65</c:f>
              <c:numCache>
                <c:ptCount val="28"/>
                <c:pt idx="0">
                  <c:v>11.8495618859329</c:v>
                </c:pt>
                <c:pt idx="1">
                  <c:v>5.93993831379278</c:v>
                </c:pt>
                <c:pt idx="2">
                  <c:v>11.3356020228376</c:v>
                </c:pt>
                <c:pt idx="3">
                  <c:v>28.6528453817955</c:v>
                </c:pt>
                <c:pt idx="4">
                  <c:v>9.66547374627572</c:v>
                </c:pt>
                <c:pt idx="5">
                  <c:v>14.8128767434816</c:v>
                </c:pt>
                <c:pt idx="6">
                  <c:v>12.0243575673907</c:v>
                </c:pt>
                <c:pt idx="7">
                  <c:v>10.1014212814831</c:v>
                </c:pt>
                <c:pt idx="8">
                  <c:v>1.84072168280882</c:v>
                </c:pt>
                <c:pt idx="9">
                  <c:v>4.11196767825156</c:v>
                </c:pt>
                <c:pt idx="10">
                  <c:v>10.3436555891493</c:v>
                </c:pt>
                <c:pt idx="11">
                  <c:v>3.05128371918729</c:v>
                </c:pt>
                <c:pt idx="12">
                  <c:v>9.44187047824555</c:v>
                </c:pt>
                <c:pt idx="13">
                  <c:v>11.2378751658711</c:v>
                </c:pt>
                <c:pt idx="14">
                  <c:v>21.655252554105</c:v>
                </c:pt>
                <c:pt idx="15">
                  <c:v>5.03464869414516</c:v>
                </c:pt>
                <c:pt idx="16">
                  <c:v>13.1534228029924</c:v>
                </c:pt>
                <c:pt idx="17">
                  <c:v>26.1172074724474</c:v>
                </c:pt>
                <c:pt idx="18">
                  <c:v>14.2138776284768</c:v>
                </c:pt>
                <c:pt idx="19">
                  <c:v>8.85075561014224</c:v>
                </c:pt>
                <c:pt idx="20">
                  <c:v>9.70941159916848</c:v>
                </c:pt>
                <c:pt idx="21">
                  <c:v>8.32863237558199</c:v>
                </c:pt>
                <c:pt idx="22">
                  <c:v>12.7850415809736</c:v>
                </c:pt>
                <c:pt idx="23">
                  <c:v>19.16891739009</c:v>
                </c:pt>
                <c:pt idx="24">
                  <c:v>15.795782099777</c:v>
                </c:pt>
                <c:pt idx="25">
                  <c:v>5.36231527358009</c:v>
                </c:pt>
                <c:pt idx="26">
                  <c:v>20.7584009865379</c:v>
                </c:pt>
                <c:pt idx="27">
                  <c:v>51.7374973811334</c:v>
                </c:pt>
              </c:numCache>
            </c:numRef>
          </c:val>
        </c:ser>
        <c:overlap val="100"/>
        <c:gapWidth val="50"/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75"/>
          <c:y val="0"/>
          <c:w val="0.7595"/>
          <c:h val="0.0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65"/>
          <c:w val="0.978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'F4 data'!$E$68:$E$95</c:f>
              <c:strCache>
                <c:ptCount val="28"/>
                <c:pt idx="0">
                  <c:v>SE</c:v>
                </c:pt>
                <c:pt idx="1">
                  <c:v>DK</c:v>
                </c:pt>
                <c:pt idx="2">
                  <c:v>DE</c:v>
                </c:pt>
                <c:pt idx="3">
                  <c:v>CY</c:v>
                </c:pt>
                <c:pt idx="4">
                  <c:v>RO</c:v>
                </c:pt>
                <c:pt idx="5">
                  <c:v>SI</c:v>
                </c:pt>
                <c:pt idx="6">
                  <c:v>NL</c:v>
                </c:pt>
                <c:pt idx="7">
                  <c:v>PT</c:v>
                </c:pt>
                <c:pt idx="8">
                  <c:v>BG</c:v>
                </c:pt>
                <c:pt idx="9">
                  <c:v>FR</c:v>
                </c:pt>
                <c:pt idx="10">
                  <c:v>FI</c:v>
                </c:pt>
                <c:pt idx="11">
                  <c:v>PL</c:v>
                </c:pt>
                <c:pt idx="12">
                  <c:v>EU-27</c:v>
                </c:pt>
                <c:pt idx="13">
                  <c:v>UK</c:v>
                </c:pt>
                <c:pt idx="14">
                  <c:v>IT</c:v>
                </c:pt>
                <c:pt idx="15">
                  <c:v>AT</c:v>
                </c:pt>
                <c:pt idx="16">
                  <c:v>CZ</c:v>
                </c:pt>
                <c:pt idx="17">
                  <c:v>MT</c:v>
                </c:pt>
                <c:pt idx="18">
                  <c:v>BE</c:v>
                </c:pt>
                <c:pt idx="19">
                  <c:v>LU</c:v>
                </c:pt>
                <c:pt idx="20">
                  <c:v>HU</c:v>
                </c:pt>
                <c:pt idx="21">
                  <c:v>LV</c:v>
                </c:pt>
                <c:pt idx="22">
                  <c:v>ES</c:v>
                </c:pt>
                <c:pt idx="23">
                  <c:v>SK</c:v>
                </c:pt>
                <c:pt idx="24">
                  <c:v>LT</c:v>
                </c:pt>
                <c:pt idx="25">
                  <c:v>IE</c:v>
                </c:pt>
                <c:pt idx="26">
                  <c:v>EL</c:v>
                </c:pt>
                <c:pt idx="27">
                  <c:v>EE</c:v>
                </c:pt>
              </c:strCache>
            </c:strRef>
          </c:cat>
          <c:val>
            <c:numRef>
              <c:f>'F4 data'!$F$68:$F$95</c:f>
              <c:numCache>
                <c:ptCount val="28"/>
                <c:pt idx="0">
                  <c:v>-36.662869144937574</c:v>
                </c:pt>
                <c:pt idx="1">
                  <c:v>-32.4088621256538</c:v>
                </c:pt>
                <c:pt idx="2">
                  <c:v>-30.37933518976448</c:v>
                </c:pt>
                <c:pt idx="3">
                  <c:v>-28.272233881195202</c:v>
                </c:pt>
                <c:pt idx="4">
                  <c:v>-26.586615956529712</c:v>
                </c:pt>
                <c:pt idx="5">
                  <c:v>-24.660792102526187</c:v>
                </c:pt>
                <c:pt idx="6">
                  <c:v>-23.658068121164273</c:v>
                </c:pt>
                <c:pt idx="7">
                  <c:v>-18.674757304750475</c:v>
                </c:pt>
                <c:pt idx="8">
                  <c:v>-18.136754537201465</c:v>
                </c:pt>
                <c:pt idx="9">
                  <c:v>-15.93031532384909</c:v>
                </c:pt>
                <c:pt idx="10">
                  <c:v>-15.588195475197109</c:v>
                </c:pt>
                <c:pt idx="11">
                  <c:v>-15.206348326049879</c:v>
                </c:pt>
                <c:pt idx="12">
                  <c:v>-14.351886334648611</c:v>
                </c:pt>
                <c:pt idx="13">
                  <c:v>-13.623410281411225</c:v>
                </c:pt>
                <c:pt idx="14">
                  <c:v>-8.366427221424212</c:v>
                </c:pt>
                <c:pt idx="15">
                  <c:v>-7.994910826540461</c:v>
                </c:pt>
                <c:pt idx="16">
                  <c:v>-3.056518975323205</c:v>
                </c:pt>
                <c:pt idx="17">
                  <c:v>-2.216850168082528</c:v>
                </c:pt>
                <c:pt idx="18">
                  <c:v>-1.92141403156032</c:v>
                </c:pt>
                <c:pt idx="19">
                  <c:v>-1.685108196956488</c:v>
                </c:pt>
                <c:pt idx="20">
                  <c:v>0.6806128403652933</c:v>
                </c:pt>
                <c:pt idx="21">
                  <c:v>17.34242842895363</c:v>
                </c:pt>
                <c:pt idx="22">
                  <c:v>31.226939260162812</c:v>
                </c:pt>
                <c:pt idx="23">
                  <c:v>38.32367420961057</c:v>
                </c:pt>
                <c:pt idx="24">
                  <c:v>40.50101814079808</c:v>
                </c:pt>
                <c:pt idx="25">
                  <c:v>41.263500989992394</c:v>
                </c:pt>
                <c:pt idx="26">
                  <c:v>42.7795587142101</c:v>
                </c:pt>
                <c:pt idx="27">
                  <c:v>70.01063850241916</c:v>
                </c:pt>
              </c:numCache>
            </c:numRef>
          </c:val>
        </c:ser>
        <c:gapWidth val="50"/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in val="-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crossAx val="52875460"/>
        <c:crossesAt val="1"/>
        <c:crossBetween val="between"/>
        <c:dispUnits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05"/>
          <c:w val="0.95675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EU-27*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trendline>
            <c:trendlineType val="linear"/>
            <c:dispEq val="0"/>
            <c:dispRSqr val="0"/>
          </c:trendline>
          <c:xVal>
            <c:numRef>
              <c:f>'F5 data'!$K$4:$K$31</c:f>
              <c:numCache>
                <c:ptCount val="28"/>
                <c:pt idx="0">
                  <c:v>-19.24458526344175</c:v>
                </c:pt>
                <c:pt idx="1">
                  <c:v>-14.600409836065575</c:v>
                </c:pt>
                <c:pt idx="2">
                  <c:v>-40.2811004784689</c:v>
                </c:pt>
                <c:pt idx="3">
                  <c:v>-43.978547050219404</c:v>
                </c:pt>
                <c:pt idx="4">
                  <c:v>-29.849677881173935</c:v>
                </c:pt>
                <c:pt idx="5">
                  <c:v>-31.730852821003218</c:v>
                </c:pt>
                <c:pt idx="6">
                  <c:v>-26.43678160919541</c:v>
                </c:pt>
                <c:pt idx="7">
                  <c:v>57.52508361204014</c:v>
                </c:pt>
                <c:pt idx="8">
                  <c:v>-20.825476639430136</c:v>
                </c:pt>
                <c:pt idx="9">
                  <c:v>35.45620915032679</c:v>
                </c:pt>
                <c:pt idx="10">
                  <c:v>-13.981599106902253</c:v>
                </c:pt>
                <c:pt idx="11">
                  <c:v>-10.32104006367737</c:v>
                </c:pt>
                <c:pt idx="12">
                  <c:v>-17.341040462427745</c:v>
                </c:pt>
                <c:pt idx="13">
                  <c:v>-10.396039603960396</c:v>
                </c:pt>
                <c:pt idx="14">
                  <c:v>-29.097744360902254</c:v>
                </c:pt>
                <c:pt idx="15">
                  <c:v>12.903225806451605</c:v>
                </c:pt>
                <c:pt idx="16">
                  <c:v>8.901389808074136</c:v>
                </c:pt>
                <c:pt idx="17">
                  <c:v>-12.173913043478263</c:v>
                </c:pt>
                <c:pt idx="18">
                  <c:v>-39.56727182292962</c:v>
                </c:pt>
                <c:pt idx="19">
                  <c:v>-21.858449687048616</c:v>
                </c:pt>
                <c:pt idx="20">
                  <c:v>-60.24495961121692</c:v>
                </c:pt>
                <c:pt idx="21">
                  <c:v>1.136632725550559</c:v>
                </c:pt>
                <c:pt idx="22">
                  <c:v>-18.310858765081615</c:v>
                </c:pt>
                <c:pt idx="23">
                  <c:v>-31.060606060606062</c:v>
                </c:pt>
                <c:pt idx="24">
                  <c:v>-40.53488372093024</c:v>
                </c:pt>
                <c:pt idx="25">
                  <c:v>-21.6659080564406</c:v>
                </c:pt>
                <c:pt idx="26">
                  <c:v>-15.940016662038332</c:v>
                </c:pt>
                <c:pt idx="27">
                  <c:v>21.389485350141992</c:v>
                </c:pt>
              </c:numCache>
            </c:numRef>
          </c:xVal>
          <c:yVal>
            <c:numRef>
              <c:f>'F5 data'!$L$4:$L$31</c:f>
              <c:numCache>
                <c:ptCount val="28"/>
                <c:pt idx="0">
                  <c:v>-14.351886334648611</c:v>
                </c:pt>
                <c:pt idx="1">
                  <c:v>-1.92141403156032</c:v>
                </c:pt>
                <c:pt idx="2">
                  <c:v>-18.136754537201465</c:v>
                </c:pt>
                <c:pt idx="3">
                  <c:v>-3.056518975323205</c:v>
                </c:pt>
                <c:pt idx="4">
                  <c:v>-32.4088621256538</c:v>
                </c:pt>
                <c:pt idx="5">
                  <c:v>-30.37933518976448</c:v>
                </c:pt>
                <c:pt idx="6">
                  <c:v>70.01063850241916</c:v>
                </c:pt>
                <c:pt idx="7">
                  <c:v>41.263500989992394</c:v>
                </c:pt>
                <c:pt idx="8">
                  <c:v>42.7795587142101</c:v>
                </c:pt>
                <c:pt idx="9">
                  <c:v>31.226939260162812</c:v>
                </c:pt>
                <c:pt idx="10">
                  <c:v>-15.93031532384909</c:v>
                </c:pt>
                <c:pt idx="11">
                  <c:v>-8.366427221424212</c:v>
                </c:pt>
                <c:pt idx="12">
                  <c:v>-28.272233881195202</c:v>
                </c:pt>
                <c:pt idx="13">
                  <c:v>17.34242842895363</c:v>
                </c:pt>
                <c:pt idx="14">
                  <c:v>40.50101814079808</c:v>
                </c:pt>
                <c:pt idx="15">
                  <c:v>-1.685108196956488</c:v>
                </c:pt>
                <c:pt idx="16">
                  <c:v>0.6806128403652933</c:v>
                </c:pt>
                <c:pt idx="17">
                  <c:v>-2.216850168082528</c:v>
                </c:pt>
                <c:pt idx="18">
                  <c:v>-23.658068121164273</c:v>
                </c:pt>
                <c:pt idx="19">
                  <c:v>-7.994910826540461</c:v>
                </c:pt>
                <c:pt idx="20">
                  <c:v>-15.206348326049879</c:v>
                </c:pt>
                <c:pt idx="21">
                  <c:v>-18.674757304750475</c:v>
                </c:pt>
                <c:pt idx="22">
                  <c:v>-26.586615956529712</c:v>
                </c:pt>
                <c:pt idx="23">
                  <c:v>-24.660792102526187</c:v>
                </c:pt>
                <c:pt idx="24">
                  <c:v>38.32367420961057</c:v>
                </c:pt>
                <c:pt idx="25">
                  <c:v>-15.588195475197109</c:v>
                </c:pt>
                <c:pt idx="26">
                  <c:v>-36.662869144937574</c:v>
                </c:pt>
                <c:pt idx="27">
                  <c:v>-13.623410281411225</c:v>
                </c:pt>
              </c:numCache>
            </c:numRef>
          </c:yVal>
          <c:smooth val="0"/>
        </c:ser>
        <c:axId val="55053838"/>
        <c:axId val="25722495"/>
      </c:scatterChart>
      <c:val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Change in number of unemployed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crossBetween val="midCat"/>
        <c:dispUnits/>
      </c:valAx>
      <c:valAx>
        <c:axId val="2572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Change in LMP expenditure (constant price levels,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625"/>
          <c:w val="0.99025"/>
          <c:h val="0.9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'F6 data'!$J$5</c:f>
              <c:strCache>
                <c:ptCount val="1"/>
                <c:pt idx="0">
                  <c:v>Training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'F6 data'!$A$6:$A$34</c:f>
              <c:strCache>
                <c:ptCount val="29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  <c:pt idx="28">
                  <c:v>NO</c:v>
                </c:pt>
              </c:strCache>
            </c:strRef>
          </c:cat>
          <c:val>
            <c:numRef>
              <c:f>'F6 data'!$J$6:$J$34</c:f>
              <c:numCache>
                <c:ptCount val="29"/>
                <c:pt idx="0">
                  <c:v>9.61895172953303</c:v>
                </c:pt>
                <c:pt idx="1">
                  <c:v>21.1832283038596</c:v>
                </c:pt>
                <c:pt idx="2">
                  <c:v>1.84143758445897</c:v>
                </c:pt>
                <c:pt idx="3">
                  <c:v>1.12287285596906</c:v>
                </c:pt>
                <c:pt idx="4">
                  <c:v>26.8287765411704</c:v>
                </c:pt>
                <c:pt idx="5">
                  <c:v>14.847657244284</c:v>
                </c:pt>
                <c:pt idx="6">
                  <c:v>1.3455135071488</c:v>
                </c:pt>
                <c:pt idx="7">
                  <c:v>15.7052547972142</c:v>
                </c:pt>
                <c:pt idx="8">
                  <c:v>2.99866885299476</c:v>
                </c:pt>
                <c:pt idx="9">
                  <c:v>4.92273303231342</c:v>
                </c:pt>
                <c:pt idx="10">
                  <c:v>19.7602677876277</c:v>
                </c:pt>
                <c:pt idx="11">
                  <c:v>13.8548400375371</c:v>
                </c:pt>
                <c:pt idx="12">
                  <c:v>1.16208400674159</c:v>
                </c:pt>
                <c:pt idx="13">
                  <c:v>0.725875502586494</c:v>
                </c:pt>
                <c:pt idx="14">
                  <c:v>1.95281458688818</c:v>
                </c:pt>
                <c:pt idx="15">
                  <c:v>5.00607649724698</c:v>
                </c:pt>
                <c:pt idx="16">
                  <c:v>2.4978457525193</c:v>
                </c:pt>
                <c:pt idx="17">
                  <c:v>1.77555008070682</c:v>
                </c:pt>
                <c:pt idx="18">
                  <c:v>21.8444592606856</c:v>
                </c:pt>
                <c:pt idx="19">
                  <c:v>18.466502359462</c:v>
                </c:pt>
                <c:pt idx="20">
                  <c:v>3.14170159035534</c:v>
                </c:pt>
                <c:pt idx="21">
                  <c:v>9.40336063271288</c:v>
                </c:pt>
                <c:pt idx="22">
                  <c:v>3.07700009541612</c:v>
                </c:pt>
                <c:pt idx="23">
                  <c:v>3.54120972837907</c:v>
                </c:pt>
                <c:pt idx="24">
                  <c:v>0.388257942526291</c:v>
                </c:pt>
                <c:pt idx="25">
                  <c:v>14.1316476883229</c:v>
                </c:pt>
                <c:pt idx="26">
                  <c:v>1.96036418641688</c:v>
                </c:pt>
                <c:pt idx="27">
                  <c:v>0.548089770976774</c:v>
                </c:pt>
                <c:pt idx="28">
                  <c:v>15.066053315757</c:v>
                </c:pt>
              </c:numCache>
            </c:numRef>
          </c:val>
        </c:ser>
        <c:ser>
          <c:idx val="1"/>
          <c:order val="1"/>
          <c:tx>
            <c:strRef>
              <c:f>'F6 data'!$K$5</c:f>
              <c:strCache>
                <c:ptCount val="1"/>
                <c:pt idx="0">
                  <c:v>Employment incentives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'F6 data'!$A$6:$A$34</c:f>
              <c:strCache>
                <c:ptCount val="29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  <c:pt idx="28">
                  <c:v>NO</c:v>
                </c:pt>
              </c:strCache>
            </c:strRef>
          </c:cat>
          <c:val>
            <c:numRef>
              <c:f>'F6 data'!$K$6:$K$34</c:f>
              <c:numCache>
                <c:ptCount val="29"/>
                <c:pt idx="0">
                  <c:v>12.0500309613245</c:v>
                </c:pt>
                <c:pt idx="1">
                  <c:v>41.8666896193586</c:v>
                </c:pt>
                <c:pt idx="2">
                  <c:v>2.37488218709031</c:v>
                </c:pt>
                <c:pt idx="3">
                  <c:v>1.74982784468843</c:v>
                </c:pt>
                <c:pt idx="4">
                  <c:v>10.0079898408868</c:v>
                </c:pt>
                <c:pt idx="5">
                  <c:v>3.35630137554064</c:v>
                </c:pt>
                <c:pt idx="6">
                  <c:v>0.0423051555348061</c:v>
                </c:pt>
                <c:pt idx="7">
                  <c:v>2.05972796321825</c:v>
                </c:pt>
                <c:pt idx="8">
                  <c:v>4.69452900908398</c:v>
                </c:pt>
                <c:pt idx="9">
                  <c:v>48.8270175587492</c:v>
                </c:pt>
                <c:pt idx="10">
                  <c:v>15.25384568041779</c:v>
                </c:pt>
                <c:pt idx="11">
                  <c:v>10.6146003589921</c:v>
                </c:pt>
                <c:pt idx="12">
                  <c:v>3.94219706302648</c:v>
                </c:pt>
                <c:pt idx="13">
                  <c:v>1.13996226940253</c:v>
                </c:pt>
                <c:pt idx="14">
                  <c:v>1.3681280060313394</c:v>
                </c:pt>
                <c:pt idx="15">
                  <c:v>77.3225381454621</c:v>
                </c:pt>
                <c:pt idx="16">
                  <c:v>5.36145618080632</c:v>
                </c:pt>
                <c:pt idx="17">
                  <c:v>0.399286381785745</c:v>
                </c:pt>
                <c:pt idx="18">
                  <c:v>4.92937871289331</c:v>
                </c:pt>
                <c:pt idx="19">
                  <c:v>11.2528332988622</c:v>
                </c:pt>
                <c:pt idx="20">
                  <c:v>1.4931236270431</c:v>
                </c:pt>
                <c:pt idx="21">
                  <c:v>15.6273814487092</c:v>
                </c:pt>
                <c:pt idx="22">
                  <c:v>3.47473605890428</c:v>
                </c:pt>
                <c:pt idx="23">
                  <c:v>0.606591318570633</c:v>
                </c:pt>
                <c:pt idx="24">
                  <c:v>2.94526394051947</c:v>
                </c:pt>
                <c:pt idx="25">
                  <c:v>4.27867243743734</c:v>
                </c:pt>
                <c:pt idx="26">
                  <c:v>15.695893544004</c:v>
                </c:pt>
                <c:pt idx="27">
                  <c:v>1.17752302383661</c:v>
                </c:pt>
                <c:pt idx="28">
                  <c:v>2.53494434838885</c:v>
                </c:pt>
              </c:numCache>
            </c:numRef>
          </c:val>
        </c:ser>
        <c:ser>
          <c:idx val="2"/>
          <c:order val="2"/>
          <c:tx>
            <c:strRef>
              <c:f>'F6 data'!$L$5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'F6 data'!$A$6:$A$34</c:f>
              <c:strCache>
                <c:ptCount val="29"/>
                <c:pt idx="0">
                  <c:v>EU-27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DK</c:v>
                </c:pt>
                <c:pt idx="5">
                  <c:v>DE</c:v>
                </c:pt>
                <c:pt idx="6">
                  <c:v>EE</c:v>
                </c:pt>
                <c:pt idx="7">
                  <c:v>IE</c:v>
                </c:pt>
                <c:pt idx="8">
                  <c:v>EL</c:v>
                </c:pt>
                <c:pt idx="9">
                  <c:v>ES</c:v>
                </c:pt>
                <c:pt idx="10">
                  <c:v>FR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LU</c:v>
                </c:pt>
                <c:pt idx="16">
                  <c:v>HU</c:v>
                </c:pt>
                <c:pt idx="17">
                  <c:v>MT</c:v>
                </c:pt>
                <c:pt idx="18">
                  <c:v>NL</c:v>
                </c:pt>
                <c:pt idx="19">
                  <c:v>AT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SI</c:v>
                </c:pt>
                <c:pt idx="24">
                  <c:v>SK</c:v>
                </c:pt>
                <c:pt idx="25">
                  <c:v>FI</c:v>
                </c:pt>
                <c:pt idx="26">
                  <c:v>SE</c:v>
                </c:pt>
                <c:pt idx="27">
                  <c:v>UK</c:v>
                </c:pt>
                <c:pt idx="28">
                  <c:v>NO</c:v>
                </c:pt>
              </c:strCache>
            </c:strRef>
          </c:cat>
          <c:val>
            <c:numRef>
              <c:f>'F6 data'!$L$6:$L$34</c:f>
              <c:numCache>
                <c:ptCount val="29"/>
                <c:pt idx="0">
                  <c:v>9.368167025455568</c:v>
                </c:pt>
                <c:pt idx="1">
                  <c:v>36.99809958835379</c:v>
                </c:pt>
                <c:pt idx="2">
                  <c:v>15.96123980131302</c:v>
                </c:pt>
                <c:pt idx="3">
                  <c:v>8.57893235387981</c:v>
                </c:pt>
                <c:pt idx="4">
                  <c:v>28.710822605537707</c:v>
                </c:pt>
                <c:pt idx="5">
                  <c:v>9.98310088640276</c:v>
                </c:pt>
                <c:pt idx="6">
                  <c:v>0.2662736260131938</c:v>
                </c:pt>
                <c:pt idx="7">
                  <c:v>14.674707126305549</c:v>
                </c:pt>
                <c:pt idx="8">
                  <c:v>1.1626396103584407</c:v>
                </c:pt>
                <c:pt idx="9">
                  <c:v>13.34545487892688</c:v>
                </c:pt>
                <c:pt idx="10">
                  <c:v>16.733464473846606</c:v>
                </c:pt>
                <c:pt idx="11">
                  <c:v>0.8365077270514991</c:v>
                </c:pt>
                <c:pt idx="12">
                  <c:v>1.21181704344691</c:v>
                </c:pt>
                <c:pt idx="13">
                  <c:v>0.7988056778295058</c:v>
                </c:pt>
                <c:pt idx="14">
                  <c:v>3.497988777056861</c:v>
                </c:pt>
                <c:pt idx="15">
                  <c:v>5.057818889983409</c:v>
                </c:pt>
                <c:pt idx="16">
                  <c:v>2.5220272840980797</c:v>
                </c:pt>
                <c:pt idx="17">
                  <c:v>0.029734092260644884</c:v>
                </c:pt>
                <c:pt idx="18">
                  <c:v>23.069425087331492</c:v>
                </c:pt>
                <c:pt idx="19">
                  <c:v>2.052011289580399</c:v>
                </c:pt>
                <c:pt idx="20">
                  <c:v>20.96399043667786</c:v>
                </c:pt>
                <c:pt idx="21">
                  <c:v>6.253341080854421</c:v>
                </c:pt>
                <c:pt idx="22">
                  <c:v>1.05706768715724</c:v>
                </c:pt>
                <c:pt idx="23">
                  <c:v>3.2524060118582367</c:v>
                </c:pt>
                <c:pt idx="24">
                  <c:v>23.437564925122437</c:v>
                </c:pt>
                <c:pt idx="25">
                  <c:v>9.96460354819816</c:v>
                </c:pt>
                <c:pt idx="26">
                  <c:v>7.734794573736021</c:v>
                </c:pt>
                <c:pt idx="27">
                  <c:v>0.6166545783053161</c:v>
                </c:pt>
                <c:pt idx="28">
                  <c:v>10.645744108254052</c:v>
                </c:pt>
              </c:numCache>
            </c:numRef>
          </c:val>
        </c:ser>
        <c:overlap val="100"/>
        <c:gapWidth val="50"/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17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25"/>
          <c:y val="0.084"/>
          <c:w val="0.38675"/>
          <c:h val="0.06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7"/>
  </sheetViews>
  <pageMargins left="0.75" right="0.75" top="1" bottom="1" header="0.5" footer="0.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0.0135</cdr:y>
    </cdr:from>
    <cdr:to>
      <cdr:x>0.10275</cdr:x>
      <cdr:y>0.061</cdr:y>
    </cdr:to>
    <cdr:sp>
      <cdr:nvSpPr>
        <cdr:cNvPr id="1" name="TextBox 3"/>
        <cdr:cNvSpPr txBox="1">
          <a:spLocks noChangeArrowheads="1"/>
        </cdr:cNvSpPr>
      </cdr:nvSpPr>
      <cdr:spPr>
        <a:xfrm>
          <a:off x="342900" y="57150"/>
          <a:ext cx="638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GDP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4314825"/>
    <xdr:graphicFrame>
      <xdr:nvGraphicFramePr>
        <xdr:cNvPr id="1" name="Shape 1025"/>
        <xdr:cNvGraphicFramePr/>
      </xdr:nvGraphicFramePr>
      <xdr:xfrm>
        <a:off x="0" y="0"/>
        <a:ext cx="92868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752975"/>
    <xdr:graphicFrame>
      <xdr:nvGraphicFramePr>
        <xdr:cNvPr id="1" name="Shape 1025"/>
        <xdr:cNvGraphicFramePr/>
      </xdr:nvGraphicFramePr>
      <xdr:xfrm>
        <a:off x="0" y="0"/>
        <a:ext cx="9563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4457700"/>
    <xdr:graphicFrame>
      <xdr:nvGraphicFramePr>
        <xdr:cNvPr id="1" name="Shape 1025"/>
        <xdr:cNvGraphicFramePr/>
      </xdr:nvGraphicFramePr>
      <xdr:xfrm>
        <a:off x="0" y="0"/>
        <a:ext cx="9286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4314825"/>
    <xdr:graphicFrame>
      <xdr:nvGraphicFramePr>
        <xdr:cNvPr id="1" name="Shape 1025"/>
        <xdr:cNvGraphicFramePr/>
      </xdr:nvGraphicFramePr>
      <xdr:xfrm>
        <a:off x="0" y="0"/>
        <a:ext cx="92868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</cdr:x>
      <cdr:y>0.1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1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0.05225</cdr:x>
      <cdr:y>0.01425</cdr:y>
    </cdr:from>
    <cdr:to>
      <cdr:x>0.0775</cdr:x>
      <cdr:y>0.0655</cdr:y>
    </cdr:to>
    <cdr:sp>
      <cdr:nvSpPr>
        <cdr:cNvPr id="2" name="TextBox 4"/>
        <cdr:cNvSpPr txBox="1">
          <a:spLocks noChangeArrowheads="1"/>
        </cdr:cNvSpPr>
      </cdr:nvSpPr>
      <cdr:spPr>
        <a:xfrm>
          <a:off x="476250" y="57150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4152900"/>
    <xdr:graphicFrame>
      <xdr:nvGraphicFramePr>
        <xdr:cNvPr id="1" name="Shape 1025"/>
        <xdr:cNvGraphicFramePr/>
      </xdr:nvGraphicFramePr>
      <xdr:xfrm>
        <a:off x="0" y="0"/>
        <a:ext cx="928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0.9525</cdr:y>
    </cdr:from>
    <cdr:to>
      <cdr:x>1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4257675"/>
          <a:ext cx="421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0.9525</cdr:y>
    </cdr:from>
    <cdr:to>
      <cdr:x>0.16475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57675"/>
          <a:ext cx="1533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CY &amp; MT 2006-2008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4476750"/>
    <xdr:graphicFrame>
      <xdr:nvGraphicFramePr>
        <xdr:cNvPr id="1" name="Shape 1025"/>
        <xdr:cNvGraphicFramePr/>
      </xdr:nvGraphicFramePr>
      <xdr:xfrm>
        <a:off x="0" y="0"/>
        <a:ext cx="9286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</cdr:x>
      <cdr:y>0.91625</cdr:y>
    </cdr:from>
    <cdr:to>
      <cdr:x>0.642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3952875"/>
          <a:ext cx="19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0.05025</cdr:x>
      <cdr:y>0.014</cdr:y>
    </cdr:from>
    <cdr:to>
      <cdr:x>0.378</cdr:x>
      <cdr:y>0.0605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57150"/>
          <a:ext cx="3048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Activation per 100 persons wanting to work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statistics_explained/images/8/87/une_rt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ublication\2008\LMP%20publication%202008.1007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statistics_explained/images/8/87/une_nb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nd Footnotes1"/>
    </sheetNames>
    <sheetDataSet>
      <sheetData sheetId="0">
        <row r="10">
          <cell r="H10">
            <v>7</v>
          </cell>
        </row>
        <row r="12">
          <cell r="H12">
            <v>7</v>
          </cell>
        </row>
        <row r="13">
          <cell r="H13">
            <v>5.6</v>
          </cell>
        </row>
        <row r="14">
          <cell r="H14">
            <v>4.4</v>
          </cell>
        </row>
        <row r="15">
          <cell r="H15">
            <v>3.3</v>
          </cell>
        </row>
        <row r="16">
          <cell r="H16">
            <v>7.3</v>
          </cell>
        </row>
        <row r="17">
          <cell r="H17">
            <v>5.5</v>
          </cell>
        </row>
        <row r="18">
          <cell r="H18">
            <v>6.3</v>
          </cell>
        </row>
        <row r="19">
          <cell r="H19">
            <v>7.7</v>
          </cell>
        </row>
        <row r="20">
          <cell r="H20">
            <v>11.3</v>
          </cell>
        </row>
        <row r="21">
          <cell r="H21">
            <v>7.8</v>
          </cell>
        </row>
        <row r="22">
          <cell r="H22">
            <v>6.7</v>
          </cell>
        </row>
        <row r="23">
          <cell r="H23">
            <v>3.6</v>
          </cell>
        </row>
        <row r="24">
          <cell r="H24">
            <v>7.5</v>
          </cell>
        </row>
        <row r="25">
          <cell r="H25">
            <v>5.8</v>
          </cell>
        </row>
        <row r="26">
          <cell r="H26">
            <v>4.9</v>
          </cell>
        </row>
        <row r="27">
          <cell r="H27">
            <v>7.8</v>
          </cell>
        </row>
        <row r="28">
          <cell r="H28">
            <v>5.9</v>
          </cell>
        </row>
        <row r="29">
          <cell r="H29">
            <v>2.8</v>
          </cell>
        </row>
        <row r="30">
          <cell r="H30">
            <v>3.8</v>
          </cell>
        </row>
        <row r="31">
          <cell r="H31">
            <v>7.1</v>
          </cell>
        </row>
        <row r="32">
          <cell r="H32">
            <v>7.7</v>
          </cell>
        </row>
        <row r="33">
          <cell r="H33">
            <v>5.8</v>
          </cell>
        </row>
        <row r="34">
          <cell r="H34">
            <v>4.4</v>
          </cell>
        </row>
        <row r="35">
          <cell r="H35">
            <v>9.5</v>
          </cell>
        </row>
        <row r="36">
          <cell r="H36">
            <v>6.4</v>
          </cell>
        </row>
        <row r="37">
          <cell r="H37">
            <v>6.2</v>
          </cell>
        </row>
        <row r="38">
          <cell r="H38">
            <v>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art A"/>
      <sheetName val="A.1"/>
      <sheetName val="A.2 Key"/>
      <sheetName val="Part B"/>
      <sheetName val="B.1.1 Expend by action"/>
      <sheetName val="B.1.2 Expend share"/>
      <sheetName val="B.1.3 Expend GDP"/>
      <sheetName val="B.1.3g Expend-GDP graph"/>
      <sheetName val="B.1.4 Expend PWW"/>
      <sheetName val="B.1.4g Expend PWW graph"/>
      <sheetName val="B.2.1 Expend by type 2-7"/>
      <sheetName val="B.2.2 Expend by type 8-9"/>
      <sheetName val="B.2.3 Expend by type share 2-7"/>
      <sheetName val="B.2.4 Expend by type share 8-9"/>
      <sheetName val="B.3.1 Belgium"/>
      <sheetName val="B.3.2 Bulgaria"/>
      <sheetName val="B.3.3 Czech Republic"/>
      <sheetName val="B.3.4 Denmark"/>
      <sheetName val="B.3.5 Germany"/>
      <sheetName val="B.3.6 Estonia"/>
      <sheetName val="B.3.7 Ireland"/>
      <sheetName val="B.3.8 Greece"/>
      <sheetName val="B.3.9 Spain"/>
      <sheetName val="B.3.10 France"/>
      <sheetName val="B.3.11 Italy"/>
      <sheetName val="B.3.12 Cyprus"/>
      <sheetName val="B.3.13 Latvia"/>
      <sheetName val="B.3.14 Lithuania"/>
      <sheetName val="B.3.15 Luxembourg"/>
      <sheetName val="B.3.16 Hungary"/>
      <sheetName val="B.3.17 Malta"/>
      <sheetName val="B.3.18 Nederlands"/>
      <sheetName val="B.3.19 Austria"/>
      <sheetName val="B.3.20 Poland"/>
      <sheetName val="B.3.21 Portugal"/>
      <sheetName val="B.3.22 Romania"/>
      <sheetName val="B.3.23 Slovenia"/>
      <sheetName val="B.3.24 Slovakia"/>
      <sheetName val="B.3.25 Finland"/>
      <sheetName val="B.3.26 Sweden"/>
      <sheetName val="B.3.27 UK"/>
      <sheetName val="B.3.28 Norway"/>
      <sheetName val="B.4.1 Exp T-S Total"/>
      <sheetName val="B.4.2 Exp T-S Services"/>
      <sheetName val="B.4.3 Exp T-S Measures"/>
      <sheetName val="B.4.4 Exp T-S Supports"/>
      <sheetName val="Part C"/>
      <sheetName val="C.1.1 Stock total"/>
      <sheetName val="C.1.2 Stock youth"/>
      <sheetName val="C.1.3 Stock women"/>
      <sheetName val="C.1.4 Stock share total"/>
      <sheetName val="C.1.5 Stock share youth"/>
      <sheetName val="C.1.6 Stock share women"/>
      <sheetName val="C.2.1 Entrants total"/>
      <sheetName val="C.2.2 Entrants youth"/>
      <sheetName val="C.2.3 Entrants women"/>
      <sheetName val="C.2.4 Entrants share total"/>
      <sheetName val="C.2.5 Entrants share youth"/>
      <sheetName val="C.2.6 Entrants share women"/>
      <sheetName val="C.3.1 Regular activation"/>
      <sheetName val="C.3.2 Regular activation men"/>
      <sheetName val="C.3.3 Regular activation women"/>
      <sheetName val="C.4.1 Belgium"/>
      <sheetName val="C.4.2 Bulgaria"/>
      <sheetName val="C.4.3 Czech Republic"/>
      <sheetName val="C.4.4 Denmark"/>
      <sheetName val="C.4.5 Germany"/>
      <sheetName val="C.4.6 Estonia"/>
      <sheetName val="C.4.7 Ireland"/>
      <sheetName val="C.4.8 Greece"/>
      <sheetName val="C.4.9 Spain"/>
      <sheetName val="C.4.10 France"/>
      <sheetName val="C.4.11 Italy"/>
      <sheetName val="C.4.12 Cyprus"/>
      <sheetName val="C.4.13 Latvia"/>
      <sheetName val="C.4.14 Lithuania"/>
      <sheetName val="C.4.15 Luxembourg"/>
      <sheetName val="C.4.16 Hungary"/>
      <sheetName val="C.4.17 Malta"/>
      <sheetName val="C.4.18 Netherlands"/>
      <sheetName val="C.4.19 Austria"/>
      <sheetName val="C.4.20 Poland"/>
      <sheetName val="C.4.21 Portugal"/>
      <sheetName val="C.4.22 Romania"/>
      <sheetName val="C.4.23 Slovenia"/>
      <sheetName val="C.4.24 Slovakia"/>
      <sheetName val="C.4.25 Finland"/>
      <sheetName val="C.4.26 Sweden"/>
      <sheetName val="C.4.27 United Kingdom"/>
      <sheetName val="C.4.28 Norway"/>
      <sheetName val="C.5.1 Stock T-S Measures Tot"/>
      <sheetName val="C.5.2 Stock T-S Measures &lt;25s"/>
      <sheetName val="C.5.3 Stock T-S Measures Wom"/>
      <sheetName val="C.5.4 Stock T-S Supports Tot"/>
      <sheetName val="C.5.5 Stock T-S Supports &lt;25s"/>
      <sheetName val="C.5.6 Stock T-S Supports Wom"/>
      <sheetName val="Part D"/>
      <sheetName val="D.1.1"/>
      <sheetName val="D.1.2"/>
      <sheetName val="D.2.1"/>
      <sheetName val="D.2.2"/>
      <sheetName val="D.2.3"/>
      <sheetName val="D.2.4"/>
      <sheetName val="D.2.5"/>
      <sheetName val="D.2.6"/>
      <sheetName val="D.2.7"/>
      <sheetName val="D.2.8"/>
      <sheetName val="Part E"/>
      <sheetName val="E.1 LMP questionnaire"/>
      <sheetName val="E.2 Classification (action)"/>
      <sheetName val="E.3 Breakdown exp"/>
      <sheetName val="E.4 Abbreviations"/>
      <sheetName val="E.5 Sources exp"/>
      <sheetName val="E.6 Sources particip"/>
    </sheetNames>
    <sheetDataSet>
      <sheetData sheetId="0">
        <row r="3">
          <cell r="W3" t="str">
            <v>Label</v>
          </cell>
          <cell r="X3" t="str">
            <v>EN</v>
          </cell>
          <cell r="Y3" t="str">
            <v>FR</v>
          </cell>
          <cell r="Z3" t="str">
            <v>DE</v>
          </cell>
        </row>
        <row r="4">
          <cell r="W4" t="str">
            <v>Title0A</v>
          </cell>
          <cell r="X4" t="str">
            <v>European Social</v>
          </cell>
          <cell r="Y4" t="str">
            <v>Statistiques sociales</v>
          </cell>
          <cell r="Z4" t="str">
            <v>Europäische</v>
          </cell>
        </row>
        <row r="5">
          <cell r="W5" t="str">
            <v>Title0B</v>
          </cell>
          <cell r="X5" t="str">
            <v>Statistics</v>
          </cell>
          <cell r="Y5" t="str">
            <v>européennes</v>
          </cell>
          <cell r="Z5" t="str">
            <v>Sozialstatistik</v>
          </cell>
        </row>
        <row r="6">
          <cell r="W6" t="str">
            <v>Title1</v>
          </cell>
          <cell r="X6" t="str">
            <v>Labour Market Policy</v>
          </cell>
          <cell r="Y6" t="str">
            <v>Politiques du marché du travail</v>
          </cell>
          <cell r="Z6" t="str">
            <v>Arbeitsmarktpolitik</v>
          </cell>
        </row>
        <row r="7">
          <cell r="W7" t="str">
            <v>Title2</v>
          </cell>
          <cell r="X7" t="str">
            <v>Expenditure and participants</v>
          </cell>
          <cell r="Y7" t="str">
            <v>Dépenses et bénéficiaires</v>
          </cell>
          <cell r="Z7" t="str">
            <v>Ausgaben und Teilnehmer</v>
          </cell>
        </row>
        <row r="8">
          <cell r="W8" t="str">
            <v>Title3</v>
          </cell>
          <cell r="X8" t="str">
            <v>Data</v>
          </cell>
          <cell r="Y8" t="str">
            <v>Données</v>
          </cell>
          <cell r="Z8" t="str">
            <v>Daten</v>
          </cell>
        </row>
        <row r="9">
          <cell r="W9" t="str">
            <v>:</v>
          </cell>
          <cell r="X9" t="str">
            <v>Not available</v>
          </cell>
          <cell r="Y9" t="str">
            <v>Non disponible</v>
          </cell>
          <cell r="Z9" t="str">
            <v>Nicht vorhanden</v>
          </cell>
        </row>
        <row r="10">
          <cell r="W10" t="str">
            <v>-</v>
          </cell>
          <cell r="X10" t="str">
            <v>Not applicable or real zero or zero by default</v>
          </cell>
          <cell r="Y10" t="str">
            <v>Nul</v>
          </cell>
          <cell r="Z10" t="str">
            <v>Null</v>
          </cell>
        </row>
        <row r="11">
          <cell r="W11" t="str">
            <v>e</v>
          </cell>
          <cell r="X11" t="str">
            <v>Estimated value</v>
          </cell>
          <cell r="Y11" t="str">
            <v>Valeur estimée</v>
          </cell>
          <cell r="Z11" t="str">
            <v>Geschätzter Wert</v>
          </cell>
        </row>
        <row r="12">
          <cell r="W12" t="str">
            <v>s</v>
          </cell>
          <cell r="X12" t="str">
            <v>Eurostat estimate</v>
          </cell>
        </row>
        <row r="13">
          <cell r="W13" t="str">
            <v>u</v>
          </cell>
          <cell r="X13" t="str">
            <v>Unreliable or uncertain data: participant data complete for &gt;=80% but &lt;100% of expenditure</v>
          </cell>
        </row>
        <row r="14">
          <cell r="W14" t="str">
            <v>0 or 0.00</v>
          </cell>
          <cell r="X14" t="str">
            <v>Less than half of the unit used</v>
          </cell>
          <cell r="Y14" t="str">
            <v>Nombre trop petit pour être affiché</v>
          </cell>
          <cell r="Z14" t="str">
            <v>Zahl für eine Darstellung zu klein </v>
          </cell>
        </row>
        <row r="15">
          <cell r="W15" t="str">
            <v>0 ou 0,00</v>
          </cell>
          <cell r="X15" t="str">
            <v>#N/A (French only)</v>
          </cell>
          <cell r="Y15" t="str">
            <v>Nombre trop petit pour être affiché</v>
          </cell>
          <cell r="Z15" t="str">
            <v>#N/A (French only)</v>
          </cell>
        </row>
        <row r="16">
          <cell r="W16" t="str">
            <v>0 oder 0,00</v>
          </cell>
          <cell r="X16" t="str">
            <v>#N/A (German only)</v>
          </cell>
          <cell r="Y16" t="str">
            <v>#N/A (German only)</v>
          </cell>
          <cell r="Z16" t="str">
            <v>Zahl für eine Darstellung zu klein </v>
          </cell>
        </row>
        <row r="17">
          <cell r="W17" t="str">
            <v>n.r.</v>
          </cell>
          <cell r="X17" t="str">
            <v>Not relevant (without meaning)</v>
          </cell>
          <cell r="Y17" t="str">
            <v>#N/A (English only)</v>
          </cell>
          <cell r="Z17" t="str">
            <v>Nicht relevant (ohne Bedeutung)</v>
          </cell>
        </row>
        <row r="18">
          <cell r="W18" t="str">
            <v>:n</v>
          </cell>
          <cell r="X18" t="str">
            <v>Not significant</v>
          </cell>
        </row>
        <row r="19">
          <cell r="W19" t="str">
            <v>s.o.</v>
          </cell>
          <cell r="X19" t="str">
            <v>#N/A (French only)</v>
          </cell>
          <cell r="Y19" t="str">
            <v>Sans objet (sans signification)</v>
          </cell>
          <cell r="Z19" t="str">
            <v>#N/A (French only)</v>
          </cell>
        </row>
        <row r="20">
          <cell r="W20" t="str">
            <v>BE</v>
          </cell>
          <cell r="X20" t="str">
            <v>Belgium</v>
          </cell>
          <cell r="Y20" t="str">
            <v>Belgium</v>
          </cell>
          <cell r="Z20" t="str">
            <v>Belgium</v>
          </cell>
        </row>
        <row r="21">
          <cell r="W21" t="str">
            <v>BG</v>
          </cell>
          <cell r="X21" t="str">
            <v>Bulgaria</v>
          </cell>
          <cell r="Y21" t="str">
            <v>Bulgaria</v>
          </cell>
          <cell r="Z21" t="str">
            <v>Bulgaria</v>
          </cell>
        </row>
        <row r="22">
          <cell r="W22" t="str">
            <v>CZ</v>
          </cell>
          <cell r="X22" t="str">
            <v>Czech Republic</v>
          </cell>
          <cell r="Y22" t="str">
            <v>Czech Republic</v>
          </cell>
          <cell r="Z22" t="str">
            <v>Czech Republic</v>
          </cell>
        </row>
        <row r="23">
          <cell r="W23" t="str">
            <v>DK</v>
          </cell>
          <cell r="X23" t="str">
            <v>Denmark</v>
          </cell>
          <cell r="Y23" t="str">
            <v>Denmark</v>
          </cell>
          <cell r="Z23" t="str">
            <v>Denmark</v>
          </cell>
        </row>
        <row r="24">
          <cell r="W24" t="str">
            <v>DE</v>
          </cell>
          <cell r="X24" t="str">
            <v>Germany</v>
          </cell>
          <cell r="Y24" t="str">
            <v>Germany</v>
          </cell>
          <cell r="Z24" t="str">
            <v>Germany</v>
          </cell>
        </row>
        <row r="25">
          <cell r="W25" t="str">
            <v>EE</v>
          </cell>
          <cell r="X25" t="str">
            <v>Estonia</v>
          </cell>
          <cell r="Y25" t="str">
            <v>Estonia</v>
          </cell>
          <cell r="Z25" t="str">
            <v>Estonia</v>
          </cell>
        </row>
        <row r="26">
          <cell r="W26" t="str">
            <v>IE</v>
          </cell>
          <cell r="X26" t="str">
            <v>Ireland</v>
          </cell>
          <cell r="Y26" t="str">
            <v>Ireland</v>
          </cell>
          <cell r="Z26" t="str">
            <v>Ireland</v>
          </cell>
        </row>
        <row r="27">
          <cell r="W27" t="str">
            <v>EL</v>
          </cell>
          <cell r="X27" t="str">
            <v>Greece</v>
          </cell>
          <cell r="Y27" t="str">
            <v>Greece</v>
          </cell>
          <cell r="Z27" t="str">
            <v>Greece</v>
          </cell>
        </row>
        <row r="28">
          <cell r="W28" t="str">
            <v>ES</v>
          </cell>
          <cell r="X28" t="str">
            <v>Spain</v>
          </cell>
          <cell r="Y28" t="str">
            <v>Spain</v>
          </cell>
          <cell r="Z28" t="str">
            <v>Spain</v>
          </cell>
        </row>
        <row r="29">
          <cell r="W29" t="str">
            <v>FR</v>
          </cell>
          <cell r="X29" t="str">
            <v>France</v>
          </cell>
          <cell r="Y29" t="str">
            <v>France</v>
          </cell>
          <cell r="Z29" t="str">
            <v>France</v>
          </cell>
        </row>
        <row r="30">
          <cell r="W30" t="str">
            <v>IT</v>
          </cell>
          <cell r="X30" t="str">
            <v>Italy</v>
          </cell>
          <cell r="Y30" t="str">
            <v>Italy</v>
          </cell>
          <cell r="Z30" t="str">
            <v>Italy</v>
          </cell>
        </row>
        <row r="31">
          <cell r="W31" t="str">
            <v>CY</v>
          </cell>
          <cell r="X31" t="str">
            <v>Cyprus</v>
          </cell>
          <cell r="Y31" t="str">
            <v>Cyprus</v>
          </cell>
          <cell r="Z31" t="str">
            <v>Cyprus</v>
          </cell>
        </row>
        <row r="32">
          <cell r="W32" t="str">
            <v>LV</v>
          </cell>
          <cell r="X32" t="str">
            <v>Latvia</v>
          </cell>
          <cell r="Y32" t="str">
            <v>Latvia</v>
          </cell>
          <cell r="Z32" t="str">
            <v>Latvia</v>
          </cell>
        </row>
        <row r="33">
          <cell r="W33" t="str">
            <v>LT</v>
          </cell>
          <cell r="X33" t="str">
            <v>Lithuania</v>
          </cell>
          <cell r="Y33" t="str">
            <v>Lithuania</v>
          </cell>
          <cell r="Z33" t="str">
            <v>Lithuania</v>
          </cell>
        </row>
        <row r="34">
          <cell r="W34" t="str">
            <v>LU</v>
          </cell>
          <cell r="X34" t="str">
            <v>Luxembourg</v>
          </cell>
          <cell r="Y34" t="str">
            <v>Luxembourg</v>
          </cell>
          <cell r="Z34" t="str">
            <v>Luxembourg</v>
          </cell>
        </row>
        <row r="35">
          <cell r="W35" t="str">
            <v>HU</v>
          </cell>
          <cell r="X35" t="str">
            <v>Hungary</v>
          </cell>
          <cell r="Y35" t="str">
            <v>Hungary</v>
          </cell>
          <cell r="Z35" t="str">
            <v>Hungary</v>
          </cell>
        </row>
        <row r="36">
          <cell r="W36" t="str">
            <v>MT</v>
          </cell>
          <cell r="X36" t="str">
            <v>Malta</v>
          </cell>
          <cell r="Y36" t="str">
            <v>Malta</v>
          </cell>
          <cell r="Z36" t="str">
            <v>Malta</v>
          </cell>
        </row>
        <row r="37">
          <cell r="W37" t="str">
            <v>NL</v>
          </cell>
          <cell r="X37" t="str">
            <v>Netherlands</v>
          </cell>
          <cell r="Y37" t="str">
            <v>Netherlands</v>
          </cell>
          <cell r="Z37" t="str">
            <v>Netherlands</v>
          </cell>
        </row>
        <row r="38">
          <cell r="W38" t="str">
            <v>AT</v>
          </cell>
          <cell r="X38" t="str">
            <v>Austria</v>
          </cell>
          <cell r="Y38" t="str">
            <v>Austria</v>
          </cell>
          <cell r="Z38" t="str">
            <v>Austria</v>
          </cell>
        </row>
        <row r="39">
          <cell r="W39" t="str">
            <v>PL</v>
          </cell>
          <cell r="X39" t="str">
            <v>Poland</v>
          </cell>
          <cell r="Y39" t="str">
            <v>Poland</v>
          </cell>
          <cell r="Z39" t="str">
            <v>Poland</v>
          </cell>
        </row>
        <row r="40">
          <cell r="W40" t="str">
            <v>PT</v>
          </cell>
          <cell r="X40" t="str">
            <v>Portugal</v>
          </cell>
          <cell r="Y40" t="str">
            <v>Portugal</v>
          </cell>
          <cell r="Z40" t="str">
            <v>Portugal</v>
          </cell>
        </row>
        <row r="41">
          <cell r="W41" t="str">
            <v>RO</v>
          </cell>
          <cell r="X41" t="str">
            <v>Romania</v>
          </cell>
          <cell r="Y41" t="str">
            <v>Romania</v>
          </cell>
          <cell r="Z41" t="str">
            <v>Romania</v>
          </cell>
        </row>
        <row r="42">
          <cell r="W42" t="str">
            <v>SI</v>
          </cell>
          <cell r="X42" t="str">
            <v>Slovenia</v>
          </cell>
          <cell r="Y42" t="str">
            <v>Slovenia</v>
          </cell>
          <cell r="Z42" t="str">
            <v>Slovenia</v>
          </cell>
        </row>
        <row r="43">
          <cell r="W43" t="str">
            <v>SK</v>
          </cell>
          <cell r="X43" t="str">
            <v>Slovakia</v>
          </cell>
          <cell r="Y43" t="str">
            <v>Slovakia</v>
          </cell>
          <cell r="Z43" t="str">
            <v>Slovakia</v>
          </cell>
        </row>
        <row r="44">
          <cell r="W44" t="str">
            <v>FI</v>
          </cell>
          <cell r="X44" t="str">
            <v>Finland</v>
          </cell>
          <cell r="Y44" t="str">
            <v>Finland</v>
          </cell>
          <cell r="Z44" t="str">
            <v>Finland</v>
          </cell>
        </row>
        <row r="45">
          <cell r="W45" t="str">
            <v>SE</v>
          </cell>
          <cell r="X45" t="str">
            <v>Sweden</v>
          </cell>
          <cell r="Y45" t="str">
            <v>Sweden</v>
          </cell>
          <cell r="Z45" t="str">
            <v>Sweden</v>
          </cell>
        </row>
        <row r="46">
          <cell r="W46" t="str">
            <v>UK</v>
          </cell>
          <cell r="X46" t="str">
            <v>United Kingdom</v>
          </cell>
          <cell r="Y46" t="str">
            <v>United Kingdom</v>
          </cell>
          <cell r="Z46" t="str">
            <v>United Kingdom</v>
          </cell>
        </row>
        <row r="47">
          <cell r="W47" t="str">
            <v>NO</v>
          </cell>
          <cell r="X47" t="str">
            <v>Norway</v>
          </cell>
          <cell r="Y47" t="str">
            <v>Norway</v>
          </cell>
          <cell r="Z47" t="str">
            <v>Norway</v>
          </cell>
        </row>
        <row r="48">
          <cell r="W48" t="str">
            <v>GDP</v>
          </cell>
          <cell r="X48" t="str">
            <v>Gross domestic product</v>
          </cell>
          <cell r="Y48" t="str">
            <v>Produit intérieur brut</v>
          </cell>
          <cell r="Z48" t="str">
            <v>Bruttoinlandsprodukt</v>
          </cell>
        </row>
        <row r="49">
          <cell r="W49" t="str">
            <v>LFS</v>
          </cell>
          <cell r="X49" t="str">
            <v>Labour force survey</v>
          </cell>
          <cell r="Y49" t="str">
            <v>Enquête sur les forces de travail</v>
          </cell>
          <cell r="Z49" t="str">
            <v>Arbeitskräfteerhebung</v>
          </cell>
        </row>
        <row r="50">
          <cell r="W50" t="str">
            <v>PIB</v>
          </cell>
          <cell r="X50" t="str">
            <v>#N/A (French only)</v>
          </cell>
          <cell r="Y50" t="str">
            <v>Produit intérieur brut</v>
          </cell>
          <cell r="Z50" t="str">
            <v>#N/A (French only)</v>
          </cell>
        </row>
        <row r="51">
          <cell r="W51" t="str">
            <v>EFT</v>
          </cell>
          <cell r="X51" t="str">
            <v>#N/A (French only)</v>
          </cell>
          <cell r="Y51" t="str">
            <v>Enquête sur les forces de travail</v>
          </cell>
          <cell r="Z51" t="str">
            <v>#N/A (French only)</v>
          </cell>
        </row>
        <row r="52">
          <cell r="W52" t="str">
            <v>BIP</v>
          </cell>
          <cell r="X52" t="str">
            <v>#N/A (German only)</v>
          </cell>
          <cell r="Y52" t="str">
            <v>#N/A (German only)</v>
          </cell>
          <cell r="Z52" t="str">
            <v>Bruttoinlandsprodukt</v>
          </cell>
        </row>
        <row r="53">
          <cell r="W53" t="str">
            <v>AKE</v>
          </cell>
          <cell r="X53" t="str">
            <v>#N/A (German only)</v>
          </cell>
          <cell r="Y53" t="str">
            <v>#N/A (German only)</v>
          </cell>
          <cell r="Z53" t="str">
            <v>Arbeitskräfteerhebung</v>
          </cell>
        </row>
        <row r="54">
          <cell r="W54" t="str">
            <v>CAT8&amp;9</v>
          </cell>
          <cell r="X54" t="str">
            <v>Total LMP supports (categories 8-9)</v>
          </cell>
          <cell r="Y54" t="str">
            <v>Catégories 8 à 9</v>
          </cell>
          <cell r="Z54" t="str">
            <v>Kategorien 8-9</v>
          </cell>
        </row>
        <row r="55">
          <cell r="W55" t="str">
            <v>CAT2&amp;7</v>
          </cell>
          <cell r="X55" t="str">
            <v>Total LMP measures (categories 2-7)</v>
          </cell>
          <cell r="Y55" t="str">
            <v>Catégories 2 à 7</v>
          </cell>
          <cell r="Z55" t="str">
            <v>Kategorien 2-7</v>
          </cell>
        </row>
        <row r="56">
          <cell r="W56" t="str">
            <v>CAT1</v>
          </cell>
          <cell r="X56" t="str">
            <v>Total LMP services (category 1)</v>
          </cell>
        </row>
        <row r="57">
          <cell r="W57" t="str">
            <v>CATTOT</v>
          </cell>
          <cell r="X57" t="str">
            <v>Total category</v>
          </cell>
          <cell r="Y57" t="str">
            <v>Total de la catégorie</v>
          </cell>
          <cell r="Z57" t="str">
            <v>Kategorie insgesamt</v>
          </cell>
        </row>
        <row r="58">
          <cell r="W58" t="str">
            <v>CATTOTMIX</v>
          </cell>
          <cell r="X58" t="str">
            <v>Total category -</v>
          </cell>
          <cell r="Y58" t="str">
            <v>Total de la catégorie -</v>
          </cell>
          <cell r="Z58" t="str">
            <v>Kategorie insgesamt -</v>
          </cell>
        </row>
        <row r="59">
          <cell r="W59" t="str">
            <v>ADJ</v>
          </cell>
          <cell r="X59" t="str">
            <v>Adjustment for double counting</v>
          </cell>
          <cell r="Y59" t="str">
            <v>Adjustment for double counting</v>
          </cell>
          <cell r="Z59" t="str">
            <v>Adjustment for double counting</v>
          </cell>
        </row>
        <row r="60">
          <cell r="W60" t="str">
            <v>ACTREG</v>
          </cell>
          <cell r="X60" t="str">
            <v>Total regular activation in LMP measures (categories 2-7)</v>
          </cell>
        </row>
        <row r="61">
          <cell r="W61" t="str">
            <v>B3H1</v>
          </cell>
          <cell r="X61" t="str">
            <v>Category, intervention number and name</v>
          </cell>
          <cell r="Y61" t="str">
            <v>Catégorie, numéro et nom de la mesure</v>
          </cell>
          <cell r="Z61" t="str">
            <v>Kategorie, Nummer und Name der Maßnahme</v>
          </cell>
        </row>
        <row r="62">
          <cell r="W62" t="str">
            <v>B3H2</v>
          </cell>
          <cell r="X62" t="str">
            <v>15.1
Total</v>
          </cell>
          <cell r="Y62" t="str">
            <v>15.1
Total</v>
          </cell>
          <cell r="Z62" t="str">
            <v>15.1
Insgesamt</v>
          </cell>
        </row>
        <row r="63">
          <cell r="W63" t="str">
            <v>B3H3</v>
          </cell>
          <cell r="X63" t="str">
            <v>15.2 Transfers to individuals</v>
          </cell>
          <cell r="Y63" t="str">
            <v>15.2 Transferts aux individus</v>
          </cell>
          <cell r="Z63" t="str">
            <v>15.2 Transfers an Einzel-personen</v>
          </cell>
        </row>
        <row r="64">
          <cell r="W64" t="str">
            <v>B3H4</v>
          </cell>
          <cell r="X64" t="str">
            <v>15.2.1 Periodic cash payments</v>
          </cell>
          <cell r="Y64" t="str">
            <v>15.2.1 Periodic cash payments</v>
          </cell>
          <cell r="Z64" t="str">
            <v>15.2.1 Periodic cash payments</v>
          </cell>
        </row>
        <row r="65">
          <cell r="W65" t="str">
            <v>B3H5</v>
          </cell>
          <cell r="X65" t="str">
            <v>15.2.2 Lump-sum payments</v>
          </cell>
          <cell r="Y65" t="str">
            <v>15.2.2 Lump-sum payments</v>
          </cell>
          <cell r="Z65" t="str">
            <v>15.2.2 Lump-sum payments</v>
          </cell>
        </row>
        <row r="66">
          <cell r="W66" t="str">
            <v>B3H6</v>
          </cell>
          <cell r="X66" t="str">
            <v>15.2.3 Reimbursements</v>
          </cell>
          <cell r="Y66" t="str">
            <v>15.2.3 Reimbursements</v>
          </cell>
          <cell r="Z66" t="str">
            <v>15.2.3 Reimbursements</v>
          </cell>
        </row>
        <row r="67">
          <cell r="W67" t="str">
            <v>B3H7</v>
          </cell>
          <cell r="X67" t="str">
            <v>15.2.4 Reduced social contributions</v>
          </cell>
          <cell r="Y67" t="str">
            <v>15.2.4 Reduced social contributions</v>
          </cell>
          <cell r="Z67" t="str">
            <v>15.2.4 Reduced social contributions</v>
          </cell>
        </row>
        <row r="68">
          <cell r="W68" t="str">
            <v>B3H8</v>
          </cell>
          <cell r="X68" t="str">
            <v>15.2.5 Reduced taxes</v>
          </cell>
          <cell r="Y68" t="str">
            <v>15.2.5 Reduced taxes</v>
          </cell>
          <cell r="Z68" t="str">
            <v>15.2.5 Reduced taxes</v>
          </cell>
        </row>
        <row r="69">
          <cell r="W69" t="str">
            <v>B3H9</v>
          </cell>
          <cell r="X69" t="str">
            <v>15.3 Transfers to employers</v>
          </cell>
          <cell r="Y69" t="str">
            <v>15.3 Transferts aux employeurs</v>
          </cell>
          <cell r="Z69" t="str">
            <v>15.3 Transfers an Arbeitgeber</v>
          </cell>
        </row>
        <row r="70">
          <cell r="W70" t="str">
            <v>B3H10</v>
          </cell>
          <cell r="X70" t="str">
            <v>15.3.1 Periodic cash payments</v>
          </cell>
          <cell r="Y70" t="str">
            <v>15.3.1 Periodic cash payments</v>
          </cell>
          <cell r="Z70" t="str">
            <v>15.3.1 Periodic cash payments</v>
          </cell>
        </row>
        <row r="71">
          <cell r="W71" t="str">
            <v>B3H11</v>
          </cell>
          <cell r="X71" t="str">
            <v>15.3.2 Lump-sum payments</v>
          </cell>
          <cell r="Y71" t="str">
            <v>15.3.2 Lump-sum payments</v>
          </cell>
          <cell r="Z71" t="str">
            <v>15.3.2 Lump-sum payments</v>
          </cell>
        </row>
        <row r="72">
          <cell r="W72" t="str">
            <v>B3H12</v>
          </cell>
          <cell r="X72" t="str">
            <v>15.3.3 Reimbursements</v>
          </cell>
          <cell r="Y72" t="str">
            <v>15.3.3 Reimbursements</v>
          </cell>
          <cell r="Z72" t="str">
            <v>15.3.3 Reimbursements</v>
          </cell>
        </row>
        <row r="73">
          <cell r="W73" t="str">
            <v>B3H13</v>
          </cell>
          <cell r="X73" t="str">
            <v>15.3.4 Reduced social contributions</v>
          </cell>
          <cell r="Y73" t="str">
            <v>15.3.4 Reduced social contributions</v>
          </cell>
          <cell r="Z73" t="str">
            <v>15.3.4 Reduced social contributions</v>
          </cell>
        </row>
        <row r="74">
          <cell r="W74" t="str">
            <v>B3H14</v>
          </cell>
          <cell r="X74" t="str">
            <v>15.3.5 Reduced taxes</v>
          </cell>
          <cell r="Y74" t="str">
            <v>15.3.5 Reduced taxes</v>
          </cell>
          <cell r="Z74" t="str">
            <v>15.3.5 Reduced taxes</v>
          </cell>
        </row>
        <row r="75">
          <cell r="W75" t="str">
            <v>B3H15</v>
          </cell>
          <cell r="X75" t="str">
            <v>15.4 Transfers to service providers</v>
          </cell>
          <cell r="Y75" t="str">
            <v>15.4 Transferts aux prestataires de services</v>
          </cell>
          <cell r="Z75" t="str">
            <v>15.4 Transfers an Dienst-leistungs-anbieter</v>
          </cell>
        </row>
        <row r="76">
          <cell r="W76" t="str">
            <v>B3H16</v>
          </cell>
          <cell r="X76" t="str">
            <v>15.5
Not specified</v>
          </cell>
          <cell r="Y76" t="str">
            <v>Non spécifié</v>
          </cell>
          <cell r="Z76" t="str">
            <v>Nicht specifiz.</v>
          </cell>
        </row>
        <row r="77">
          <cell r="W77" t="str">
            <v>B3H17</v>
          </cell>
          <cell r="X77" t="str">
            <v>Notes</v>
          </cell>
          <cell r="Y77" t="str">
            <v>Rem-arques</v>
          </cell>
          <cell r="Z77" t="str">
            <v>An-merk.</v>
          </cell>
        </row>
        <row r="78">
          <cell r="W78" t="str">
            <v>C3H1</v>
          </cell>
          <cell r="X78" t="str">
            <v>Category, intervention number and name</v>
          </cell>
          <cell r="Y78" t="str">
            <v>Catégorie, numéro et nom de la mesure</v>
          </cell>
          <cell r="Z78" t="str">
            <v>Kategorie, Nummer und Name der Maßnahme</v>
          </cell>
        </row>
        <row r="79">
          <cell r="W79" t="str">
            <v>C3H2</v>
          </cell>
          <cell r="X79" t="str">
            <v>Men and women</v>
          </cell>
          <cell r="Y79" t="str">
            <v>Hommes et femmes</v>
          </cell>
          <cell r="Z79" t="str">
            <v>Männer und Frauen</v>
          </cell>
        </row>
        <row r="80">
          <cell r="W80" t="str">
            <v>C3H3</v>
          </cell>
          <cell r="X80" t="str">
            <v>Women</v>
          </cell>
          <cell r="Y80" t="str">
            <v>Femmes</v>
          </cell>
          <cell r="Z80" t="str">
            <v>Frauen</v>
          </cell>
        </row>
        <row r="81">
          <cell r="W81" t="str">
            <v>C3H4</v>
          </cell>
          <cell r="X81" t="str">
            <v>Total</v>
          </cell>
          <cell r="Y81" t="str">
            <v>Total</v>
          </cell>
          <cell r="Z81" t="str">
            <v>Insgesamt</v>
          </cell>
        </row>
        <row r="82">
          <cell r="W82" t="str">
            <v>C3H5</v>
          </cell>
          <cell r="X82" t="str">
            <v>Under 25s</v>
          </cell>
          <cell r="Y82" t="str">
            <v>&lt; 25 ans</v>
          </cell>
          <cell r="Z82" t="str">
            <v>Unter 25</v>
          </cell>
        </row>
        <row r="83">
          <cell r="W83" t="str">
            <v>C3H6</v>
          </cell>
          <cell r="X83" t="str">
            <v>Total</v>
          </cell>
          <cell r="Y83" t="str">
            <v>Total</v>
          </cell>
          <cell r="Z83" t="str">
            <v>Insgesamt</v>
          </cell>
        </row>
        <row r="84">
          <cell r="W84" t="str">
            <v>C3H7</v>
          </cell>
          <cell r="X84" t="str">
            <v>16 Stock</v>
          </cell>
          <cell r="Y84" t="str">
            <v>Stock</v>
          </cell>
          <cell r="Z84" t="str">
            <v>Bestand</v>
          </cell>
        </row>
        <row r="85">
          <cell r="W85" t="str">
            <v>C3H8</v>
          </cell>
          <cell r="X85" t="str">
            <v>17 Entrants</v>
          </cell>
          <cell r="Y85" t="str">
            <v>Entrées</v>
          </cell>
          <cell r="Z85" t="str">
            <v>Zugänge</v>
          </cell>
        </row>
        <row r="86">
          <cell r="W86" t="str">
            <v>C3H9</v>
          </cell>
          <cell r="X86" t="str">
            <v>18 Exits</v>
          </cell>
          <cell r="Y86" t="str">
            <v>Sorties</v>
          </cell>
          <cell r="Z86" t="str">
            <v>Abgänge</v>
          </cell>
        </row>
        <row r="87">
          <cell r="W87" t="str">
            <v>C3H10</v>
          </cell>
          <cell r="X87" t="str">
            <v>Notes</v>
          </cell>
          <cell r="Y87" t="str">
            <v>Rem-arques</v>
          </cell>
          <cell r="Z87" t="str">
            <v>An-merk.</v>
          </cell>
        </row>
        <row r="88">
          <cell r="W88" t="str">
            <v>DH1</v>
          </cell>
          <cell r="X88" t="str">
            <v>Category</v>
          </cell>
          <cell r="Y88" t="str">
            <v>Catégorie</v>
          </cell>
          <cell r="Z88" t="str">
            <v>Kategorie</v>
          </cell>
        </row>
        <row r="89">
          <cell r="W89" t="str">
            <v>DH2</v>
          </cell>
          <cell r="X89" t="str">
            <v>Measure</v>
          </cell>
          <cell r="Y89" t="str">
            <v>Mesure</v>
          </cell>
          <cell r="Z89" t="str">
            <v>Maß-nahme</v>
          </cell>
        </row>
        <row r="90">
          <cell r="W90" t="str">
            <v>DH3</v>
          </cell>
          <cell r="X90" t="str">
            <v>Name (English)</v>
          </cell>
          <cell r="Y90" t="str">
            <v>Nom (Français)</v>
          </cell>
          <cell r="Z90" t="str">
            <v>Bezeichnung (Deutsch)</v>
          </cell>
        </row>
        <row r="91">
          <cell r="W91" t="str">
            <v>DH4</v>
          </cell>
          <cell r="X91" t="str">
            <v>Name (National language)</v>
          </cell>
          <cell r="Y91" t="str">
            <v>Nom (Langue nationale)</v>
          </cell>
          <cell r="Z91" t="str">
            <v>Bezeichnung (Landessprache)</v>
          </cell>
        </row>
        <row r="92">
          <cell r="W92" t="str">
            <v>E11Lab</v>
          </cell>
          <cell r="X92" t="str">
            <v>GDP</v>
          </cell>
          <cell r="Y92" t="str">
            <v>PIB</v>
          </cell>
          <cell r="Z92" t="str">
            <v>BIP</v>
          </cell>
        </row>
        <row r="93">
          <cell r="W93" t="str">
            <v>E11Src</v>
          </cell>
          <cell r="X93" t="str">
            <v>Source: Eurostat, NewCronos. Data extracted on 21 February 2002.</v>
          </cell>
          <cell r="Y93" t="str">
            <v>Source: Eurostat, NewCronos. Données extraites le 21 février 2002.</v>
          </cell>
          <cell r="Z93" t="str">
            <v>Quelle: Eurostat, New Cronos. Datenauszug vom 21 Februar 2002.</v>
          </cell>
        </row>
        <row r="94">
          <cell r="W94" t="str">
            <v>E12Lab</v>
          </cell>
          <cell r="X94" t="str">
            <v>Exchange rate</v>
          </cell>
          <cell r="Y94" t="str">
            <v>Taux de change</v>
          </cell>
          <cell r="Z94" t="str">
            <v>Wechselkurse</v>
          </cell>
        </row>
        <row r="95">
          <cell r="W95" t="str">
            <v>E12Src</v>
          </cell>
          <cell r="X95" t="str">
            <v>Source: Eurostat, NewCronos. Data extracted on 21 February 2002.</v>
          </cell>
          <cell r="Y95" t="str">
            <v>Source: Eurostat, NewCronos. Données extraites le 21 février 2002.</v>
          </cell>
          <cell r="Z95" t="str">
            <v>Quelle: Eurostat, New Cronos. Datenauszug vom 21 Februar 2002.</v>
          </cell>
        </row>
        <row r="96">
          <cell r="W96" t="str">
            <v>E21Lab</v>
          </cell>
          <cell r="X96" t="str">
            <v>Registered unemployed</v>
          </cell>
          <cell r="Y96" t="str">
            <v>Chômeurs enregistrés</v>
          </cell>
          <cell r="Z96" t="str">
            <v>Registrierte Arbeitslose</v>
          </cell>
        </row>
        <row r="97">
          <cell r="W97" t="str">
            <v>E21Src</v>
          </cell>
          <cell r="X97" t="str">
            <v>Source: Eurostat, NewCronos. Data extracted on 21 February 2002; D, FIN,S national sources</v>
          </cell>
          <cell r="Y97" t="str">
            <v>Source: Eurostat, NewCronos. Données extraites le 21 février 2000; D, FIN, S: sources nationales</v>
          </cell>
          <cell r="Z97" t="str">
            <v>Quelle: Eurostat, New Cronos. Datenauszug vom 21 Februar 2002. D, FIN, S: nationale Quellen</v>
          </cell>
        </row>
        <row r="98">
          <cell r="W98" t="str">
            <v>E22Lab</v>
          </cell>
          <cell r="X98" t="str">
            <v>ILO unemployed</v>
          </cell>
          <cell r="Y98" t="str">
            <v>Chômeurs EFT</v>
          </cell>
          <cell r="Z98" t="str">
            <v>AKE- Arbeitslose</v>
          </cell>
        </row>
        <row r="99">
          <cell r="W99" t="str">
            <v>E22Src</v>
          </cell>
          <cell r="X99" t="str">
            <v>Source: Eurostat, NewCronos. Data extracted on 21 February 2002.</v>
          </cell>
          <cell r="Y99" t="str">
            <v>Source: Eurostat, NewCronos. Données extraites le 21 février 2000</v>
          </cell>
          <cell r="Z99" t="str">
            <v>Quelle: Eurostat, New Cronos. Datenauszug vom 21 Februar 2002.</v>
          </cell>
        </row>
        <row r="100">
          <cell r="W100" t="str">
            <v>F3H1</v>
          </cell>
          <cell r="X100" t="str">
            <v>Category</v>
          </cell>
          <cell r="Y100" t="str">
            <v>Catégorie</v>
          </cell>
          <cell r="Z100" t="str">
            <v>Kategorie</v>
          </cell>
        </row>
        <row r="101">
          <cell r="W101" t="str">
            <v>F3H2</v>
          </cell>
          <cell r="X101" t="str">
            <v>Name</v>
          </cell>
          <cell r="Y101" t="str">
            <v>Nom</v>
          </cell>
          <cell r="Z101" t="str">
            <v>Name</v>
          </cell>
        </row>
        <row r="102">
          <cell r="W102" t="str">
            <v>F4H1</v>
          </cell>
          <cell r="X102" t="str">
            <v>Category</v>
          </cell>
          <cell r="Y102" t="str">
            <v>Catégorie</v>
          </cell>
          <cell r="Z102" t="str">
            <v>Kategorie</v>
          </cell>
        </row>
        <row r="103">
          <cell r="W103" t="str">
            <v>F4H2</v>
          </cell>
          <cell r="X103" t="str">
            <v>Name</v>
          </cell>
          <cell r="Y103" t="str">
            <v>Nom</v>
          </cell>
          <cell r="Z103" t="str">
            <v>Name</v>
          </cell>
        </row>
        <row r="104">
          <cell r="W104" t="str">
            <v>F5H1</v>
          </cell>
          <cell r="X104" t="str">
            <v>Country/Abbreviation</v>
          </cell>
          <cell r="Y104" t="str">
            <v>Pays/abréviation</v>
          </cell>
          <cell r="Z104" t="str">
            <v>Land/Abkürzung</v>
          </cell>
        </row>
        <row r="105">
          <cell r="W105" t="str">
            <v>F5H2</v>
          </cell>
          <cell r="X105" t="str">
            <v>Meaning</v>
          </cell>
          <cell r="Y105" t="str">
            <v>Signification</v>
          </cell>
          <cell r="Z105" t="str">
            <v>Bedeutung</v>
          </cell>
        </row>
        <row r="106">
          <cell r="W106" t="str">
            <v>KEYEXP</v>
          </cell>
          <cell r="X106" t="str">
            <v>: Not available;   :n Not significant;   - Not applicable or real zero or zero by default;   0 or 0.00 Less than half of the unit used;   e Estimated value;
s Eurostat estimate</v>
          </cell>
        </row>
        <row r="107">
          <cell r="W107" t="str">
            <v>KEYEXP1Line</v>
          </cell>
          <cell r="X107" t="str">
            <v>: Not available;   :n Not significant;   - Not applicable or real zero or zero by default;   0 or 0.00 Less than half of the unit used;   e Estimated value;   s Eurostat estimate</v>
          </cell>
        </row>
        <row r="108">
          <cell r="W108" t="str">
            <v>KEYPART</v>
          </cell>
          <cell r="X108" t="str">
            <v>: Not available;   :n Not significant;   - Not applicable or real zero or zero by default;   0 or 0.00 Less than half of the unit used;   e Estimated value;   s Eurostat estimate;   u Unreliable or uncertain data: participant data complete for interventio</v>
          </cell>
        </row>
        <row r="109">
          <cell r="W109" t="str">
            <v>KEYREFLFS</v>
          </cell>
          <cell r="X109" t="str">
            <v>: Not available;    :u Extremely unreliable data;   - Not applicable or real zero or zero by default;   0 or 0.00 Less than half of the unit used;   e Estimated value;   s Eurostat estimate;   u Unreliable or uncertain data due to small sample size</v>
          </cell>
        </row>
        <row r="110">
          <cell r="W110" t="str">
            <v>GENAPP</v>
          </cell>
          <cell r="X110" t="str">
            <v>Generally applicable</v>
          </cell>
          <cell r="Y110" t="e">
            <v>#N/A</v>
          </cell>
          <cell r="Z110" t="e">
            <v>#N/A</v>
          </cell>
        </row>
      </sheetData>
      <sheetData sheetId="6">
        <row r="6">
          <cell r="E6">
            <v>11.8495618859329</v>
          </cell>
          <cell r="H6">
            <v>11.0537517051024</v>
          </cell>
          <cell r="J6">
            <v>0.124414564593558</v>
          </cell>
          <cell r="L6">
            <v>6.80601579262629</v>
          </cell>
          <cell r="N6">
            <v>4.55369472122903</v>
          </cell>
          <cell r="P6">
            <v>3.7873624451703</v>
          </cell>
          <cell r="R6">
            <v>2.03455917486386</v>
          </cell>
          <cell r="T6">
            <v>28.3597984035855</v>
          </cell>
          <cell r="W6">
            <v>54.7911464634594</v>
          </cell>
          <cell r="Y6">
            <v>4.99949324702242</v>
          </cell>
          <cell r="AA6">
            <v>59.7906397104815</v>
          </cell>
          <cell r="AD6">
            <v>100</v>
          </cell>
        </row>
        <row r="9">
          <cell r="E9">
            <v>5.93993831379278</v>
          </cell>
          <cell r="H9">
            <v>4.75007358560399</v>
          </cell>
          <cell r="J9" t="str">
            <v>-</v>
          </cell>
          <cell r="L9">
            <v>13.7003708201852</v>
          </cell>
          <cell r="N9">
            <v>3.70949024284073</v>
          </cell>
          <cell r="P9">
            <v>10.3550788768621</v>
          </cell>
          <cell r="R9">
            <v>0.117469379558593</v>
          </cell>
          <cell r="T9">
            <v>32.6324829050507</v>
          </cell>
          <cell r="W9">
            <v>39.0487917671321</v>
          </cell>
          <cell r="Y9">
            <v>22.3787870140245</v>
          </cell>
          <cell r="AA9">
            <v>61.4275787811566</v>
          </cell>
          <cell r="AD9">
            <v>100</v>
          </cell>
        </row>
        <row r="10">
          <cell r="E10">
            <v>11.3356020228376</v>
          </cell>
          <cell r="H10">
            <v>7.4403818270226</v>
          </cell>
          <cell r="J10" t="str">
            <v>-</v>
          </cell>
          <cell r="L10">
            <v>9.1952139482985</v>
          </cell>
          <cell r="N10">
            <v>1.22325711931547</v>
          </cell>
          <cell r="P10">
            <v>36.7037825481918</v>
          </cell>
          <cell r="R10">
            <v>1.05523090624088</v>
          </cell>
          <cell r="T10">
            <v>55.6178663490693</v>
          </cell>
          <cell r="W10">
            <v>33.0465316280931</v>
          </cell>
          <cell r="Y10" t="str">
            <v>-</v>
          </cell>
          <cell r="AA10">
            <v>33.0465316280931</v>
          </cell>
          <cell r="AD10">
            <v>100</v>
          </cell>
        </row>
        <row r="11">
          <cell r="E11">
            <v>28.6528453817955</v>
          </cell>
          <cell r="H11">
            <v>1.73993377432019</v>
          </cell>
          <cell r="J11" t="str">
            <v>-</v>
          </cell>
          <cell r="L11">
            <v>3.13453115577539</v>
          </cell>
          <cell r="N11">
            <v>16.2375486731281</v>
          </cell>
          <cell r="P11">
            <v>2.98820293712731</v>
          </cell>
          <cell r="R11">
            <v>0.623508890616865</v>
          </cell>
          <cell r="T11">
            <v>24.7237254309678</v>
          </cell>
          <cell r="W11">
            <v>46.6234291872366</v>
          </cell>
          <cell r="Y11" t="str">
            <v>-</v>
          </cell>
          <cell r="AA11">
            <v>46.6234291872366</v>
          </cell>
          <cell r="AD11">
            <v>100</v>
          </cell>
        </row>
        <row r="12">
          <cell r="E12">
            <v>9.66547374627572</v>
          </cell>
          <cell r="H12">
            <v>9.55743462314048</v>
          </cell>
          <cell r="J12" t="str">
            <v>:</v>
          </cell>
          <cell r="L12">
            <v>5.56598775905532</v>
          </cell>
          <cell r="N12">
            <v>25.1593738722151</v>
          </cell>
          <cell r="P12" t="str">
            <v>-</v>
          </cell>
          <cell r="R12" t="str">
            <v>-</v>
          </cell>
          <cell r="T12">
            <v>40.2827962544111</v>
          </cell>
          <cell r="W12">
            <v>30.1116408717165</v>
          </cell>
          <cell r="Y12">
            <v>19.9400891275967</v>
          </cell>
          <cell r="AA12">
            <v>50.0517299993132</v>
          </cell>
          <cell r="AD12">
            <v>100</v>
          </cell>
        </row>
        <row r="13">
          <cell r="E13">
            <v>14.8128767434816</v>
          </cell>
          <cell r="H13">
            <v>15.1778407854162</v>
          </cell>
          <cell r="J13">
            <v>0.0109365376636951</v>
          </cell>
          <cell r="L13">
            <v>3.96744856013905</v>
          </cell>
          <cell r="N13">
            <v>1.69897049537721</v>
          </cell>
          <cell r="P13">
            <v>3.34402863130383</v>
          </cell>
          <cell r="R13">
            <v>3.50684374630651</v>
          </cell>
          <cell r="T13">
            <v>27.7060687562065</v>
          </cell>
          <cell r="W13">
            <v>54.6149733226347</v>
          </cell>
          <cell r="Y13">
            <v>2.86608117767728</v>
          </cell>
          <cell r="AA13">
            <v>57.481054500312</v>
          </cell>
          <cell r="AD13">
            <v>100</v>
          </cell>
        </row>
        <row r="14">
          <cell r="E14">
            <v>12.0243575673907</v>
          </cell>
          <cell r="H14">
            <v>11.1128608602824</v>
          </cell>
          <cell r="J14" t="str">
            <v>-</v>
          </cell>
          <cell r="L14">
            <v>0.239097637231535</v>
          </cell>
          <cell r="N14">
            <v>0.0546662873472651</v>
          </cell>
          <cell r="P14" t="str">
            <v>-</v>
          </cell>
          <cell r="R14">
            <v>1.38970336250809</v>
          </cell>
          <cell r="T14">
            <v>12.7963281473693</v>
          </cell>
          <cell r="W14">
            <v>75.17931428524</v>
          </cell>
          <cell r="Y14" t="str">
            <v>-</v>
          </cell>
          <cell r="AA14">
            <v>75.17931428524</v>
          </cell>
          <cell r="AD14">
            <v>100</v>
          </cell>
        </row>
        <row r="15">
          <cell r="E15">
            <v>10.1014212814831</v>
          </cell>
          <cell r="H15">
            <v>12.58445176249</v>
          </cell>
          <cell r="J15" t="str">
            <v>-</v>
          </cell>
          <cell r="L15">
            <v>1.97447698173139</v>
          </cell>
          <cell r="N15">
            <v>0.477146416150048</v>
          </cell>
          <cell r="P15">
            <v>11.0062910868755</v>
          </cell>
          <cell r="R15" t="str">
            <v>-</v>
          </cell>
          <cell r="T15">
            <v>26.042366247247</v>
          </cell>
          <cell r="W15">
            <v>60.7374209634346</v>
          </cell>
          <cell r="Y15">
            <v>3.1187915078352</v>
          </cell>
          <cell r="AA15">
            <v>63.8562124712698</v>
          </cell>
          <cell r="AD15">
            <v>100</v>
          </cell>
        </row>
        <row r="16">
          <cell r="E16">
            <v>1.84072168280882</v>
          </cell>
          <cell r="H16">
            <v>14.3020224827622</v>
          </cell>
          <cell r="J16" t="str">
            <v>-</v>
          </cell>
          <cell r="L16">
            <v>5.84062946480915</v>
          </cell>
          <cell r="N16">
            <v>0.0136303893294447</v>
          </cell>
          <cell r="P16">
            <v>1.42941319839476</v>
          </cell>
          <cell r="R16">
            <v>1.29640486828589</v>
          </cell>
          <cell r="T16">
            <v>22.8821004035815</v>
          </cell>
          <cell r="W16">
            <v>75.2771779136097</v>
          </cell>
          <cell r="Y16" t="str">
            <v>-</v>
          </cell>
          <cell r="AA16">
            <v>75.2771779136097</v>
          </cell>
          <cell r="AD16">
            <v>100</v>
          </cell>
        </row>
        <row r="17">
          <cell r="E17">
            <v>4.11196767825156</v>
          </cell>
          <cell r="H17">
            <v>5.89848752514154</v>
          </cell>
          <cell r="J17">
            <v>0.339640860177137</v>
          </cell>
          <cell r="L17">
            <v>7.47711552818295</v>
          </cell>
          <cell r="N17">
            <v>0.96991117368396</v>
          </cell>
          <cell r="P17">
            <v>2.59631526687558</v>
          </cell>
          <cell r="R17">
            <v>3.71294840940371</v>
          </cell>
          <cell r="T17">
            <v>20.9944187634649</v>
          </cell>
          <cell r="W17">
            <v>73.0133917661126</v>
          </cell>
          <cell r="Y17">
            <v>1.880221792171</v>
          </cell>
          <cell r="AA17">
            <v>74.8936135582835</v>
          </cell>
          <cell r="AD17">
            <v>100</v>
          </cell>
        </row>
        <row r="18">
          <cell r="E18">
            <v>10.3436555891493</v>
          </cell>
          <cell r="H18">
            <v>12.8616215732474</v>
          </cell>
          <cell r="J18" t="str">
            <v>-</v>
          </cell>
          <cell r="L18">
            <v>5.09478211769973</v>
          </cell>
          <cell r="N18">
            <v>3.47001705353638</v>
          </cell>
          <cell r="P18">
            <v>7.47741483301433</v>
          </cell>
          <cell r="R18">
            <v>1.58959260299688</v>
          </cell>
          <cell r="T18">
            <v>30.4934281804947</v>
          </cell>
          <cell r="W18">
            <v>57.9891066275706</v>
          </cell>
          <cell r="Y18">
            <v>1.17380960278547</v>
          </cell>
          <cell r="AA18">
            <v>59.162916230356</v>
          </cell>
          <cell r="AD18">
            <v>100</v>
          </cell>
        </row>
        <row r="19">
          <cell r="E19">
            <v>3.05128371918729</v>
          </cell>
          <cell r="H19">
            <v>14.5944142373435</v>
          </cell>
          <cell r="J19">
            <v>0.221368564564859</v>
          </cell>
          <cell r="L19">
            <v>12.3568239119389</v>
          </cell>
          <cell r="N19" t="str">
            <v>-</v>
          </cell>
          <cell r="P19">
            <v>0.565398453318568</v>
          </cell>
          <cell r="R19">
            <v>1.99977349293696</v>
          </cell>
          <cell r="T19">
            <v>29.7377786601028</v>
          </cell>
          <cell r="W19">
            <v>59.5869332275122</v>
          </cell>
          <cell r="Y19">
            <v>7.62400439319766</v>
          </cell>
          <cell r="AA19">
            <v>67.2109376207099</v>
          </cell>
          <cell r="AD19">
            <v>100</v>
          </cell>
        </row>
        <row r="20">
          <cell r="E20">
            <v>9.44187047824555</v>
          </cell>
          <cell r="H20">
            <v>4.01525646176229</v>
          </cell>
          <cell r="J20" t="str">
            <v>-</v>
          </cell>
          <cell r="L20">
            <v>7.05979546531043</v>
          </cell>
          <cell r="N20">
            <v>1.71421551042454</v>
          </cell>
          <cell r="P20" t="str">
            <v>-</v>
          </cell>
          <cell r="R20">
            <v>0.696747261061584</v>
          </cell>
          <cell r="T20">
            <v>13.4860146985588</v>
          </cell>
          <cell r="W20">
            <v>77.0721148231956</v>
          </cell>
          <cell r="Y20" t="str">
            <v>-</v>
          </cell>
          <cell r="AA20">
            <v>77.0721148231956</v>
          </cell>
          <cell r="AD20">
            <v>100</v>
          </cell>
        </row>
        <row r="21">
          <cell r="E21">
            <v>11.2378751658711</v>
          </cell>
          <cell r="H21">
            <v>5.91572036236617</v>
          </cell>
          <cell r="J21" t="str">
            <v>-</v>
          </cell>
          <cell r="L21">
            <v>5.36000594394687</v>
          </cell>
          <cell r="N21">
            <v>0.0852314737661446</v>
          </cell>
          <cell r="P21">
            <v>3.83065817039186</v>
          </cell>
          <cell r="R21">
            <v>1.14375201383179</v>
          </cell>
          <cell r="T21">
            <v>16.3353679643029</v>
          </cell>
          <cell r="W21">
            <v>72.4267568698257</v>
          </cell>
          <cell r="Y21" t="str">
            <v>-</v>
          </cell>
          <cell r="AA21">
            <v>72.4267568698257</v>
          </cell>
          <cell r="AD21">
            <v>100</v>
          </cell>
        </row>
        <row r="22">
          <cell r="E22">
            <v>21.655252554105</v>
          </cell>
          <cell r="H22">
            <v>11.313334785077</v>
          </cell>
          <cell r="J22">
            <v>0.30027060332085</v>
          </cell>
          <cell r="L22">
            <v>19.5153106227316</v>
          </cell>
          <cell r="N22">
            <v>1.54848391647848</v>
          </cell>
          <cell r="P22">
            <v>4.06069279832415</v>
          </cell>
          <cell r="R22">
            <v>0.510404859706662</v>
          </cell>
          <cell r="T22">
            <v>37.2484975856388</v>
          </cell>
          <cell r="W22">
            <v>41.0962498602563</v>
          </cell>
          <cell r="Y22" t="str">
            <v>-</v>
          </cell>
          <cell r="AA22">
            <v>41.0962498602563</v>
          </cell>
          <cell r="AD22">
            <v>100</v>
          </cell>
        </row>
        <row r="23">
          <cell r="E23">
            <v>5.03464869414516</v>
          </cell>
          <cell r="H23">
            <v>4.39523119949569</v>
          </cell>
          <cell r="J23" t="str">
            <v>-</v>
          </cell>
          <cell r="L23">
            <v>27.6096619108719</v>
          </cell>
          <cell r="N23">
            <v>0.983365510892982</v>
          </cell>
          <cell r="P23">
            <v>3.75732641574809</v>
          </cell>
          <cell r="R23">
            <v>0.0374283282900468</v>
          </cell>
          <cell r="T23">
            <v>36.7830133652987</v>
          </cell>
          <cell r="W23">
            <v>41.0376996966669</v>
          </cell>
          <cell r="Y23">
            <v>17.1446382438893</v>
          </cell>
          <cell r="AA23">
            <v>58.1823379405562</v>
          </cell>
          <cell r="AD23">
            <v>100</v>
          </cell>
        </row>
        <row r="24">
          <cell r="E24">
            <v>13.1534228029924</v>
          </cell>
          <cell r="H24">
            <v>9.73006394896942</v>
          </cell>
          <cell r="J24" t="str">
            <v>-</v>
          </cell>
          <cell r="L24">
            <v>14.1414672375757</v>
          </cell>
          <cell r="N24" t="str">
            <v>-</v>
          </cell>
          <cell r="P24">
            <v>6.45058408367532</v>
          </cell>
          <cell r="R24">
            <v>0.961416928221336</v>
          </cell>
          <cell r="T24">
            <v>31.2835321984418</v>
          </cell>
          <cell r="W24">
            <v>55.5626734080656</v>
          </cell>
          <cell r="Y24">
            <v>0.000371590500098154</v>
          </cell>
          <cell r="AA24">
            <v>55.5630449985658</v>
          </cell>
          <cell r="AD24">
            <v>100</v>
          </cell>
        </row>
        <row r="25">
          <cell r="E25">
            <v>26.1172074724474</v>
          </cell>
          <cell r="H25">
            <v>4.10039031990106</v>
          </cell>
          <cell r="J25" t="str">
            <v>-</v>
          </cell>
          <cell r="L25">
            <v>5.22316868786677</v>
          </cell>
          <cell r="N25" t="str">
            <v>-</v>
          </cell>
          <cell r="P25">
            <v>0.263961074653172</v>
          </cell>
          <cell r="R25">
            <v>0.352712784767923</v>
          </cell>
          <cell r="T25">
            <v>9.94023286718892</v>
          </cell>
          <cell r="W25">
            <v>63.9425596603636</v>
          </cell>
          <cell r="Y25" t="str">
            <v>-</v>
          </cell>
          <cell r="AA25">
            <v>63.9425596603636</v>
          </cell>
          <cell r="AD25">
            <v>100</v>
          </cell>
        </row>
        <row r="26">
          <cell r="E26">
            <v>14.2138776284768</v>
          </cell>
          <cell r="H26">
            <v>4.32581248326886</v>
          </cell>
          <cell r="J26" t="str">
            <v>-</v>
          </cell>
          <cell r="L26">
            <v>6.34027313958593</v>
          </cell>
          <cell r="N26">
            <v>20.2859067357739</v>
          </cell>
          <cell r="P26" t="str">
            <v>-</v>
          </cell>
          <cell r="R26" t="str">
            <v>-</v>
          </cell>
          <cell r="T26">
            <v>30.9519923586287</v>
          </cell>
          <cell r="W26">
            <v>54.8341300128945</v>
          </cell>
          <cell r="Y26" t="str">
            <v>-</v>
          </cell>
          <cell r="AA26">
            <v>54.8341300128945</v>
          </cell>
          <cell r="AD26">
            <v>100</v>
          </cell>
        </row>
        <row r="27">
          <cell r="E27">
            <v>8.85075561014224</v>
          </cell>
          <cell r="H27">
            <v>20.1551848528829</v>
          </cell>
          <cell r="J27">
            <v>0.00944310838126016</v>
          </cell>
          <cell r="L27">
            <v>3.06528623607099</v>
          </cell>
          <cell r="N27">
            <v>2.22688610303998</v>
          </cell>
          <cell r="P27">
            <v>2.30907399391597</v>
          </cell>
          <cell r="R27">
            <v>0.287130270407533</v>
          </cell>
          <cell r="T27">
            <v>28.0530045646987</v>
          </cell>
          <cell r="W27">
            <v>52.4031902291792</v>
          </cell>
          <cell r="Y27">
            <v>10.6930495959799</v>
          </cell>
          <cell r="AA27">
            <v>63.0962398251591</v>
          </cell>
          <cell r="AD27">
            <v>100</v>
          </cell>
        </row>
        <row r="28">
          <cell r="E28">
            <v>9.70941159916848</v>
          </cell>
          <cell r="H28">
            <v>13.5457903494774</v>
          </cell>
          <cell r="J28" t="str">
            <v>-</v>
          </cell>
          <cell r="L28">
            <v>6.33961194690852</v>
          </cell>
          <cell r="N28">
            <v>22.8864639660409</v>
          </cell>
          <cell r="P28">
            <v>2.44551556743454</v>
          </cell>
          <cell r="R28">
            <v>6.5162620325631</v>
          </cell>
          <cell r="T28">
            <v>51.7336438624243</v>
          </cell>
          <cell r="W28">
            <v>15.8724262425639</v>
          </cell>
          <cell r="Y28">
            <v>22.6845182958432</v>
          </cell>
          <cell r="AA28">
            <v>38.5569445384071</v>
          </cell>
          <cell r="AD28">
            <v>100</v>
          </cell>
        </row>
        <row r="29">
          <cell r="E29">
            <v>8.32863237558199</v>
          </cell>
          <cell r="H29">
            <v>15.5520901316444</v>
          </cell>
          <cell r="J29" t="str">
            <v>-</v>
          </cell>
          <cell r="L29">
            <v>7.99384546326256</v>
          </cell>
          <cell r="N29">
            <v>1.80177262660707</v>
          </cell>
          <cell r="P29">
            <v>1.27880224477477</v>
          </cell>
          <cell r="R29">
            <v>0.120152399914402</v>
          </cell>
          <cell r="T29">
            <v>26.7466628662032</v>
          </cell>
          <cell r="W29">
            <v>59.0366057456389</v>
          </cell>
          <cell r="Y29">
            <v>5.88809901257596</v>
          </cell>
          <cell r="AA29">
            <v>64.9247047582148</v>
          </cell>
          <cell r="AD29">
            <v>100</v>
          </cell>
        </row>
        <row r="30">
          <cell r="E30">
            <v>12.7850415809736</v>
          </cell>
          <cell r="H30">
            <v>3.32041795592403</v>
          </cell>
          <cell r="J30" t="str">
            <v>-</v>
          </cell>
          <cell r="L30">
            <v>13.3579327029497</v>
          </cell>
          <cell r="N30" t="str">
            <v>-</v>
          </cell>
          <cell r="P30">
            <v>5.37171680667198</v>
          </cell>
          <cell r="R30">
            <v>0.280216164226958</v>
          </cell>
          <cell r="T30">
            <v>22.3302836297727</v>
          </cell>
          <cell r="W30">
            <v>64.8846747892537</v>
          </cell>
          <cell r="Y30" t="str">
            <v>-</v>
          </cell>
          <cell r="AA30">
            <v>64.8846747892537</v>
          </cell>
          <cell r="AD30">
            <v>100</v>
          </cell>
        </row>
        <row r="31">
          <cell r="E31">
            <v>19.16891739009</v>
          </cell>
          <cell r="H31">
            <v>5.65200306239917</v>
          </cell>
          <cell r="J31" t="str">
            <v>-</v>
          </cell>
          <cell r="L31">
            <v>1.3991139175915</v>
          </cell>
          <cell r="N31" t="str">
            <v>-</v>
          </cell>
          <cell r="P31">
            <v>9.64813105458328</v>
          </cell>
          <cell r="R31">
            <v>4.10032871825974</v>
          </cell>
          <cell r="T31">
            <v>20.7995767528337</v>
          </cell>
          <cell r="W31">
            <v>60.0315058570763</v>
          </cell>
          <cell r="Y31" t="str">
            <v>-</v>
          </cell>
          <cell r="AA31">
            <v>60.0315058570763</v>
          </cell>
          <cell r="AD31">
            <v>100</v>
          </cell>
        </row>
        <row r="32">
          <cell r="E32">
            <v>15.795782099777</v>
          </cell>
          <cell r="H32">
            <v>1.52961296691392</v>
          </cell>
          <cell r="J32" t="str">
            <v>-</v>
          </cell>
          <cell r="L32">
            <v>2.18502027583379</v>
          </cell>
          <cell r="N32">
            <v>2.36079474855331</v>
          </cell>
          <cell r="P32">
            <v>7.6627019710103</v>
          </cell>
          <cell r="R32">
            <v>7.94762152616732</v>
          </cell>
          <cell r="T32">
            <v>21.6857514884787</v>
          </cell>
          <cell r="W32">
            <v>15.3597099542262</v>
          </cell>
          <cell r="Y32">
            <v>47.158756457518</v>
          </cell>
          <cell r="AA32">
            <v>62.5184664117442</v>
          </cell>
          <cell r="AD32">
            <v>100</v>
          </cell>
        </row>
        <row r="33">
          <cell r="E33">
            <v>5.36231527358009</v>
          </cell>
          <cell r="H33">
            <v>16.86195469239</v>
          </cell>
          <cell r="J33">
            <v>2.75153540946325</v>
          </cell>
          <cell r="L33">
            <v>3.56929419704576</v>
          </cell>
          <cell r="N33">
            <v>4.03714659908463</v>
          </cell>
          <cell r="P33">
            <v>3.3063958791121</v>
          </cell>
          <cell r="R33">
            <v>0.907319751122814</v>
          </cell>
          <cell r="T33">
            <v>31.4336465282185</v>
          </cell>
          <cell r="W33">
            <v>44.8868267177231</v>
          </cell>
          <cell r="Y33">
            <v>18.3172114804783</v>
          </cell>
          <cell r="AA33">
            <v>63.2040381982014</v>
          </cell>
          <cell r="AD33">
            <v>100</v>
          </cell>
        </row>
        <row r="34">
          <cell r="E34">
            <v>20.7584009865379</v>
          </cell>
          <cell r="H34">
            <v>4.97108481899357</v>
          </cell>
          <cell r="J34" t="str">
            <v>-</v>
          </cell>
          <cell r="L34">
            <v>26.7458366317681</v>
          </cell>
          <cell r="N34">
            <v>14.0278999594589</v>
          </cell>
          <cell r="P34" t="str">
            <v>-</v>
          </cell>
          <cell r="R34">
            <v>0.950852661879278</v>
          </cell>
          <cell r="T34">
            <v>46.6956740721001</v>
          </cell>
          <cell r="W34">
            <v>32.5459249413622</v>
          </cell>
          <cell r="Y34" t="str">
            <v>-</v>
          </cell>
          <cell r="AA34">
            <v>32.5459249413622</v>
          </cell>
          <cell r="AD34">
            <v>100</v>
          </cell>
        </row>
        <row r="35">
          <cell r="E35">
            <v>51.7374973811334</v>
          </cell>
          <cell r="H35">
            <v>3.20281509514169</v>
          </cell>
          <cell r="J35" t="str">
            <v>-</v>
          </cell>
          <cell r="L35">
            <v>2.41745542154466</v>
          </cell>
          <cell r="N35">
            <v>2.45801574788557</v>
          </cell>
          <cell r="P35">
            <v>1.13328542075472</v>
          </cell>
          <cell r="R35" t="str">
            <v>-</v>
          </cell>
          <cell r="T35">
            <v>9.21157168532664</v>
          </cell>
          <cell r="W35">
            <v>39.0509309335401</v>
          </cell>
          <cell r="Y35" t="str">
            <v>-</v>
          </cell>
          <cell r="AA35">
            <v>39.0509309335401</v>
          </cell>
          <cell r="AD35">
            <v>100</v>
          </cell>
        </row>
        <row r="37">
          <cell r="E37" t="str">
            <v>:</v>
          </cell>
          <cell r="H37" t="str">
            <v>:</v>
          </cell>
          <cell r="J37" t="str">
            <v>:</v>
          </cell>
          <cell r="L37" t="str">
            <v>:</v>
          </cell>
          <cell r="N37" t="str">
            <v>:</v>
          </cell>
          <cell r="P37" t="str">
            <v>:</v>
          </cell>
          <cell r="R37" t="str">
            <v>:</v>
          </cell>
          <cell r="T37" t="str">
            <v>:</v>
          </cell>
          <cell r="W37" t="str">
            <v>:</v>
          </cell>
          <cell r="Y37" t="str">
            <v>:</v>
          </cell>
          <cell r="AA37" t="str">
            <v>:</v>
          </cell>
          <cell r="AD37" t="str">
            <v>:</v>
          </cell>
        </row>
      </sheetData>
      <sheetData sheetId="7">
        <row r="6">
          <cell r="E6">
            <v>0.190030546466301</v>
          </cell>
          <cell r="H6">
            <v>0.177268197528642</v>
          </cell>
          <cell r="J6">
            <v>0.00199522715908575</v>
          </cell>
          <cell r="L6">
            <v>0.109147571258853</v>
          </cell>
          <cell r="N6">
            <v>0.0730272650285193</v>
          </cell>
          <cell r="P6">
            <v>0.0607376510667505</v>
          </cell>
          <cell r="R6">
            <v>0.0326280748216007</v>
          </cell>
          <cell r="T6">
            <v>0.454803986863451</v>
          </cell>
          <cell r="W6">
            <v>0.878681558372789</v>
          </cell>
          <cell r="Y6">
            <v>0.0801765029738444</v>
          </cell>
          <cell r="AA6">
            <v>0.958858061346629</v>
          </cell>
          <cell r="AD6">
            <v>1.60369259467638</v>
          </cell>
        </row>
        <row r="9">
          <cell r="E9">
            <v>0.197136578119741</v>
          </cell>
          <cell r="H9">
            <v>0.157646965846186</v>
          </cell>
          <cell r="J9" t="str">
            <v>-</v>
          </cell>
          <cell r="L9">
            <v>0.454692301465724</v>
          </cell>
          <cell r="N9">
            <v>0.123111752077313</v>
          </cell>
          <cell r="P9">
            <v>0.343667679377154</v>
          </cell>
          <cell r="R9">
            <v>0.00389861144959324</v>
          </cell>
          <cell r="T9">
            <v>1.08301731021597</v>
          </cell>
          <cell r="W9">
            <v>1.2959638268983</v>
          </cell>
          <cell r="Y9">
            <v>0.742714361893488</v>
          </cell>
          <cell r="AA9">
            <v>2.03867818879179</v>
          </cell>
          <cell r="AD9">
            <v>3.31883207712751</v>
          </cell>
        </row>
        <row r="10">
          <cell r="E10">
            <v>0.0534653230624499</v>
          </cell>
          <cell r="H10">
            <v>0.0350931884595364</v>
          </cell>
          <cell r="J10" t="str">
            <v>-</v>
          </cell>
          <cell r="L10">
            <v>0.043370002174005</v>
          </cell>
          <cell r="N10">
            <v>0.00576959538107277</v>
          </cell>
          <cell r="P10">
            <v>0.173116486235086</v>
          </cell>
          <cell r="R10">
            <v>0.00497708557463341</v>
          </cell>
          <cell r="T10">
            <v>0.262326357824333</v>
          </cell>
          <cell r="W10">
            <v>0.155866753793035</v>
          </cell>
          <cell r="Y10" t="str">
            <v>-</v>
          </cell>
          <cell r="AA10">
            <v>0.155866753793035</v>
          </cell>
          <cell r="AD10">
            <v>0.471658434679818</v>
          </cell>
        </row>
        <row r="11">
          <cell r="E11">
            <v>0.121033223874969</v>
          </cell>
          <cell r="H11">
            <v>0.00734969917398545</v>
          </cell>
          <cell r="J11" t="str">
            <v>-</v>
          </cell>
          <cell r="L11">
            <v>0.0132406539757153</v>
          </cell>
          <cell r="N11">
            <v>0.0685894485363763</v>
          </cell>
          <cell r="P11">
            <v>0.0126225451697358</v>
          </cell>
          <cell r="R11">
            <v>0.00263378000127035</v>
          </cell>
          <cell r="T11">
            <v>0.104436126857083</v>
          </cell>
          <cell r="W11">
            <v>0.196943230853534</v>
          </cell>
          <cell r="Y11" t="str">
            <v>-</v>
          </cell>
          <cell r="AA11">
            <v>0.196943230853534</v>
          </cell>
          <cell r="AD11">
            <v>0.422412581585586</v>
          </cell>
        </row>
        <row r="12">
          <cell r="E12">
            <v>0.23479841818338</v>
          </cell>
          <cell r="H12">
            <v>0.232173878933677</v>
          </cell>
          <cell r="J12" t="str">
            <v>:</v>
          </cell>
          <cell r="L12">
            <v>0.135211698439283</v>
          </cell>
          <cell r="N12">
            <v>0.611183822205982</v>
          </cell>
          <cell r="P12" t="str">
            <v>-</v>
          </cell>
          <cell r="R12" t="str">
            <v>-</v>
          </cell>
          <cell r="T12">
            <v>0.978569399578946</v>
          </cell>
          <cell r="W12">
            <v>0.731486715621083</v>
          </cell>
          <cell r="Y12">
            <v>0.484394403057515</v>
          </cell>
          <cell r="AA12">
            <v>1.2158811186786</v>
          </cell>
          <cell r="AD12">
            <v>2.42924893644092</v>
          </cell>
        </row>
        <row r="13">
          <cell r="E13">
            <v>0.282635421120282</v>
          </cell>
          <cell r="H13">
            <v>0.289599076288164</v>
          </cell>
          <cell r="J13">
            <v>0.000208673371263723</v>
          </cell>
          <cell r="L13">
            <v>0.0757004540027246</v>
          </cell>
          <cell r="N13">
            <v>0.032417014584502</v>
          </cell>
          <cell r="P13">
            <v>0.0638053604856158</v>
          </cell>
          <cell r="R13">
            <v>0.0669119358922991</v>
          </cell>
          <cell r="T13">
            <v>0.528642514624569</v>
          </cell>
          <cell r="W13">
            <v>1.04207482799102</v>
          </cell>
          <cell r="Y13">
            <v>0.0546859380960013</v>
          </cell>
          <cell r="AA13">
            <v>1.09676076608703</v>
          </cell>
          <cell r="AD13">
            <v>1.90803870183188</v>
          </cell>
        </row>
        <row r="14">
          <cell r="E14">
            <v>0.0328942966840519</v>
          </cell>
          <cell r="H14">
            <v>0.0304007711096405</v>
          </cell>
          <cell r="J14" t="str">
            <v>-</v>
          </cell>
          <cell r="L14">
            <v>0.000654084725231322</v>
          </cell>
          <cell r="N14">
            <v>0.000149547205706291</v>
          </cell>
          <cell r="P14" t="str">
            <v>-</v>
          </cell>
          <cell r="R14">
            <v>0.00380172615900388</v>
          </cell>
          <cell r="T14">
            <v>0.035006129199582</v>
          </cell>
          <cell r="W14">
            <v>0.205663433970793</v>
          </cell>
          <cell r="Y14" t="str">
            <v>-</v>
          </cell>
          <cell r="AA14">
            <v>0.205663433970793</v>
          </cell>
          <cell r="AD14">
            <v>0.273563859854427</v>
          </cell>
        </row>
        <row r="15">
          <cell r="E15">
            <v>0.209611155875463</v>
          </cell>
          <cell r="H15">
            <v>0.261135676504252</v>
          </cell>
          <cell r="J15" t="str">
            <v>-</v>
          </cell>
          <cell r="L15">
            <v>0.0409717000070951</v>
          </cell>
          <cell r="N15">
            <v>0.00990110292641529</v>
          </cell>
          <cell r="P15">
            <v>0.228387801313744</v>
          </cell>
          <cell r="R15" t="str">
            <v>-</v>
          </cell>
          <cell r="T15">
            <v>0.540396280751506</v>
          </cell>
          <cell r="W15">
            <v>1.2603415557351</v>
          </cell>
          <cell r="Y15">
            <v>0.0647169813707572</v>
          </cell>
          <cell r="AA15">
            <v>1.32505853710586</v>
          </cell>
          <cell r="AD15">
            <v>2.07506597373283</v>
          </cell>
        </row>
        <row r="16">
          <cell r="E16">
            <v>0.0112880960126921</v>
          </cell>
          <cell r="H16">
            <v>0.0877061450782445</v>
          </cell>
          <cell r="J16" t="str">
            <v>-</v>
          </cell>
          <cell r="L16">
            <v>0.0358172486308304</v>
          </cell>
          <cell r="N16">
            <v>8.35874020924031E-05</v>
          </cell>
          <cell r="P16">
            <v>0.00876577571502706</v>
          </cell>
          <cell r="R16">
            <v>0.00795011150311552</v>
          </cell>
          <cell r="T16">
            <v>0.14032286832931</v>
          </cell>
          <cell r="W16">
            <v>0.461631989121076</v>
          </cell>
          <cell r="Y16" t="str">
            <v>-</v>
          </cell>
          <cell r="AA16">
            <v>0.461631989121076</v>
          </cell>
          <cell r="AD16">
            <v>0.613242953463078</v>
          </cell>
        </row>
        <row r="17">
          <cell r="E17">
            <v>0.103504932765397</v>
          </cell>
          <cell r="H17">
            <v>0.148474550988423</v>
          </cell>
          <cell r="J17">
            <v>0.00854931437884359</v>
          </cell>
          <cell r="L17">
            <v>0.188211192446132</v>
          </cell>
          <cell r="N17">
            <v>0.0244142460923361</v>
          </cell>
          <cell r="P17">
            <v>0.0653534896582643</v>
          </cell>
          <cell r="R17">
            <v>0.0934609669986826</v>
          </cell>
          <cell r="T17">
            <v>0.528463760562682</v>
          </cell>
          <cell r="W17">
            <v>1.83786614999329</v>
          </cell>
          <cell r="Y17">
            <v>0.0473282490064327</v>
          </cell>
          <cell r="AA17">
            <v>1.88519439899973</v>
          </cell>
          <cell r="AD17">
            <v>2.5171630923278</v>
          </cell>
        </row>
        <row r="18">
          <cell r="E18">
            <v>0.204489741448727</v>
          </cell>
          <cell r="H18">
            <v>0.254268875008147</v>
          </cell>
          <cell r="J18" t="str">
            <v>-</v>
          </cell>
          <cell r="L18">
            <v>0.100721709941591</v>
          </cell>
          <cell r="N18">
            <v>0.0686007847017543</v>
          </cell>
          <cell r="P18">
            <v>0.147825361423672</v>
          </cell>
          <cell r="R18">
            <v>0.0314255804047296</v>
          </cell>
          <cell r="T18">
            <v>0.602842311479894</v>
          </cell>
          <cell r="W18">
            <v>1.1464203654996</v>
          </cell>
          <cell r="Y18">
            <v>0.0232057245250348</v>
          </cell>
          <cell r="AA18">
            <v>1.16962609002464</v>
          </cell>
          <cell r="AD18">
            <v>1.97695814295326</v>
          </cell>
        </row>
        <row r="19">
          <cell r="E19">
            <v>0.0367533373064995</v>
          </cell>
          <cell r="H19">
            <v>0.175792708453455</v>
          </cell>
          <cell r="J19">
            <v>0.00266642969689981</v>
          </cell>
          <cell r="L19">
            <v>0.14884047472107</v>
          </cell>
          <cell r="N19" t="str">
            <v>-</v>
          </cell>
          <cell r="P19">
            <v>0.00681034016493402</v>
          </cell>
          <cell r="R19">
            <v>0.0240876812799582</v>
          </cell>
          <cell r="T19">
            <v>0.358197634316318</v>
          </cell>
          <cell r="W19">
            <v>0.717736814246148</v>
          </cell>
          <cell r="Y19">
            <v>0.0918326943271147</v>
          </cell>
          <cell r="AA19">
            <v>0.809569508573263</v>
          </cell>
          <cell r="AD19">
            <v>1.20452048019608</v>
          </cell>
        </row>
        <row r="20">
          <cell r="E20">
            <v>0.0460258757638655</v>
          </cell>
          <cell r="H20">
            <v>0.0195729962082121</v>
          </cell>
          <cell r="J20" t="str">
            <v>-</v>
          </cell>
          <cell r="L20">
            <v>0.0344140782012778</v>
          </cell>
          <cell r="N20">
            <v>0.00835621186470159</v>
          </cell>
          <cell r="P20" t="str">
            <v>-</v>
          </cell>
          <cell r="R20">
            <v>0.00339640359929962</v>
          </cell>
          <cell r="T20">
            <v>0.0657396898734911</v>
          </cell>
          <cell r="W20">
            <v>0.37570008928675</v>
          </cell>
          <cell r="Y20" t="str">
            <v>-</v>
          </cell>
          <cell r="AA20">
            <v>0.37570008928675</v>
          </cell>
          <cell r="AD20">
            <v>0.487465654924106</v>
          </cell>
        </row>
        <row r="21">
          <cell r="E21">
            <v>0.0538360115931168</v>
          </cell>
          <cell r="H21">
            <v>0.0283397693344367</v>
          </cell>
          <cell r="J21" t="str">
            <v>-</v>
          </cell>
          <cell r="L21">
            <v>0.0256775714161557</v>
          </cell>
          <cell r="N21">
            <v>0.000408308736486743</v>
          </cell>
          <cell r="P21">
            <v>0.0183510988177539</v>
          </cell>
          <cell r="R21">
            <v>0.00547924280768835</v>
          </cell>
          <cell r="T21">
            <v>0.0782559911125215</v>
          </cell>
          <cell r="W21">
            <v>0.346966634256391</v>
          </cell>
          <cell r="Y21" t="str">
            <v>-</v>
          </cell>
          <cell r="AA21">
            <v>0.346966634256391</v>
          </cell>
          <cell r="AD21">
            <v>0.479058636962031</v>
          </cell>
        </row>
        <row r="22">
          <cell r="E22">
            <v>0.0811998109484616</v>
          </cell>
          <cell r="H22">
            <v>0.042421146714854</v>
          </cell>
          <cell r="J22">
            <v>0.00112591234676742</v>
          </cell>
          <cell r="L22">
            <v>0.0731757585928466</v>
          </cell>
          <cell r="N22">
            <v>0.00580628653305415</v>
          </cell>
          <cell r="P22">
            <v>0.015226212980887</v>
          </cell>
          <cell r="R22">
            <v>0.00191384413605006</v>
          </cell>
          <cell r="T22">
            <v>0.139669161304459</v>
          </cell>
          <cell r="W22">
            <v>0.154096919950767</v>
          </cell>
          <cell r="Y22" t="str">
            <v>-</v>
          </cell>
          <cell r="AA22">
            <v>0.154096919950767</v>
          </cell>
          <cell r="AD22">
            <v>0.374965892203687</v>
          </cell>
        </row>
        <row r="23">
          <cell r="E23">
            <v>0.0454338684546259</v>
          </cell>
          <cell r="H23">
            <v>0.0396636127517256</v>
          </cell>
          <cell r="J23" t="str">
            <v>-</v>
          </cell>
          <cell r="L23">
            <v>0.249156162334428</v>
          </cell>
          <cell r="N23">
            <v>0.00887412448790802</v>
          </cell>
          <cell r="P23">
            <v>0.0339070081121469</v>
          </cell>
          <cell r="R23">
            <v>0.000337762145347714</v>
          </cell>
          <cell r="T23">
            <v>0.331938669831556</v>
          </cell>
          <cell r="W23">
            <v>0.37033397223267</v>
          </cell>
          <cell r="Y23">
            <v>0.15471729727257</v>
          </cell>
          <cell r="AA23">
            <v>0.52505126950524</v>
          </cell>
          <cell r="AD23">
            <v>0.902423807791422</v>
          </cell>
        </row>
        <row r="24">
          <cell r="E24">
            <v>0.0876546478858431</v>
          </cell>
          <cell r="H24">
            <v>0.0648413224548381</v>
          </cell>
          <cell r="J24" t="str">
            <v>-</v>
          </cell>
          <cell r="L24">
            <v>0.0942389939002711</v>
          </cell>
          <cell r="N24" t="str">
            <v>-</v>
          </cell>
          <cell r="P24">
            <v>0.0429868092116639</v>
          </cell>
          <cell r="R24">
            <v>0.00640689982956816</v>
          </cell>
          <cell r="T24">
            <v>0.208474025396341</v>
          </cell>
          <cell r="W24">
            <v>0.370270662330727</v>
          </cell>
          <cell r="Y24">
            <v>2.47628582549768E-06</v>
          </cell>
          <cell r="AA24">
            <v>0.370273138616553</v>
          </cell>
          <cell r="AD24">
            <v>0.666401811898737</v>
          </cell>
        </row>
        <row r="25">
          <cell r="E25">
            <v>0.133534650675402</v>
          </cell>
          <cell r="H25">
            <v>0.020964882619186</v>
          </cell>
          <cell r="J25" t="str">
            <v>-</v>
          </cell>
          <cell r="L25">
            <v>0.0267055353023018</v>
          </cell>
          <cell r="N25" t="str">
            <v>-</v>
          </cell>
          <cell r="P25">
            <v>0.00134960638241665</v>
          </cell>
          <cell r="R25">
            <v>0.00180338493510153</v>
          </cell>
          <cell r="T25">
            <v>0.050823409239006</v>
          </cell>
          <cell r="W25">
            <v>0.326931865764957</v>
          </cell>
          <cell r="Y25" t="str">
            <v>-</v>
          </cell>
          <cell r="AA25">
            <v>0.326931865764957</v>
          </cell>
          <cell r="AD25">
            <v>0.511289925679364</v>
          </cell>
        </row>
        <row r="26">
          <cell r="E26">
            <v>0.327820226453851</v>
          </cell>
          <cell r="H26">
            <v>0.0997679074583433</v>
          </cell>
          <cell r="J26" t="str">
            <v>-</v>
          </cell>
          <cell r="L26">
            <v>0.146228202516266</v>
          </cell>
          <cell r="N26">
            <v>0.467861811798625</v>
          </cell>
          <cell r="P26" t="str">
            <v>-</v>
          </cell>
          <cell r="R26" t="str">
            <v>-</v>
          </cell>
          <cell r="T26">
            <v>0.713857921773234</v>
          </cell>
          <cell r="W26">
            <v>1.26466101566918</v>
          </cell>
          <cell r="Y26" t="str">
            <v>-</v>
          </cell>
          <cell r="AA26">
            <v>1.26466101566918</v>
          </cell>
          <cell r="AD26">
            <v>2.30633916389627</v>
          </cell>
        </row>
        <row r="27">
          <cell r="E27">
            <v>0.162812409568326</v>
          </cell>
          <cell r="H27">
            <v>0.370760910789644</v>
          </cell>
          <cell r="J27">
            <v>0.000173708923519029</v>
          </cell>
          <cell r="L27">
            <v>0.0563868962260637</v>
          </cell>
          <cell r="N27">
            <v>0.0409642643227758</v>
          </cell>
          <cell r="P27">
            <v>0.0424761362058414</v>
          </cell>
          <cell r="R27">
            <v>0.00528185086609843</v>
          </cell>
          <cell r="T27">
            <v>0.516043767333942</v>
          </cell>
          <cell r="W27">
            <v>0.963973026269435</v>
          </cell>
          <cell r="Y27">
            <v>0.196701981959609</v>
          </cell>
          <cell r="AA27">
            <v>1.16067500822904</v>
          </cell>
          <cell r="AD27">
            <v>1.83953118513131</v>
          </cell>
        </row>
        <row r="28">
          <cell r="E28">
            <v>0.0880281039688291</v>
          </cell>
          <cell r="H28">
            <v>0.12280973249974</v>
          </cell>
          <cell r="J28" t="str">
            <v>-</v>
          </cell>
          <cell r="L28">
            <v>0.0574766054445861</v>
          </cell>
          <cell r="N28">
            <v>0.207494759996996</v>
          </cell>
          <cell r="P28">
            <v>0.022171693560293</v>
          </cell>
          <cell r="R28">
            <v>0.0590781620319529</v>
          </cell>
          <cell r="T28">
            <v>0.469030953533567</v>
          </cell>
          <cell r="W28">
            <v>0.14390363136296</v>
          </cell>
          <cell r="Y28">
            <v>0.205663866922719</v>
          </cell>
          <cell r="AA28">
            <v>0.349567498285679</v>
          </cell>
          <cell r="AD28">
            <v>0.906626555788076</v>
          </cell>
        </row>
        <row r="29">
          <cell r="E29">
            <v>0.126893511183082</v>
          </cell>
          <cell r="H29">
            <v>0.23694878511218</v>
          </cell>
          <cell r="J29" t="str">
            <v>-</v>
          </cell>
          <cell r="L29">
            <v>0.121792759356539</v>
          </cell>
          <cell r="N29">
            <v>0.0274514763809298</v>
          </cell>
          <cell r="P29">
            <v>0.0194835958210893</v>
          </cell>
          <cell r="R29">
            <v>0.00183061986826462</v>
          </cell>
          <cell r="T29">
            <v>0.407507236539003</v>
          </cell>
          <cell r="W29">
            <v>0.89947086791329</v>
          </cell>
          <cell r="Y29">
            <v>0.0897099936947564</v>
          </cell>
          <cell r="AA29">
            <v>0.989180861608047</v>
          </cell>
          <cell r="AD29">
            <v>1.52358160933013</v>
          </cell>
        </row>
        <row r="30">
          <cell r="E30">
            <v>0.0341929772039845</v>
          </cell>
          <cell r="H30">
            <v>0.00888029771006541</v>
          </cell>
          <cell r="J30" t="str">
            <v>-</v>
          </cell>
          <cell r="L30">
            <v>0.0357251468844683</v>
          </cell>
          <cell r="N30" t="str">
            <v>-</v>
          </cell>
          <cell r="P30">
            <v>0.0143663975712161</v>
          </cell>
          <cell r="R30">
            <v>0.000749424618990618</v>
          </cell>
          <cell r="T30">
            <v>0.0597212667847404</v>
          </cell>
          <cell r="W30">
            <v>0.173530933935996</v>
          </cell>
          <cell r="Y30" t="str">
            <v>-</v>
          </cell>
          <cell r="AA30">
            <v>0.173530933935996</v>
          </cell>
          <cell r="AD30">
            <v>0.267445177924721</v>
          </cell>
        </row>
        <row r="31">
          <cell r="E31">
            <v>0.0856116239491159</v>
          </cell>
          <cell r="H31">
            <v>0.0252428006699807</v>
          </cell>
          <cell r="J31" t="str">
            <v>-</v>
          </cell>
          <cell r="L31">
            <v>0.00624867915789247</v>
          </cell>
          <cell r="N31" t="str">
            <v>-</v>
          </cell>
          <cell r="P31">
            <v>0.0430901834906854</v>
          </cell>
          <cell r="R31">
            <v>0.0183127608696823</v>
          </cell>
          <cell r="T31">
            <v>0.0928944241882409</v>
          </cell>
          <cell r="W31">
            <v>0.268110848408796</v>
          </cell>
          <cell r="Y31" t="str">
            <v>-</v>
          </cell>
          <cell r="AA31">
            <v>0.268110848408796</v>
          </cell>
          <cell r="AD31">
            <v>0.446616896546153</v>
          </cell>
        </row>
        <row r="32">
          <cell r="E32">
            <v>0.108976121264886</v>
          </cell>
          <cell r="H32">
            <v>0.0105528986863591</v>
          </cell>
          <cell r="J32" t="str">
            <v>-</v>
          </cell>
          <cell r="L32">
            <v>0.0150745960561749</v>
          </cell>
          <cell r="N32">
            <v>0.0162872755001781</v>
          </cell>
          <cell r="P32">
            <v>0.0528654759817992</v>
          </cell>
          <cell r="R32">
            <v>0.0548311544013545</v>
          </cell>
          <cell r="T32">
            <v>0.149611400625866</v>
          </cell>
          <cell r="W32">
            <v>0.105967631358301</v>
          </cell>
          <cell r="Y32">
            <v>0.325351307706899</v>
          </cell>
          <cell r="AA32">
            <v>0.431318939065201</v>
          </cell>
          <cell r="AD32">
            <v>0.689906460955953</v>
          </cell>
        </row>
        <row r="33">
          <cell r="E33">
            <v>0.11491364270628</v>
          </cell>
          <cell r="H33">
            <v>0.361349256429886</v>
          </cell>
          <cell r="J33">
            <v>0.0589650068683183</v>
          </cell>
          <cell r="L33">
            <v>0.0764894597103904</v>
          </cell>
          <cell r="N33">
            <v>0.0865154691902986</v>
          </cell>
          <cell r="P33">
            <v>0.0708555866846926</v>
          </cell>
          <cell r="R33">
            <v>0.0194437313700259</v>
          </cell>
          <cell r="T33">
            <v>0.673618510253612</v>
          </cell>
          <cell r="W33">
            <v>0.961918220861227</v>
          </cell>
          <cell r="Y33">
            <v>0.392535199452706</v>
          </cell>
          <cell r="AA33">
            <v>1.35445342031393</v>
          </cell>
          <cell r="AD33">
            <v>2.14298557327383</v>
          </cell>
        </row>
        <row r="34">
          <cell r="E34">
            <v>0.285997945390761</v>
          </cell>
          <cell r="H34">
            <v>0.0684888997720666</v>
          </cell>
          <cell r="J34" t="str">
            <v>-</v>
          </cell>
          <cell r="L34">
            <v>0.36848957342154</v>
          </cell>
          <cell r="N34">
            <v>0.193268767144164</v>
          </cell>
          <cell r="P34" t="str">
            <v>-</v>
          </cell>
          <cell r="R34">
            <v>0.0131003302153748</v>
          </cell>
          <cell r="T34">
            <v>0.643347570553148</v>
          </cell>
          <cell r="W34">
            <v>0.448400031876632</v>
          </cell>
          <cell r="Y34" t="str">
            <v>-</v>
          </cell>
          <cell r="AA34">
            <v>0.448400031876632</v>
          </cell>
          <cell r="AD34">
            <v>1.37774554782054</v>
          </cell>
        </row>
        <row r="35">
          <cell r="E35">
            <v>0.261426989422796</v>
          </cell>
          <cell r="H35">
            <v>0.016183664660713</v>
          </cell>
          <cell r="J35" t="str">
            <v>-</v>
          </cell>
          <cell r="L35">
            <v>0.012215281467184</v>
          </cell>
          <cell r="N35">
            <v>0.0124202307697603</v>
          </cell>
          <cell r="P35">
            <v>0.00572643461128624</v>
          </cell>
          <cell r="R35" t="str">
            <v>-</v>
          </cell>
          <cell r="T35">
            <v>0.0465456115089434</v>
          </cell>
          <cell r="W35">
            <v>0.197322402993457</v>
          </cell>
          <cell r="Y35" t="str">
            <v>-</v>
          </cell>
          <cell r="AA35">
            <v>0.197322402993457</v>
          </cell>
          <cell r="AD35">
            <v>0.505295003925195</v>
          </cell>
        </row>
        <row r="37">
          <cell r="E37" t="str">
            <v>:</v>
          </cell>
          <cell r="H37">
            <v>0.207030020501973</v>
          </cell>
          <cell r="J37" t="str">
            <v>-</v>
          </cell>
          <cell r="L37">
            <v>0.0244092570362013</v>
          </cell>
          <cell r="N37">
            <v>0.140167186423057</v>
          </cell>
          <cell r="P37">
            <v>0.0412694386781839</v>
          </cell>
          <cell r="R37">
            <v>0.00297604726559062</v>
          </cell>
          <cell r="T37">
            <v>0.415851949905006</v>
          </cell>
          <cell r="W37">
            <v>0.319796760291686</v>
          </cell>
          <cell r="Y37" t="str">
            <v>-</v>
          </cell>
          <cell r="AA37">
            <v>0.319796760291686</v>
          </cell>
          <cell r="AD37" t="str">
            <v>:</v>
          </cell>
        </row>
      </sheetData>
      <sheetData sheetId="43">
        <row r="1">
          <cell r="B1" t="str">
            <v>B.4 LMP expenditure at constant price levels,1998-2008</v>
          </cell>
        </row>
        <row r="3">
          <cell r="B3" t="str">
            <v>B.4.1 LMP expenditure at constant price levels, total (categories 1-9)</v>
          </cell>
        </row>
        <row r="4">
          <cell r="Z4" t="str">
            <v>Euro, millions (price level of year 2000)</v>
          </cell>
        </row>
        <row r="5">
          <cell r="E5">
            <v>1998</v>
          </cell>
          <cell r="G5">
            <v>1999</v>
          </cell>
          <cell r="I5">
            <v>2000</v>
          </cell>
          <cell r="K5">
            <v>2001</v>
          </cell>
          <cell r="M5">
            <v>2002</v>
          </cell>
          <cell r="O5">
            <v>2003</v>
          </cell>
          <cell r="Q5">
            <v>2004</v>
          </cell>
          <cell r="S5">
            <v>2005</v>
          </cell>
          <cell r="U5">
            <v>2006</v>
          </cell>
          <cell r="W5">
            <v>2007</v>
          </cell>
          <cell r="Y5">
            <v>2008</v>
          </cell>
        </row>
        <row r="8">
          <cell r="C8" t="str">
            <v>1-9</v>
          </cell>
          <cell r="E8" t="str">
            <v>:</v>
          </cell>
          <cell r="G8" t="str">
            <v>:</v>
          </cell>
          <cell r="I8" t="str">
            <v>:</v>
          </cell>
          <cell r="K8" t="str">
            <v>:</v>
          </cell>
          <cell r="M8" t="str">
            <v>:</v>
          </cell>
          <cell r="O8" t="str">
            <v>:</v>
          </cell>
          <cell r="Q8" t="str">
            <v>:</v>
          </cell>
          <cell r="S8">
            <v>204157.01361514</v>
          </cell>
          <cell r="U8">
            <v>192081.136888264</v>
          </cell>
          <cell r="W8">
            <v>173471.392306758</v>
          </cell>
          <cell r="Y8">
            <v>174856.631076882</v>
          </cell>
        </row>
        <row r="11">
          <cell r="C11" t="str">
            <v>1-9</v>
          </cell>
          <cell r="E11" t="str">
            <v>:</v>
          </cell>
          <cell r="G11" t="str">
            <v>:</v>
          </cell>
          <cell r="I11" t="str">
            <v>:</v>
          </cell>
          <cell r="K11" t="str">
            <v>:</v>
          </cell>
          <cell r="M11" t="str">
            <v>:</v>
          </cell>
          <cell r="O11" t="str">
            <v>:</v>
          </cell>
          <cell r="Q11">
            <v>9506.65487585821</v>
          </cell>
          <cell r="S11">
            <v>9631.14639489555</v>
          </cell>
          <cell r="U11">
            <v>9516.34820270723</v>
          </cell>
          <cell r="W11">
            <v>9400.43106683805</v>
          </cell>
          <cell r="Y11">
            <v>9446.09219666391</v>
          </cell>
        </row>
        <row r="12">
          <cell r="C12" t="str">
            <v>1-9</v>
          </cell>
          <cell r="E12" t="str">
            <v>:</v>
          </cell>
          <cell r="G12" t="str">
            <v>:</v>
          </cell>
          <cell r="I12" t="str">
            <v>:</v>
          </cell>
          <cell r="K12" t="str">
            <v>:</v>
          </cell>
          <cell r="M12" t="str">
            <v>:</v>
          </cell>
          <cell r="O12" t="str">
            <v>:</v>
          </cell>
          <cell r="Q12">
            <v>137.158107680279</v>
          </cell>
          <cell r="S12">
            <v>129.409366450325</v>
          </cell>
          <cell r="U12">
            <v>124.029754670125</v>
          </cell>
          <cell r="W12">
            <v>108.178864345755</v>
          </cell>
          <cell r="Y12">
            <v>105.938707309082</v>
          </cell>
        </row>
        <row r="13">
          <cell r="C13" t="str">
            <v>1-9</v>
          </cell>
          <cell r="E13" t="str">
            <v>:</v>
          </cell>
          <cell r="G13" t="str">
            <v>:</v>
          </cell>
          <cell r="I13" t="str">
            <v>:</v>
          </cell>
          <cell r="K13" t="str">
            <v>:</v>
          </cell>
          <cell r="M13">
            <v>303.320193601703</v>
          </cell>
          <cell r="O13">
            <v>345.539853140377</v>
          </cell>
          <cell r="Q13">
            <v>367.758327413265</v>
          </cell>
          <cell r="S13">
            <v>377.699404947986</v>
          </cell>
          <cell r="U13">
            <v>399.55951687736</v>
          </cell>
          <cell r="W13">
            <v>399.160358485148</v>
          </cell>
          <cell r="Y13">
            <v>366.154950966068</v>
          </cell>
        </row>
        <row r="14">
          <cell r="C14" t="str">
            <v>1-9</v>
          </cell>
          <cell r="E14" t="str">
            <v>:</v>
          </cell>
          <cell r="G14" t="str">
            <v>:</v>
          </cell>
          <cell r="I14" t="str">
            <v>:</v>
          </cell>
          <cell r="K14" t="str">
            <v>:</v>
          </cell>
          <cell r="M14" t="str">
            <v>:</v>
          </cell>
          <cell r="O14" t="str">
            <v>:</v>
          </cell>
          <cell r="Q14">
            <v>7994.52797258521</v>
          </cell>
          <cell r="S14">
            <v>7213.66408946364</v>
          </cell>
          <cell r="U14">
            <v>6406.30295561751</v>
          </cell>
          <cell r="W14">
            <v>5369.63191842651</v>
          </cell>
          <cell r="Y14">
            <v>4875.79764050157</v>
          </cell>
        </row>
        <row r="15">
          <cell r="C15" t="str">
            <v>1-9</v>
          </cell>
          <cell r="E15">
            <v>68482.9076471211</v>
          </cell>
          <cell r="G15">
            <v>69157.4384895605</v>
          </cell>
          <cell r="I15">
            <v>64338.0224596179</v>
          </cell>
          <cell r="K15">
            <v>65368.5309005455</v>
          </cell>
          <cell r="M15">
            <v>70408.8057720194</v>
          </cell>
          <cell r="O15">
            <v>71488.9986989378</v>
          </cell>
          <cell r="Q15">
            <v>70754.6555886981</v>
          </cell>
          <cell r="S15">
            <v>60638.6737569553</v>
          </cell>
          <cell r="U15">
            <v>55418.5732757051</v>
          </cell>
          <cell r="W15">
            <v>44404.0703464172</v>
          </cell>
          <cell r="Y15">
            <v>42217.0478017021</v>
          </cell>
        </row>
        <row r="16">
          <cell r="C16" t="str">
            <v>1-9</v>
          </cell>
          <cell r="E16" t="str">
            <v>:</v>
          </cell>
          <cell r="G16" t="str">
            <v>:</v>
          </cell>
          <cell r="I16" t="str">
            <v>:</v>
          </cell>
          <cell r="K16" t="str">
            <v>:</v>
          </cell>
          <cell r="M16" t="str">
            <v>:</v>
          </cell>
          <cell r="O16">
            <v>20.6583016367733</v>
          </cell>
          <cell r="Q16">
            <v>19.9169961529688</v>
          </cell>
          <cell r="S16">
            <v>17.8000843668296</v>
          </cell>
          <cell r="U16">
            <v>16.4095332884621</v>
          </cell>
          <cell r="W16">
            <v>17.6242246775158</v>
          </cell>
          <cell r="Y16">
            <v>30.2620370860163</v>
          </cell>
        </row>
        <row r="17">
          <cell r="C17" t="str">
            <v>1-9</v>
          </cell>
          <cell r="E17" t="str">
            <v>:</v>
          </cell>
          <cell r="G17" t="str">
            <v>:</v>
          </cell>
          <cell r="I17" t="str">
            <v>:</v>
          </cell>
          <cell r="K17" t="str">
            <v>:</v>
          </cell>
          <cell r="M17" t="str">
            <v>:</v>
          </cell>
          <cell r="O17" t="str">
            <v>:</v>
          </cell>
          <cell r="Q17">
            <v>2041.19340050644</v>
          </cell>
          <cell r="S17">
            <v>2070.3560935973</v>
          </cell>
          <cell r="U17">
            <v>2218.5195957037</v>
          </cell>
          <cell r="W17">
            <v>2429.99169397772</v>
          </cell>
          <cell r="Y17">
            <v>2924.65750077519</v>
          </cell>
        </row>
        <row r="18">
          <cell r="C18" t="str">
            <v>1-9</v>
          </cell>
          <cell r="E18" t="str">
            <v>:</v>
          </cell>
          <cell r="G18" t="str">
            <v>:</v>
          </cell>
          <cell r="I18" t="str">
            <v>:</v>
          </cell>
          <cell r="K18" t="str">
            <v>:</v>
          </cell>
          <cell r="M18" t="str">
            <v>:</v>
          </cell>
          <cell r="O18" t="str">
            <v>:</v>
          </cell>
          <cell r="Q18">
            <v>943.991946196929</v>
          </cell>
          <cell r="S18">
            <v>810.031417377622</v>
          </cell>
          <cell r="U18">
            <v>959.071649263959</v>
          </cell>
          <cell r="W18">
            <v>937.039039408867</v>
          </cell>
          <cell r="Y18">
            <v>1156.55928317823</v>
          </cell>
        </row>
        <row r="19">
          <cell r="C19" t="str">
            <v>1-9</v>
          </cell>
          <cell r="E19" t="str">
            <v>:</v>
          </cell>
          <cell r="G19" t="str">
            <v>:</v>
          </cell>
          <cell r="I19" t="str">
            <v>:</v>
          </cell>
          <cell r="K19" t="str">
            <v>:</v>
          </cell>
          <cell r="M19" t="str">
            <v>:</v>
          </cell>
          <cell r="O19" t="str">
            <v>:</v>
          </cell>
          <cell r="Q19">
            <v>15670.6114867518</v>
          </cell>
          <cell r="S19">
            <v>16024.0824720255</v>
          </cell>
          <cell r="U19">
            <v>16844.8734103698</v>
          </cell>
          <cell r="W19">
            <v>17538.4947285032</v>
          </cell>
          <cell r="Y19">
            <v>21027.9129725633</v>
          </cell>
        </row>
        <row r="20">
          <cell r="C20" t="str">
            <v>1-9</v>
          </cell>
          <cell r="E20">
            <v>36044.9183877097</v>
          </cell>
          <cell r="G20">
            <v>38100.7782487093</v>
          </cell>
          <cell r="I20">
            <v>36903.4404544</v>
          </cell>
          <cell r="K20">
            <v>37636.3326145526</v>
          </cell>
          <cell r="M20">
            <v>40453.6451011685</v>
          </cell>
          <cell r="O20">
            <v>42325.4447373805</v>
          </cell>
          <cell r="Q20">
            <v>41408.3772842402</v>
          </cell>
          <cell r="S20">
            <v>39398.6374865806</v>
          </cell>
          <cell r="U20">
            <v>37510.2757720217</v>
          </cell>
          <cell r="W20">
            <v>35864.3317887179</v>
          </cell>
          <cell r="Y20">
            <v>33122.3103016681</v>
          </cell>
        </row>
        <row r="21">
          <cell r="C21" t="str">
            <v>1-9</v>
          </cell>
          <cell r="E21" t="str">
            <v>:</v>
          </cell>
          <cell r="G21" t="str">
            <v>:</v>
          </cell>
          <cell r="I21" t="str">
            <v>:</v>
          </cell>
          <cell r="K21" t="str">
            <v>:</v>
          </cell>
          <cell r="M21" t="str">
            <v>:</v>
          </cell>
          <cell r="O21" t="str">
            <v>:</v>
          </cell>
          <cell r="Q21">
            <v>16497.2158300629</v>
          </cell>
          <cell r="S21">
            <v>16701.260562891</v>
          </cell>
          <cell r="U21">
            <v>15735.7967673225</v>
          </cell>
          <cell r="W21">
            <v>14177.3325786204</v>
          </cell>
          <cell r="Y21">
            <v>15303.9617528363</v>
          </cell>
        </row>
        <row r="22">
          <cell r="C22" t="str">
            <v>1-9</v>
          </cell>
          <cell r="E22" t="str">
            <v>:</v>
          </cell>
          <cell r="G22" t="str">
            <v>:</v>
          </cell>
          <cell r="I22" t="str">
            <v>:</v>
          </cell>
          <cell r="K22" t="str">
            <v>:</v>
          </cell>
          <cell r="M22" t="str">
            <v>:</v>
          </cell>
          <cell r="O22" t="str">
            <v>:</v>
          </cell>
          <cell r="Q22" t="str">
            <v>:</v>
          </cell>
          <cell r="S22" t="str">
            <v>:</v>
          </cell>
          <cell r="U22">
            <v>95.066465585327</v>
          </cell>
          <cell r="W22">
            <v>79.9958436628639</v>
          </cell>
          <cell r="Y22">
            <v>68.1890520924574</v>
          </cell>
        </row>
        <row r="23">
          <cell r="C23" t="str">
            <v>1-9</v>
          </cell>
          <cell r="E23" t="str">
            <v>:</v>
          </cell>
          <cell r="G23" t="str">
            <v>:</v>
          </cell>
          <cell r="I23" t="str">
            <v>:</v>
          </cell>
          <cell r="K23" t="str">
            <v>:</v>
          </cell>
          <cell r="M23" t="str">
            <v>:</v>
          </cell>
          <cell r="O23">
            <v>52.1792125991058</v>
          </cell>
          <cell r="Q23">
            <v>58.3907258507416</v>
          </cell>
          <cell r="S23">
            <v>69.2569760980226</v>
          </cell>
          <cell r="U23">
            <v>82.1084533945465</v>
          </cell>
          <cell r="W23">
            <v>83.0025995796659</v>
          </cell>
          <cell r="Y23">
            <v>81.2678176098797</v>
          </cell>
        </row>
        <row r="24">
          <cell r="C24" t="str">
            <v>1-9</v>
          </cell>
          <cell r="E24" t="str">
            <v>:</v>
          </cell>
          <cell r="G24" t="str">
            <v>:</v>
          </cell>
          <cell r="I24" t="str">
            <v>:</v>
          </cell>
          <cell r="K24" t="str">
            <v>:</v>
          </cell>
          <cell r="M24" t="str">
            <v>:</v>
          </cell>
          <cell r="O24">
            <v>53.3269219650229</v>
          </cell>
          <cell r="Q24">
            <v>51.3644847033486</v>
          </cell>
          <cell r="S24">
            <v>64.3760999763033</v>
          </cell>
          <cell r="U24">
            <v>81.6002666531257</v>
          </cell>
          <cell r="W24">
            <v>100.725840597711</v>
          </cell>
          <cell r="Y24">
            <v>90.4490759060442</v>
          </cell>
        </row>
        <row r="25">
          <cell r="C25" t="str">
            <v>1-9</v>
          </cell>
          <cell r="E25" t="str">
            <v>:</v>
          </cell>
          <cell r="G25" t="str">
            <v>:</v>
          </cell>
          <cell r="I25" t="str">
            <v>:</v>
          </cell>
          <cell r="K25">
            <v>153.867966372549</v>
          </cell>
          <cell r="M25">
            <v>174.210527317073</v>
          </cell>
          <cell r="O25">
            <v>235.922470419847</v>
          </cell>
          <cell r="Q25">
            <v>268.716351425909</v>
          </cell>
          <cell r="S25">
            <v>302.745622810517</v>
          </cell>
          <cell r="U25">
            <v>308.944428191489</v>
          </cell>
          <cell r="W25">
            <v>306.433922608696</v>
          </cell>
          <cell r="Y25">
            <v>297.64403150461</v>
          </cell>
        </row>
        <row r="26">
          <cell r="C26" t="str">
            <v>1-9</v>
          </cell>
          <cell r="E26" t="str">
            <v>:</v>
          </cell>
          <cell r="G26" t="str">
            <v>:</v>
          </cell>
          <cell r="I26" t="str">
            <v>:</v>
          </cell>
          <cell r="K26" t="str">
            <v>:</v>
          </cell>
          <cell r="M26" t="str">
            <v>:</v>
          </cell>
          <cell r="O26" t="str">
            <v>:</v>
          </cell>
          <cell r="Q26">
            <v>442.80939770409</v>
          </cell>
          <cell r="S26">
            <v>460.776266036472</v>
          </cell>
          <cell r="U26">
            <v>447.408196973019</v>
          </cell>
          <cell r="W26">
            <v>470.274306497177</v>
          </cell>
          <cell r="Y26">
            <v>463.912368468472</v>
          </cell>
        </row>
        <row r="27">
          <cell r="C27" t="str">
            <v>1-9</v>
          </cell>
          <cell r="E27" t="str">
            <v>:</v>
          </cell>
          <cell r="G27" t="str">
            <v>:</v>
          </cell>
          <cell r="I27" t="str">
            <v>:</v>
          </cell>
          <cell r="K27" t="str">
            <v>:</v>
          </cell>
          <cell r="M27" t="str">
            <v>:</v>
          </cell>
          <cell r="O27" t="str">
            <v>:</v>
          </cell>
          <cell r="Q27" t="str">
            <v>:</v>
          </cell>
          <cell r="S27" t="str">
            <v>:</v>
          </cell>
          <cell r="U27">
            <v>26.6514632869497</v>
          </cell>
          <cell r="W27">
            <v>25.4188039042886</v>
          </cell>
          <cell r="Y27">
            <v>26.0606402782765</v>
          </cell>
        </row>
        <row r="28">
          <cell r="C28" t="str">
            <v>1-9</v>
          </cell>
          <cell r="E28" t="str">
            <v>:</v>
          </cell>
          <cell r="G28" t="str">
            <v>:</v>
          </cell>
          <cell r="I28" t="str">
            <v>:</v>
          </cell>
          <cell r="K28" t="str">
            <v>:</v>
          </cell>
          <cell r="M28" t="str">
            <v>:</v>
          </cell>
          <cell r="O28" t="str">
            <v>:</v>
          </cell>
          <cell r="Q28">
            <v>15491.7742805755</v>
          </cell>
          <cell r="S28">
            <v>14964.2651982379</v>
          </cell>
          <cell r="U28">
            <v>13293.4823123382</v>
          </cell>
          <cell r="W28">
            <v>11938.7308998302</v>
          </cell>
          <cell r="Y28">
            <v>11424.0091438071</v>
          </cell>
        </row>
        <row r="29">
          <cell r="C29" t="str">
            <v>1-9</v>
          </cell>
          <cell r="E29">
            <v>3713.20751790487</v>
          </cell>
          <cell r="G29">
            <v>3822.72679005128</v>
          </cell>
          <cell r="I29">
            <v>3563.4729905</v>
          </cell>
          <cell r="K29">
            <v>3727.73358654224</v>
          </cell>
          <cell r="M29">
            <v>3897.76886507317</v>
          </cell>
          <cell r="O29">
            <v>4330.13810652591</v>
          </cell>
          <cell r="Q29">
            <v>4460.27682249529</v>
          </cell>
          <cell r="S29">
            <v>4804.43470633945</v>
          </cell>
          <cell r="U29">
            <v>4886.80552098832</v>
          </cell>
          <cell r="W29">
            <v>4572.57382432196</v>
          </cell>
          <cell r="Y29">
            <v>4420.32443584825</v>
          </cell>
        </row>
        <row r="30">
          <cell r="C30" t="str">
            <v>1-9</v>
          </cell>
          <cell r="E30" t="str">
            <v>:</v>
          </cell>
          <cell r="G30" t="str">
            <v>:</v>
          </cell>
          <cell r="I30" t="str">
            <v>:</v>
          </cell>
          <cell r="K30" t="str">
            <v>:</v>
          </cell>
          <cell r="M30" t="str">
            <v>:</v>
          </cell>
          <cell r="O30" t="str">
            <v>:</v>
          </cell>
          <cell r="Q30" t="str">
            <v>:</v>
          </cell>
          <cell r="S30">
            <v>2777.77569506653</v>
          </cell>
          <cell r="U30">
            <v>2685.24070566693</v>
          </cell>
          <cell r="W30">
            <v>2535.39727753321</v>
          </cell>
          <cell r="Y30">
            <v>2355.37744715836</v>
          </cell>
        </row>
        <row r="31">
          <cell r="C31" t="str">
            <v>1-9</v>
          </cell>
          <cell r="E31" t="str">
            <v>:</v>
          </cell>
          <cell r="G31" t="str">
            <v>:</v>
          </cell>
          <cell r="I31" t="str">
            <v>:</v>
          </cell>
          <cell r="K31" t="str">
            <v>:</v>
          </cell>
          <cell r="M31" t="str">
            <v>:</v>
          </cell>
          <cell r="O31">
            <v>2368.43571068493</v>
          </cell>
          <cell r="Q31">
            <v>2439.77592519145</v>
          </cell>
          <cell r="S31">
            <v>2560.27800707972</v>
          </cell>
          <cell r="U31">
            <v>2371.23260686291</v>
          </cell>
          <cell r="W31">
            <v>2126.45870020408</v>
          </cell>
          <cell r="Y31">
            <v>2082.15230293068</v>
          </cell>
        </row>
        <row r="32">
          <cell r="C32" t="str">
            <v>1-9</v>
          </cell>
          <cell r="E32" t="str">
            <v>:</v>
          </cell>
          <cell r="G32" t="str">
            <v>:</v>
          </cell>
          <cell r="I32" t="str">
            <v>:</v>
          </cell>
          <cell r="K32" t="str">
            <v>:</v>
          </cell>
          <cell r="M32" t="str">
            <v>:</v>
          </cell>
          <cell r="O32">
            <v>355.261903188548</v>
          </cell>
          <cell r="Q32">
            <v>368.135668227239</v>
          </cell>
          <cell r="S32">
            <v>346.576060738112</v>
          </cell>
          <cell r="U32">
            <v>306.037131207742</v>
          </cell>
          <cell r="W32">
            <v>286.732448968469</v>
          </cell>
          <cell r="Y32">
            <v>254.433214472401</v>
          </cell>
        </row>
        <row r="33">
          <cell r="C33" t="str">
            <v>1-9</v>
          </cell>
          <cell r="E33" t="str">
            <v>:</v>
          </cell>
          <cell r="G33" t="str">
            <v>:</v>
          </cell>
          <cell r="I33" t="str">
            <v>:</v>
          </cell>
          <cell r="K33" t="str">
            <v>:</v>
          </cell>
          <cell r="M33" t="str">
            <v>:</v>
          </cell>
          <cell r="O33" t="str">
            <v>:</v>
          </cell>
          <cell r="Q33" t="str">
            <v>:</v>
          </cell>
          <cell r="S33">
            <v>177.390527163269</v>
          </cell>
          <cell r="U33">
            <v>178.559054767552</v>
          </cell>
          <cell r="W33">
            <v>145.833495755518</v>
          </cell>
          <cell r="Y33">
            <v>133.64461804996</v>
          </cell>
        </row>
        <row r="34">
          <cell r="C34" t="str">
            <v>1-9</v>
          </cell>
          <cell r="E34" t="str">
            <v>:</v>
          </cell>
          <cell r="G34" t="str">
            <v>:</v>
          </cell>
          <cell r="I34" t="str">
            <v>:</v>
          </cell>
          <cell r="K34" t="str">
            <v>:</v>
          </cell>
          <cell r="M34" t="str">
            <v>:</v>
          </cell>
          <cell r="O34" t="str">
            <v>:</v>
          </cell>
          <cell r="Q34">
            <v>128.87286725442</v>
          </cell>
          <cell r="S34">
            <v>165.263577947879</v>
          </cell>
          <cell r="U34">
            <v>190.525961470785</v>
          </cell>
          <cell r="W34">
            <v>185.902837603967</v>
          </cell>
          <cell r="Y34">
            <v>228.59865314777</v>
          </cell>
        </row>
        <row r="35">
          <cell r="C35" t="str">
            <v>1-9</v>
          </cell>
          <cell r="E35">
            <v>4547.93864557773</v>
          </cell>
          <cell r="G35">
            <v>4289.93014498956</v>
          </cell>
          <cell r="I35">
            <v>3878.4052936</v>
          </cell>
          <cell r="K35">
            <v>3756.05043291016</v>
          </cell>
          <cell r="M35">
            <v>3859.2298833652</v>
          </cell>
          <cell r="O35">
            <v>4100.22143419789</v>
          </cell>
          <cell r="Q35">
            <v>4319.48065358852</v>
          </cell>
          <cell r="S35">
            <v>4137.87845773979</v>
          </cell>
          <cell r="U35">
            <v>3985.67205430712</v>
          </cell>
          <cell r="W35">
            <v>3713.84687454212</v>
          </cell>
          <cell r="Y35">
            <v>3492.85787522124</v>
          </cell>
        </row>
        <row r="36">
          <cell r="C36" t="str">
            <v>1-9</v>
          </cell>
          <cell r="E36">
            <v>10211.7800609363</v>
          </cell>
          <cell r="G36">
            <v>9643.75457519758</v>
          </cell>
          <cell r="I36">
            <v>8117.8657699048</v>
          </cell>
          <cell r="K36">
            <v>7174.56186898554</v>
          </cell>
          <cell r="M36">
            <v>7047.49009466943</v>
          </cell>
          <cell r="O36">
            <v>6735.15144916366</v>
          </cell>
          <cell r="Q36">
            <v>7205.69810500665</v>
          </cell>
          <cell r="S36">
            <v>7299.49511889751</v>
          </cell>
          <cell r="U36">
            <v>7191.65321186365</v>
          </cell>
          <cell r="W36">
            <v>5732.99911453324</v>
          </cell>
          <cell r="Y36">
            <v>4623.29077521501</v>
          </cell>
        </row>
        <row r="37">
          <cell r="C37" t="str">
            <v>1-9</v>
          </cell>
          <cell r="E37" t="str">
            <v>:</v>
          </cell>
          <cell r="G37" t="str">
            <v>:</v>
          </cell>
          <cell r="I37" t="str">
            <v>:</v>
          </cell>
          <cell r="K37" t="str">
            <v>:</v>
          </cell>
          <cell r="M37" t="str">
            <v>:</v>
          </cell>
          <cell r="O37" t="str">
            <v>:</v>
          </cell>
          <cell r="Q37">
            <v>11819.471672966</v>
          </cell>
          <cell r="S37">
            <v>11616.4518899189</v>
          </cell>
          <cell r="U37">
            <v>9746.48196146814</v>
          </cell>
          <cell r="W37">
            <v>9507.95854327856</v>
          </cell>
          <cell r="Y37">
            <v>10033.8949888125</v>
          </cell>
        </row>
        <row r="39">
          <cell r="C39" t="str">
            <v>1-9</v>
          </cell>
          <cell r="E39" t="str">
            <v>:</v>
          </cell>
          <cell r="G39" t="str">
            <v>:</v>
          </cell>
          <cell r="I39">
            <v>2029.27606158094</v>
          </cell>
          <cell r="K39">
            <v>2170.3408477015</v>
          </cell>
          <cell r="M39">
            <v>2466.07747830107</v>
          </cell>
          <cell r="O39">
            <v>3046.96414701646</v>
          </cell>
          <cell r="Q39">
            <v>3233.51333299714</v>
          </cell>
          <cell r="S39">
            <v>3510.39887527071</v>
          </cell>
          <cell r="U39">
            <v>2594.32975088235</v>
          </cell>
          <cell r="W39">
            <v>2440.07774333927</v>
          </cell>
          <cell r="Y39" t="str">
            <v>:</v>
          </cell>
        </row>
      </sheetData>
      <sheetData sheetId="60">
        <row r="13">
          <cell r="I13">
            <v>9.61895172953303</v>
          </cell>
          <cell r="K13">
            <v>0.370444126775833</v>
          </cell>
          <cell r="M13">
            <v>12.0500309613245</v>
          </cell>
          <cell r="O13">
            <v>3.68899822271446</v>
          </cell>
          <cell r="Q13">
            <v>2.97352781418829</v>
          </cell>
          <cell r="S13">
            <v>2.33519686177686</v>
          </cell>
          <cell r="U13">
            <v>31.0371497163131</v>
          </cell>
        </row>
        <row r="16">
          <cell r="I16">
            <v>21.1832283038596</v>
          </cell>
          <cell r="K16" t="str">
            <v>-</v>
          </cell>
          <cell r="M16">
            <v>41.8666896193586</v>
          </cell>
          <cell r="O16">
            <v>7.29932772773461</v>
          </cell>
          <cell r="Q16">
            <v>29.4488399675441</v>
          </cell>
          <cell r="S16">
            <v>0.249931893075148</v>
          </cell>
          <cell r="U16">
            <v>100.048017511572</v>
          </cell>
        </row>
        <row r="17">
          <cell r="I17">
            <v>1.84143758445897</v>
          </cell>
          <cell r="K17" t="str">
            <v>-</v>
          </cell>
          <cell r="M17">
            <v>2.37488218709031</v>
          </cell>
          <cell r="O17">
            <v>0.312590946465048</v>
          </cell>
          <cell r="Q17">
            <v>14.7827876638129</v>
          </cell>
          <cell r="S17">
            <v>0.865861191035103</v>
          </cell>
          <cell r="U17">
            <v>20.1775595728623</v>
          </cell>
        </row>
        <row r="18">
          <cell r="I18">
            <v>1.12287285596906</v>
          </cell>
          <cell r="K18" t="str">
            <v>-</v>
          </cell>
          <cell r="M18">
            <v>1.74982784468843</v>
          </cell>
          <cell r="O18">
            <v>6.76503653174382</v>
          </cell>
          <cell r="Q18">
            <v>1.00659799549081</v>
          </cell>
          <cell r="S18">
            <v>0.80729782664524</v>
          </cell>
          <cell r="U18">
            <v>11.4516330545373</v>
          </cell>
        </row>
        <row r="19">
          <cell r="I19">
            <v>26.8287765411704</v>
          </cell>
          <cell r="K19">
            <v>0.000437278360680157</v>
          </cell>
          <cell r="M19">
            <v>10.0079898408868</v>
          </cell>
          <cell r="O19">
            <v>28.7103853271771</v>
          </cell>
          <cell r="Q19" t="str">
            <v>-</v>
          </cell>
          <cell r="S19" t="str">
            <v>-</v>
          </cell>
          <cell r="U19">
            <v>65.5475889875949</v>
          </cell>
        </row>
        <row r="20">
          <cell r="I20">
            <v>14.847657244284</v>
          </cell>
          <cell r="K20">
            <v>0.00684908564442309</v>
          </cell>
          <cell r="M20">
            <v>3.35630137554064</v>
          </cell>
          <cell r="O20">
            <v>0.80814580830255</v>
          </cell>
          <cell r="Q20">
            <v>5.93312572969118</v>
          </cell>
          <cell r="S20">
            <v>3.23498026276468</v>
          </cell>
          <cell r="U20">
            <v>28.1870595062274</v>
          </cell>
        </row>
        <row r="21">
          <cell r="I21">
            <v>1.3455135071488</v>
          </cell>
          <cell r="K21" t="str">
            <v>-</v>
          </cell>
          <cell r="M21">
            <v>0.0423051555348061</v>
          </cell>
          <cell r="O21">
            <v>0.028814657020611</v>
          </cell>
          <cell r="Q21">
            <v>0.0396856412602051</v>
          </cell>
          <cell r="S21">
            <v>0.197773327732375</v>
          </cell>
          <cell r="U21">
            <v>1.6540922886968</v>
          </cell>
        </row>
        <row r="22">
          <cell r="I22">
            <v>15.7052547972142</v>
          </cell>
          <cell r="K22" t="str">
            <v>-</v>
          </cell>
          <cell r="M22">
            <v>2.05972796321825</v>
          </cell>
          <cell r="O22">
            <v>1.47175516557462</v>
          </cell>
          <cell r="Q22">
            <v>11.1044816038695</v>
          </cell>
          <cell r="S22">
            <v>2.09847035686143</v>
          </cell>
          <cell r="U22">
            <v>32.439689886738</v>
          </cell>
        </row>
        <row r="23">
          <cell r="I23">
            <v>2.99866885299476</v>
          </cell>
          <cell r="K23" t="str">
            <v>-</v>
          </cell>
          <cell r="M23">
            <v>4.69452900908398</v>
          </cell>
          <cell r="O23">
            <v>0.0070187760568513</v>
          </cell>
          <cell r="Q23">
            <v>0.181662439118504</v>
          </cell>
          <cell r="S23">
            <v>0.973958395183072</v>
          </cell>
          <cell r="U23">
            <v>8.85583747243718</v>
          </cell>
        </row>
        <row r="24">
          <cell r="I24">
            <v>4.92273303231342</v>
          </cell>
          <cell r="K24">
            <v>2.31710621502813</v>
          </cell>
          <cell r="M24">
            <v>48.8270175587492</v>
          </cell>
          <cell r="O24">
            <v>1.34545794419585</v>
          </cell>
          <cell r="Q24" t="str">
            <v>:</v>
          </cell>
          <cell r="S24">
            <v>9.6828907197029</v>
          </cell>
          <cell r="U24">
            <v>67.0952054699895</v>
          </cell>
        </row>
        <row r="25">
          <cell r="I25">
            <v>19.7602677876277</v>
          </cell>
          <cell r="K25" t="str">
            <v>-</v>
          </cell>
          <cell r="M25" t="str">
            <v>:</v>
          </cell>
          <cell r="O25">
            <v>4.52128723976349</v>
          </cell>
          <cell r="Q25">
            <v>7.83954131985561</v>
          </cell>
          <cell r="S25">
            <v>4.37263591422751</v>
          </cell>
          <cell r="U25">
            <v>51.7475779418921</v>
          </cell>
        </row>
        <row r="26">
          <cell r="I26">
            <v>13.8548400375371</v>
          </cell>
          <cell r="K26">
            <v>0.346632144345524</v>
          </cell>
          <cell r="M26">
            <v>10.6146003589921</v>
          </cell>
          <cell r="O26" t="str">
            <v>-</v>
          </cell>
          <cell r="Q26">
            <v>0.401996278944639</v>
          </cell>
          <cell r="S26">
            <v>0.0878793037613615</v>
          </cell>
          <cell r="U26">
            <v>25.3059481235807</v>
          </cell>
        </row>
        <row r="27">
          <cell r="I27">
            <v>1.16208400674159</v>
          </cell>
          <cell r="K27" t="str">
            <v>-</v>
          </cell>
          <cell r="M27">
            <v>3.94219706302648</v>
          </cell>
          <cell r="O27">
            <v>1.01504553880789</v>
          </cell>
          <cell r="Q27" t="str">
            <v>-</v>
          </cell>
          <cell r="S27">
            <v>0.196771504639026</v>
          </cell>
          <cell r="U27">
            <v>6.31609811321498</v>
          </cell>
        </row>
        <row r="28">
          <cell r="I28">
            <v>0.725875502586494</v>
          </cell>
          <cell r="K28" t="str">
            <v>-</v>
          </cell>
          <cell r="M28">
            <v>1.13996226940253</v>
          </cell>
          <cell r="O28">
            <v>0.0112576780576462</v>
          </cell>
          <cell r="Q28">
            <v>0.774821928924087</v>
          </cell>
          <cell r="S28" t="str">
            <v>:</v>
          </cell>
          <cell r="U28">
            <v>2.66464344981853</v>
          </cell>
        </row>
        <row r="29">
          <cell r="I29">
            <v>1.95281458688818</v>
          </cell>
          <cell r="K29">
            <v>0.132181619764664</v>
          </cell>
          <cell r="M29" t="str">
            <v>:</v>
          </cell>
          <cell r="O29">
            <v>2.16748911533809</v>
          </cell>
          <cell r="Q29">
            <v>1.1669610883603</v>
          </cell>
          <cell r="S29">
            <v>0.0313569535938072</v>
          </cell>
          <cell r="U29">
            <v>6.81893136997638</v>
          </cell>
        </row>
        <row r="30">
          <cell r="I30">
            <v>5.00607649724698</v>
          </cell>
          <cell r="K30" t="str">
            <v>-</v>
          </cell>
          <cell r="M30">
            <v>77.3225381454621</v>
          </cell>
          <cell r="O30">
            <v>0.323389954602518</v>
          </cell>
          <cell r="Q30">
            <v>4.73442893538087</v>
          </cell>
          <cell r="S30" t="str">
            <v>-</v>
          </cell>
          <cell r="U30">
            <v>87.3864335326925</v>
          </cell>
        </row>
        <row r="31">
          <cell r="I31">
            <v>2.4978457525193</v>
          </cell>
          <cell r="K31" t="str">
            <v>-</v>
          </cell>
          <cell r="M31">
            <v>5.36145618080632</v>
          </cell>
          <cell r="O31" t="str">
            <v>-</v>
          </cell>
          <cell r="Q31">
            <v>2.06683656702005</v>
          </cell>
          <cell r="S31">
            <v>0.455190717078073</v>
          </cell>
          <cell r="U31">
            <v>10.3813292174237</v>
          </cell>
        </row>
        <row r="32">
          <cell r="I32">
            <v>1.77555008070682</v>
          </cell>
          <cell r="K32" t="str">
            <v>-</v>
          </cell>
          <cell r="M32">
            <v>0.399286381785745</v>
          </cell>
          <cell r="O32" t="str">
            <v>-</v>
          </cell>
          <cell r="Q32">
            <v>0.0297340922606406</v>
          </cell>
          <cell r="S32" t="str">
            <v>:</v>
          </cell>
          <cell r="U32">
            <v>2.20457055475321</v>
          </cell>
        </row>
        <row r="33">
          <cell r="I33">
            <v>21.8444592606856</v>
          </cell>
          <cell r="K33" t="str">
            <v>-</v>
          </cell>
          <cell r="M33">
            <v>4.92937871289331</v>
          </cell>
          <cell r="O33">
            <v>23.0694250873315</v>
          </cell>
          <cell r="Q33" t="str">
            <v>-</v>
          </cell>
          <cell r="S33" t="str">
            <v>-</v>
          </cell>
          <cell r="U33">
            <v>49.8432630609104</v>
          </cell>
        </row>
        <row r="34">
          <cell r="I34">
            <v>18.466502359462</v>
          </cell>
          <cell r="K34">
            <v>0.0280756653752779</v>
          </cell>
          <cell r="M34">
            <v>11.2528332988622</v>
          </cell>
          <cell r="O34">
            <v>0.359652827339003</v>
          </cell>
          <cell r="Q34">
            <v>1.20263356493595</v>
          </cell>
          <cell r="S34">
            <v>0.461649231930202</v>
          </cell>
          <cell r="U34">
            <v>31.7713469479046</v>
          </cell>
        </row>
        <row r="35">
          <cell r="I35">
            <v>3.14170159035534</v>
          </cell>
          <cell r="K35" t="str">
            <v>-</v>
          </cell>
          <cell r="M35">
            <v>1.4931236270431</v>
          </cell>
          <cell r="O35">
            <v>20.3937393937231</v>
          </cell>
          <cell r="Q35">
            <v>0.370883237936003</v>
          </cell>
          <cell r="S35">
            <v>0.199367805018733</v>
          </cell>
          <cell r="U35">
            <v>25.5988156540763</v>
          </cell>
        </row>
        <row r="36">
          <cell r="I36">
            <v>9.40336063271288</v>
          </cell>
          <cell r="K36" t="str">
            <v>-</v>
          </cell>
          <cell r="M36">
            <v>15.6273814487092</v>
          </cell>
          <cell r="O36">
            <v>1.14591644503129</v>
          </cell>
          <cell r="Q36">
            <v>3.95831098423258</v>
          </cell>
          <cell r="S36">
            <v>1.14911365159055</v>
          </cell>
          <cell r="U36">
            <v>31.2840831622765</v>
          </cell>
        </row>
        <row r="37">
          <cell r="I37">
            <v>3.07700009541612</v>
          </cell>
          <cell r="K37" t="str">
            <v>-</v>
          </cell>
          <cell r="M37">
            <v>3.47473605890428</v>
          </cell>
          <cell r="O37" t="str">
            <v>-</v>
          </cell>
          <cell r="Q37">
            <v>1.05706768715725</v>
          </cell>
          <cell r="S37" t="str">
            <v>:</v>
          </cell>
          <cell r="U37">
            <v>7.60880384147764</v>
          </cell>
        </row>
        <row r="38">
          <cell r="I38">
            <v>3.54120972837907</v>
          </cell>
          <cell r="K38" t="str">
            <v>-</v>
          </cell>
          <cell r="M38">
            <v>0.606591318570633</v>
          </cell>
          <cell r="O38" t="str">
            <v>-</v>
          </cell>
          <cell r="Q38">
            <v>2.40048680506023</v>
          </cell>
          <cell r="S38">
            <v>0.851919206798005</v>
          </cell>
          <cell r="U38">
            <v>7.40020705880794</v>
          </cell>
        </row>
        <row r="39">
          <cell r="I39">
            <v>0.388257942526291</v>
          </cell>
          <cell r="K39" t="str">
            <v>-</v>
          </cell>
          <cell r="M39">
            <v>2.94526394051947</v>
          </cell>
          <cell r="O39">
            <v>0.587064720325898</v>
          </cell>
          <cell r="Q39">
            <v>16.7114638515081</v>
          </cell>
          <cell r="S39">
            <v>6.13903635328844</v>
          </cell>
          <cell r="U39">
            <v>26.7710868081682</v>
          </cell>
        </row>
        <row r="40">
          <cell r="I40">
            <v>14.1316476883229</v>
          </cell>
          <cell r="K40">
            <v>2.44469063311264</v>
          </cell>
          <cell r="M40">
            <v>4.27867243743734</v>
          </cell>
          <cell r="O40">
            <v>2.53714731149624</v>
          </cell>
          <cell r="Q40">
            <v>3.62590973486957</v>
          </cell>
          <cell r="S40">
            <v>1.35685586871974</v>
          </cell>
          <cell r="U40">
            <v>28.3749236739584</v>
          </cell>
        </row>
        <row r="41">
          <cell r="I41">
            <v>1.96036418641688</v>
          </cell>
          <cell r="K41" t="str">
            <v>-</v>
          </cell>
          <cell r="M41">
            <v>15.695893544004</v>
          </cell>
          <cell r="O41">
            <v>7.22951310317505</v>
          </cell>
          <cell r="Q41" t="str">
            <v>-</v>
          </cell>
          <cell r="S41">
            <v>0.505281470560958</v>
          </cell>
          <cell r="U41">
            <v>25.3910523041569</v>
          </cell>
        </row>
        <row r="42">
          <cell r="I42">
            <v>0.548089770976774</v>
          </cell>
          <cell r="K42" t="str">
            <v>-</v>
          </cell>
          <cell r="M42">
            <v>1.17752302383661</v>
          </cell>
          <cell r="O42">
            <v>0.407354136662471</v>
          </cell>
          <cell r="Q42">
            <v>0.209300441642845</v>
          </cell>
          <cell r="S42" t="str">
            <v>-</v>
          </cell>
          <cell r="U42">
            <v>2.3422673731187</v>
          </cell>
        </row>
        <row r="44">
          <cell r="I44">
            <v>15.066053315757</v>
          </cell>
          <cell r="K44" t="str">
            <v>-</v>
          </cell>
          <cell r="M44">
            <v>2.53494434838885</v>
          </cell>
          <cell r="O44">
            <v>7.09426663306162</v>
          </cell>
          <cell r="Q44">
            <v>3.40275392572036</v>
          </cell>
          <cell r="S44">
            <v>0.148723549472007</v>
          </cell>
          <cell r="U44">
            <v>28.2467417723999</v>
          </cell>
        </row>
      </sheetData>
      <sheetData sheetId="110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1</v>
          </cell>
          <cell r="K4" t="str">
            <v>Labour market services</v>
          </cell>
          <cell r="L4" t="str">
            <v>Services relatifs au marché du travail</v>
          </cell>
          <cell r="M4" t="str">
            <v>Arbeitsmarkt-Dienstleistungen</v>
          </cell>
        </row>
        <row r="5">
          <cell r="J5" t="str">
            <v>1.1</v>
          </cell>
          <cell r="K5" t="str">
            <v>Client services</v>
          </cell>
          <cell r="L5" t="str">
            <v>Prestations de services</v>
          </cell>
          <cell r="M5" t="str">
            <v>Dienstleistungen für Kunden</v>
          </cell>
        </row>
        <row r="6">
          <cell r="J6" t="str">
            <v>1.1.1</v>
          </cell>
          <cell r="K6" t="str">
            <v>Information services</v>
          </cell>
          <cell r="L6" t="str">
            <v>Services d'information</v>
          </cell>
          <cell r="M6" t="str">
            <v>Informations-Dienstleistungen</v>
          </cell>
        </row>
        <row r="7">
          <cell r="J7" t="str">
            <v>1.1.2</v>
          </cell>
          <cell r="K7" t="str">
            <v>Individual case-management</v>
          </cell>
          <cell r="L7" t="str">
            <v>Services d'accompagnement</v>
          </cell>
          <cell r="M7" t="str">
            <v>Intensive Einzelbetreuung</v>
          </cell>
        </row>
        <row r="8">
          <cell r="J8" t="str">
            <v>1.2</v>
          </cell>
          <cell r="K8" t="str">
            <v>Other activities of the PES</v>
          </cell>
          <cell r="L8" t="str">
            <v>Autres activités des SPE</v>
          </cell>
          <cell r="M8" t="str">
            <v>Sonstige Tätigkeiten des PES</v>
          </cell>
        </row>
        <row r="9">
          <cell r="J9" t="str">
            <v>1.2.1</v>
          </cell>
          <cell r="K9" t="str">
            <v>Administration of LMP measures</v>
          </cell>
          <cell r="L9" t="str">
            <v>Administration des mesures PMT</v>
          </cell>
          <cell r="M9" t="str">
            <v>Verwaltung von AMP-Maßnahmen</v>
          </cell>
        </row>
        <row r="10">
          <cell r="J10" t="str">
            <v>1.2.2</v>
          </cell>
          <cell r="K10" t="str">
            <v>Administration of LMP supports</v>
          </cell>
          <cell r="L10" t="str">
            <v>Administration des soutiens PMT</v>
          </cell>
          <cell r="M10" t="str">
            <v>Verwaltung von AMP-Unterstützungen</v>
          </cell>
        </row>
        <row r="11">
          <cell r="J11" t="str">
            <v>1.2.3</v>
          </cell>
          <cell r="K11" t="str">
            <v>Others services / activities</v>
          </cell>
          <cell r="L11" t="str">
            <v>Autres services / activités</v>
          </cell>
          <cell r="M11" t="str">
            <v>Sonstige Dienste/Tätigkeiten</v>
          </cell>
        </row>
        <row r="12">
          <cell r="J12" t="str">
            <v>1.A</v>
          </cell>
          <cell r="K12" t="str">
            <v>Adjustment for double counting, category 1</v>
          </cell>
          <cell r="L12" t="str">
            <v>Ajustement pour tenir compte du double comptage en catégorie 1</v>
          </cell>
          <cell r="M12" t="str">
            <v>Anpassung für Doppelzählungen,Kategorie 1</v>
          </cell>
        </row>
        <row r="13">
          <cell r="J13" t="str">
            <v>2</v>
          </cell>
          <cell r="K13" t="str">
            <v>Training</v>
          </cell>
          <cell r="L13" t="str">
            <v>Formation professionnelle</v>
          </cell>
          <cell r="M13" t="str">
            <v>Aus- und Weiterbildung</v>
          </cell>
        </row>
        <row r="14">
          <cell r="J14" t="str">
            <v>2.1</v>
          </cell>
          <cell r="K14" t="str">
            <v>Institutional training</v>
          </cell>
          <cell r="L14" t="str">
            <v>Formation institutionnelle</v>
          </cell>
          <cell r="M14" t="str">
            <v>Aus- und Weiterbildung  in Bildungsinstitutionen</v>
          </cell>
        </row>
        <row r="15">
          <cell r="J15" t="str">
            <v>2.2</v>
          </cell>
          <cell r="K15" t="str">
            <v>Workplace training</v>
          </cell>
          <cell r="L15" t="str">
            <v>Formation sur le lieu de travail</v>
          </cell>
          <cell r="M15" t="str">
            <v>Aus- und Weiterbildung am Arbeitsplatz</v>
          </cell>
        </row>
        <row r="16">
          <cell r="J16" t="str">
            <v>2.3</v>
          </cell>
          <cell r="K16" t="str">
            <v>Alternate training</v>
          </cell>
          <cell r="L16" t="str">
            <v>Formation en alternance</v>
          </cell>
          <cell r="M16" t="str">
            <v>Abwechselnde Aus-und Weiterbildung</v>
          </cell>
        </row>
        <row r="17">
          <cell r="J17" t="str">
            <v>2.4</v>
          </cell>
          <cell r="K17" t="str">
            <v>Special support for apprenticeship</v>
          </cell>
          <cell r="L17" t="str">
            <v>Soutien spécial à l’apprentissage</v>
          </cell>
          <cell r="M17" t="str">
            <v>Spezielle Beihilfen für die Lehrlingsausbildung</v>
          </cell>
        </row>
        <row r="18">
          <cell r="J18" t="str">
            <v>2.A</v>
          </cell>
          <cell r="K18" t="str">
            <v>Adjustment for double counting, category 2</v>
          </cell>
          <cell r="L18" t="str">
            <v>Ajustement pour tenir compte du double comptage en catégorie 2</v>
          </cell>
          <cell r="M18" t="str">
            <v>Anpassung für Doppelzählungen,Kategorie 2</v>
          </cell>
        </row>
        <row r="19">
          <cell r="J19" t="str">
            <v>3</v>
          </cell>
          <cell r="K19" t="str">
            <v>Job rotation and job sharing</v>
          </cell>
          <cell r="L19" t="str">
            <v>Rotation dans l’emploi et partage de l’emploi</v>
          </cell>
          <cell r="M19" t="str">
            <v>Arbeitsplatztausch und Job-Sharing</v>
          </cell>
        </row>
        <row r="20">
          <cell r="J20" t="str">
            <v>3.1</v>
          </cell>
          <cell r="K20" t="str">
            <v>Job rotation</v>
          </cell>
          <cell r="L20" t="str">
            <v>Rotation dans l'emploi</v>
          </cell>
          <cell r="M20" t="str">
            <v>Arbeitsplatztausch</v>
          </cell>
        </row>
        <row r="21">
          <cell r="J21" t="str">
            <v>3.2</v>
          </cell>
          <cell r="K21" t="str">
            <v>Job sharing</v>
          </cell>
          <cell r="L21" t="str">
            <v>Partage de l'emploi</v>
          </cell>
          <cell r="M21" t="str">
            <v>Job-Sharing</v>
          </cell>
        </row>
        <row r="22">
          <cell r="J22" t="str">
            <v>3.A</v>
          </cell>
          <cell r="K22" t="str">
            <v>Adjustment for double counting, category 3</v>
          </cell>
          <cell r="L22" t="str">
            <v>Ajustement pour tenir compte du double comptage en catégorie 3</v>
          </cell>
          <cell r="M22" t="str">
            <v>Anpassung für Doppelzählungen,Kategorie 3</v>
          </cell>
        </row>
        <row r="23">
          <cell r="J23" t="str">
            <v>4</v>
          </cell>
          <cell r="K23" t="str">
            <v>Employment incentives</v>
          </cell>
          <cell r="L23" t="str">
            <v>Incitations à l’emploi</v>
          </cell>
          <cell r="M23" t="str">
            <v>Beschäftigungsanreize</v>
          </cell>
        </row>
        <row r="24">
          <cell r="J24" t="str">
            <v>4.1</v>
          </cell>
          <cell r="K24" t="str">
            <v>Recruitment incentives</v>
          </cell>
          <cell r="L24" t="str">
            <v>Incitations à l’embauche</v>
          </cell>
          <cell r="M24" t="str">
            <v>Einstellungsanreize</v>
          </cell>
        </row>
        <row r="25">
          <cell r="J25" t="str">
            <v>4.1.1</v>
          </cell>
          <cell r="K25" t="str">
            <v>Permanent</v>
          </cell>
          <cell r="L25" t="str">
            <v>Embauche permanente</v>
          </cell>
          <cell r="M25" t="str">
            <v>Dauerhaft</v>
          </cell>
        </row>
        <row r="26">
          <cell r="J26" t="str">
            <v>4.1.2</v>
          </cell>
          <cell r="K26" t="str">
            <v>Temporary</v>
          </cell>
          <cell r="L26" t="str">
            <v>Embauche temporaire</v>
          </cell>
          <cell r="M26" t="str">
            <v>Befristet</v>
          </cell>
        </row>
        <row r="27">
          <cell r="J27" t="str">
            <v>4.2</v>
          </cell>
          <cell r="K27" t="str">
            <v>Employment maintenance incentives</v>
          </cell>
          <cell r="L27" t="str">
            <v>Incitations au maintien des emplois</v>
          </cell>
          <cell r="M27" t="str">
            <v>Beschäftigungserhaltende Anreize</v>
          </cell>
        </row>
        <row r="28">
          <cell r="J28" t="str">
            <v>4.A</v>
          </cell>
          <cell r="K28" t="str">
            <v>Adjustment for double counting, category 4</v>
          </cell>
          <cell r="L28" t="str">
            <v>Ajustement pour tenir compte du double comptage en catégorie 4</v>
          </cell>
          <cell r="M28" t="str">
            <v>Anpassung für Doppelzählungen,Kategorie 4</v>
          </cell>
        </row>
        <row r="29">
          <cell r="J29" t="str">
            <v>5</v>
          </cell>
          <cell r="K29" t="str">
            <v>Supported employment and rehabilitation</v>
          </cell>
          <cell r="L29" t="str">
            <v>Emploi protégé et réadaptation</v>
          </cell>
          <cell r="M29" t="str">
            <v>Geförderte Beschäftigung und Rehabilitation</v>
          </cell>
        </row>
        <row r="30">
          <cell r="J30" t="str">
            <v>5.1</v>
          </cell>
          <cell r="K30" t="str">
            <v>Supported employment</v>
          </cell>
          <cell r="L30" t="str">
            <v>Emploi protégé</v>
          </cell>
          <cell r="M30" t="str">
            <v>Geförderte Beschäftigung</v>
          </cell>
        </row>
        <row r="31">
          <cell r="J31" t="str">
            <v>5.2</v>
          </cell>
          <cell r="K31" t="str">
            <v>Rehabilitation</v>
          </cell>
          <cell r="L31" t="str">
            <v>Réadaptation</v>
          </cell>
          <cell r="M31" t="str">
            <v>Rehabilitation</v>
          </cell>
        </row>
        <row r="32">
          <cell r="J32" t="str">
            <v>5.A</v>
          </cell>
          <cell r="K32" t="str">
            <v>Adjustment for double counting, category 5</v>
          </cell>
          <cell r="L32" t="str">
            <v>Ajustement pour tenir compte du double comptage en catégorie 5</v>
          </cell>
          <cell r="M32" t="str">
            <v>Anpassung für Doppelzählungen,Kategorie 5</v>
          </cell>
        </row>
        <row r="33">
          <cell r="J33" t="str">
            <v>6</v>
          </cell>
          <cell r="K33" t="str">
            <v>Direct job creation</v>
          </cell>
          <cell r="L33" t="str">
            <v>Création directe d'emplois</v>
          </cell>
          <cell r="M33" t="str">
            <v>Direkte Schaffung von Arbeitsplätzen</v>
          </cell>
        </row>
        <row r="34">
          <cell r="J34" t="str">
            <v>6.A</v>
          </cell>
          <cell r="K34" t="str">
            <v>Adjustment for double counting, category 6</v>
          </cell>
          <cell r="L34" t="str">
            <v>Ajustement pour tenir compte du double comptage en catégorie 6</v>
          </cell>
          <cell r="M34" t="str">
            <v>Anpassung für Doppelzählungen,Kategorie 6</v>
          </cell>
        </row>
        <row r="35">
          <cell r="J35" t="str">
            <v>7</v>
          </cell>
          <cell r="K35" t="str">
            <v>Start-up incentives</v>
          </cell>
          <cell r="L35" t="str">
            <v>Aides à la création d'entreprise</v>
          </cell>
          <cell r="M35" t="str">
            <v>Gründungsinitiativen</v>
          </cell>
        </row>
        <row r="36">
          <cell r="J36" t="str">
            <v>7.A</v>
          </cell>
          <cell r="K36" t="str">
            <v>Adjustment for double counting, category 7</v>
          </cell>
          <cell r="L36" t="str">
            <v>Ajustement pour tenir compte du double comptage en catégorie 7</v>
          </cell>
          <cell r="M36" t="str">
            <v>Anpassung für Doppelzählungen,Kategorie 7</v>
          </cell>
        </row>
        <row r="37">
          <cell r="J37" t="str">
            <v>8</v>
          </cell>
          <cell r="K37" t="str">
            <v>Out-of-work income maintenance and support</v>
          </cell>
          <cell r="L37" t="str">
            <v>Maintien et soutien du revenu en cas d'absence d'emploi</v>
          </cell>
          <cell r="M37" t="str">
            <v>Einkommensunterstützung für Arbeitslose</v>
          </cell>
        </row>
        <row r="38">
          <cell r="J38" t="str">
            <v>8.1</v>
          </cell>
          <cell r="K38" t="str">
            <v>Full unemployment benefits</v>
          </cell>
          <cell r="L38" t="str">
            <v>Prestations de chômage</v>
          </cell>
          <cell r="M38" t="str">
            <v>Arbeitslosengeld</v>
          </cell>
        </row>
        <row r="39">
          <cell r="J39" t="str">
            <v>8.1.1</v>
          </cell>
          <cell r="K39" t="str">
            <v>Unemployment insurance</v>
          </cell>
          <cell r="L39" t="str">
            <v>Assurance chômage</v>
          </cell>
          <cell r="M39" t="str">
            <v>Arbeitslosenversicherung</v>
          </cell>
        </row>
        <row r="40">
          <cell r="J40" t="str">
            <v>8.1.2</v>
          </cell>
          <cell r="K40" t="str">
            <v>Unemployment assistance</v>
          </cell>
          <cell r="L40" t="str">
            <v>Assistance chômage</v>
          </cell>
          <cell r="M40" t="str">
            <v>Arbeitslosenhilfe</v>
          </cell>
        </row>
        <row r="41">
          <cell r="J41" t="str">
            <v>8.2</v>
          </cell>
          <cell r="K41" t="str">
            <v>Partial unemployment benefits</v>
          </cell>
          <cell r="L41" t="str">
            <v>Prestations de chômage partiel</v>
          </cell>
          <cell r="M41" t="str">
            <v>Teilweise Zahlung der Arbeitslosenunterstützung</v>
          </cell>
        </row>
        <row r="42">
          <cell r="J42" t="str">
            <v>8.3</v>
          </cell>
          <cell r="K42" t="str">
            <v>Part-time unemployment benefits</v>
          </cell>
          <cell r="L42" t="str">
            <v>Prestations de chômage versées en cas de travail à temps partiel</v>
          </cell>
          <cell r="M42" t="str">
            <v>Teilzeit-Arbeitslosenunterstützung</v>
          </cell>
        </row>
        <row r="43">
          <cell r="J43" t="str">
            <v>8.4</v>
          </cell>
          <cell r="K43" t="str">
            <v>Redundancy compensation</v>
          </cell>
          <cell r="L43" t="str">
            <v>Indemnités de licenciement</v>
          </cell>
          <cell r="M43" t="str">
            <v>Entlassungsabfindung</v>
          </cell>
        </row>
        <row r="44">
          <cell r="J44" t="str">
            <v>8.5</v>
          </cell>
          <cell r="K44" t="str">
            <v>Bankruptcy compensation</v>
          </cell>
          <cell r="L44" t="str">
            <v>Indemnité en cas de faillite</v>
          </cell>
          <cell r="M44" t="str">
            <v>Konkursabfindung</v>
          </cell>
        </row>
        <row r="45">
          <cell r="J45" t="str">
            <v>8.A</v>
          </cell>
          <cell r="K45" t="str">
            <v>Adjustment for double counting, category 8</v>
          </cell>
          <cell r="L45" t="str">
            <v>Ajustement pour tenir compte du double comptage en catégorie 8</v>
          </cell>
          <cell r="M45" t="str">
            <v>Anpassung für Doppelzählungen,Kategorie 8</v>
          </cell>
        </row>
        <row r="46">
          <cell r="J46" t="str">
            <v>9</v>
          </cell>
          <cell r="K46" t="str">
            <v>Early retirement</v>
          </cell>
          <cell r="L46" t="str">
            <v>Préretraite</v>
          </cell>
          <cell r="M46" t="str">
            <v>Vorruhestand</v>
          </cell>
        </row>
        <row r="47">
          <cell r="J47" t="str">
            <v>9.1</v>
          </cell>
          <cell r="K47" t="str">
            <v>Conditional</v>
          </cell>
          <cell r="L47" t="str">
            <v>Conditionnelle</v>
          </cell>
          <cell r="M47" t="str">
            <v>An Bedingungen geknüpft</v>
          </cell>
        </row>
        <row r="48">
          <cell r="J48" t="str">
            <v>9.1.1</v>
          </cell>
          <cell r="K48" t="str">
            <v>Full</v>
          </cell>
          <cell r="L48" t="str">
            <v>Complète</v>
          </cell>
          <cell r="M48" t="str">
            <v>Voll</v>
          </cell>
        </row>
        <row r="49">
          <cell r="J49" t="str">
            <v>9.1.2</v>
          </cell>
          <cell r="K49" t="str">
            <v>Partial</v>
          </cell>
          <cell r="L49" t="str">
            <v>Partielle</v>
          </cell>
          <cell r="M49" t="str">
            <v>Teilweise</v>
          </cell>
        </row>
        <row r="50">
          <cell r="J50" t="str">
            <v>9.2</v>
          </cell>
          <cell r="K50" t="str">
            <v>Unconditional</v>
          </cell>
          <cell r="L50" t="str">
            <v>Inconditionnelle</v>
          </cell>
          <cell r="M50" t="str">
            <v>Nicht an Bedingungen geknüpft</v>
          </cell>
        </row>
        <row r="51">
          <cell r="J51" t="str">
            <v>9.2.1</v>
          </cell>
          <cell r="K51" t="str">
            <v>Full</v>
          </cell>
          <cell r="L51" t="str">
            <v>Complète</v>
          </cell>
          <cell r="M51" t="str">
            <v>Voll</v>
          </cell>
        </row>
        <row r="52">
          <cell r="J52" t="str">
            <v>9.2.2</v>
          </cell>
          <cell r="K52" t="str">
            <v>Partial</v>
          </cell>
          <cell r="L52" t="str">
            <v>Partielle</v>
          </cell>
          <cell r="M52" t="str">
            <v>Teilweise</v>
          </cell>
        </row>
        <row r="53">
          <cell r="J53" t="str">
            <v>9.A</v>
          </cell>
          <cell r="K53" t="str">
            <v>Adjustment for double counting, category 9</v>
          </cell>
          <cell r="L53" t="str">
            <v>Ajustement pour tenir compte du double comptage en catégorie 9</v>
          </cell>
          <cell r="M53" t="str">
            <v>Anpassung für Doppelzählungen,Kategorie 9</v>
          </cell>
        </row>
        <row r="54">
          <cell r="J54" t="str">
            <v>R</v>
          </cell>
          <cell r="K54" t="str">
            <v>Reference data</v>
          </cell>
          <cell r="L54" t="str">
            <v>Données de référence</v>
          </cell>
          <cell r="M54" t="str">
            <v>Referenzdaten</v>
          </cell>
        </row>
        <row r="55">
          <cell r="J55" t="str">
            <v>R.1</v>
          </cell>
          <cell r="K55" t="str">
            <v>Registered jobseekers (total)</v>
          </cell>
          <cell r="L55" t="str">
            <v>Demandeurs d'emploi inscrits</v>
          </cell>
          <cell r="M55" t="str">
            <v>Registrierte Arbeitsuchende</v>
          </cell>
        </row>
        <row r="56">
          <cell r="J56" t="str">
            <v>R.1.1</v>
          </cell>
          <cell r="K56" t="str">
            <v>Registered unemployed</v>
          </cell>
          <cell r="L56" t="str">
            <v>Chômeurs inscrits</v>
          </cell>
          <cell r="M56" t="str">
            <v>Registrierte Arbeitslose</v>
          </cell>
        </row>
        <row r="57">
          <cell r="J57" t="str">
            <v>R.1.2</v>
          </cell>
          <cell r="K57" t="str">
            <v>Other registered jobseekers</v>
          </cell>
          <cell r="L57" t="str">
            <v>Autres demandeurs d'emploi inscrits</v>
          </cell>
          <cell r="M57" t="str">
            <v>Sonstige registrierte Arbeitsuchende</v>
          </cell>
        </row>
        <row r="58">
          <cell r="J58" t="str">
            <v>X</v>
          </cell>
          <cell r="K58" t="str">
            <v>Not classified</v>
          </cell>
          <cell r="L58" t="str">
            <v>Non classifié</v>
          </cell>
          <cell r="M58" t="str">
            <v>Nicht eingestuft</v>
          </cell>
        </row>
      </sheetData>
      <sheetData sheetId="111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  <cell r="L3" t="str">
            <v>Short</v>
          </cell>
        </row>
        <row r="4">
          <cell r="H4" t="str">
            <v>15.1</v>
          </cell>
          <cell r="I4" t="str">
            <v>Total</v>
          </cell>
          <cell r="J4" t="str">
            <v>Total</v>
          </cell>
          <cell r="K4" t="str">
            <v>Insgesamt</v>
          </cell>
          <cell r="L4" t="str">
            <v>Total</v>
          </cell>
        </row>
        <row r="5">
          <cell r="H5" t="str">
            <v>15.2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  <cell r="L5" t="str">
            <v>Transfers to individ'ls</v>
          </cell>
        </row>
        <row r="6">
          <cell r="H6" t="str">
            <v>15.2.1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  <cell r="L6" t="str">
            <v>Periodic cash payments</v>
          </cell>
        </row>
        <row r="7">
          <cell r="H7" t="str">
            <v>15.2.2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  <cell r="L7" t="str">
            <v>Lump-sum payments</v>
          </cell>
        </row>
        <row r="8">
          <cell r="H8" t="str">
            <v>15.2.3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  <cell r="L8" t="str">
            <v>Reimburse-ments</v>
          </cell>
        </row>
        <row r="9">
          <cell r="H9" t="str">
            <v>15.2.4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  <cell r="L9" t="str">
            <v>Reduced social contribs.</v>
          </cell>
        </row>
        <row r="10">
          <cell r="H10" t="str">
            <v>15.2.5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  <cell r="L10" t="str">
            <v>Reduced taxes</v>
          </cell>
        </row>
        <row r="11">
          <cell r="H11" t="str">
            <v>15.3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  <cell r="L11" t="str">
            <v>Transfers to employers</v>
          </cell>
        </row>
        <row r="12">
          <cell r="H12" t="str">
            <v>15.3.1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  <cell r="L12" t="str">
            <v>Periodic cash payments</v>
          </cell>
        </row>
        <row r="13">
          <cell r="H13" t="str">
            <v>15.3.2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  <cell r="L13" t="str">
            <v>Lump-sum payments</v>
          </cell>
        </row>
        <row r="14">
          <cell r="H14" t="str">
            <v>15.3.3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  <cell r="L14" t="str">
            <v>Reimburse-ments</v>
          </cell>
        </row>
        <row r="15">
          <cell r="H15" t="str">
            <v>15.3.4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  <cell r="L15" t="str">
            <v>Reduced social contribs.</v>
          </cell>
        </row>
        <row r="16">
          <cell r="H16" t="str">
            <v>15.3.5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  <cell r="L16" t="str">
            <v>Reduced taxes</v>
          </cell>
        </row>
        <row r="17">
          <cell r="H17" t="str">
            <v>15.4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  <cell r="L17" t="str">
            <v>Transfers to service providers</v>
          </cell>
        </row>
        <row r="18">
          <cell r="H18" t="str">
            <v>15.5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  <cell r="L18" t="str">
            <v>Not specified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1"/>
    </sheetNames>
    <sheetDataSet>
      <sheetData sheetId="0">
        <row r="10">
          <cell r="B10">
            <v>20767.4</v>
          </cell>
          <cell r="C10">
            <v>16770.8</v>
          </cell>
        </row>
        <row r="11">
          <cell r="B11">
            <v>390.4</v>
          </cell>
          <cell r="C11">
            <v>333.4</v>
          </cell>
        </row>
        <row r="12">
          <cell r="B12">
            <v>334.4</v>
          </cell>
          <cell r="C12">
            <v>199.7</v>
          </cell>
        </row>
        <row r="13">
          <cell r="B13">
            <v>410.2</v>
          </cell>
          <cell r="C13">
            <v>229.8</v>
          </cell>
        </row>
        <row r="14">
          <cell r="B14">
            <v>139.7</v>
          </cell>
          <cell r="C14">
            <v>98</v>
          </cell>
        </row>
        <row r="15">
          <cell r="B15">
            <v>4601.2</v>
          </cell>
          <cell r="C15">
            <v>3141.2</v>
          </cell>
        </row>
        <row r="16">
          <cell r="B16">
            <v>52.2</v>
          </cell>
          <cell r="C16">
            <v>38.4</v>
          </cell>
        </row>
        <row r="17">
          <cell r="B17">
            <v>89.7</v>
          </cell>
          <cell r="C17">
            <v>141.3</v>
          </cell>
        </row>
        <row r="18">
          <cell r="B18">
            <v>477.3</v>
          </cell>
          <cell r="C18">
            <v>377.9</v>
          </cell>
        </row>
        <row r="19">
          <cell r="B19">
            <v>1912.5</v>
          </cell>
          <cell r="C19">
            <v>2590.6</v>
          </cell>
        </row>
        <row r="20">
          <cell r="B20">
            <v>2597.7</v>
          </cell>
          <cell r="C20">
            <v>2234.5</v>
          </cell>
        </row>
        <row r="21">
          <cell r="B21">
            <v>1884.5</v>
          </cell>
          <cell r="C21">
            <v>1690</v>
          </cell>
        </row>
        <row r="22">
          <cell r="B22">
            <v>17.3</v>
          </cell>
          <cell r="C22">
            <v>14.3</v>
          </cell>
        </row>
        <row r="23">
          <cell r="B23">
            <v>101</v>
          </cell>
          <cell r="C23">
            <v>90.5</v>
          </cell>
        </row>
        <row r="24">
          <cell r="B24">
            <v>133</v>
          </cell>
          <cell r="C24">
            <v>94.3</v>
          </cell>
        </row>
        <row r="25">
          <cell r="B25">
            <v>9.3</v>
          </cell>
          <cell r="C25">
            <v>10.5</v>
          </cell>
        </row>
        <row r="26">
          <cell r="B26">
            <v>302.2</v>
          </cell>
          <cell r="C26">
            <v>329.1</v>
          </cell>
        </row>
        <row r="27">
          <cell r="B27">
            <v>11.5</v>
          </cell>
          <cell r="C27">
            <v>10.1</v>
          </cell>
        </row>
        <row r="28">
          <cell r="B28">
            <v>402.1</v>
          </cell>
          <cell r="C28">
            <v>243</v>
          </cell>
        </row>
        <row r="29">
          <cell r="B29">
            <v>207.7</v>
          </cell>
          <cell r="C29">
            <v>162.3</v>
          </cell>
        </row>
        <row r="30">
          <cell r="B30">
            <v>3045.4</v>
          </cell>
          <cell r="C30">
            <v>1210.7</v>
          </cell>
        </row>
        <row r="31">
          <cell r="B31">
            <v>422.3</v>
          </cell>
          <cell r="C31">
            <v>427.1</v>
          </cell>
        </row>
        <row r="32">
          <cell r="B32">
            <v>704.5</v>
          </cell>
          <cell r="C32">
            <v>575.5</v>
          </cell>
        </row>
        <row r="33">
          <cell r="B33">
            <v>66</v>
          </cell>
          <cell r="C33">
            <v>45.5</v>
          </cell>
        </row>
        <row r="34">
          <cell r="B34">
            <v>430</v>
          </cell>
          <cell r="C34">
            <v>255.7</v>
          </cell>
        </row>
        <row r="35">
          <cell r="B35">
            <v>219.7</v>
          </cell>
          <cell r="C35">
            <v>172.1</v>
          </cell>
        </row>
        <row r="36">
          <cell r="B36">
            <v>360.1</v>
          </cell>
          <cell r="C36">
            <v>302.7</v>
          </cell>
        </row>
        <row r="37">
          <cell r="B37">
            <v>1443.7</v>
          </cell>
          <cell r="C37">
            <v>1752.5</v>
          </cell>
        </row>
        <row r="38">
          <cell r="B38">
            <v>108.6</v>
          </cell>
          <cell r="C38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157"/>
  <sheetViews>
    <sheetView workbookViewId="0" topLeftCell="E7">
      <selection activeCell="F127" sqref="F127"/>
    </sheetView>
  </sheetViews>
  <sheetFormatPr defaultColWidth="9.140625" defaultRowHeight="12.75"/>
  <cols>
    <col min="1" max="4" width="9.140625" style="0" hidden="1" customWidth="1"/>
    <col min="6" max="6" width="13.7109375" style="0" customWidth="1"/>
    <col min="7" max="12" width="13.7109375" style="0" hidden="1" customWidth="1"/>
    <col min="13" max="13" width="13.7109375" style="0" customWidth="1"/>
    <col min="14" max="15" width="13.7109375" style="0" hidden="1" customWidth="1"/>
    <col min="16" max="17" width="13.7109375" style="0" customWidth="1"/>
    <col min="22" max="22" width="15.00390625" style="0" customWidth="1"/>
    <col min="23" max="23" width="13.140625" style="0" customWidth="1"/>
  </cols>
  <sheetData>
    <row r="1" ht="12.75">
      <c r="E1" s="9" t="s">
        <v>54</v>
      </c>
    </row>
    <row r="3" spans="6:17" ht="12.75" customHeight="1">
      <c r="F3" s="145" t="s">
        <v>73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45" t="s">
        <v>74</v>
      </c>
      <c r="N3" s="1" t="s">
        <v>69</v>
      </c>
      <c r="O3" s="1" t="s">
        <v>70</v>
      </c>
      <c r="P3" s="145" t="s">
        <v>75</v>
      </c>
      <c r="Q3" s="147" t="s">
        <v>0</v>
      </c>
    </row>
    <row r="4" spans="1:17" ht="23.25" customHeight="1">
      <c r="A4" s="38" t="s">
        <v>6</v>
      </c>
      <c r="B4" s="38" t="s">
        <v>5</v>
      </c>
      <c r="C4" s="38" t="s">
        <v>4</v>
      </c>
      <c r="D4" s="38" t="s">
        <v>3</v>
      </c>
      <c r="F4" s="146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146"/>
      <c r="N4" s="3" t="s">
        <v>71</v>
      </c>
      <c r="O4" s="3" t="s">
        <v>72</v>
      </c>
      <c r="P4" s="146"/>
      <c r="Q4" s="148"/>
    </row>
    <row r="5" spans="1:17" ht="12.75" customHeight="1">
      <c r="A5" s="10">
        <f>RANK(F5,$F$5:$F$32)</f>
        <v>9</v>
      </c>
      <c r="B5" s="10">
        <f>RANK(M5,$M$5:$M$32)</f>
        <v>12</v>
      </c>
      <c r="C5" s="10">
        <f>RANK(P5,$P$5:$P$32)</f>
        <v>11</v>
      </c>
      <c r="D5" s="10">
        <f>RANK(Q5,$Q$5:$Q$32)</f>
        <v>10</v>
      </c>
      <c r="E5" s="12" t="s">
        <v>17</v>
      </c>
      <c r="F5" s="22">
        <f>'[2]B.1.3 Expend GDP'!E6</f>
        <v>0.190030546466301</v>
      </c>
      <c r="G5" s="23">
        <f>'[2]B.1.3 Expend GDP'!H6</f>
        <v>0.177268197528642</v>
      </c>
      <c r="H5" s="23">
        <f>'[2]B.1.3 Expend GDP'!J6</f>
        <v>0.00199522715908575</v>
      </c>
      <c r="I5" s="23">
        <f>'[2]B.1.3 Expend GDP'!L6</f>
        <v>0.109147571258853</v>
      </c>
      <c r="J5" s="23">
        <f>'[2]B.1.3 Expend GDP'!N6</f>
        <v>0.0730272650285193</v>
      </c>
      <c r="K5" s="23">
        <f>'[2]B.1.3 Expend GDP'!P6</f>
        <v>0.0607376510667505</v>
      </c>
      <c r="L5" s="23">
        <f>'[2]B.1.3 Expend GDP'!R6</f>
        <v>0.0326280748216007</v>
      </c>
      <c r="M5" s="22">
        <f>'[2]B.1.3 Expend GDP'!T6</f>
        <v>0.454803986863451</v>
      </c>
      <c r="N5" s="23">
        <f>'[2]B.1.3 Expend GDP'!W6</f>
        <v>0.878681558372789</v>
      </c>
      <c r="O5" s="23">
        <f>'[2]B.1.3 Expend GDP'!Y6</f>
        <v>0.0801765029738444</v>
      </c>
      <c r="P5" s="22">
        <f>'[2]B.1.3 Expend GDP'!AA6</f>
        <v>0.958858061346629</v>
      </c>
      <c r="Q5" s="22">
        <f>'[2]B.1.3 Expend GDP'!AD6</f>
        <v>1.60369259467638</v>
      </c>
    </row>
    <row r="6" spans="1:17" ht="12.75" customHeight="1">
      <c r="A6" s="10">
        <f aca="true" t="shared" si="0" ref="A6:A32">RANK(F6,$F$5:$F$32)</f>
        <v>8</v>
      </c>
      <c r="B6" s="10">
        <f aca="true" t="shared" si="1" ref="B6:B32">RANK(M6,$M$5:$M$32)</f>
        <v>1</v>
      </c>
      <c r="C6" s="10">
        <f aca="true" t="shared" si="2" ref="C6:C32">RANK(P6,$P$5:$P$32)</f>
        <v>1</v>
      </c>
      <c r="D6" s="10">
        <f aca="true" t="shared" si="3" ref="D6:D32">RANK(Q6,$Q$5:$Q$32)</f>
        <v>1</v>
      </c>
      <c r="E6" s="13" t="s">
        <v>18</v>
      </c>
      <c r="F6" s="24">
        <f>'[2]B.1.3 Expend GDP'!E9</f>
        <v>0.197136578119741</v>
      </c>
      <c r="G6" s="25">
        <f>'[2]B.1.3 Expend GDP'!H9</f>
        <v>0.157646965846186</v>
      </c>
      <c r="H6" s="25" t="str">
        <f>'[2]B.1.3 Expend GDP'!J9</f>
        <v>-</v>
      </c>
      <c r="I6" s="25">
        <f>'[2]B.1.3 Expend GDP'!L9</f>
        <v>0.454692301465724</v>
      </c>
      <c r="J6" s="25">
        <f>'[2]B.1.3 Expend GDP'!N9</f>
        <v>0.123111752077313</v>
      </c>
      <c r="K6" s="25">
        <f>'[2]B.1.3 Expend GDP'!P9</f>
        <v>0.343667679377154</v>
      </c>
      <c r="L6" s="25">
        <f>'[2]B.1.3 Expend GDP'!R9</f>
        <v>0.00389861144959324</v>
      </c>
      <c r="M6" s="24">
        <f>'[2]B.1.3 Expend GDP'!T9</f>
        <v>1.08301731021597</v>
      </c>
      <c r="N6" s="25">
        <f>'[2]B.1.3 Expend GDP'!W9</f>
        <v>1.2959638268983</v>
      </c>
      <c r="O6" s="25">
        <f>'[2]B.1.3 Expend GDP'!Y9</f>
        <v>0.742714361893488</v>
      </c>
      <c r="P6" s="24">
        <f>'[2]B.1.3 Expend GDP'!AA9</f>
        <v>2.03867818879179</v>
      </c>
      <c r="Q6" s="24">
        <f>'[2]B.1.3 Expend GDP'!AD9</f>
        <v>3.31883207712751</v>
      </c>
    </row>
    <row r="7" spans="1:17" ht="12.75">
      <c r="A7" s="10">
        <f t="shared" si="0"/>
        <v>22</v>
      </c>
      <c r="B7" s="10">
        <f t="shared" si="1"/>
        <v>16</v>
      </c>
      <c r="C7" s="10">
        <f t="shared" si="2"/>
        <v>27</v>
      </c>
      <c r="D7" s="10">
        <f t="shared" si="3"/>
        <v>23</v>
      </c>
      <c r="E7" s="13" t="s">
        <v>19</v>
      </c>
      <c r="F7" s="24">
        <f>'[2]B.1.3 Expend GDP'!E10</f>
        <v>0.0534653230624499</v>
      </c>
      <c r="G7" s="25">
        <f>'[2]B.1.3 Expend GDP'!H10</f>
        <v>0.0350931884595364</v>
      </c>
      <c r="H7" s="25" t="str">
        <f>'[2]B.1.3 Expend GDP'!J10</f>
        <v>-</v>
      </c>
      <c r="I7" s="25">
        <f>'[2]B.1.3 Expend GDP'!L10</f>
        <v>0.043370002174005</v>
      </c>
      <c r="J7" s="25">
        <f>'[2]B.1.3 Expend GDP'!N10</f>
        <v>0.00576959538107277</v>
      </c>
      <c r="K7" s="25">
        <f>'[2]B.1.3 Expend GDP'!P10</f>
        <v>0.173116486235086</v>
      </c>
      <c r="L7" s="25">
        <f>'[2]B.1.3 Expend GDP'!R10</f>
        <v>0.00497708557463341</v>
      </c>
      <c r="M7" s="24">
        <f>'[2]B.1.3 Expend GDP'!T10</f>
        <v>0.262326357824333</v>
      </c>
      <c r="N7" s="25">
        <f>'[2]B.1.3 Expend GDP'!W10</f>
        <v>0.155866753793035</v>
      </c>
      <c r="O7" s="25" t="str">
        <f>'[2]B.1.3 Expend GDP'!Y10</f>
        <v>-</v>
      </c>
      <c r="P7" s="24">
        <f>'[2]B.1.3 Expend GDP'!AA10</f>
        <v>0.155866753793035</v>
      </c>
      <c r="Q7" s="24">
        <f>'[2]B.1.3 Expend GDP'!AD10</f>
        <v>0.471658434679818</v>
      </c>
    </row>
    <row r="8" spans="1:17" ht="12.75">
      <c r="A8" s="10">
        <f t="shared" si="0"/>
        <v>13</v>
      </c>
      <c r="B8" s="10">
        <f t="shared" si="1"/>
        <v>21</v>
      </c>
      <c r="C8" s="10">
        <f t="shared" si="2"/>
        <v>25</v>
      </c>
      <c r="D8" s="10">
        <f t="shared" si="3"/>
        <v>25</v>
      </c>
      <c r="E8" s="13" t="s">
        <v>20</v>
      </c>
      <c r="F8" s="24">
        <f>'[2]B.1.3 Expend GDP'!E11</f>
        <v>0.121033223874969</v>
      </c>
      <c r="G8" s="25">
        <f>'[2]B.1.3 Expend GDP'!H11</f>
        <v>0.00734969917398545</v>
      </c>
      <c r="H8" s="25" t="str">
        <f>'[2]B.1.3 Expend GDP'!J11</f>
        <v>-</v>
      </c>
      <c r="I8" s="25">
        <f>'[2]B.1.3 Expend GDP'!L11</f>
        <v>0.0132406539757153</v>
      </c>
      <c r="J8" s="25">
        <f>'[2]B.1.3 Expend GDP'!N11</f>
        <v>0.0685894485363763</v>
      </c>
      <c r="K8" s="25">
        <f>'[2]B.1.3 Expend GDP'!P11</f>
        <v>0.0126225451697358</v>
      </c>
      <c r="L8" s="25">
        <f>'[2]B.1.3 Expend GDP'!R11</f>
        <v>0.00263378000127035</v>
      </c>
      <c r="M8" s="24">
        <f>'[2]B.1.3 Expend GDP'!T11</f>
        <v>0.104436126857083</v>
      </c>
      <c r="N8" s="25">
        <f>'[2]B.1.3 Expend GDP'!W11</f>
        <v>0.196943230853534</v>
      </c>
      <c r="O8" s="25" t="str">
        <f>'[2]B.1.3 Expend GDP'!Y11</f>
        <v>-</v>
      </c>
      <c r="P8" s="24">
        <f>'[2]B.1.3 Expend GDP'!AA11</f>
        <v>0.196943230853534</v>
      </c>
      <c r="Q8" s="24">
        <f>'[2]B.1.3 Expend GDP'!AD11</f>
        <v>0.422412581585586</v>
      </c>
    </row>
    <row r="9" spans="1:17" ht="12.75">
      <c r="A9" s="10">
        <f t="shared" si="0"/>
        <v>5</v>
      </c>
      <c r="B9" s="10">
        <f t="shared" si="1"/>
        <v>2</v>
      </c>
      <c r="C9" s="10">
        <f t="shared" si="2"/>
        <v>6</v>
      </c>
      <c r="D9" s="10">
        <f t="shared" si="3"/>
        <v>3</v>
      </c>
      <c r="E9" s="13" t="s">
        <v>21</v>
      </c>
      <c r="F9" s="24">
        <f>'[2]B.1.3 Expend GDP'!E12</f>
        <v>0.23479841818338</v>
      </c>
      <c r="G9" s="25">
        <f>'[2]B.1.3 Expend GDP'!H12</f>
        <v>0.232173878933677</v>
      </c>
      <c r="H9" s="25" t="str">
        <f>'[2]B.1.3 Expend GDP'!J12</f>
        <v>:</v>
      </c>
      <c r="I9" s="25">
        <f>'[2]B.1.3 Expend GDP'!L12</f>
        <v>0.135211698439283</v>
      </c>
      <c r="J9" s="25">
        <f>'[2]B.1.3 Expend GDP'!N12</f>
        <v>0.611183822205982</v>
      </c>
      <c r="K9" s="25" t="str">
        <f>'[2]B.1.3 Expend GDP'!P12</f>
        <v>-</v>
      </c>
      <c r="L9" s="25" t="str">
        <f>'[2]B.1.3 Expend GDP'!R12</f>
        <v>-</v>
      </c>
      <c r="M9" s="24">
        <f>'[2]B.1.3 Expend GDP'!T12</f>
        <v>0.978569399578946</v>
      </c>
      <c r="N9" s="25">
        <f>'[2]B.1.3 Expend GDP'!W12</f>
        <v>0.731486715621083</v>
      </c>
      <c r="O9" s="25">
        <f>'[2]B.1.3 Expend GDP'!Y12</f>
        <v>0.484394403057515</v>
      </c>
      <c r="P9" s="24">
        <f>'[2]B.1.3 Expend GDP'!AA12</f>
        <v>1.2158811186786</v>
      </c>
      <c r="Q9" s="24">
        <f>'[2]B.1.3 Expend GDP'!AD12</f>
        <v>2.42924893644092</v>
      </c>
    </row>
    <row r="10" spans="1:17" ht="12.75">
      <c r="A10" s="10">
        <f t="shared" si="0"/>
        <v>3</v>
      </c>
      <c r="B10" s="10">
        <f t="shared" si="1"/>
        <v>8</v>
      </c>
      <c r="C10" s="10">
        <f t="shared" si="2"/>
        <v>9</v>
      </c>
      <c r="D10" s="10">
        <f t="shared" si="3"/>
        <v>8</v>
      </c>
      <c r="E10" s="13" t="s">
        <v>22</v>
      </c>
      <c r="F10" s="24">
        <f>'[2]B.1.3 Expend GDP'!E13</f>
        <v>0.282635421120282</v>
      </c>
      <c r="G10" s="25">
        <f>'[2]B.1.3 Expend GDP'!H13</f>
        <v>0.289599076288164</v>
      </c>
      <c r="H10" s="25">
        <f>'[2]B.1.3 Expend GDP'!J13</f>
        <v>0.000208673371263723</v>
      </c>
      <c r="I10" s="25">
        <f>'[2]B.1.3 Expend GDP'!L13</f>
        <v>0.0757004540027246</v>
      </c>
      <c r="J10" s="25">
        <f>'[2]B.1.3 Expend GDP'!N13</f>
        <v>0.032417014584502</v>
      </c>
      <c r="K10" s="25">
        <f>'[2]B.1.3 Expend GDP'!P13</f>
        <v>0.0638053604856158</v>
      </c>
      <c r="L10" s="25">
        <f>'[2]B.1.3 Expend GDP'!R13</f>
        <v>0.0669119358922991</v>
      </c>
      <c r="M10" s="24">
        <f>'[2]B.1.3 Expend GDP'!T13</f>
        <v>0.528642514624569</v>
      </c>
      <c r="N10" s="25">
        <f>'[2]B.1.3 Expend GDP'!W13</f>
        <v>1.04207482799102</v>
      </c>
      <c r="O10" s="25">
        <f>'[2]B.1.3 Expend GDP'!Y13</f>
        <v>0.0546859380960013</v>
      </c>
      <c r="P10" s="24">
        <f>'[2]B.1.3 Expend GDP'!AA13</f>
        <v>1.09676076608703</v>
      </c>
      <c r="Q10" s="24">
        <f>'[2]B.1.3 Expend GDP'!AD13</f>
        <v>1.90803870183188</v>
      </c>
    </row>
    <row r="11" spans="1:17" ht="12.75">
      <c r="A11" s="10">
        <f t="shared" si="0"/>
        <v>27</v>
      </c>
      <c r="B11" s="10">
        <f t="shared" si="1"/>
        <v>28</v>
      </c>
      <c r="C11" s="10">
        <f t="shared" si="2"/>
        <v>23</v>
      </c>
      <c r="D11" s="10">
        <f t="shared" si="3"/>
        <v>27</v>
      </c>
      <c r="E11" s="13" t="s">
        <v>23</v>
      </c>
      <c r="F11" s="24">
        <f>'[2]B.1.3 Expend GDP'!E14</f>
        <v>0.0328942966840519</v>
      </c>
      <c r="G11" s="25">
        <f>'[2]B.1.3 Expend GDP'!H14</f>
        <v>0.0304007711096405</v>
      </c>
      <c r="H11" s="25" t="str">
        <f>'[2]B.1.3 Expend GDP'!J14</f>
        <v>-</v>
      </c>
      <c r="I11" s="25">
        <f>'[2]B.1.3 Expend GDP'!L14</f>
        <v>0.000654084725231322</v>
      </c>
      <c r="J11" s="25">
        <f>'[2]B.1.3 Expend GDP'!N14</f>
        <v>0.000149547205706291</v>
      </c>
      <c r="K11" s="25" t="str">
        <f>'[2]B.1.3 Expend GDP'!P14</f>
        <v>-</v>
      </c>
      <c r="L11" s="25">
        <f>'[2]B.1.3 Expend GDP'!R14</f>
        <v>0.00380172615900388</v>
      </c>
      <c r="M11" s="24">
        <f>'[2]B.1.3 Expend GDP'!T14</f>
        <v>0.035006129199582</v>
      </c>
      <c r="N11" s="25">
        <f>'[2]B.1.3 Expend GDP'!W14</f>
        <v>0.205663433970793</v>
      </c>
      <c r="O11" s="25" t="str">
        <f>'[2]B.1.3 Expend GDP'!Y14</f>
        <v>-</v>
      </c>
      <c r="P11" s="24">
        <f>'[2]B.1.3 Expend GDP'!AA14</f>
        <v>0.205663433970793</v>
      </c>
      <c r="Q11" s="24">
        <f>'[2]B.1.3 Expend GDP'!AD14</f>
        <v>0.273563859854427</v>
      </c>
    </row>
    <row r="12" spans="1:17" ht="12.75">
      <c r="A12" s="10">
        <f t="shared" si="0"/>
        <v>6</v>
      </c>
      <c r="B12" s="10">
        <f t="shared" si="1"/>
        <v>7</v>
      </c>
      <c r="C12" s="10">
        <f t="shared" si="2"/>
        <v>4</v>
      </c>
      <c r="D12" s="10">
        <f t="shared" si="3"/>
        <v>6</v>
      </c>
      <c r="E12" s="13" t="s">
        <v>24</v>
      </c>
      <c r="F12" s="24">
        <f>'[2]B.1.3 Expend GDP'!E15</f>
        <v>0.209611155875463</v>
      </c>
      <c r="G12" s="25">
        <f>'[2]B.1.3 Expend GDP'!H15</f>
        <v>0.261135676504252</v>
      </c>
      <c r="H12" s="25" t="str">
        <f>'[2]B.1.3 Expend GDP'!J15</f>
        <v>-</v>
      </c>
      <c r="I12" s="25">
        <f>'[2]B.1.3 Expend GDP'!L15</f>
        <v>0.0409717000070951</v>
      </c>
      <c r="J12" s="25">
        <f>'[2]B.1.3 Expend GDP'!N15</f>
        <v>0.00990110292641529</v>
      </c>
      <c r="K12" s="25">
        <f>'[2]B.1.3 Expend GDP'!P15</f>
        <v>0.228387801313744</v>
      </c>
      <c r="L12" s="25" t="str">
        <f>'[2]B.1.3 Expend GDP'!R15</f>
        <v>-</v>
      </c>
      <c r="M12" s="24">
        <f>'[2]B.1.3 Expend GDP'!T15</f>
        <v>0.540396280751506</v>
      </c>
      <c r="N12" s="25">
        <f>'[2]B.1.3 Expend GDP'!W15</f>
        <v>1.2603415557351</v>
      </c>
      <c r="O12" s="25">
        <f>'[2]B.1.3 Expend GDP'!Y15</f>
        <v>0.0647169813707572</v>
      </c>
      <c r="P12" s="24">
        <f>'[2]B.1.3 Expend GDP'!AA15</f>
        <v>1.32505853710586</v>
      </c>
      <c r="Q12" s="24">
        <f>'[2]B.1.3 Expend GDP'!AD15</f>
        <v>2.07506597373283</v>
      </c>
    </row>
    <row r="13" spans="1:17" ht="12.75">
      <c r="A13" s="10">
        <f t="shared" si="0"/>
        <v>28</v>
      </c>
      <c r="B13" s="10">
        <f t="shared" si="1"/>
        <v>19</v>
      </c>
      <c r="C13" s="10">
        <f t="shared" si="2"/>
        <v>14</v>
      </c>
      <c r="D13" s="10">
        <f t="shared" si="3"/>
        <v>18</v>
      </c>
      <c r="E13" s="13" t="s">
        <v>25</v>
      </c>
      <c r="F13" s="24">
        <f>'[2]B.1.3 Expend GDP'!E16</f>
        <v>0.0112880960126921</v>
      </c>
      <c r="G13" s="25">
        <f>'[2]B.1.3 Expend GDP'!H16</f>
        <v>0.0877061450782445</v>
      </c>
      <c r="H13" s="25" t="str">
        <f>'[2]B.1.3 Expend GDP'!J16</f>
        <v>-</v>
      </c>
      <c r="I13" s="25">
        <f>'[2]B.1.3 Expend GDP'!L16</f>
        <v>0.0358172486308304</v>
      </c>
      <c r="J13" s="25">
        <f>'[2]B.1.3 Expend GDP'!N16</f>
        <v>8.35874020924031E-05</v>
      </c>
      <c r="K13" s="25">
        <f>'[2]B.1.3 Expend GDP'!P16</f>
        <v>0.00876577571502706</v>
      </c>
      <c r="L13" s="25">
        <f>'[2]B.1.3 Expend GDP'!R16</f>
        <v>0.00795011150311552</v>
      </c>
      <c r="M13" s="24">
        <f>'[2]B.1.3 Expend GDP'!T16</f>
        <v>0.14032286832931</v>
      </c>
      <c r="N13" s="25">
        <f>'[2]B.1.3 Expend GDP'!W16</f>
        <v>0.461631989121076</v>
      </c>
      <c r="O13" s="25" t="str">
        <f>'[2]B.1.3 Expend GDP'!Y16</f>
        <v>-</v>
      </c>
      <c r="P13" s="24">
        <f>'[2]B.1.3 Expend GDP'!AA16</f>
        <v>0.461631989121076</v>
      </c>
      <c r="Q13" s="24">
        <f>'[2]B.1.3 Expend GDP'!AD16</f>
        <v>0.613242953463078</v>
      </c>
    </row>
    <row r="14" spans="1:17" ht="12.75">
      <c r="A14" s="10">
        <f t="shared" si="0"/>
        <v>16</v>
      </c>
      <c r="B14" s="10">
        <f t="shared" si="1"/>
        <v>9</v>
      </c>
      <c r="C14" s="10">
        <f t="shared" si="2"/>
        <v>2</v>
      </c>
      <c r="D14" s="10">
        <f t="shared" si="3"/>
        <v>2</v>
      </c>
      <c r="E14" s="13" t="s">
        <v>26</v>
      </c>
      <c r="F14" s="24">
        <f>'[2]B.1.3 Expend GDP'!E17</f>
        <v>0.103504932765397</v>
      </c>
      <c r="G14" s="25">
        <f>'[2]B.1.3 Expend GDP'!H17</f>
        <v>0.148474550988423</v>
      </c>
      <c r="H14" s="25">
        <f>'[2]B.1.3 Expend GDP'!J17</f>
        <v>0.00854931437884359</v>
      </c>
      <c r="I14" s="25">
        <f>'[2]B.1.3 Expend GDP'!L17</f>
        <v>0.188211192446132</v>
      </c>
      <c r="J14" s="25">
        <f>'[2]B.1.3 Expend GDP'!N17</f>
        <v>0.0244142460923361</v>
      </c>
      <c r="K14" s="25">
        <f>'[2]B.1.3 Expend GDP'!P17</f>
        <v>0.0653534896582643</v>
      </c>
      <c r="L14" s="25">
        <f>'[2]B.1.3 Expend GDP'!R17</f>
        <v>0.0934609669986826</v>
      </c>
      <c r="M14" s="24">
        <f>'[2]B.1.3 Expend GDP'!T17</f>
        <v>0.528463760562682</v>
      </c>
      <c r="N14" s="25">
        <f>'[2]B.1.3 Expend GDP'!W17</f>
        <v>1.83786614999329</v>
      </c>
      <c r="O14" s="25">
        <f>'[2]B.1.3 Expend GDP'!Y17</f>
        <v>0.0473282490064327</v>
      </c>
      <c r="P14" s="24">
        <f>'[2]B.1.3 Expend GDP'!AA17</f>
        <v>1.88519439899973</v>
      </c>
      <c r="Q14" s="24">
        <f>'[2]B.1.3 Expend GDP'!AD17</f>
        <v>2.5171630923278</v>
      </c>
    </row>
    <row r="15" spans="1:17" ht="12.75">
      <c r="A15" s="10">
        <f t="shared" si="0"/>
        <v>7</v>
      </c>
      <c r="B15" s="10">
        <f t="shared" si="1"/>
        <v>6</v>
      </c>
      <c r="C15" s="10">
        <f t="shared" si="2"/>
        <v>7</v>
      </c>
      <c r="D15" s="10">
        <f t="shared" si="3"/>
        <v>7</v>
      </c>
      <c r="E15" s="13" t="s">
        <v>27</v>
      </c>
      <c r="F15" s="24">
        <f>'[2]B.1.3 Expend GDP'!E18</f>
        <v>0.204489741448727</v>
      </c>
      <c r="G15" s="25">
        <f>'[2]B.1.3 Expend GDP'!H18</f>
        <v>0.254268875008147</v>
      </c>
      <c r="H15" s="25" t="str">
        <f>'[2]B.1.3 Expend GDP'!J18</f>
        <v>-</v>
      </c>
      <c r="I15" s="25">
        <f>'[2]B.1.3 Expend GDP'!L18</f>
        <v>0.100721709941591</v>
      </c>
      <c r="J15" s="25">
        <f>'[2]B.1.3 Expend GDP'!N18</f>
        <v>0.0686007847017543</v>
      </c>
      <c r="K15" s="25">
        <f>'[2]B.1.3 Expend GDP'!P18</f>
        <v>0.147825361423672</v>
      </c>
      <c r="L15" s="25">
        <f>'[2]B.1.3 Expend GDP'!R18</f>
        <v>0.0314255804047296</v>
      </c>
      <c r="M15" s="24">
        <f>'[2]B.1.3 Expend GDP'!T18</f>
        <v>0.602842311479894</v>
      </c>
      <c r="N15" s="25">
        <f>'[2]B.1.3 Expend GDP'!W18</f>
        <v>1.1464203654996</v>
      </c>
      <c r="O15" s="25">
        <f>'[2]B.1.3 Expend GDP'!Y18</f>
        <v>0.0232057245250348</v>
      </c>
      <c r="P15" s="24">
        <f>'[2]B.1.3 Expend GDP'!AA18</f>
        <v>1.16962609002464</v>
      </c>
      <c r="Q15" s="24">
        <f>'[2]B.1.3 Expend GDP'!AD18</f>
        <v>1.97695814295326</v>
      </c>
    </row>
    <row r="16" spans="1:17" ht="12.75">
      <c r="A16" s="10">
        <f t="shared" si="0"/>
        <v>25</v>
      </c>
      <c r="B16" s="10">
        <f t="shared" si="1"/>
        <v>14</v>
      </c>
      <c r="C16" s="10">
        <f t="shared" si="2"/>
        <v>12</v>
      </c>
      <c r="D16" s="10">
        <f t="shared" si="3"/>
        <v>13</v>
      </c>
      <c r="E16" s="13" t="s">
        <v>28</v>
      </c>
      <c r="F16" s="24">
        <f>'[2]B.1.3 Expend GDP'!E19</f>
        <v>0.0367533373064995</v>
      </c>
      <c r="G16" s="25">
        <f>'[2]B.1.3 Expend GDP'!H19</f>
        <v>0.175792708453455</v>
      </c>
      <c r="H16" s="25">
        <f>'[2]B.1.3 Expend GDP'!J19</f>
        <v>0.00266642969689981</v>
      </c>
      <c r="I16" s="25">
        <f>'[2]B.1.3 Expend GDP'!L19</f>
        <v>0.14884047472107</v>
      </c>
      <c r="J16" s="25" t="str">
        <f>'[2]B.1.3 Expend GDP'!N19</f>
        <v>-</v>
      </c>
      <c r="K16" s="25">
        <f>'[2]B.1.3 Expend GDP'!P19</f>
        <v>0.00681034016493402</v>
      </c>
      <c r="L16" s="25">
        <f>'[2]B.1.3 Expend GDP'!R19</f>
        <v>0.0240876812799582</v>
      </c>
      <c r="M16" s="24">
        <f>'[2]B.1.3 Expend GDP'!T19</f>
        <v>0.358197634316318</v>
      </c>
      <c r="N16" s="25">
        <f>'[2]B.1.3 Expend GDP'!W19</f>
        <v>0.717736814246148</v>
      </c>
      <c r="O16" s="25">
        <f>'[2]B.1.3 Expend GDP'!Y19</f>
        <v>0.0918326943271147</v>
      </c>
      <c r="P16" s="24">
        <f>'[2]B.1.3 Expend GDP'!AA19</f>
        <v>0.809569508573263</v>
      </c>
      <c r="Q16" s="24">
        <f>'[2]B.1.3 Expend GDP'!AD19</f>
        <v>1.20452048019608</v>
      </c>
    </row>
    <row r="17" spans="1:17" ht="12.75">
      <c r="A17" s="10">
        <f t="shared" si="0"/>
        <v>23</v>
      </c>
      <c r="B17" s="10">
        <f t="shared" si="1"/>
        <v>24</v>
      </c>
      <c r="C17" s="10">
        <f t="shared" si="2"/>
        <v>17</v>
      </c>
      <c r="D17" s="10">
        <f t="shared" si="3"/>
        <v>21</v>
      </c>
      <c r="E17" s="13" t="s">
        <v>45</v>
      </c>
      <c r="F17" s="24">
        <f>'[2]B.1.3 Expend GDP'!E20</f>
        <v>0.0460258757638655</v>
      </c>
      <c r="G17" s="25">
        <f>'[2]B.1.3 Expend GDP'!H20</f>
        <v>0.0195729962082121</v>
      </c>
      <c r="H17" s="25" t="str">
        <f>'[2]B.1.3 Expend GDP'!J20</f>
        <v>-</v>
      </c>
      <c r="I17" s="25">
        <f>'[2]B.1.3 Expend GDP'!L20</f>
        <v>0.0344140782012778</v>
      </c>
      <c r="J17" s="25">
        <f>'[2]B.1.3 Expend GDP'!N20</f>
        <v>0.00835621186470159</v>
      </c>
      <c r="K17" s="25" t="str">
        <f>'[2]B.1.3 Expend GDP'!P20</f>
        <v>-</v>
      </c>
      <c r="L17" s="25">
        <f>'[2]B.1.3 Expend GDP'!R20</f>
        <v>0.00339640359929962</v>
      </c>
      <c r="M17" s="24">
        <f>'[2]B.1.3 Expend GDP'!T20</f>
        <v>0.0657396898734911</v>
      </c>
      <c r="N17" s="25">
        <f>'[2]B.1.3 Expend GDP'!W20</f>
        <v>0.37570008928675</v>
      </c>
      <c r="O17" s="25" t="str">
        <f>'[2]B.1.3 Expend GDP'!Y20</f>
        <v>-</v>
      </c>
      <c r="P17" s="24">
        <f>'[2]B.1.3 Expend GDP'!AA20</f>
        <v>0.37570008928675</v>
      </c>
      <c r="Q17" s="24">
        <f>'[2]B.1.3 Expend GDP'!AD20</f>
        <v>0.487465654924106</v>
      </c>
    </row>
    <row r="18" spans="1:17" ht="12.75">
      <c r="A18" s="10">
        <f t="shared" si="0"/>
        <v>21</v>
      </c>
      <c r="B18" s="10">
        <f t="shared" si="1"/>
        <v>23</v>
      </c>
      <c r="C18" s="10">
        <f t="shared" si="2"/>
        <v>20</v>
      </c>
      <c r="D18" s="10">
        <f t="shared" si="3"/>
        <v>22</v>
      </c>
      <c r="E18" s="13" t="s">
        <v>29</v>
      </c>
      <c r="F18" s="24">
        <f>'[2]B.1.3 Expend GDP'!E21</f>
        <v>0.0538360115931168</v>
      </c>
      <c r="G18" s="25">
        <f>'[2]B.1.3 Expend GDP'!H21</f>
        <v>0.0283397693344367</v>
      </c>
      <c r="H18" s="25" t="str">
        <f>'[2]B.1.3 Expend GDP'!J21</f>
        <v>-</v>
      </c>
      <c r="I18" s="25">
        <f>'[2]B.1.3 Expend GDP'!L21</f>
        <v>0.0256775714161557</v>
      </c>
      <c r="J18" s="25">
        <f>'[2]B.1.3 Expend GDP'!N21</f>
        <v>0.000408308736486743</v>
      </c>
      <c r="K18" s="25">
        <f>'[2]B.1.3 Expend GDP'!P21</f>
        <v>0.0183510988177539</v>
      </c>
      <c r="L18" s="25">
        <f>'[2]B.1.3 Expend GDP'!R21</f>
        <v>0.00547924280768835</v>
      </c>
      <c r="M18" s="24">
        <f>'[2]B.1.3 Expend GDP'!T21</f>
        <v>0.0782559911125215</v>
      </c>
      <c r="N18" s="25">
        <f>'[2]B.1.3 Expend GDP'!W21</f>
        <v>0.346966634256391</v>
      </c>
      <c r="O18" s="25" t="str">
        <f>'[2]B.1.3 Expend GDP'!Y21</f>
        <v>-</v>
      </c>
      <c r="P18" s="24">
        <f>'[2]B.1.3 Expend GDP'!AA21</f>
        <v>0.346966634256391</v>
      </c>
      <c r="Q18" s="24">
        <f>'[2]B.1.3 Expend GDP'!AD21</f>
        <v>0.479058636962031</v>
      </c>
    </row>
    <row r="19" spans="1:17" ht="12.75">
      <c r="A19" s="10">
        <f t="shared" si="0"/>
        <v>20</v>
      </c>
      <c r="B19" s="10">
        <f t="shared" si="1"/>
        <v>20</v>
      </c>
      <c r="C19" s="10">
        <f t="shared" si="2"/>
        <v>28</v>
      </c>
      <c r="D19" s="10">
        <f t="shared" si="3"/>
        <v>26</v>
      </c>
      <c r="E19" s="13" t="s">
        <v>30</v>
      </c>
      <c r="F19" s="24">
        <f>'[2]B.1.3 Expend GDP'!E22</f>
        <v>0.0811998109484616</v>
      </c>
      <c r="G19" s="25">
        <f>'[2]B.1.3 Expend GDP'!H22</f>
        <v>0.042421146714854</v>
      </c>
      <c r="H19" s="25">
        <f>'[2]B.1.3 Expend GDP'!J22</f>
        <v>0.00112591234676742</v>
      </c>
      <c r="I19" s="25">
        <f>'[2]B.1.3 Expend GDP'!L22</f>
        <v>0.0731757585928466</v>
      </c>
      <c r="J19" s="25">
        <f>'[2]B.1.3 Expend GDP'!N22</f>
        <v>0.00580628653305415</v>
      </c>
      <c r="K19" s="25">
        <f>'[2]B.1.3 Expend GDP'!P22</f>
        <v>0.015226212980887</v>
      </c>
      <c r="L19" s="25">
        <f>'[2]B.1.3 Expend GDP'!R22</f>
        <v>0.00191384413605006</v>
      </c>
      <c r="M19" s="24">
        <f>'[2]B.1.3 Expend GDP'!T22</f>
        <v>0.139669161304459</v>
      </c>
      <c r="N19" s="25">
        <f>'[2]B.1.3 Expend GDP'!W22</f>
        <v>0.154096919950767</v>
      </c>
      <c r="O19" s="25" t="str">
        <f>'[2]B.1.3 Expend GDP'!Y22</f>
        <v>-</v>
      </c>
      <c r="P19" s="24">
        <f>'[2]B.1.3 Expend GDP'!AA22</f>
        <v>0.154096919950767</v>
      </c>
      <c r="Q19" s="24">
        <f>'[2]B.1.3 Expend GDP'!AD22</f>
        <v>0.374965892203687</v>
      </c>
    </row>
    <row r="20" spans="1:17" ht="12.75">
      <c r="A20" s="10">
        <f t="shared" si="0"/>
        <v>24</v>
      </c>
      <c r="B20" s="10">
        <f t="shared" si="1"/>
        <v>15</v>
      </c>
      <c r="C20" s="10">
        <f t="shared" si="2"/>
        <v>13</v>
      </c>
      <c r="D20" s="10">
        <f t="shared" si="3"/>
        <v>15</v>
      </c>
      <c r="E20" s="13" t="s">
        <v>31</v>
      </c>
      <c r="F20" s="24">
        <f>'[2]B.1.3 Expend GDP'!E23</f>
        <v>0.0454338684546259</v>
      </c>
      <c r="G20" s="25">
        <f>'[2]B.1.3 Expend GDP'!H23</f>
        <v>0.0396636127517256</v>
      </c>
      <c r="H20" s="25" t="str">
        <f>'[2]B.1.3 Expend GDP'!J23</f>
        <v>-</v>
      </c>
      <c r="I20" s="25">
        <f>'[2]B.1.3 Expend GDP'!L23</f>
        <v>0.249156162334428</v>
      </c>
      <c r="J20" s="25">
        <f>'[2]B.1.3 Expend GDP'!N23</f>
        <v>0.00887412448790802</v>
      </c>
      <c r="K20" s="25">
        <f>'[2]B.1.3 Expend GDP'!P23</f>
        <v>0.0339070081121469</v>
      </c>
      <c r="L20" s="25">
        <f>'[2]B.1.3 Expend GDP'!R23</f>
        <v>0.000337762145347714</v>
      </c>
      <c r="M20" s="24">
        <f>'[2]B.1.3 Expend GDP'!T23</f>
        <v>0.331938669831556</v>
      </c>
      <c r="N20" s="25">
        <f>'[2]B.1.3 Expend GDP'!W23</f>
        <v>0.37033397223267</v>
      </c>
      <c r="O20" s="25">
        <f>'[2]B.1.3 Expend GDP'!Y23</f>
        <v>0.15471729727257</v>
      </c>
      <c r="P20" s="24">
        <f>'[2]B.1.3 Expend GDP'!AA23</f>
        <v>0.52505126950524</v>
      </c>
      <c r="Q20" s="24">
        <f>'[2]B.1.3 Expend GDP'!AD23</f>
        <v>0.902423807791422</v>
      </c>
    </row>
    <row r="21" spans="1:17" ht="12.75">
      <c r="A21" s="10">
        <f t="shared" si="0"/>
        <v>18</v>
      </c>
      <c r="B21" s="10">
        <f t="shared" si="1"/>
        <v>17</v>
      </c>
      <c r="C21" s="10">
        <f t="shared" si="2"/>
        <v>18</v>
      </c>
      <c r="D21" s="10">
        <f t="shared" si="3"/>
        <v>17</v>
      </c>
      <c r="E21" s="13" t="s">
        <v>32</v>
      </c>
      <c r="F21" s="24">
        <f>'[2]B.1.3 Expend GDP'!E24</f>
        <v>0.0876546478858431</v>
      </c>
      <c r="G21" s="25">
        <f>'[2]B.1.3 Expend GDP'!H24</f>
        <v>0.0648413224548381</v>
      </c>
      <c r="H21" s="25" t="str">
        <f>'[2]B.1.3 Expend GDP'!J24</f>
        <v>-</v>
      </c>
      <c r="I21" s="25">
        <f>'[2]B.1.3 Expend GDP'!L24</f>
        <v>0.0942389939002711</v>
      </c>
      <c r="J21" s="25" t="str">
        <f>'[2]B.1.3 Expend GDP'!N24</f>
        <v>-</v>
      </c>
      <c r="K21" s="25">
        <f>'[2]B.1.3 Expend GDP'!P24</f>
        <v>0.0429868092116639</v>
      </c>
      <c r="L21" s="25">
        <f>'[2]B.1.3 Expend GDP'!R24</f>
        <v>0.00640689982956816</v>
      </c>
      <c r="M21" s="24">
        <f>'[2]B.1.3 Expend GDP'!T24</f>
        <v>0.208474025396341</v>
      </c>
      <c r="N21" s="25">
        <f>'[2]B.1.3 Expend GDP'!W24</f>
        <v>0.370270662330727</v>
      </c>
      <c r="O21" s="25">
        <f>'[2]B.1.3 Expend GDP'!Y24</f>
        <v>2.47628582549768E-06</v>
      </c>
      <c r="P21" s="24">
        <f>'[2]B.1.3 Expend GDP'!AA24</f>
        <v>0.370273138616553</v>
      </c>
      <c r="Q21" s="24">
        <f>'[2]B.1.3 Expend GDP'!AD24</f>
        <v>0.666401811898737</v>
      </c>
    </row>
    <row r="22" spans="1:17" ht="12.75">
      <c r="A22" s="10">
        <f t="shared" si="0"/>
        <v>11</v>
      </c>
      <c r="B22" s="10">
        <f t="shared" si="1"/>
        <v>26</v>
      </c>
      <c r="C22" s="10">
        <f t="shared" si="2"/>
        <v>21</v>
      </c>
      <c r="D22" s="10">
        <f t="shared" si="3"/>
        <v>19</v>
      </c>
      <c r="E22" s="13" t="s">
        <v>46</v>
      </c>
      <c r="F22" s="24">
        <f>'[2]B.1.3 Expend GDP'!E25</f>
        <v>0.133534650675402</v>
      </c>
      <c r="G22" s="25">
        <f>'[2]B.1.3 Expend GDP'!H25</f>
        <v>0.020964882619186</v>
      </c>
      <c r="H22" s="25" t="str">
        <f>'[2]B.1.3 Expend GDP'!J25</f>
        <v>-</v>
      </c>
      <c r="I22" s="25">
        <f>'[2]B.1.3 Expend GDP'!L25</f>
        <v>0.0267055353023018</v>
      </c>
      <c r="J22" s="25" t="str">
        <f>'[2]B.1.3 Expend GDP'!N25</f>
        <v>-</v>
      </c>
      <c r="K22" s="25">
        <f>'[2]B.1.3 Expend GDP'!P25</f>
        <v>0.00134960638241665</v>
      </c>
      <c r="L22" s="25">
        <f>'[2]B.1.3 Expend GDP'!R25</f>
        <v>0.00180338493510153</v>
      </c>
      <c r="M22" s="24">
        <f>'[2]B.1.3 Expend GDP'!T25</f>
        <v>0.050823409239006</v>
      </c>
      <c r="N22" s="25">
        <f>'[2]B.1.3 Expend GDP'!W25</f>
        <v>0.326931865764957</v>
      </c>
      <c r="O22" s="25" t="str">
        <f>'[2]B.1.3 Expend GDP'!Y25</f>
        <v>-</v>
      </c>
      <c r="P22" s="24">
        <f>'[2]B.1.3 Expend GDP'!AA25</f>
        <v>0.326931865764957</v>
      </c>
      <c r="Q22" s="24">
        <f>'[2]B.1.3 Expend GDP'!AD25</f>
        <v>0.511289925679364</v>
      </c>
    </row>
    <row r="23" spans="1:17" ht="12.75">
      <c r="A23" s="10">
        <f t="shared" si="0"/>
        <v>1</v>
      </c>
      <c r="B23" s="10">
        <f t="shared" si="1"/>
        <v>3</v>
      </c>
      <c r="C23" s="10">
        <f t="shared" si="2"/>
        <v>5</v>
      </c>
      <c r="D23" s="10">
        <f t="shared" si="3"/>
        <v>4</v>
      </c>
      <c r="E23" s="13" t="s">
        <v>33</v>
      </c>
      <c r="F23" s="24">
        <f>'[2]B.1.3 Expend GDP'!E26</f>
        <v>0.327820226453851</v>
      </c>
      <c r="G23" s="25">
        <f>'[2]B.1.3 Expend GDP'!H26</f>
        <v>0.0997679074583433</v>
      </c>
      <c r="H23" s="25" t="str">
        <f>'[2]B.1.3 Expend GDP'!J26</f>
        <v>-</v>
      </c>
      <c r="I23" s="25">
        <f>'[2]B.1.3 Expend GDP'!L26</f>
        <v>0.146228202516266</v>
      </c>
      <c r="J23" s="25">
        <f>'[2]B.1.3 Expend GDP'!N26</f>
        <v>0.467861811798625</v>
      </c>
      <c r="K23" s="25" t="str">
        <f>'[2]B.1.3 Expend GDP'!P26</f>
        <v>-</v>
      </c>
      <c r="L23" s="25" t="str">
        <f>'[2]B.1.3 Expend GDP'!R26</f>
        <v>-</v>
      </c>
      <c r="M23" s="24">
        <f>'[2]B.1.3 Expend GDP'!T26</f>
        <v>0.713857921773234</v>
      </c>
      <c r="N23" s="25">
        <f>'[2]B.1.3 Expend GDP'!W26</f>
        <v>1.26466101566918</v>
      </c>
      <c r="O23" s="25" t="str">
        <f>'[2]B.1.3 Expend GDP'!Y26</f>
        <v>-</v>
      </c>
      <c r="P23" s="24">
        <f>'[2]B.1.3 Expend GDP'!AA26</f>
        <v>1.26466101566918</v>
      </c>
      <c r="Q23" s="24">
        <f>'[2]B.1.3 Expend GDP'!AD26</f>
        <v>2.30633916389627</v>
      </c>
    </row>
    <row r="24" spans="1:17" ht="12.75">
      <c r="A24" s="10">
        <f t="shared" si="0"/>
        <v>10</v>
      </c>
      <c r="B24" s="10">
        <f t="shared" si="1"/>
        <v>10</v>
      </c>
      <c r="C24" s="10">
        <f t="shared" si="2"/>
        <v>8</v>
      </c>
      <c r="D24" s="10">
        <f t="shared" si="3"/>
        <v>9</v>
      </c>
      <c r="E24" s="13" t="s">
        <v>34</v>
      </c>
      <c r="F24" s="24">
        <f>'[2]B.1.3 Expend GDP'!E27</f>
        <v>0.162812409568326</v>
      </c>
      <c r="G24" s="25">
        <f>'[2]B.1.3 Expend GDP'!H27</f>
        <v>0.370760910789644</v>
      </c>
      <c r="H24" s="25">
        <f>'[2]B.1.3 Expend GDP'!J27</f>
        <v>0.000173708923519029</v>
      </c>
      <c r="I24" s="25">
        <f>'[2]B.1.3 Expend GDP'!L27</f>
        <v>0.0563868962260637</v>
      </c>
      <c r="J24" s="25">
        <f>'[2]B.1.3 Expend GDP'!N27</f>
        <v>0.0409642643227758</v>
      </c>
      <c r="K24" s="25">
        <f>'[2]B.1.3 Expend GDP'!P27</f>
        <v>0.0424761362058414</v>
      </c>
      <c r="L24" s="25">
        <f>'[2]B.1.3 Expend GDP'!R27</f>
        <v>0.00528185086609843</v>
      </c>
      <c r="M24" s="24">
        <f>'[2]B.1.3 Expend GDP'!T27</f>
        <v>0.516043767333942</v>
      </c>
      <c r="N24" s="25">
        <f>'[2]B.1.3 Expend GDP'!W27</f>
        <v>0.963973026269435</v>
      </c>
      <c r="O24" s="25">
        <f>'[2]B.1.3 Expend GDP'!Y27</f>
        <v>0.196701981959609</v>
      </c>
      <c r="P24" s="24">
        <f>'[2]B.1.3 Expend GDP'!AA27</f>
        <v>1.16067500822904</v>
      </c>
      <c r="Q24" s="24">
        <f>'[2]B.1.3 Expend GDP'!AD27</f>
        <v>1.83953118513131</v>
      </c>
    </row>
    <row r="25" spans="1:17" ht="12.75">
      <c r="A25" s="10">
        <f t="shared" si="0"/>
        <v>17</v>
      </c>
      <c r="B25" s="10">
        <f t="shared" si="1"/>
        <v>11</v>
      </c>
      <c r="C25" s="10">
        <f t="shared" si="2"/>
        <v>19</v>
      </c>
      <c r="D25" s="10">
        <f t="shared" si="3"/>
        <v>14</v>
      </c>
      <c r="E25" s="13" t="s">
        <v>35</v>
      </c>
      <c r="F25" s="24">
        <f>'[2]B.1.3 Expend GDP'!E28</f>
        <v>0.0880281039688291</v>
      </c>
      <c r="G25" s="25">
        <f>'[2]B.1.3 Expend GDP'!H28</f>
        <v>0.12280973249974</v>
      </c>
      <c r="H25" s="25" t="str">
        <f>'[2]B.1.3 Expend GDP'!J28</f>
        <v>-</v>
      </c>
      <c r="I25" s="25">
        <f>'[2]B.1.3 Expend GDP'!L28</f>
        <v>0.0574766054445861</v>
      </c>
      <c r="J25" s="25">
        <f>'[2]B.1.3 Expend GDP'!N28</f>
        <v>0.207494759996996</v>
      </c>
      <c r="K25" s="25">
        <f>'[2]B.1.3 Expend GDP'!P28</f>
        <v>0.022171693560293</v>
      </c>
      <c r="L25" s="25">
        <f>'[2]B.1.3 Expend GDP'!R28</f>
        <v>0.0590781620319529</v>
      </c>
      <c r="M25" s="24">
        <f>'[2]B.1.3 Expend GDP'!T28</f>
        <v>0.469030953533567</v>
      </c>
      <c r="N25" s="25">
        <f>'[2]B.1.3 Expend GDP'!W28</f>
        <v>0.14390363136296</v>
      </c>
      <c r="O25" s="25">
        <f>'[2]B.1.3 Expend GDP'!Y28</f>
        <v>0.205663866922719</v>
      </c>
      <c r="P25" s="24">
        <f>'[2]B.1.3 Expend GDP'!AA28</f>
        <v>0.349567498285679</v>
      </c>
      <c r="Q25" s="24">
        <f>'[2]B.1.3 Expend GDP'!AD28</f>
        <v>0.906626555788076</v>
      </c>
    </row>
    <row r="26" spans="1:17" ht="12.75">
      <c r="A26" s="10">
        <f t="shared" si="0"/>
        <v>12</v>
      </c>
      <c r="B26" s="10">
        <f t="shared" si="1"/>
        <v>13</v>
      </c>
      <c r="C26" s="10">
        <f t="shared" si="2"/>
        <v>10</v>
      </c>
      <c r="D26" s="10">
        <f t="shared" si="3"/>
        <v>11</v>
      </c>
      <c r="E26" s="13" t="s">
        <v>36</v>
      </c>
      <c r="F26" s="24">
        <f>'[2]B.1.3 Expend GDP'!E29</f>
        <v>0.126893511183082</v>
      </c>
      <c r="G26" s="25">
        <f>'[2]B.1.3 Expend GDP'!H29</f>
        <v>0.23694878511218</v>
      </c>
      <c r="H26" s="25" t="str">
        <f>'[2]B.1.3 Expend GDP'!J29</f>
        <v>-</v>
      </c>
      <c r="I26" s="25">
        <f>'[2]B.1.3 Expend GDP'!L29</f>
        <v>0.121792759356539</v>
      </c>
      <c r="J26" s="25">
        <f>'[2]B.1.3 Expend GDP'!N29</f>
        <v>0.0274514763809298</v>
      </c>
      <c r="K26" s="25">
        <f>'[2]B.1.3 Expend GDP'!P29</f>
        <v>0.0194835958210893</v>
      </c>
      <c r="L26" s="25">
        <f>'[2]B.1.3 Expend GDP'!R29</f>
        <v>0.00183061986826462</v>
      </c>
      <c r="M26" s="24">
        <f>'[2]B.1.3 Expend GDP'!T29</f>
        <v>0.407507236539003</v>
      </c>
      <c r="N26" s="25">
        <f>'[2]B.1.3 Expend GDP'!W29</f>
        <v>0.89947086791329</v>
      </c>
      <c r="O26" s="25">
        <f>'[2]B.1.3 Expend GDP'!Y29</f>
        <v>0.0897099936947564</v>
      </c>
      <c r="P26" s="24">
        <f>'[2]B.1.3 Expend GDP'!AA29</f>
        <v>0.989180861608047</v>
      </c>
      <c r="Q26" s="24">
        <f>'[2]B.1.3 Expend GDP'!AD29</f>
        <v>1.52358160933013</v>
      </c>
    </row>
    <row r="27" spans="1:17" ht="12.75">
      <c r="A27" s="10">
        <f t="shared" si="0"/>
        <v>26</v>
      </c>
      <c r="B27" s="10">
        <f t="shared" si="1"/>
        <v>25</v>
      </c>
      <c r="C27" s="10">
        <f t="shared" si="2"/>
        <v>26</v>
      </c>
      <c r="D27" s="10">
        <f t="shared" si="3"/>
        <v>28</v>
      </c>
      <c r="E27" s="13" t="s">
        <v>37</v>
      </c>
      <c r="F27" s="24">
        <f>'[2]B.1.3 Expend GDP'!E30</f>
        <v>0.0341929772039845</v>
      </c>
      <c r="G27" s="25">
        <f>'[2]B.1.3 Expend GDP'!H30</f>
        <v>0.00888029771006541</v>
      </c>
      <c r="H27" s="25" t="str">
        <f>'[2]B.1.3 Expend GDP'!J30</f>
        <v>-</v>
      </c>
      <c r="I27" s="25">
        <f>'[2]B.1.3 Expend GDP'!L30</f>
        <v>0.0357251468844683</v>
      </c>
      <c r="J27" s="25" t="str">
        <f>'[2]B.1.3 Expend GDP'!N30</f>
        <v>-</v>
      </c>
      <c r="K27" s="25">
        <f>'[2]B.1.3 Expend GDP'!P30</f>
        <v>0.0143663975712161</v>
      </c>
      <c r="L27" s="25">
        <f>'[2]B.1.3 Expend GDP'!R30</f>
        <v>0.000749424618990618</v>
      </c>
      <c r="M27" s="24">
        <f>'[2]B.1.3 Expend GDP'!T30</f>
        <v>0.0597212667847404</v>
      </c>
      <c r="N27" s="25">
        <f>'[2]B.1.3 Expend GDP'!W30</f>
        <v>0.173530933935996</v>
      </c>
      <c r="O27" s="25" t="str">
        <f>'[2]B.1.3 Expend GDP'!Y30</f>
        <v>-</v>
      </c>
      <c r="P27" s="24">
        <f>'[2]B.1.3 Expend GDP'!AA30</f>
        <v>0.173530933935996</v>
      </c>
      <c r="Q27" s="24">
        <f>'[2]B.1.3 Expend GDP'!AD30</f>
        <v>0.267445177924721</v>
      </c>
    </row>
    <row r="28" spans="1:17" ht="12.75">
      <c r="A28" s="10">
        <f t="shared" si="0"/>
        <v>19</v>
      </c>
      <c r="B28" s="10">
        <f t="shared" si="1"/>
        <v>22</v>
      </c>
      <c r="C28" s="10">
        <f t="shared" si="2"/>
        <v>22</v>
      </c>
      <c r="D28" s="10">
        <f t="shared" si="3"/>
        <v>24</v>
      </c>
      <c r="E28" s="13" t="s">
        <v>38</v>
      </c>
      <c r="F28" s="24">
        <f>'[2]B.1.3 Expend GDP'!E31</f>
        <v>0.0856116239491159</v>
      </c>
      <c r="G28" s="25">
        <f>'[2]B.1.3 Expend GDP'!H31</f>
        <v>0.0252428006699807</v>
      </c>
      <c r="H28" s="25" t="str">
        <f>'[2]B.1.3 Expend GDP'!J31</f>
        <v>-</v>
      </c>
      <c r="I28" s="25">
        <f>'[2]B.1.3 Expend GDP'!L31</f>
        <v>0.00624867915789247</v>
      </c>
      <c r="J28" s="25" t="str">
        <f>'[2]B.1.3 Expend GDP'!N31</f>
        <v>-</v>
      </c>
      <c r="K28" s="25">
        <f>'[2]B.1.3 Expend GDP'!P31</f>
        <v>0.0430901834906854</v>
      </c>
      <c r="L28" s="25">
        <f>'[2]B.1.3 Expend GDP'!R31</f>
        <v>0.0183127608696823</v>
      </c>
      <c r="M28" s="24">
        <f>'[2]B.1.3 Expend GDP'!T31</f>
        <v>0.0928944241882409</v>
      </c>
      <c r="N28" s="25">
        <f>'[2]B.1.3 Expend GDP'!W31</f>
        <v>0.268110848408796</v>
      </c>
      <c r="O28" s="25" t="str">
        <f>'[2]B.1.3 Expend GDP'!Y31</f>
        <v>-</v>
      </c>
      <c r="P28" s="24">
        <f>'[2]B.1.3 Expend GDP'!AA31</f>
        <v>0.268110848408796</v>
      </c>
      <c r="Q28" s="24">
        <f>'[2]B.1.3 Expend GDP'!AD31</f>
        <v>0.446616896546153</v>
      </c>
    </row>
    <row r="29" spans="1:17" ht="12.75">
      <c r="A29" s="10">
        <f t="shared" si="0"/>
        <v>15</v>
      </c>
      <c r="B29" s="10">
        <f t="shared" si="1"/>
        <v>18</v>
      </c>
      <c r="C29" s="10">
        <f t="shared" si="2"/>
        <v>16</v>
      </c>
      <c r="D29" s="10">
        <f t="shared" si="3"/>
        <v>16</v>
      </c>
      <c r="E29" s="13" t="s">
        <v>39</v>
      </c>
      <c r="F29" s="24">
        <f>'[2]B.1.3 Expend GDP'!E32</f>
        <v>0.108976121264886</v>
      </c>
      <c r="G29" s="25">
        <f>'[2]B.1.3 Expend GDP'!H32</f>
        <v>0.0105528986863591</v>
      </c>
      <c r="H29" s="25" t="str">
        <f>'[2]B.1.3 Expend GDP'!J32</f>
        <v>-</v>
      </c>
      <c r="I29" s="25">
        <f>'[2]B.1.3 Expend GDP'!L32</f>
        <v>0.0150745960561749</v>
      </c>
      <c r="J29" s="25">
        <f>'[2]B.1.3 Expend GDP'!N32</f>
        <v>0.0162872755001781</v>
      </c>
      <c r="K29" s="25">
        <f>'[2]B.1.3 Expend GDP'!P32</f>
        <v>0.0528654759817992</v>
      </c>
      <c r="L29" s="25">
        <f>'[2]B.1.3 Expend GDP'!R32</f>
        <v>0.0548311544013545</v>
      </c>
      <c r="M29" s="24">
        <f>'[2]B.1.3 Expend GDP'!T32</f>
        <v>0.149611400625866</v>
      </c>
      <c r="N29" s="25">
        <f>'[2]B.1.3 Expend GDP'!W32</f>
        <v>0.105967631358301</v>
      </c>
      <c r="O29" s="25">
        <f>'[2]B.1.3 Expend GDP'!Y32</f>
        <v>0.325351307706899</v>
      </c>
      <c r="P29" s="24">
        <f>'[2]B.1.3 Expend GDP'!AA32</f>
        <v>0.431318939065201</v>
      </c>
      <c r="Q29" s="24">
        <f>'[2]B.1.3 Expend GDP'!AD32</f>
        <v>0.689906460955953</v>
      </c>
    </row>
    <row r="30" spans="1:17" ht="12.75">
      <c r="A30" s="10">
        <f t="shared" si="0"/>
        <v>14</v>
      </c>
      <c r="B30" s="10">
        <f t="shared" si="1"/>
        <v>4</v>
      </c>
      <c r="C30" s="10">
        <f t="shared" si="2"/>
        <v>3</v>
      </c>
      <c r="D30" s="10">
        <f t="shared" si="3"/>
        <v>5</v>
      </c>
      <c r="E30" s="13" t="s">
        <v>40</v>
      </c>
      <c r="F30" s="24">
        <f>'[2]B.1.3 Expend GDP'!E33</f>
        <v>0.11491364270628</v>
      </c>
      <c r="G30" s="25">
        <f>'[2]B.1.3 Expend GDP'!H33</f>
        <v>0.361349256429886</v>
      </c>
      <c r="H30" s="25">
        <f>'[2]B.1.3 Expend GDP'!J33</f>
        <v>0.0589650068683183</v>
      </c>
      <c r="I30" s="25">
        <f>'[2]B.1.3 Expend GDP'!L33</f>
        <v>0.0764894597103904</v>
      </c>
      <c r="J30" s="25">
        <f>'[2]B.1.3 Expend GDP'!N33</f>
        <v>0.0865154691902986</v>
      </c>
      <c r="K30" s="25">
        <f>'[2]B.1.3 Expend GDP'!P33</f>
        <v>0.0708555866846926</v>
      </c>
      <c r="L30" s="25">
        <f>'[2]B.1.3 Expend GDP'!R33</f>
        <v>0.0194437313700259</v>
      </c>
      <c r="M30" s="24">
        <f>'[2]B.1.3 Expend GDP'!T33</f>
        <v>0.673618510253612</v>
      </c>
      <c r="N30" s="25">
        <f>'[2]B.1.3 Expend GDP'!W33</f>
        <v>0.961918220861227</v>
      </c>
      <c r="O30" s="25">
        <f>'[2]B.1.3 Expend GDP'!Y33</f>
        <v>0.392535199452706</v>
      </c>
      <c r="P30" s="24">
        <f>'[2]B.1.3 Expend GDP'!AA33</f>
        <v>1.35445342031393</v>
      </c>
      <c r="Q30" s="24">
        <f>'[2]B.1.3 Expend GDP'!AD33</f>
        <v>2.14298557327383</v>
      </c>
    </row>
    <row r="31" spans="1:17" ht="12.75">
      <c r="A31" s="10">
        <f t="shared" si="0"/>
        <v>2</v>
      </c>
      <c r="B31" s="10">
        <f t="shared" si="1"/>
        <v>5</v>
      </c>
      <c r="C31" s="10">
        <f t="shared" si="2"/>
        <v>15</v>
      </c>
      <c r="D31" s="10">
        <f t="shared" si="3"/>
        <v>12</v>
      </c>
      <c r="E31" s="13" t="s">
        <v>41</v>
      </c>
      <c r="F31" s="24">
        <f>'[2]B.1.3 Expend GDP'!E34</f>
        <v>0.285997945390761</v>
      </c>
      <c r="G31" s="25">
        <f>'[2]B.1.3 Expend GDP'!H34</f>
        <v>0.0684888997720666</v>
      </c>
      <c r="H31" s="25" t="str">
        <f>'[2]B.1.3 Expend GDP'!J34</f>
        <v>-</v>
      </c>
      <c r="I31" s="25">
        <f>'[2]B.1.3 Expend GDP'!L34</f>
        <v>0.36848957342154</v>
      </c>
      <c r="J31" s="25">
        <f>'[2]B.1.3 Expend GDP'!N34</f>
        <v>0.193268767144164</v>
      </c>
      <c r="K31" s="25" t="str">
        <f>'[2]B.1.3 Expend GDP'!P34</f>
        <v>-</v>
      </c>
      <c r="L31" s="25">
        <f>'[2]B.1.3 Expend GDP'!R34</f>
        <v>0.0131003302153748</v>
      </c>
      <c r="M31" s="24">
        <f>'[2]B.1.3 Expend GDP'!T34</f>
        <v>0.643347570553148</v>
      </c>
      <c r="N31" s="25">
        <f>'[2]B.1.3 Expend GDP'!W34</f>
        <v>0.448400031876632</v>
      </c>
      <c r="O31" s="25" t="str">
        <f>'[2]B.1.3 Expend GDP'!Y34</f>
        <v>-</v>
      </c>
      <c r="P31" s="24">
        <f>'[2]B.1.3 Expend GDP'!AA34</f>
        <v>0.448400031876632</v>
      </c>
      <c r="Q31" s="24">
        <f>'[2]B.1.3 Expend GDP'!AD34</f>
        <v>1.37774554782054</v>
      </c>
    </row>
    <row r="32" spans="1:17" ht="12.75">
      <c r="A32" s="10">
        <f t="shared" si="0"/>
        <v>4</v>
      </c>
      <c r="B32" s="10">
        <f t="shared" si="1"/>
        <v>27</v>
      </c>
      <c r="C32" s="10">
        <f t="shared" si="2"/>
        <v>24</v>
      </c>
      <c r="D32" s="10">
        <f t="shared" si="3"/>
        <v>20</v>
      </c>
      <c r="E32" s="13" t="s">
        <v>42</v>
      </c>
      <c r="F32" s="24">
        <f>'[2]B.1.3 Expend GDP'!E35</f>
        <v>0.261426989422796</v>
      </c>
      <c r="G32" s="25">
        <f>'[2]B.1.3 Expend GDP'!H35</f>
        <v>0.016183664660713</v>
      </c>
      <c r="H32" s="25" t="str">
        <f>'[2]B.1.3 Expend GDP'!J35</f>
        <v>-</v>
      </c>
      <c r="I32" s="25">
        <f>'[2]B.1.3 Expend GDP'!L35</f>
        <v>0.012215281467184</v>
      </c>
      <c r="J32" s="25">
        <f>'[2]B.1.3 Expend GDP'!N35</f>
        <v>0.0124202307697603</v>
      </c>
      <c r="K32" s="25">
        <f>'[2]B.1.3 Expend GDP'!P35</f>
        <v>0.00572643461128624</v>
      </c>
      <c r="L32" s="25" t="str">
        <f>'[2]B.1.3 Expend GDP'!R35</f>
        <v>-</v>
      </c>
      <c r="M32" s="24">
        <f>'[2]B.1.3 Expend GDP'!T35</f>
        <v>0.0465456115089434</v>
      </c>
      <c r="N32" s="25">
        <f>'[2]B.1.3 Expend GDP'!W35</f>
        <v>0.197322402993457</v>
      </c>
      <c r="O32" s="25" t="str">
        <f>'[2]B.1.3 Expend GDP'!Y35</f>
        <v>-</v>
      </c>
      <c r="P32" s="24">
        <f>'[2]B.1.3 Expend GDP'!AA35</f>
        <v>0.197322402993457</v>
      </c>
      <c r="Q32" s="24">
        <f>'[2]B.1.3 Expend GDP'!AD35</f>
        <v>0.505295003925195</v>
      </c>
    </row>
    <row r="33" spans="1:23" ht="12.75">
      <c r="A33" s="10"/>
      <c r="B33" s="10"/>
      <c r="C33" s="10"/>
      <c r="D33" s="10"/>
      <c r="E33" s="14" t="s">
        <v>1</v>
      </c>
      <c r="F33" s="27" t="str">
        <f>'[2]B.1.3 Expend GDP'!E37</f>
        <v>:</v>
      </c>
      <c r="G33" s="26">
        <f>'[2]B.1.3 Expend GDP'!H37</f>
        <v>0.207030020501973</v>
      </c>
      <c r="H33" s="26" t="str">
        <f>'[2]B.1.3 Expend GDP'!J37</f>
        <v>-</v>
      </c>
      <c r="I33" s="26">
        <f>'[2]B.1.3 Expend GDP'!L37</f>
        <v>0.0244092570362013</v>
      </c>
      <c r="J33" s="26">
        <f>'[2]B.1.3 Expend GDP'!N37</f>
        <v>0.140167186423057</v>
      </c>
      <c r="K33" s="26">
        <f>'[2]B.1.3 Expend GDP'!P37</f>
        <v>0.0412694386781839</v>
      </c>
      <c r="L33" s="26">
        <f>'[2]B.1.3 Expend GDP'!R37</f>
        <v>0.00297604726559062</v>
      </c>
      <c r="M33" s="27">
        <f>'[2]B.1.3 Expend GDP'!T37</f>
        <v>0.415851949905006</v>
      </c>
      <c r="N33" s="26">
        <f>'[2]B.1.3 Expend GDP'!W37</f>
        <v>0.319796760291686</v>
      </c>
      <c r="O33" s="26" t="str">
        <f>'[2]B.1.3 Expend GDP'!Y37</f>
        <v>-</v>
      </c>
      <c r="P33" s="27">
        <f>'[2]B.1.3 Expend GDP'!AA37</f>
        <v>0.319796760291686</v>
      </c>
      <c r="Q33" s="27" t="str">
        <f>'[2]B.1.3 Expend GDP'!AD37</f>
        <v>:</v>
      </c>
      <c r="V33" s="2"/>
      <c r="W33" s="11"/>
    </row>
    <row r="34" spans="5:17" ht="12.75"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9"/>
      <c r="B35" s="9"/>
      <c r="C35" s="9"/>
      <c r="D35" s="9"/>
      <c r="E35" s="29" t="s">
        <v>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6:17" ht="11.2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5:17" ht="67.5" customHeight="1" hidden="1">
      <c r="E37">
        <v>2</v>
      </c>
      <c r="F37" s="2">
        <f>E37+1</f>
        <v>3</v>
      </c>
      <c r="G37" s="2">
        <f aca="true" t="shared" si="4" ref="G37:Q37">F37+1</f>
        <v>4</v>
      </c>
      <c r="H37" s="2">
        <f t="shared" si="4"/>
        <v>5</v>
      </c>
      <c r="I37" s="2">
        <f t="shared" si="4"/>
        <v>6</v>
      </c>
      <c r="J37" s="2">
        <f t="shared" si="4"/>
        <v>7</v>
      </c>
      <c r="K37" s="2">
        <f t="shared" si="4"/>
        <v>8</v>
      </c>
      <c r="L37" s="2">
        <f t="shared" si="4"/>
        <v>9</v>
      </c>
      <c r="M37" s="2">
        <f t="shared" si="4"/>
        <v>10</v>
      </c>
      <c r="N37" s="2">
        <f t="shared" si="4"/>
        <v>11</v>
      </c>
      <c r="O37" s="2">
        <f t="shared" si="4"/>
        <v>12</v>
      </c>
      <c r="P37" s="2">
        <f t="shared" si="4"/>
        <v>13</v>
      </c>
      <c r="Q37" s="2">
        <f t="shared" si="4"/>
        <v>14</v>
      </c>
    </row>
    <row r="38" spans="6:23" ht="12.75">
      <c r="F38" s="145" t="s">
        <v>73</v>
      </c>
      <c r="G38" s="1" t="s">
        <v>63</v>
      </c>
      <c r="H38" s="1" t="s">
        <v>64</v>
      </c>
      <c r="I38" s="1" t="s">
        <v>65</v>
      </c>
      <c r="J38" s="1" t="s">
        <v>66</v>
      </c>
      <c r="K38" s="1" t="s">
        <v>67</v>
      </c>
      <c r="L38" s="1" t="s">
        <v>68</v>
      </c>
      <c r="M38" s="145" t="s">
        <v>74</v>
      </c>
      <c r="N38" s="1" t="s">
        <v>69</v>
      </c>
      <c r="O38" s="1" t="s">
        <v>70</v>
      </c>
      <c r="P38" s="145" t="s">
        <v>75</v>
      </c>
      <c r="Q38" s="147" t="s">
        <v>0</v>
      </c>
      <c r="V38" s="147" t="str">
        <f>VLOOKUP("CAT8&amp;9",MiscLabels,1+Language,FALSE)</f>
        <v>Total LMP supports (categories 8-9)</v>
      </c>
      <c r="W38" s="143" t="s">
        <v>47</v>
      </c>
    </row>
    <row r="39" spans="6:23" ht="19.5" customHeight="1">
      <c r="F39" s="146"/>
      <c r="G39" s="3" t="s">
        <v>11</v>
      </c>
      <c r="H39" s="3" t="s">
        <v>12</v>
      </c>
      <c r="I39" s="3" t="s">
        <v>13</v>
      </c>
      <c r="J39" s="3" t="s">
        <v>14</v>
      </c>
      <c r="K39" s="3" t="s">
        <v>15</v>
      </c>
      <c r="L39" s="3" t="s">
        <v>16</v>
      </c>
      <c r="M39" s="146"/>
      <c r="N39" s="3" t="s">
        <v>71</v>
      </c>
      <c r="O39" s="3" t="s">
        <v>72</v>
      </c>
      <c r="P39" s="146"/>
      <c r="Q39" s="148"/>
      <c r="V39" s="149"/>
      <c r="W39" s="144" t="s">
        <v>47</v>
      </c>
    </row>
    <row r="40" spans="4:23" ht="12.75">
      <c r="D40">
        <v>28</v>
      </c>
      <c r="E40" s="4" t="str">
        <f aca="true" t="shared" si="5" ref="E40:E67">VLOOKUP($D40,$D$5:$Q$33,E$37,0)</f>
        <v>RO</v>
      </c>
      <c r="F40" s="35">
        <f aca="true" t="shared" si="6" ref="F40:Q55">VLOOKUP($D40,$D$5:$Q$33,F$37,0)</f>
        <v>0.0341929772039845</v>
      </c>
      <c r="G40" s="30">
        <f t="shared" si="6"/>
        <v>0.00888029771006541</v>
      </c>
      <c r="H40" s="30" t="str">
        <f t="shared" si="6"/>
        <v>-</v>
      </c>
      <c r="I40" s="30">
        <f t="shared" si="6"/>
        <v>0.0357251468844683</v>
      </c>
      <c r="J40" s="30" t="str">
        <f t="shared" si="6"/>
        <v>-</v>
      </c>
      <c r="K40" s="30">
        <f t="shared" si="6"/>
        <v>0.0143663975712161</v>
      </c>
      <c r="L40" s="30">
        <f t="shared" si="6"/>
        <v>0.000749424618990618</v>
      </c>
      <c r="M40" s="35">
        <f t="shared" si="6"/>
        <v>0.0597212667847404</v>
      </c>
      <c r="N40" s="30">
        <f t="shared" si="6"/>
        <v>0.173530933935996</v>
      </c>
      <c r="O40" s="30" t="str">
        <f t="shared" si="6"/>
        <v>-</v>
      </c>
      <c r="P40" s="35">
        <f t="shared" si="6"/>
        <v>0.173530933935996</v>
      </c>
      <c r="Q40" s="31">
        <f t="shared" si="6"/>
        <v>0.267445177924721</v>
      </c>
      <c r="U40" s="4" t="str">
        <f aca="true" t="shared" si="7" ref="U40:U67">E5</f>
        <v>EU-27</v>
      </c>
      <c r="V40" s="35">
        <f aca="true" t="shared" si="8" ref="V40:V67">Q5</f>
        <v>1.60369259467638</v>
      </c>
      <c r="W40" s="18">
        <f>'[1]Data and Footnotes1'!$H$10</f>
        <v>7</v>
      </c>
    </row>
    <row r="41" spans="4:23" ht="12.75">
      <c r="D41">
        <f>D40-1</f>
        <v>27</v>
      </c>
      <c r="E41" s="5" t="str">
        <f t="shared" si="5"/>
        <v>EE</v>
      </c>
      <c r="F41" s="36">
        <f t="shared" si="6"/>
        <v>0.0328942966840519</v>
      </c>
      <c r="G41" s="6">
        <f t="shared" si="6"/>
        <v>0.0304007711096405</v>
      </c>
      <c r="H41" s="6" t="str">
        <f t="shared" si="6"/>
        <v>-</v>
      </c>
      <c r="I41" s="6">
        <f t="shared" si="6"/>
        <v>0.000654084725231322</v>
      </c>
      <c r="J41" s="6">
        <f t="shared" si="6"/>
        <v>0.000149547205706291</v>
      </c>
      <c r="K41" s="6" t="str">
        <f t="shared" si="6"/>
        <v>-</v>
      </c>
      <c r="L41" s="6">
        <f t="shared" si="6"/>
        <v>0.00380172615900388</v>
      </c>
      <c r="M41" s="36">
        <f t="shared" si="6"/>
        <v>0.035006129199582</v>
      </c>
      <c r="N41" s="6">
        <f t="shared" si="6"/>
        <v>0.205663433970793</v>
      </c>
      <c r="O41" s="6" t="str">
        <f t="shared" si="6"/>
        <v>-</v>
      </c>
      <c r="P41" s="36">
        <f t="shared" si="6"/>
        <v>0.205663433970793</v>
      </c>
      <c r="Q41" s="32">
        <f t="shared" si="6"/>
        <v>0.273563859854427</v>
      </c>
      <c r="U41" s="5" t="str">
        <f t="shared" si="7"/>
        <v>BE</v>
      </c>
      <c r="V41" s="36">
        <f t="shared" si="8"/>
        <v>3.31883207712751</v>
      </c>
      <c r="W41" s="19">
        <f>'[1]Data and Footnotes1'!H12</f>
        <v>7</v>
      </c>
    </row>
    <row r="42" spans="4:23" ht="12.75">
      <c r="D42">
        <f aca="true" t="shared" si="9" ref="D42:D67">D41-1</f>
        <v>26</v>
      </c>
      <c r="E42" s="5" t="str">
        <f t="shared" si="5"/>
        <v>LT</v>
      </c>
      <c r="F42" s="36">
        <f t="shared" si="6"/>
        <v>0.0811998109484616</v>
      </c>
      <c r="G42" s="6">
        <f t="shared" si="6"/>
        <v>0.042421146714854</v>
      </c>
      <c r="H42" s="6">
        <f t="shared" si="6"/>
        <v>0.00112591234676742</v>
      </c>
      <c r="I42" s="6">
        <f t="shared" si="6"/>
        <v>0.0731757585928466</v>
      </c>
      <c r="J42" s="6">
        <f t="shared" si="6"/>
        <v>0.00580628653305415</v>
      </c>
      <c r="K42" s="6">
        <f t="shared" si="6"/>
        <v>0.015226212980887</v>
      </c>
      <c r="L42" s="6">
        <f t="shared" si="6"/>
        <v>0.00191384413605006</v>
      </c>
      <c r="M42" s="36">
        <f t="shared" si="6"/>
        <v>0.139669161304459</v>
      </c>
      <c r="N42" s="6">
        <f t="shared" si="6"/>
        <v>0.154096919950767</v>
      </c>
      <c r="O42" s="6" t="str">
        <f t="shared" si="6"/>
        <v>-</v>
      </c>
      <c r="P42" s="36">
        <f t="shared" si="6"/>
        <v>0.154096919950767</v>
      </c>
      <c r="Q42" s="32">
        <f t="shared" si="6"/>
        <v>0.374965892203687</v>
      </c>
      <c r="U42" s="5" t="str">
        <f t="shared" si="7"/>
        <v>BG</v>
      </c>
      <c r="V42" s="36">
        <f t="shared" si="8"/>
        <v>0.471658434679818</v>
      </c>
      <c r="W42" s="19">
        <f>'[1]Data and Footnotes1'!H13</f>
        <v>5.6</v>
      </c>
    </row>
    <row r="43" spans="4:23" ht="12.75">
      <c r="D43">
        <f t="shared" si="9"/>
        <v>25</v>
      </c>
      <c r="E43" s="5" t="str">
        <f t="shared" si="5"/>
        <v>CZ</v>
      </c>
      <c r="F43" s="36">
        <f t="shared" si="6"/>
        <v>0.121033223874969</v>
      </c>
      <c r="G43" s="6">
        <f t="shared" si="6"/>
        <v>0.00734969917398545</v>
      </c>
      <c r="H43" s="6" t="str">
        <f t="shared" si="6"/>
        <v>-</v>
      </c>
      <c r="I43" s="6">
        <f t="shared" si="6"/>
        <v>0.0132406539757153</v>
      </c>
      <c r="J43" s="6">
        <f t="shared" si="6"/>
        <v>0.0685894485363763</v>
      </c>
      <c r="K43" s="6">
        <f t="shared" si="6"/>
        <v>0.0126225451697358</v>
      </c>
      <c r="L43" s="6">
        <f t="shared" si="6"/>
        <v>0.00263378000127035</v>
      </c>
      <c r="M43" s="36">
        <f t="shared" si="6"/>
        <v>0.104436126857083</v>
      </c>
      <c r="N43" s="6">
        <f t="shared" si="6"/>
        <v>0.196943230853534</v>
      </c>
      <c r="O43" s="6" t="str">
        <f t="shared" si="6"/>
        <v>-</v>
      </c>
      <c r="P43" s="36">
        <f t="shared" si="6"/>
        <v>0.196943230853534</v>
      </c>
      <c r="Q43" s="32">
        <f t="shared" si="6"/>
        <v>0.422412581585586</v>
      </c>
      <c r="U43" s="5" t="str">
        <f t="shared" si="7"/>
        <v>CZ</v>
      </c>
      <c r="V43" s="36">
        <f t="shared" si="8"/>
        <v>0.422412581585586</v>
      </c>
      <c r="W43" s="19">
        <f>'[1]Data and Footnotes1'!H14</f>
        <v>4.4</v>
      </c>
    </row>
    <row r="44" spans="4:23" ht="12.75">
      <c r="D44">
        <f t="shared" si="9"/>
        <v>24</v>
      </c>
      <c r="E44" s="5" t="str">
        <f t="shared" si="5"/>
        <v>SI</v>
      </c>
      <c r="F44" s="36">
        <f t="shared" si="6"/>
        <v>0.0856116239491159</v>
      </c>
      <c r="G44" s="6">
        <f t="shared" si="6"/>
        <v>0.0252428006699807</v>
      </c>
      <c r="H44" s="6" t="str">
        <f t="shared" si="6"/>
        <v>-</v>
      </c>
      <c r="I44" s="6">
        <f t="shared" si="6"/>
        <v>0.00624867915789247</v>
      </c>
      <c r="J44" s="6" t="str">
        <f t="shared" si="6"/>
        <v>-</v>
      </c>
      <c r="K44" s="6">
        <f t="shared" si="6"/>
        <v>0.0430901834906854</v>
      </c>
      <c r="L44" s="6">
        <f t="shared" si="6"/>
        <v>0.0183127608696823</v>
      </c>
      <c r="M44" s="36">
        <f t="shared" si="6"/>
        <v>0.0928944241882409</v>
      </c>
      <c r="N44" s="6">
        <f t="shared" si="6"/>
        <v>0.268110848408796</v>
      </c>
      <c r="O44" s="6" t="str">
        <f t="shared" si="6"/>
        <v>-</v>
      </c>
      <c r="P44" s="36">
        <f t="shared" si="6"/>
        <v>0.268110848408796</v>
      </c>
      <c r="Q44" s="32">
        <f t="shared" si="6"/>
        <v>0.446616896546153</v>
      </c>
      <c r="U44" s="5" t="str">
        <f t="shared" si="7"/>
        <v>DK</v>
      </c>
      <c r="V44" s="36">
        <f t="shared" si="8"/>
        <v>2.42924893644092</v>
      </c>
      <c r="W44" s="19">
        <f>'[1]Data and Footnotes1'!H15</f>
        <v>3.3</v>
      </c>
    </row>
    <row r="45" spans="4:23" ht="12.75">
      <c r="D45">
        <f t="shared" si="9"/>
        <v>23</v>
      </c>
      <c r="E45" s="5" t="str">
        <f t="shared" si="5"/>
        <v>BG</v>
      </c>
      <c r="F45" s="36">
        <f t="shared" si="6"/>
        <v>0.0534653230624499</v>
      </c>
      <c r="G45" s="6">
        <f t="shared" si="6"/>
        <v>0.0350931884595364</v>
      </c>
      <c r="H45" s="6" t="str">
        <f t="shared" si="6"/>
        <v>-</v>
      </c>
      <c r="I45" s="6">
        <f t="shared" si="6"/>
        <v>0.043370002174005</v>
      </c>
      <c r="J45" s="6">
        <f t="shared" si="6"/>
        <v>0.00576959538107277</v>
      </c>
      <c r="K45" s="6">
        <f t="shared" si="6"/>
        <v>0.173116486235086</v>
      </c>
      <c r="L45" s="6">
        <f t="shared" si="6"/>
        <v>0.00497708557463341</v>
      </c>
      <c r="M45" s="36">
        <f t="shared" si="6"/>
        <v>0.262326357824333</v>
      </c>
      <c r="N45" s="6">
        <f t="shared" si="6"/>
        <v>0.155866753793035</v>
      </c>
      <c r="O45" s="6" t="str">
        <f t="shared" si="6"/>
        <v>-</v>
      </c>
      <c r="P45" s="36">
        <f t="shared" si="6"/>
        <v>0.155866753793035</v>
      </c>
      <c r="Q45" s="32">
        <f t="shared" si="6"/>
        <v>0.471658434679818</v>
      </c>
      <c r="U45" s="5" t="str">
        <f t="shared" si="7"/>
        <v>DE</v>
      </c>
      <c r="V45" s="36">
        <f t="shared" si="8"/>
        <v>1.90803870183188</v>
      </c>
      <c r="W45" s="19">
        <f>'[1]Data and Footnotes1'!H16</f>
        <v>7.3</v>
      </c>
    </row>
    <row r="46" spans="4:23" ht="12.75">
      <c r="D46">
        <f t="shared" si="9"/>
        <v>22</v>
      </c>
      <c r="E46" s="5" t="str">
        <f t="shared" si="5"/>
        <v>LV</v>
      </c>
      <c r="F46" s="36">
        <f t="shared" si="6"/>
        <v>0.0538360115931168</v>
      </c>
      <c r="G46" s="6">
        <f t="shared" si="6"/>
        <v>0.0283397693344367</v>
      </c>
      <c r="H46" s="6" t="str">
        <f t="shared" si="6"/>
        <v>-</v>
      </c>
      <c r="I46" s="6">
        <f t="shared" si="6"/>
        <v>0.0256775714161557</v>
      </c>
      <c r="J46" s="6">
        <f t="shared" si="6"/>
        <v>0.000408308736486743</v>
      </c>
      <c r="K46" s="6">
        <f t="shared" si="6"/>
        <v>0.0183510988177539</v>
      </c>
      <c r="L46" s="6">
        <f t="shared" si="6"/>
        <v>0.00547924280768835</v>
      </c>
      <c r="M46" s="36">
        <f t="shared" si="6"/>
        <v>0.0782559911125215</v>
      </c>
      <c r="N46" s="6">
        <f t="shared" si="6"/>
        <v>0.346966634256391</v>
      </c>
      <c r="O46" s="6" t="str">
        <f t="shared" si="6"/>
        <v>-</v>
      </c>
      <c r="P46" s="36">
        <f t="shared" si="6"/>
        <v>0.346966634256391</v>
      </c>
      <c r="Q46" s="32">
        <f t="shared" si="6"/>
        <v>0.479058636962031</v>
      </c>
      <c r="U46" s="5" t="str">
        <f t="shared" si="7"/>
        <v>EE</v>
      </c>
      <c r="V46" s="36">
        <f t="shared" si="8"/>
        <v>0.273563859854427</v>
      </c>
      <c r="W46" s="19">
        <f>'[1]Data and Footnotes1'!H17</f>
        <v>5.5</v>
      </c>
    </row>
    <row r="47" spans="4:23" ht="12.75">
      <c r="D47">
        <f t="shared" si="9"/>
        <v>21</v>
      </c>
      <c r="E47" s="5" t="str">
        <f t="shared" si="5"/>
        <v>CY</v>
      </c>
      <c r="F47" s="36">
        <f t="shared" si="6"/>
        <v>0.0460258757638655</v>
      </c>
      <c r="G47" s="6">
        <f t="shared" si="6"/>
        <v>0.0195729962082121</v>
      </c>
      <c r="H47" s="6" t="str">
        <f t="shared" si="6"/>
        <v>-</v>
      </c>
      <c r="I47" s="6">
        <f t="shared" si="6"/>
        <v>0.0344140782012778</v>
      </c>
      <c r="J47" s="6">
        <f t="shared" si="6"/>
        <v>0.00835621186470159</v>
      </c>
      <c r="K47" s="6" t="str">
        <f t="shared" si="6"/>
        <v>-</v>
      </c>
      <c r="L47" s="6">
        <f t="shared" si="6"/>
        <v>0.00339640359929962</v>
      </c>
      <c r="M47" s="36">
        <f t="shared" si="6"/>
        <v>0.0657396898734911</v>
      </c>
      <c r="N47" s="6">
        <f t="shared" si="6"/>
        <v>0.37570008928675</v>
      </c>
      <c r="O47" s="6" t="str">
        <f t="shared" si="6"/>
        <v>-</v>
      </c>
      <c r="P47" s="36">
        <f t="shared" si="6"/>
        <v>0.37570008928675</v>
      </c>
      <c r="Q47" s="32">
        <f t="shared" si="6"/>
        <v>0.487465654924106</v>
      </c>
      <c r="U47" s="5" t="str">
        <f t="shared" si="7"/>
        <v>IE</v>
      </c>
      <c r="V47" s="36">
        <f t="shared" si="8"/>
        <v>2.07506597373283</v>
      </c>
      <c r="W47" s="19">
        <f>'[1]Data and Footnotes1'!H18</f>
        <v>6.3</v>
      </c>
    </row>
    <row r="48" spans="4:23" ht="12.75">
      <c r="D48">
        <f t="shared" si="9"/>
        <v>20</v>
      </c>
      <c r="E48" s="5" t="str">
        <f t="shared" si="5"/>
        <v>UK</v>
      </c>
      <c r="F48" s="36">
        <f t="shared" si="6"/>
        <v>0.261426989422796</v>
      </c>
      <c r="G48" s="6">
        <f t="shared" si="6"/>
        <v>0.016183664660713</v>
      </c>
      <c r="H48" s="6" t="str">
        <f t="shared" si="6"/>
        <v>-</v>
      </c>
      <c r="I48" s="6">
        <f t="shared" si="6"/>
        <v>0.012215281467184</v>
      </c>
      <c r="J48" s="6">
        <f t="shared" si="6"/>
        <v>0.0124202307697603</v>
      </c>
      <c r="K48" s="6">
        <f t="shared" si="6"/>
        <v>0.00572643461128624</v>
      </c>
      <c r="L48" s="6" t="str">
        <f t="shared" si="6"/>
        <v>-</v>
      </c>
      <c r="M48" s="36">
        <f t="shared" si="6"/>
        <v>0.0465456115089434</v>
      </c>
      <c r="N48" s="6">
        <f t="shared" si="6"/>
        <v>0.197322402993457</v>
      </c>
      <c r="O48" s="6" t="str">
        <f t="shared" si="6"/>
        <v>-</v>
      </c>
      <c r="P48" s="36">
        <f t="shared" si="6"/>
        <v>0.197322402993457</v>
      </c>
      <c r="Q48" s="32">
        <f t="shared" si="6"/>
        <v>0.505295003925195</v>
      </c>
      <c r="U48" s="5" t="str">
        <f t="shared" si="7"/>
        <v>EL</v>
      </c>
      <c r="V48" s="36">
        <f t="shared" si="8"/>
        <v>0.613242953463078</v>
      </c>
      <c r="W48" s="19">
        <f>'[1]Data and Footnotes1'!H19</f>
        <v>7.7</v>
      </c>
    </row>
    <row r="49" spans="4:23" ht="12.75">
      <c r="D49">
        <f t="shared" si="9"/>
        <v>19</v>
      </c>
      <c r="E49" s="5" t="str">
        <f t="shared" si="5"/>
        <v>MT</v>
      </c>
      <c r="F49" s="36">
        <f t="shared" si="6"/>
        <v>0.133534650675402</v>
      </c>
      <c r="G49" s="6">
        <f t="shared" si="6"/>
        <v>0.020964882619186</v>
      </c>
      <c r="H49" s="6" t="str">
        <f t="shared" si="6"/>
        <v>-</v>
      </c>
      <c r="I49" s="6">
        <f t="shared" si="6"/>
        <v>0.0267055353023018</v>
      </c>
      <c r="J49" s="6" t="str">
        <f t="shared" si="6"/>
        <v>-</v>
      </c>
      <c r="K49" s="6">
        <f t="shared" si="6"/>
        <v>0.00134960638241665</v>
      </c>
      <c r="L49" s="6">
        <f t="shared" si="6"/>
        <v>0.00180338493510153</v>
      </c>
      <c r="M49" s="36">
        <f t="shared" si="6"/>
        <v>0.050823409239006</v>
      </c>
      <c r="N49" s="6">
        <f t="shared" si="6"/>
        <v>0.326931865764957</v>
      </c>
      <c r="O49" s="6" t="str">
        <f t="shared" si="6"/>
        <v>-</v>
      </c>
      <c r="P49" s="36">
        <f t="shared" si="6"/>
        <v>0.326931865764957</v>
      </c>
      <c r="Q49" s="32">
        <f t="shared" si="6"/>
        <v>0.511289925679364</v>
      </c>
      <c r="U49" s="5" t="str">
        <f t="shared" si="7"/>
        <v>ES</v>
      </c>
      <c r="V49" s="36">
        <f t="shared" si="8"/>
        <v>2.5171630923278</v>
      </c>
      <c r="W49" s="19">
        <f>'[1]Data and Footnotes1'!H20</f>
        <v>11.3</v>
      </c>
    </row>
    <row r="50" spans="4:23" ht="12.75">
      <c r="D50">
        <f t="shared" si="9"/>
        <v>18</v>
      </c>
      <c r="E50" s="5" t="str">
        <f t="shared" si="5"/>
        <v>EL</v>
      </c>
      <c r="F50" s="36">
        <f t="shared" si="6"/>
        <v>0.0112880960126921</v>
      </c>
      <c r="G50" s="6">
        <f t="shared" si="6"/>
        <v>0.0877061450782445</v>
      </c>
      <c r="H50" s="6" t="str">
        <f t="shared" si="6"/>
        <v>-</v>
      </c>
      <c r="I50" s="6">
        <f t="shared" si="6"/>
        <v>0.0358172486308304</v>
      </c>
      <c r="J50" s="6">
        <f t="shared" si="6"/>
        <v>8.35874020924031E-05</v>
      </c>
      <c r="K50" s="6">
        <f t="shared" si="6"/>
        <v>0.00876577571502706</v>
      </c>
      <c r="L50" s="6">
        <f t="shared" si="6"/>
        <v>0.00795011150311552</v>
      </c>
      <c r="M50" s="36">
        <f t="shared" si="6"/>
        <v>0.14032286832931</v>
      </c>
      <c r="N50" s="6">
        <f t="shared" si="6"/>
        <v>0.461631989121076</v>
      </c>
      <c r="O50" s="6" t="str">
        <f t="shared" si="6"/>
        <v>-</v>
      </c>
      <c r="P50" s="36">
        <f t="shared" si="6"/>
        <v>0.461631989121076</v>
      </c>
      <c r="Q50" s="32">
        <f t="shared" si="6"/>
        <v>0.613242953463078</v>
      </c>
      <c r="U50" s="5" t="str">
        <f t="shared" si="7"/>
        <v>FR</v>
      </c>
      <c r="V50" s="36">
        <f t="shared" si="8"/>
        <v>1.97695814295326</v>
      </c>
      <c r="W50" s="19">
        <f>'[1]Data and Footnotes1'!H21</f>
        <v>7.8</v>
      </c>
    </row>
    <row r="51" spans="4:23" ht="12.75">
      <c r="D51">
        <f t="shared" si="9"/>
        <v>17</v>
      </c>
      <c r="E51" s="5" t="str">
        <f t="shared" si="5"/>
        <v>HU</v>
      </c>
      <c r="F51" s="36">
        <f t="shared" si="6"/>
        <v>0.0876546478858431</v>
      </c>
      <c r="G51" s="6">
        <f t="shared" si="6"/>
        <v>0.0648413224548381</v>
      </c>
      <c r="H51" s="6" t="str">
        <f t="shared" si="6"/>
        <v>-</v>
      </c>
      <c r="I51" s="6">
        <f t="shared" si="6"/>
        <v>0.0942389939002711</v>
      </c>
      <c r="J51" s="6" t="str">
        <f t="shared" si="6"/>
        <v>-</v>
      </c>
      <c r="K51" s="6">
        <f t="shared" si="6"/>
        <v>0.0429868092116639</v>
      </c>
      <c r="L51" s="6">
        <f t="shared" si="6"/>
        <v>0.00640689982956816</v>
      </c>
      <c r="M51" s="36">
        <f t="shared" si="6"/>
        <v>0.208474025396341</v>
      </c>
      <c r="N51" s="6">
        <f t="shared" si="6"/>
        <v>0.370270662330727</v>
      </c>
      <c r="O51" s="6">
        <f t="shared" si="6"/>
        <v>2.47628582549768E-06</v>
      </c>
      <c r="P51" s="36">
        <f t="shared" si="6"/>
        <v>0.370273138616553</v>
      </c>
      <c r="Q51" s="32">
        <f t="shared" si="6"/>
        <v>0.666401811898737</v>
      </c>
      <c r="U51" s="5" t="str">
        <f t="shared" si="7"/>
        <v>IT</v>
      </c>
      <c r="V51" s="36">
        <f t="shared" si="8"/>
        <v>1.20452048019608</v>
      </c>
      <c r="W51" s="19">
        <f>'[1]Data and Footnotes1'!H22</f>
        <v>6.7</v>
      </c>
    </row>
    <row r="52" spans="4:23" ht="12.75">
      <c r="D52">
        <f t="shared" si="9"/>
        <v>16</v>
      </c>
      <c r="E52" s="5" t="str">
        <f t="shared" si="5"/>
        <v>SK</v>
      </c>
      <c r="F52" s="36">
        <f t="shared" si="6"/>
        <v>0.108976121264886</v>
      </c>
      <c r="G52" s="6">
        <f t="shared" si="6"/>
        <v>0.0105528986863591</v>
      </c>
      <c r="H52" s="6" t="str">
        <f t="shared" si="6"/>
        <v>-</v>
      </c>
      <c r="I52" s="6">
        <f t="shared" si="6"/>
        <v>0.0150745960561749</v>
      </c>
      <c r="J52" s="6">
        <f t="shared" si="6"/>
        <v>0.0162872755001781</v>
      </c>
      <c r="K52" s="6">
        <f t="shared" si="6"/>
        <v>0.0528654759817992</v>
      </c>
      <c r="L52" s="6">
        <f t="shared" si="6"/>
        <v>0.0548311544013545</v>
      </c>
      <c r="M52" s="36">
        <f t="shared" si="6"/>
        <v>0.149611400625866</v>
      </c>
      <c r="N52" s="6">
        <f t="shared" si="6"/>
        <v>0.105967631358301</v>
      </c>
      <c r="O52" s="6">
        <f t="shared" si="6"/>
        <v>0.325351307706899</v>
      </c>
      <c r="P52" s="36">
        <f t="shared" si="6"/>
        <v>0.431318939065201</v>
      </c>
      <c r="Q52" s="32">
        <f t="shared" si="6"/>
        <v>0.689906460955953</v>
      </c>
      <c r="U52" s="5" t="str">
        <f t="shared" si="7"/>
        <v>CY</v>
      </c>
      <c r="V52" s="36">
        <f t="shared" si="8"/>
        <v>0.487465654924106</v>
      </c>
      <c r="W52" s="19">
        <f>'[1]Data and Footnotes1'!H23</f>
        <v>3.6</v>
      </c>
    </row>
    <row r="53" spans="4:23" ht="12.75">
      <c r="D53">
        <f t="shared" si="9"/>
        <v>15</v>
      </c>
      <c r="E53" s="5" t="str">
        <f t="shared" si="5"/>
        <v>LU</v>
      </c>
      <c r="F53" s="36">
        <f t="shared" si="6"/>
        <v>0.0454338684546259</v>
      </c>
      <c r="G53" s="6">
        <f t="shared" si="6"/>
        <v>0.0396636127517256</v>
      </c>
      <c r="H53" s="6" t="str">
        <f t="shared" si="6"/>
        <v>-</v>
      </c>
      <c r="I53" s="6">
        <f t="shared" si="6"/>
        <v>0.249156162334428</v>
      </c>
      <c r="J53" s="6">
        <f t="shared" si="6"/>
        <v>0.00887412448790802</v>
      </c>
      <c r="K53" s="6">
        <f t="shared" si="6"/>
        <v>0.0339070081121469</v>
      </c>
      <c r="L53" s="6">
        <f t="shared" si="6"/>
        <v>0.000337762145347714</v>
      </c>
      <c r="M53" s="36">
        <f t="shared" si="6"/>
        <v>0.331938669831556</v>
      </c>
      <c r="N53" s="6">
        <f t="shared" si="6"/>
        <v>0.37033397223267</v>
      </c>
      <c r="O53" s="6">
        <f t="shared" si="6"/>
        <v>0.15471729727257</v>
      </c>
      <c r="P53" s="36">
        <f t="shared" si="6"/>
        <v>0.52505126950524</v>
      </c>
      <c r="Q53" s="32">
        <f t="shared" si="6"/>
        <v>0.902423807791422</v>
      </c>
      <c r="U53" s="5" t="str">
        <f t="shared" si="7"/>
        <v>LV</v>
      </c>
      <c r="V53" s="36">
        <f t="shared" si="8"/>
        <v>0.479058636962031</v>
      </c>
      <c r="W53" s="19">
        <f>'[1]Data and Footnotes1'!H24</f>
        <v>7.5</v>
      </c>
    </row>
    <row r="54" spans="4:23" ht="12.75">
      <c r="D54">
        <f t="shared" si="9"/>
        <v>14</v>
      </c>
      <c r="E54" s="5" t="str">
        <f t="shared" si="5"/>
        <v>PL</v>
      </c>
      <c r="F54" s="36">
        <f t="shared" si="6"/>
        <v>0.0880281039688291</v>
      </c>
      <c r="G54" s="6">
        <f t="shared" si="6"/>
        <v>0.12280973249974</v>
      </c>
      <c r="H54" s="6" t="str">
        <f t="shared" si="6"/>
        <v>-</v>
      </c>
      <c r="I54" s="6">
        <f t="shared" si="6"/>
        <v>0.0574766054445861</v>
      </c>
      <c r="J54" s="6">
        <f t="shared" si="6"/>
        <v>0.207494759996996</v>
      </c>
      <c r="K54" s="6">
        <f t="shared" si="6"/>
        <v>0.022171693560293</v>
      </c>
      <c r="L54" s="6">
        <f t="shared" si="6"/>
        <v>0.0590781620319529</v>
      </c>
      <c r="M54" s="36">
        <f t="shared" si="6"/>
        <v>0.469030953533567</v>
      </c>
      <c r="N54" s="6">
        <f t="shared" si="6"/>
        <v>0.14390363136296</v>
      </c>
      <c r="O54" s="6">
        <f t="shared" si="6"/>
        <v>0.205663866922719</v>
      </c>
      <c r="P54" s="36">
        <f t="shared" si="6"/>
        <v>0.349567498285679</v>
      </c>
      <c r="Q54" s="32">
        <f t="shared" si="6"/>
        <v>0.906626555788076</v>
      </c>
      <c r="U54" s="5" t="str">
        <f t="shared" si="7"/>
        <v>LT</v>
      </c>
      <c r="V54" s="36">
        <f t="shared" si="8"/>
        <v>0.374965892203687</v>
      </c>
      <c r="W54" s="19">
        <f>'[1]Data and Footnotes1'!H25</f>
        <v>5.8</v>
      </c>
    </row>
    <row r="55" spans="4:23" ht="12.75">
      <c r="D55">
        <f t="shared" si="9"/>
        <v>13</v>
      </c>
      <c r="E55" s="5" t="str">
        <f t="shared" si="5"/>
        <v>IT</v>
      </c>
      <c r="F55" s="36">
        <f t="shared" si="6"/>
        <v>0.0367533373064995</v>
      </c>
      <c r="G55" s="6">
        <f t="shared" si="6"/>
        <v>0.175792708453455</v>
      </c>
      <c r="H55" s="6">
        <f t="shared" si="6"/>
        <v>0.00266642969689981</v>
      </c>
      <c r="I55" s="6">
        <f t="shared" si="6"/>
        <v>0.14884047472107</v>
      </c>
      <c r="J55" s="6" t="str">
        <f t="shared" si="6"/>
        <v>-</v>
      </c>
      <c r="K55" s="6">
        <f t="shared" si="6"/>
        <v>0.00681034016493402</v>
      </c>
      <c r="L55" s="6">
        <f t="shared" si="6"/>
        <v>0.0240876812799582</v>
      </c>
      <c r="M55" s="36">
        <f t="shared" si="6"/>
        <v>0.358197634316318</v>
      </c>
      <c r="N55" s="6">
        <f t="shared" si="6"/>
        <v>0.717736814246148</v>
      </c>
      <c r="O55" s="6">
        <f t="shared" si="6"/>
        <v>0.0918326943271147</v>
      </c>
      <c r="P55" s="36">
        <f t="shared" si="6"/>
        <v>0.809569508573263</v>
      </c>
      <c r="Q55" s="32">
        <f t="shared" si="6"/>
        <v>1.20452048019608</v>
      </c>
      <c r="U55" s="5" t="str">
        <f t="shared" si="7"/>
        <v>LU</v>
      </c>
      <c r="V55" s="36">
        <f t="shared" si="8"/>
        <v>0.902423807791422</v>
      </c>
      <c r="W55" s="19">
        <f>'[1]Data and Footnotes1'!H26</f>
        <v>4.9</v>
      </c>
    </row>
    <row r="56" spans="4:23" ht="12.75">
      <c r="D56">
        <f t="shared" si="9"/>
        <v>12</v>
      </c>
      <c r="E56" s="5" t="str">
        <f t="shared" si="5"/>
        <v>SE</v>
      </c>
      <c r="F56" s="36">
        <f aca="true" t="shared" si="10" ref="F56:Q67">VLOOKUP($D56,$D$5:$Q$33,F$37,0)</f>
        <v>0.285997945390761</v>
      </c>
      <c r="G56" s="6">
        <f t="shared" si="10"/>
        <v>0.0684888997720666</v>
      </c>
      <c r="H56" s="6" t="str">
        <f t="shared" si="10"/>
        <v>-</v>
      </c>
      <c r="I56" s="6">
        <f t="shared" si="10"/>
        <v>0.36848957342154</v>
      </c>
      <c r="J56" s="6">
        <f t="shared" si="10"/>
        <v>0.193268767144164</v>
      </c>
      <c r="K56" s="6" t="str">
        <f t="shared" si="10"/>
        <v>-</v>
      </c>
      <c r="L56" s="6">
        <f t="shared" si="10"/>
        <v>0.0131003302153748</v>
      </c>
      <c r="M56" s="36">
        <f t="shared" si="10"/>
        <v>0.643347570553148</v>
      </c>
      <c r="N56" s="6">
        <f t="shared" si="10"/>
        <v>0.448400031876632</v>
      </c>
      <c r="O56" s="6" t="str">
        <f t="shared" si="10"/>
        <v>-</v>
      </c>
      <c r="P56" s="36">
        <f t="shared" si="10"/>
        <v>0.448400031876632</v>
      </c>
      <c r="Q56" s="32">
        <f t="shared" si="10"/>
        <v>1.37774554782054</v>
      </c>
      <c r="U56" s="5" t="str">
        <f t="shared" si="7"/>
        <v>HU</v>
      </c>
      <c r="V56" s="36">
        <f t="shared" si="8"/>
        <v>0.666401811898737</v>
      </c>
      <c r="W56" s="19">
        <f>'[1]Data and Footnotes1'!H27</f>
        <v>7.8</v>
      </c>
    </row>
    <row r="57" spans="4:23" ht="12.75">
      <c r="D57">
        <f t="shared" si="9"/>
        <v>11</v>
      </c>
      <c r="E57" s="5" t="str">
        <f t="shared" si="5"/>
        <v>PT</v>
      </c>
      <c r="F57" s="36">
        <f t="shared" si="10"/>
        <v>0.126893511183082</v>
      </c>
      <c r="G57" s="6">
        <f t="shared" si="10"/>
        <v>0.23694878511218</v>
      </c>
      <c r="H57" s="6" t="str">
        <f t="shared" si="10"/>
        <v>-</v>
      </c>
      <c r="I57" s="6">
        <f t="shared" si="10"/>
        <v>0.121792759356539</v>
      </c>
      <c r="J57" s="6">
        <f t="shared" si="10"/>
        <v>0.0274514763809298</v>
      </c>
      <c r="K57" s="6">
        <f t="shared" si="10"/>
        <v>0.0194835958210893</v>
      </c>
      <c r="L57" s="6">
        <f t="shared" si="10"/>
        <v>0.00183061986826462</v>
      </c>
      <c r="M57" s="36">
        <f t="shared" si="10"/>
        <v>0.407507236539003</v>
      </c>
      <c r="N57" s="6">
        <f t="shared" si="10"/>
        <v>0.89947086791329</v>
      </c>
      <c r="O57" s="6">
        <f t="shared" si="10"/>
        <v>0.0897099936947564</v>
      </c>
      <c r="P57" s="36">
        <f t="shared" si="10"/>
        <v>0.989180861608047</v>
      </c>
      <c r="Q57" s="32">
        <f t="shared" si="10"/>
        <v>1.52358160933013</v>
      </c>
      <c r="U57" s="5" t="str">
        <f t="shared" si="7"/>
        <v>MT</v>
      </c>
      <c r="V57" s="36">
        <f t="shared" si="8"/>
        <v>0.511289925679364</v>
      </c>
      <c r="W57" s="19">
        <f>'[1]Data and Footnotes1'!H28</f>
        <v>5.9</v>
      </c>
    </row>
    <row r="58" spans="4:23" ht="12.75">
      <c r="D58">
        <f t="shared" si="9"/>
        <v>10</v>
      </c>
      <c r="E58" s="5" t="str">
        <f t="shared" si="5"/>
        <v>EU-27</v>
      </c>
      <c r="F58" s="36">
        <f t="shared" si="10"/>
        <v>0.190030546466301</v>
      </c>
      <c r="G58" s="6">
        <f t="shared" si="10"/>
        <v>0.177268197528642</v>
      </c>
      <c r="H58" s="6">
        <f t="shared" si="10"/>
        <v>0.00199522715908575</v>
      </c>
      <c r="I58" s="6">
        <f t="shared" si="10"/>
        <v>0.109147571258853</v>
      </c>
      <c r="J58" s="6">
        <f t="shared" si="10"/>
        <v>0.0730272650285193</v>
      </c>
      <c r="K58" s="6">
        <f t="shared" si="10"/>
        <v>0.0607376510667505</v>
      </c>
      <c r="L58" s="6">
        <f t="shared" si="10"/>
        <v>0.0326280748216007</v>
      </c>
      <c r="M58" s="36">
        <f t="shared" si="10"/>
        <v>0.454803986863451</v>
      </c>
      <c r="N58" s="6">
        <f t="shared" si="10"/>
        <v>0.878681558372789</v>
      </c>
      <c r="O58" s="6">
        <f t="shared" si="10"/>
        <v>0.0801765029738444</v>
      </c>
      <c r="P58" s="36">
        <f t="shared" si="10"/>
        <v>0.958858061346629</v>
      </c>
      <c r="Q58" s="32">
        <f t="shared" si="10"/>
        <v>1.60369259467638</v>
      </c>
      <c r="R58" s="98"/>
      <c r="U58" s="5" t="str">
        <f t="shared" si="7"/>
        <v>NL</v>
      </c>
      <c r="V58" s="36">
        <f t="shared" si="8"/>
        <v>2.30633916389627</v>
      </c>
      <c r="W58" s="19">
        <f>'[1]Data and Footnotes1'!H29</f>
        <v>2.8</v>
      </c>
    </row>
    <row r="59" spans="4:23" ht="12.75">
      <c r="D59">
        <f t="shared" si="9"/>
        <v>9</v>
      </c>
      <c r="E59" s="5" t="str">
        <f t="shared" si="5"/>
        <v>AT</v>
      </c>
      <c r="F59" s="36">
        <f t="shared" si="10"/>
        <v>0.162812409568326</v>
      </c>
      <c r="G59" s="6">
        <f t="shared" si="10"/>
        <v>0.370760910789644</v>
      </c>
      <c r="H59" s="6">
        <f t="shared" si="10"/>
        <v>0.000173708923519029</v>
      </c>
      <c r="I59" s="6">
        <f t="shared" si="10"/>
        <v>0.0563868962260637</v>
      </c>
      <c r="J59" s="6">
        <f t="shared" si="10"/>
        <v>0.0409642643227758</v>
      </c>
      <c r="K59" s="6">
        <f t="shared" si="10"/>
        <v>0.0424761362058414</v>
      </c>
      <c r="L59" s="6">
        <f t="shared" si="10"/>
        <v>0.00528185086609843</v>
      </c>
      <c r="M59" s="36">
        <f t="shared" si="10"/>
        <v>0.516043767333942</v>
      </c>
      <c r="N59" s="6">
        <f t="shared" si="10"/>
        <v>0.963973026269435</v>
      </c>
      <c r="O59" s="6">
        <f t="shared" si="10"/>
        <v>0.196701981959609</v>
      </c>
      <c r="P59" s="36">
        <f t="shared" si="10"/>
        <v>1.16067500822904</v>
      </c>
      <c r="Q59" s="32">
        <f t="shared" si="10"/>
        <v>1.83953118513131</v>
      </c>
      <c r="U59" s="5" t="str">
        <f t="shared" si="7"/>
        <v>AT</v>
      </c>
      <c r="V59" s="36">
        <f t="shared" si="8"/>
        <v>1.83953118513131</v>
      </c>
      <c r="W59" s="19">
        <f>'[1]Data and Footnotes1'!H30</f>
        <v>3.8</v>
      </c>
    </row>
    <row r="60" spans="4:23" ht="12.75">
      <c r="D60">
        <f t="shared" si="9"/>
        <v>8</v>
      </c>
      <c r="E60" s="5" t="str">
        <f t="shared" si="5"/>
        <v>DE</v>
      </c>
      <c r="F60" s="36">
        <f t="shared" si="10"/>
        <v>0.282635421120282</v>
      </c>
      <c r="G60" s="6">
        <f t="shared" si="10"/>
        <v>0.289599076288164</v>
      </c>
      <c r="H60" s="6">
        <f t="shared" si="10"/>
        <v>0.000208673371263723</v>
      </c>
      <c r="I60" s="6">
        <f t="shared" si="10"/>
        <v>0.0757004540027246</v>
      </c>
      <c r="J60" s="6">
        <f t="shared" si="10"/>
        <v>0.032417014584502</v>
      </c>
      <c r="K60" s="6">
        <f t="shared" si="10"/>
        <v>0.0638053604856158</v>
      </c>
      <c r="L60" s="6">
        <f t="shared" si="10"/>
        <v>0.0669119358922991</v>
      </c>
      <c r="M60" s="36">
        <f t="shared" si="10"/>
        <v>0.528642514624569</v>
      </c>
      <c r="N60" s="6">
        <f t="shared" si="10"/>
        <v>1.04207482799102</v>
      </c>
      <c r="O60" s="6">
        <f t="shared" si="10"/>
        <v>0.0546859380960013</v>
      </c>
      <c r="P60" s="36">
        <f t="shared" si="10"/>
        <v>1.09676076608703</v>
      </c>
      <c r="Q60" s="32">
        <f t="shared" si="10"/>
        <v>1.90803870183188</v>
      </c>
      <c r="U60" s="5" t="str">
        <f t="shared" si="7"/>
        <v>PL</v>
      </c>
      <c r="V60" s="36">
        <f t="shared" si="8"/>
        <v>0.906626555788076</v>
      </c>
      <c r="W60" s="19">
        <f>'[1]Data and Footnotes1'!H31</f>
        <v>7.1</v>
      </c>
    </row>
    <row r="61" spans="4:23" ht="12.75">
      <c r="D61">
        <f t="shared" si="9"/>
        <v>7</v>
      </c>
      <c r="E61" s="5" t="str">
        <f t="shared" si="5"/>
        <v>FR</v>
      </c>
      <c r="F61" s="36">
        <f t="shared" si="10"/>
        <v>0.204489741448727</v>
      </c>
      <c r="G61" s="6">
        <f t="shared" si="10"/>
        <v>0.254268875008147</v>
      </c>
      <c r="H61" s="6" t="str">
        <f t="shared" si="10"/>
        <v>-</v>
      </c>
      <c r="I61" s="6">
        <f t="shared" si="10"/>
        <v>0.100721709941591</v>
      </c>
      <c r="J61" s="6">
        <f t="shared" si="10"/>
        <v>0.0686007847017543</v>
      </c>
      <c r="K61" s="6">
        <f t="shared" si="10"/>
        <v>0.147825361423672</v>
      </c>
      <c r="L61" s="6">
        <f t="shared" si="10"/>
        <v>0.0314255804047296</v>
      </c>
      <c r="M61" s="36">
        <f t="shared" si="10"/>
        <v>0.602842311479894</v>
      </c>
      <c r="N61" s="6">
        <f t="shared" si="10"/>
        <v>1.1464203654996</v>
      </c>
      <c r="O61" s="6">
        <f t="shared" si="10"/>
        <v>0.0232057245250348</v>
      </c>
      <c r="P61" s="36">
        <f t="shared" si="10"/>
        <v>1.16962609002464</v>
      </c>
      <c r="Q61" s="32">
        <f t="shared" si="10"/>
        <v>1.97695814295326</v>
      </c>
      <c r="U61" s="5" t="str">
        <f t="shared" si="7"/>
        <v>PT</v>
      </c>
      <c r="V61" s="36">
        <f t="shared" si="8"/>
        <v>1.52358160933013</v>
      </c>
      <c r="W61" s="19">
        <f>'[1]Data and Footnotes1'!H32</f>
        <v>7.7</v>
      </c>
    </row>
    <row r="62" spans="4:23" ht="12.75">
      <c r="D62">
        <f t="shared" si="9"/>
        <v>6</v>
      </c>
      <c r="E62" s="5" t="str">
        <f t="shared" si="5"/>
        <v>IE</v>
      </c>
      <c r="F62" s="36">
        <f t="shared" si="10"/>
        <v>0.209611155875463</v>
      </c>
      <c r="G62" s="6">
        <f t="shared" si="10"/>
        <v>0.261135676504252</v>
      </c>
      <c r="H62" s="6" t="str">
        <f t="shared" si="10"/>
        <v>-</v>
      </c>
      <c r="I62" s="6">
        <f t="shared" si="10"/>
        <v>0.0409717000070951</v>
      </c>
      <c r="J62" s="6">
        <f t="shared" si="10"/>
        <v>0.00990110292641529</v>
      </c>
      <c r="K62" s="6">
        <f t="shared" si="10"/>
        <v>0.228387801313744</v>
      </c>
      <c r="L62" s="6" t="str">
        <f t="shared" si="10"/>
        <v>-</v>
      </c>
      <c r="M62" s="36">
        <f t="shared" si="10"/>
        <v>0.540396280751506</v>
      </c>
      <c r="N62" s="6">
        <f t="shared" si="10"/>
        <v>1.2603415557351</v>
      </c>
      <c r="O62" s="6">
        <f t="shared" si="10"/>
        <v>0.0647169813707572</v>
      </c>
      <c r="P62" s="36">
        <f t="shared" si="10"/>
        <v>1.32505853710586</v>
      </c>
      <c r="Q62" s="32">
        <f t="shared" si="10"/>
        <v>2.07506597373283</v>
      </c>
      <c r="U62" s="5" t="str">
        <f t="shared" si="7"/>
        <v>RO</v>
      </c>
      <c r="V62" s="36">
        <f t="shared" si="8"/>
        <v>0.267445177924721</v>
      </c>
      <c r="W62" s="19">
        <f>'[1]Data and Footnotes1'!H33</f>
        <v>5.8</v>
      </c>
    </row>
    <row r="63" spans="4:23" ht="12.75">
      <c r="D63">
        <f t="shared" si="9"/>
        <v>5</v>
      </c>
      <c r="E63" s="5" t="str">
        <f t="shared" si="5"/>
        <v>FI</v>
      </c>
      <c r="F63" s="36">
        <f t="shared" si="10"/>
        <v>0.11491364270628</v>
      </c>
      <c r="G63" s="6">
        <f t="shared" si="10"/>
        <v>0.361349256429886</v>
      </c>
      <c r="H63" s="6">
        <f t="shared" si="10"/>
        <v>0.0589650068683183</v>
      </c>
      <c r="I63" s="6">
        <f t="shared" si="10"/>
        <v>0.0764894597103904</v>
      </c>
      <c r="J63" s="6">
        <f t="shared" si="10"/>
        <v>0.0865154691902986</v>
      </c>
      <c r="K63" s="6">
        <f t="shared" si="10"/>
        <v>0.0708555866846926</v>
      </c>
      <c r="L63" s="6">
        <f t="shared" si="10"/>
        <v>0.0194437313700259</v>
      </c>
      <c r="M63" s="36">
        <f t="shared" si="10"/>
        <v>0.673618510253612</v>
      </c>
      <c r="N63" s="6">
        <f t="shared" si="10"/>
        <v>0.961918220861227</v>
      </c>
      <c r="O63" s="6">
        <f t="shared" si="10"/>
        <v>0.392535199452706</v>
      </c>
      <c r="P63" s="36">
        <f t="shared" si="10"/>
        <v>1.35445342031393</v>
      </c>
      <c r="Q63" s="32">
        <f t="shared" si="10"/>
        <v>2.14298557327383</v>
      </c>
      <c r="U63" s="5" t="str">
        <f t="shared" si="7"/>
        <v>SI</v>
      </c>
      <c r="V63" s="36">
        <f t="shared" si="8"/>
        <v>0.446616896546153</v>
      </c>
      <c r="W63" s="19">
        <f>'[1]Data and Footnotes1'!H34</f>
        <v>4.4</v>
      </c>
    </row>
    <row r="64" spans="4:23" ht="12.75">
      <c r="D64">
        <f t="shared" si="9"/>
        <v>4</v>
      </c>
      <c r="E64" s="5" t="str">
        <f t="shared" si="5"/>
        <v>NL</v>
      </c>
      <c r="F64" s="36">
        <f t="shared" si="10"/>
        <v>0.327820226453851</v>
      </c>
      <c r="G64" s="6">
        <f t="shared" si="10"/>
        <v>0.0997679074583433</v>
      </c>
      <c r="H64" s="6" t="str">
        <f t="shared" si="10"/>
        <v>-</v>
      </c>
      <c r="I64" s="6">
        <f t="shared" si="10"/>
        <v>0.146228202516266</v>
      </c>
      <c r="J64" s="6">
        <f t="shared" si="10"/>
        <v>0.467861811798625</v>
      </c>
      <c r="K64" s="6" t="str">
        <f t="shared" si="10"/>
        <v>-</v>
      </c>
      <c r="L64" s="6" t="str">
        <f t="shared" si="10"/>
        <v>-</v>
      </c>
      <c r="M64" s="36">
        <f t="shared" si="10"/>
        <v>0.713857921773234</v>
      </c>
      <c r="N64" s="6">
        <f t="shared" si="10"/>
        <v>1.26466101566918</v>
      </c>
      <c r="O64" s="6" t="str">
        <f t="shared" si="10"/>
        <v>-</v>
      </c>
      <c r="P64" s="36">
        <f t="shared" si="10"/>
        <v>1.26466101566918</v>
      </c>
      <c r="Q64" s="32">
        <f t="shared" si="10"/>
        <v>2.30633916389627</v>
      </c>
      <c r="U64" s="5" t="str">
        <f t="shared" si="7"/>
        <v>SK</v>
      </c>
      <c r="V64" s="36">
        <f t="shared" si="8"/>
        <v>0.689906460955953</v>
      </c>
      <c r="W64" s="19">
        <f>'[1]Data and Footnotes1'!H35</f>
        <v>9.5</v>
      </c>
    </row>
    <row r="65" spans="4:23" ht="12.75">
      <c r="D65">
        <f t="shared" si="9"/>
        <v>3</v>
      </c>
      <c r="E65" s="5" t="str">
        <f t="shared" si="5"/>
        <v>DK</v>
      </c>
      <c r="F65" s="36">
        <f t="shared" si="10"/>
        <v>0.23479841818338</v>
      </c>
      <c r="G65" s="6">
        <f t="shared" si="10"/>
        <v>0.232173878933677</v>
      </c>
      <c r="H65" s="6" t="str">
        <f t="shared" si="10"/>
        <v>:</v>
      </c>
      <c r="I65" s="6">
        <f t="shared" si="10"/>
        <v>0.135211698439283</v>
      </c>
      <c r="J65" s="6">
        <f t="shared" si="10"/>
        <v>0.611183822205982</v>
      </c>
      <c r="K65" s="6" t="str">
        <f t="shared" si="10"/>
        <v>-</v>
      </c>
      <c r="L65" s="6" t="str">
        <f t="shared" si="10"/>
        <v>-</v>
      </c>
      <c r="M65" s="36">
        <f t="shared" si="10"/>
        <v>0.978569399578946</v>
      </c>
      <c r="N65" s="6">
        <f t="shared" si="10"/>
        <v>0.731486715621083</v>
      </c>
      <c r="O65" s="6">
        <f t="shared" si="10"/>
        <v>0.484394403057515</v>
      </c>
      <c r="P65" s="36">
        <f t="shared" si="10"/>
        <v>1.2158811186786</v>
      </c>
      <c r="Q65" s="32">
        <f t="shared" si="10"/>
        <v>2.42924893644092</v>
      </c>
      <c r="U65" s="5" t="str">
        <f t="shared" si="7"/>
        <v>FI</v>
      </c>
      <c r="V65" s="36">
        <f t="shared" si="8"/>
        <v>2.14298557327383</v>
      </c>
      <c r="W65" s="19">
        <f>'[1]Data and Footnotes1'!H36</f>
        <v>6.4</v>
      </c>
    </row>
    <row r="66" spans="4:23" ht="12.75">
      <c r="D66">
        <f t="shared" si="9"/>
        <v>2</v>
      </c>
      <c r="E66" s="5" t="str">
        <f t="shared" si="5"/>
        <v>ES</v>
      </c>
      <c r="F66" s="36">
        <f t="shared" si="10"/>
        <v>0.103504932765397</v>
      </c>
      <c r="G66" s="6">
        <f t="shared" si="10"/>
        <v>0.148474550988423</v>
      </c>
      <c r="H66" s="6">
        <f t="shared" si="10"/>
        <v>0.00854931437884359</v>
      </c>
      <c r="I66" s="6">
        <f t="shared" si="10"/>
        <v>0.188211192446132</v>
      </c>
      <c r="J66" s="6">
        <f t="shared" si="10"/>
        <v>0.0244142460923361</v>
      </c>
      <c r="K66" s="6">
        <f t="shared" si="10"/>
        <v>0.0653534896582643</v>
      </c>
      <c r="L66" s="6">
        <f t="shared" si="10"/>
        <v>0.0934609669986826</v>
      </c>
      <c r="M66" s="36">
        <f t="shared" si="10"/>
        <v>0.528463760562682</v>
      </c>
      <c r="N66" s="6">
        <f t="shared" si="10"/>
        <v>1.83786614999329</v>
      </c>
      <c r="O66" s="6">
        <f t="shared" si="10"/>
        <v>0.0473282490064327</v>
      </c>
      <c r="P66" s="36">
        <f t="shared" si="10"/>
        <v>1.88519439899973</v>
      </c>
      <c r="Q66" s="32">
        <f t="shared" si="10"/>
        <v>2.5171630923278</v>
      </c>
      <c r="U66" s="5" t="str">
        <f t="shared" si="7"/>
        <v>SE</v>
      </c>
      <c r="V66" s="36">
        <f t="shared" si="8"/>
        <v>1.37774554782054</v>
      </c>
      <c r="W66" s="19">
        <f>'[1]Data and Footnotes1'!H37</f>
        <v>6.2</v>
      </c>
    </row>
    <row r="67" spans="4:23" ht="12.75">
      <c r="D67">
        <f t="shared" si="9"/>
        <v>1</v>
      </c>
      <c r="E67" s="7" t="str">
        <f t="shared" si="5"/>
        <v>BE</v>
      </c>
      <c r="F67" s="37">
        <f t="shared" si="10"/>
        <v>0.197136578119741</v>
      </c>
      <c r="G67" s="33">
        <f t="shared" si="10"/>
        <v>0.157646965846186</v>
      </c>
      <c r="H67" s="33" t="str">
        <f t="shared" si="10"/>
        <v>-</v>
      </c>
      <c r="I67" s="33">
        <f t="shared" si="10"/>
        <v>0.454692301465724</v>
      </c>
      <c r="J67" s="33">
        <f t="shared" si="10"/>
        <v>0.123111752077313</v>
      </c>
      <c r="K67" s="33">
        <f t="shared" si="10"/>
        <v>0.343667679377154</v>
      </c>
      <c r="L67" s="33">
        <f t="shared" si="10"/>
        <v>0.00389861144959324</v>
      </c>
      <c r="M67" s="37">
        <f t="shared" si="10"/>
        <v>1.08301731021597</v>
      </c>
      <c r="N67" s="33">
        <f t="shared" si="10"/>
        <v>1.2959638268983</v>
      </c>
      <c r="O67" s="33">
        <f t="shared" si="10"/>
        <v>0.742714361893488</v>
      </c>
      <c r="P67" s="37">
        <f t="shared" si="10"/>
        <v>2.03867818879179</v>
      </c>
      <c r="Q67" s="34">
        <f t="shared" si="10"/>
        <v>3.31883207712751</v>
      </c>
      <c r="U67" s="7" t="str">
        <f t="shared" si="7"/>
        <v>UK</v>
      </c>
      <c r="V67" s="37">
        <f t="shared" si="8"/>
        <v>0.505295003925195</v>
      </c>
      <c r="W67" s="20">
        <f>'[1]Data and Footnotes1'!H38</f>
        <v>5.6</v>
      </c>
    </row>
    <row r="69" ht="12.75">
      <c r="E69" s="39" t="s">
        <v>7</v>
      </c>
    </row>
    <row r="70" spans="4:6" ht="12.75">
      <c r="D70">
        <v>28</v>
      </c>
      <c r="E70" s="12" t="str">
        <f>VLOOKUP($D40,$C$5:$Q$33,3,0)</f>
        <v>LT</v>
      </c>
      <c r="F70" s="40">
        <f>VLOOKUP($D40,$C$5:$Q$33,14,0)</f>
        <v>0.154096919950767</v>
      </c>
    </row>
    <row r="71" spans="4:6" ht="12.75">
      <c r="D71">
        <f>D70-1</f>
        <v>27</v>
      </c>
      <c r="E71" s="13" t="str">
        <f aca="true" t="shared" si="11" ref="E71:E97">VLOOKUP($D41,$C$5:$Q$33,3,0)</f>
        <v>BG</v>
      </c>
      <c r="F71" s="41">
        <f aca="true" t="shared" si="12" ref="F71:F97">VLOOKUP($D41,$C$5:$Q$33,14,0)</f>
        <v>0.155866753793035</v>
      </c>
    </row>
    <row r="72" spans="4:6" ht="12.75">
      <c r="D72">
        <f aca="true" t="shared" si="13" ref="D72:D97">D71-1</f>
        <v>26</v>
      </c>
      <c r="E72" s="13" t="str">
        <f t="shared" si="11"/>
        <v>RO</v>
      </c>
      <c r="F72" s="41">
        <f t="shared" si="12"/>
        <v>0.173530933935996</v>
      </c>
    </row>
    <row r="73" spans="4:6" ht="12.75">
      <c r="D73">
        <f t="shared" si="13"/>
        <v>25</v>
      </c>
      <c r="E73" s="13" t="str">
        <f t="shared" si="11"/>
        <v>CZ</v>
      </c>
      <c r="F73" s="41">
        <f t="shared" si="12"/>
        <v>0.196943230853534</v>
      </c>
    </row>
    <row r="74" spans="4:6" ht="12.75">
      <c r="D74">
        <f t="shared" si="13"/>
        <v>24</v>
      </c>
      <c r="E74" s="13" t="str">
        <f t="shared" si="11"/>
        <v>UK</v>
      </c>
      <c r="F74" s="41">
        <f t="shared" si="12"/>
        <v>0.197322402993457</v>
      </c>
    </row>
    <row r="75" spans="4:6" ht="12.75">
      <c r="D75">
        <f t="shared" si="13"/>
        <v>23</v>
      </c>
      <c r="E75" s="13" t="str">
        <f t="shared" si="11"/>
        <v>EE</v>
      </c>
      <c r="F75" s="41">
        <f t="shared" si="12"/>
        <v>0.205663433970793</v>
      </c>
    </row>
    <row r="76" spans="4:6" ht="12.75">
      <c r="D76">
        <f t="shared" si="13"/>
        <v>22</v>
      </c>
      <c r="E76" s="13" t="str">
        <f t="shared" si="11"/>
        <v>SI</v>
      </c>
      <c r="F76" s="41">
        <f t="shared" si="12"/>
        <v>0.268110848408796</v>
      </c>
    </row>
    <row r="77" spans="4:6" ht="12.75">
      <c r="D77">
        <f t="shared" si="13"/>
        <v>21</v>
      </c>
      <c r="E77" s="13" t="str">
        <f t="shared" si="11"/>
        <v>MT</v>
      </c>
      <c r="F77" s="41">
        <f t="shared" si="12"/>
        <v>0.326931865764957</v>
      </c>
    </row>
    <row r="78" spans="4:6" ht="12.75">
      <c r="D78">
        <f t="shared" si="13"/>
        <v>20</v>
      </c>
      <c r="E78" s="13" t="str">
        <f t="shared" si="11"/>
        <v>LV</v>
      </c>
      <c r="F78" s="41">
        <f t="shared" si="12"/>
        <v>0.346966634256391</v>
      </c>
    </row>
    <row r="79" spans="4:6" ht="12.75">
      <c r="D79">
        <f t="shared" si="13"/>
        <v>19</v>
      </c>
      <c r="E79" s="13" t="str">
        <f t="shared" si="11"/>
        <v>PL</v>
      </c>
      <c r="F79" s="41">
        <f t="shared" si="12"/>
        <v>0.349567498285679</v>
      </c>
    </row>
    <row r="80" spans="4:6" ht="12.75">
      <c r="D80">
        <f t="shared" si="13"/>
        <v>18</v>
      </c>
      <c r="E80" s="13" t="str">
        <f t="shared" si="11"/>
        <v>HU</v>
      </c>
      <c r="F80" s="41">
        <f t="shared" si="12"/>
        <v>0.370273138616553</v>
      </c>
    </row>
    <row r="81" spans="4:6" ht="12.75">
      <c r="D81">
        <f t="shared" si="13"/>
        <v>17</v>
      </c>
      <c r="E81" s="13" t="str">
        <f t="shared" si="11"/>
        <v>CY</v>
      </c>
      <c r="F81" s="41">
        <f t="shared" si="12"/>
        <v>0.37570008928675</v>
      </c>
    </row>
    <row r="82" spans="4:6" ht="12.75">
      <c r="D82">
        <f t="shared" si="13"/>
        <v>16</v>
      </c>
      <c r="E82" s="13" t="str">
        <f t="shared" si="11"/>
        <v>SK</v>
      </c>
      <c r="F82" s="41">
        <f t="shared" si="12"/>
        <v>0.431318939065201</v>
      </c>
    </row>
    <row r="83" spans="4:6" ht="12.75">
      <c r="D83">
        <f t="shared" si="13"/>
        <v>15</v>
      </c>
      <c r="E83" s="13" t="str">
        <f t="shared" si="11"/>
        <v>SE</v>
      </c>
      <c r="F83" s="41">
        <f t="shared" si="12"/>
        <v>0.448400031876632</v>
      </c>
    </row>
    <row r="84" spans="4:6" ht="12.75">
      <c r="D84">
        <f t="shared" si="13"/>
        <v>14</v>
      </c>
      <c r="E84" s="13" t="str">
        <f t="shared" si="11"/>
        <v>EL</v>
      </c>
      <c r="F84" s="41">
        <f t="shared" si="12"/>
        <v>0.461631989121076</v>
      </c>
    </row>
    <row r="85" spans="4:6" ht="12.75">
      <c r="D85">
        <f t="shared" si="13"/>
        <v>13</v>
      </c>
      <c r="E85" s="13" t="str">
        <f t="shared" si="11"/>
        <v>LU</v>
      </c>
      <c r="F85" s="41">
        <f t="shared" si="12"/>
        <v>0.52505126950524</v>
      </c>
    </row>
    <row r="86" spans="4:6" ht="12.75">
      <c r="D86">
        <f t="shared" si="13"/>
        <v>12</v>
      </c>
      <c r="E86" s="13" t="str">
        <f t="shared" si="11"/>
        <v>IT</v>
      </c>
      <c r="F86" s="41">
        <f t="shared" si="12"/>
        <v>0.809569508573263</v>
      </c>
    </row>
    <row r="87" spans="4:6" ht="12.75">
      <c r="D87">
        <f t="shared" si="13"/>
        <v>11</v>
      </c>
      <c r="E87" s="13" t="str">
        <f t="shared" si="11"/>
        <v>EU-27</v>
      </c>
      <c r="F87" s="41">
        <f t="shared" si="12"/>
        <v>0.958858061346629</v>
      </c>
    </row>
    <row r="88" spans="4:6" ht="12.75">
      <c r="D88">
        <f t="shared" si="13"/>
        <v>10</v>
      </c>
      <c r="E88" s="13" t="str">
        <f t="shared" si="11"/>
        <v>PT</v>
      </c>
      <c r="F88" s="41">
        <f t="shared" si="12"/>
        <v>0.989180861608047</v>
      </c>
    </row>
    <row r="89" spans="4:6" ht="12.75">
      <c r="D89">
        <f t="shared" si="13"/>
        <v>9</v>
      </c>
      <c r="E89" s="13" t="str">
        <f t="shared" si="11"/>
        <v>DE</v>
      </c>
      <c r="F89" s="41">
        <f t="shared" si="12"/>
        <v>1.09676076608703</v>
      </c>
    </row>
    <row r="90" spans="4:6" ht="12.75">
      <c r="D90">
        <f t="shared" si="13"/>
        <v>8</v>
      </c>
      <c r="E90" s="13" t="str">
        <f t="shared" si="11"/>
        <v>AT</v>
      </c>
      <c r="F90" s="41">
        <f t="shared" si="12"/>
        <v>1.16067500822904</v>
      </c>
    </row>
    <row r="91" spans="4:6" ht="12.75">
      <c r="D91">
        <f t="shared" si="13"/>
        <v>7</v>
      </c>
      <c r="E91" s="13" t="str">
        <f t="shared" si="11"/>
        <v>FR</v>
      </c>
      <c r="F91" s="41">
        <f t="shared" si="12"/>
        <v>1.16962609002464</v>
      </c>
    </row>
    <row r="92" spans="4:6" ht="12.75">
      <c r="D92">
        <f t="shared" si="13"/>
        <v>6</v>
      </c>
      <c r="E92" s="13" t="str">
        <f t="shared" si="11"/>
        <v>DK</v>
      </c>
      <c r="F92" s="41">
        <f t="shared" si="12"/>
        <v>1.2158811186786</v>
      </c>
    </row>
    <row r="93" spans="4:6" ht="12.75">
      <c r="D93">
        <f t="shared" si="13"/>
        <v>5</v>
      </c>
      <c r="E93" s="13" t="str">
        <f t="shared" si="11"/>
        <v>NL</v>
      </c>
      <c r="F93" s="41">
        <f t="shared" si="12"/>
        <v>1.26466101566918</v>
      </c>
    </row>
    <row r="94" spans="4:6" ht="12.75">
      <c r="D94">
        <f t="shared" si="13"/>
        <v>4</v>
      </c>
      <c r="E94" s="13" t="str">
        <f t="shared" si="11"/>
        <v>IE</v>
      </c>
      <c r="F94" s="41">
        <f t="shared" si="12"/>
        <v>1.32505853710586</v>
      </c>
    </row>
    <row r="95" spans="4:6" ht="12.75">
      <c r="D95">
        <f t="shared" si="13"/>
        <v>3</v>
      </c>
      <c r="E95" s="13" t="str">
        <f t="shared" si="11"/>
        <v>FI</v>
      </c>
      <c r="F95" s="41">
        <f t="shared" si="12"/>
        <v>1.35445342031393</v>
      </c>
    </row>
    <row r="96" spans="4:6" ht="12.75">
      <c r="D96">
        <f t="shared" si="13"/>
        <v>2</v>
      </c>
      <c r="E96" s="13" t="str">
        <f t="shared" si="11"/>
        <v>ES</v>
      </c>
      <c r="F96" s="41">
        <f t="shared" si="12"/>
        <v>1.88519439899973</v>
      </c>
    </row>
    <row r="97" spans="4:6" ht="12.75">
      <c r="D97">
        <f t="shared" si="13"/>
        <v>1</v>
      </c>
      <c r="E97" s="14" t="str">
        <f t="shared" si="11"/>
        <v>BE</v>
      </c>
      <c r="F97" s="42">
        <f t="shared" si="12"/>
        <v>2.03867818879179</v>
      </c>
    </row>
    <row r="99" ht="12.75">
      <c r="E99" s="39" t="s">
        <v>8</v>
      </c>
    </row>
    <row r="100" spans="4:6" ht="12.75">
      <c r="D100">
        <v>28</v>
      </c>
      <c r="E100" s="12" t="str">
        <f>VLOOKUP($D40,$B$5:$Q$33,4,0)</f>
        <v>EE</v>
      </c>
      <c r="F100" s="40">
        <f>VLOOKUP($D40,$B$5:$Q$33,12,0)</f>
        <v>0.035006129199582</v>
      </c>
    </row>
    <row r="101" spans="4:6" ht="12.75">
      <c r="D101">
        <f>D100-1</f>
        <v>27</v>
      </c>
      <c r="E101" s="13" t="str">
        <f aca="true" t="shared" si="14" ref="E101:E127">VLOOKUP($D41,$B$5:$Q$33,4,0)</f>
        <v>UK</v>
      </c>
      <c r="F101" s="41">
        <f aca="true" t="shared" si="15" ref="F101:F127">VLOOKUP($D41,$B$5:$Q$33,12,0)</f>
        <v>0.0465456115089434</v>
      </c>
    </row>
    <row r="102" spans="4:6" ht="12.75">
      <c r="D102">
        <f aca="true" t="shared" si="16" ref="D102:D127">D101-1</f>
        <v>26</v>
      </c>
      <c r="E102" s="13" t="str">
        <f t="shared" si="14"/>
        <v>MT</v>
      </c>
      <c r="F102" s="41">
        <f t="shared" si="15"/>
        <v>0.050823409239006</v>
      </c>
    </row>
    <row r="103" spans="4:6" ht="12.75">
      <c r="D103">
        <f t="shared" si="16"/>
        <v>25</v>
      </c>
      <c r="E103" s="13" t="str">
        <f t="shared" si="14"/>
        <v>RO</v>
      </c>
      <c r="F103" s="41">
        <f t="shared" si="15"/>
        <v>0.0597212667847404</v>
      </c>
    </row>
    <row r="104" spans="4:6" ht="12.75">
      <c r="D104">
        <f t="shared" si="16"/>
        <v>24</v>
      </c>
      <c r="E104" s="13" t="str">
        <f t="shared" si="14"/>
        <v>CY</v>
      </c>
      <c r="F104" s="41">
        <f t="shared" si="15"/>
        <v>0.0657396898734911</v>
      </c>
    </row>
    <row r="105" spans="4:6" ht="12.75">
      <c r="D105">
        <f t="shared" si="16"/>
        <v>23</v>
      </c>
      <c r="E105" s="13" t="str">
        <f t="shared" si="14"/>
        <v>LV</v>
      </c>
      <c r="F105" s="41">
        <f t="shared" si="15"/>
        <v>0.0782559911125215</v>
      </c>
    </row>
    <row r="106" spans="4:6" ht="12.75">
      <c r="D106">
        <f t="shared" si="16"/>
        <v>22</v>
      </c>
      <c r="E106" s="13" t="str">
        <f t="shared" si="14"/>
        <v>SI</v>
      </c>
      <c r="F106" s="41">
        <f t="shared" si="15"/>
        <v>0.0928944241882409</v>
      </c>
    </row>
    <row r="107" spans="4:6" ht="12.75">
      <c r="D107">
        <f t="shared" si="16"/>
        <v>21</v>
      </c>
      <c r="E107" s="13" t="str">
        <f t="shared" si="14"/>
        <v>CZ</v>
      </c>
      <c r="F107" s="41">
        <f t="shared" si="15"/>
        <v>0.104436126857083</v>
      </c>
    </row>
    <row r="108" spans="4:6" ht="12.75">
      <c r="D108">
        <f t="shared" si="16"/>
        <v>20</v>
      </c>
      <c r="E108" s="13" t="str">
        <f t="shared" si="14"/>
        <v>LT</v>
      </c>
      <c r="F108" s="41">
        <f t="shared" si="15"/>
        <v>0.139669161304459</v>
      </c>
    </row>
    <row r="109" spans="4:6" ht="12.75">
      <c r="D109">
        <f t="shared" si="16"/>
        <v>19</v>
      </c>
      <c r="E109" s="13" t="str">
        <f t="shared" si="14"/>
        <v>EL</v>
      </c>
      <c r="F109" s="41">
        <f t="shared" si="15"/>
        <v>0.14032286832931</v>
      </c>
    </row>
    <row r="110" spans="4:6" ht="12.75">
      <c r="D110">
        <f t="shared" si="16"/>
        <v>18</v>
      </c>
      <c r="E110" s="13" t="str">
        <f t="shared" si="14"/>
        <v>SK</v>
      </c>
      <c r="F110" s="41">
        <f t="shared" si="15"/>
        <v>0.149611400625866</v>
      </c>
    </row>
    <row r="111" spans="4:6" ht="12.75">
      <c r="D111">
        <f t="shared" si="16"/>
        <v>17</v>
      </c>
      <c r="E111" s="13" t="str">
        <f t="shared" si="14"/>
        <v>HU</v>
      </c>
      <c r="F111" s="41">
        <f t="shared" si="15"/>
        <v>0.208474025396341</v>
      </c>
    </row>
    <row r="112" spans="4:6" ht="12.75">
      <c r="D112">
        <f t="shared" si="16"/>
        <v>16</v>
      </c>
      <c r="E112" s="13" t="str">
        <f t="shared" si="14"/>
        <v>BG</v>
      </c>
      <c r="F112" s="41">
        <f t="shared" si="15"/>
        <v>0.262326357824333</v>
      </c>
    </row>
    <row r="113" spans="4:6" ht="12.75">
      <c r="D113">
        <f t="shared" si="16"/>
        <v>15</v>
      </c>
      <c r="E113" s="13" t="str">
        <f t="shared" si="14"/>
        <v>LU</v>
      </c>
      <c r="F113" s="41">
        <f t="shared" si="15"/>
        <v>0.331938669831556</v>
      </c>
    </row>
    <row r="114" spans="4:6" ht="12.75">
      <c r="D114">
        <f t="shared" si="16"/>
        <v>14</v>
      </c>
      <c r="E114" s="13" t="str">
        <f t="shared" si="14"/>
        <v>IT</v>
      </c>
      <c r="F114" s="41">
        <f t="shared" si="15"/>
        <v>0.358197634316318</v>
      </c>
    </row>
    <row r="115" spans="4:6" ht="12.75">
      <c r="D115">
        <f t="shared" si="16"/>
        <v>13</v>
      </c>
      <c r="E115" s="13" t="str">
        <f t="shared" si="14"/>
        <v>PT</v>
      </c>
      <c r="F115" s="41">
        <f t="shared" si="15"/>
        <v>0.407507236539003</v>
      </c>
    </row>
    <row r="116" spans="4:6" ht="12.75">
      <c r="D116">
        <f t="shared" si="16"/>
        <v>12</v>
      </c>
      <c r="E116" s="13" t="str">
        <f t="shared" si="14"/>
        <v>EU-27</v>
      </c>
      <c r="F116" s="41">
        <f t="shared" si="15"/>
        <v>0.454803986863451</v>
      </c>
    </row>
    <row r="117" spans="4:6" ht="12.75">
      <c r="D117">
        <f t="shared" si="16"/>
        <v>11</v>
      </c>
      <c r="E117" s="13" t="str">
        <f t="shared" si="14"/>
        <v>PL</v>
      </c>
      <c r="F117" s="41">
        <f t="shared" si="15"/>
        <v>0.469030953533567</v>
      </c>
    </row>
    <row r="118" spans="4:6" ht="12.75">
      <c r="D118">
        <f t="shared" si="16"/>
        <v>10</v>
      </c>
      <c r="E118" s="13" t="str">
        <f t="shared" si="14"/>
        <v>AT</v>
      </c>
      <c r="F118" s="41">
        <f t="shared" si="15"/>
        <v>0.516043767333942</v>
      </c>
    </row>
    <row r="119" spans="4:6" ht="12.75">
      <c r="D119">
        <f t="shared" si="16"/>
        <v>9</v>
      </c>
      <c r="E119" s="13" t="str">
        <f t="shared" si="14"/>
        <v>ES</v>
      </c>
      <c r="F119" s="41">
        <f t="shared" si="15"/>
        <v>0.528463760562682</v>
      </c>
    </row>
    <row r="120" spans="4:6" ht="12.75">
      <c r="D120">
        <f t="shared" si="16"/>
        <v>8</v>
      </c>
      <c r="E120" s="13" t="str">
        <f t="shared" si="14"/>
        <v>DE</v>
      </c>
      <c r="F120" s="41">
        <f t="shared" si="15"/>
        <v>0.528642514624569</v>
      </c>
    </row>
    <row r="121" spans="4:6" ht="12.75">
      <c r="D121">
        <f t="shared" si="16"/>
        <v>7</v>
      </c>
      <c r="E121" s="13" t="str">
        <f t="shared" si="14"/>
        <v>IE</v>
      </c>
      <c r="F121" s="41">
        <f t="shared" si="15"/>
        <v>0.540396280751506</v>
      </c>
    </row>
    <row r="122" spans="4:6" ht="12.75">
      <c r="D122">
        <f t="shared" si="16"/>
        <v>6</v>
      </c>
      <c r="E122" s="13" t="str">
        <f t="shared" si="14"/>
        <v>FR</v>
      </c>
      <c r="F122" s="41">
        <f t="shared" si="15"/>
        <v>0.602842311479894</v>
      </c>
    </row>
    <row r="123" spans="4:6" ht="12.75">
      <c r="D123">
        <f t="shared" si="16"/>
        <v>5</v>
      </c>
      <c r="E123" s="13" t="str">
        <f t="shared" si="14"/>
        <v>SE</v>
      </c>
      <c r="F123" s="41">
        <f t="shared" si="15"/>
        <v>0.643347570553148</v>
      </c>
    </row>
    <row r="124" spans="4:6" ht="12.75">
      <c r="D124">
        <f t="shared" si="16"/>
        <v>4</v>
      </c>
      <c r="E124" s="13" t="str">
        <f t="shared" si="14"/>
        <v>FI</v>
      </c>
      <c r="F124" s="41">
        <f t="shared" si="15"/>
        <v>0.673618510253612</v>
      </c>
    </row>
    <row r="125" spans="4:6" ht="12.75">
      <c r="D125">
        <f t="shared" si="16"/>
        <v>3</v>
      </c>
      <c r="E125" s="13" t="str">
        <f t="shared" si="14"/>
        <v>NL</v>
      </c>
      <c r="F125" s="41">
        <f t="shared" si="15"/>
        <v>0.713857921773234</v>
      </c>
    </row>
    <row r="126" spans="4:6" ht="12.75">
      <c r="D126">
        <f t="shared" si="16"/>
        <v>2</v>
      </c>
      <c r="E126" s="13" t="str">
        <f t="shared" si="14"/>
        <v>DK</v>
      </c>
      <c r="F126" s="41">
        <f t="shared" si="15"/>
        <v>0.978569399578946</v>
      </c>
    </row>
    <row r="127" spans="4:6" ht="12.75">
      <c r="D127">
        <f t="shared" si="16"/>
        <v>1</v>
      </c>
      <c r="E127" s="14" t="str">
        <f t="shared" si="14"/>
        <v>BE</v>
      </c>
      <c r="F127" s="42">
        <f t="shared" si="15"/>
        <v>1.08301731021597</v>
      </c>
    </row>
    <row r="129" ht="12.75">
      <c r="E129" s="39" t="s">
        <v>9</v>
      </c>
    </row>
    <row r="130" spans="4:6" ht="12.75">
      <c r="D130">
        <v>28</v>
      </c>
      <c r="E130" s="12" t="str">
        <f>VLOOKUP($D40,$A$5:$Q$33,5,0)</f>
        <v>EL</v>
      </c>
      <c r="F130" s="40">
        <f>VLOOKUP($D40,$A$5:$Q$33,6,0)</f>
        <v>0.0112880960126921</v>
      </c>
    </row>
    <row r="131" spans="4:6" ht="12.75">
      <c r="D131">
        <f>D130-1</f>
        <v>27</v>
      </c>
      <c r="E131" s="13" t="str">
        <f aca="true" t="shared" si="17" ref="E131:E157">VLOOKUP($D41,$A$5:$Q$33,5,0)</f>
        <v>EE</v>
      </c>
      <c r="F131" s="41">
        <f aca="true" t="shared" si="18" ref="F131:F157">VLOOKUP($D41,$A$5:$Q$33,6,0)</f>
        <v>0.0328942966840519</v>
      </c>
    </row>
    <row r="132" spans="4:6" ht="12.75">
      <c r="D132">
        <f aca="true" t="shared" si="19" ref="D132:D157">D131-1</f>
        <v>26</v>
      </c>
      <c r="E132" s="13" t="str">
        <f t="shared" si="17"/>
        <v>RO</v>
      </c>
      <c r="F132" s="41">
        <f t="shared" si="18"/>
        <v>0.0341929772039845</v>
      </c>
    </row>
    <row r="133" spans="4:6" ht="12.75">
      <c r="D133">
        <f t="shared" si="19"/>
        <v>25</v>
      </c>
      <c r="E133" s="13" t="str">
        <f t="shared" si="17"/>
        <v>IT</v>
      </c>
      <c r="F133" s="41">
        <f t="shared" si="18"/>
        <v>0.0367533373064995</v>
      </c>
    </row>
    <row r="134" spans="4:6" ht="12.75">
      <c r="D134">
        <f t="shared" si="19"/>
        <v>24</v>
      </c>
      <c r="E134" s="13" t="str">
        <f t="shared" si="17"/>
        <v>LU</v>
      </c>
      <c r="F134" s="41">
        <f t="shared" si="18"/>
        <v>0.0454338684546259</v>
      </c>
    </row>
    <row r="135" spans="4:6" ht="12.75">
      <c r="D135">
        <f t="shared" si="19"/>
        <v>23</v>
      </c>
      <c r="E135" s="13" t="str">
        <f t="shared" si="17"/>
        <v>CY</v>
      </c>
      <c r="F135" s="41">
        <f t="shared" si="18"/>
        <v>0.0460258757638655</v>
      </c>
    </row>
    <row r="136" spans="4:6" ht="12.75">
      <c r="D136">
        <f t="shared" si="19"/>
        <v>22</v>
      </c>
      <c r="E136" s="13" t="str">
        <f t="shared" si="17"/>
        <v>BG</v>
      </c>
      <c r="F136" s="41">
        <f t="shared" si="18"/>
        <v>0.0534653230624499</v>
      </c>
    </row>
    <row r="137" spans="4:6" ht="12.75">
      <c r="D137">
        <f t="shared" si="19"/>
        <v>21</v>
      </c>
      <c r="E137" s="13" t="str">
        <f t="shared" si="17"/>
        <v>LV</v>
      </c>
      <c r="F137" s="41">
        <f t="shared" si="18"/>
        <v>0.0538360115931168</v>
      </c>
    </row>
    <row r="138" spans="4:6" ht="12.75">
      <c r="D138">
        <f t="shared" si="19"/>
        <v>20</v>
      </c>
      <c r="E138" s="13" t="str">
        <f t="shared" si="17"/>
        <v>LT</v>
      </c>
      <c r="F138" s="41">
        <f t="shared" si="18"/>
        <v>0.0811998109484616</v>
      </c>
    </row>
    <row r="139" spans="4:6" ht="12.75">
      <c r="D139">
        <f t="shared" si="19"/>
        <v>19</v>
      </c>
      <c r="E139" s="13" t="str">
        <f t="shared" si="17"/>
        <v>SI</v>
      </c>
      <c r="F139" s="41">
        <f t="shared" si="18"/>
        <v>0.0856116239491159</v>
      </c>
    </row>
    <row r="140" spans="4:6" ht="12.75">
      <c r="D140">
        <f t="shared" si="19"/>
        <v>18</v>
      </c>
      <c r="E140" s="13" t="str">
        <f t="shared" si="17"/>
        <v>HU</v>
      </c>
      <c r="F140" s="41">
        <f t="shared" si="18"/>
        <v>0.0876546478858431</v>
      </c>
    </row>
    <row r="141" spans="4:6" ht="12.75">
      <c r="D141">
        <f t="shared" si="19"/>
        <v>17</v>
      </c>
      <c r="E141" s="13" t="str">
        <f t="shared" si="17"/>
        <v>PL</v>
      </c>
      <c r="F141" s="41">
        <f t="shared" si="18"/>
        <v>0.0880281039688291</v>
      </c>
    </row>
    <row r="142" spans="4:6" ht="12.75">
      <c r="D142">
        <f t="shared" si="19"/>
        <v>16</v>
      </c>
      <c r="E142" s="13" t="str">
        <f t="shared" si="17"/>
        <v>ES</v>
      </c>
      <c r="F142" s="41">
        <f t="shared" si="18"/>
        <v>0.103504932765397</v>
      </c>
    </row>
    <row r="143" spans="4:6" ht="12.75">
      <c r="D143">
        <f t="shared" si="19"/>
        <v>15</v>
      </c>
      <c r="E143" s="13" t="str">
        <f t="shared" si="17"/>
        <v>SK</v>
      </c>
      <c r="F143" s="41">
        <f t="shared" si="18"/>
        <v>0.108976121264886</v>
      </c>
    </row>
    <row r="144" spans="4:6" ht="12.75">
      <c r="D144">
        <f t="shared" si="19"/>
        <v>14</v>
      </c>
      <c r="E144" s="13" t="str">
        <f t="shared" si="17"/>
        <v>FI</v>
      </c>
      <c r="F144" s="41">
        <f t="shared" si="18"/>
        <v>0.11491364270628</v>
      </c>
    </row>
    <row r="145" spans="4:6" ht="12.75">
      <c r="D145">
        <f t="shared" si="19"/>
        <v>13</v>
      </c>
      <c r="E145" s="13" t="str">
        <f t="shared" si="17"/>
        <v>CZ</v>
      </c>
      <c r="F145" s="41">
        <f t="shared" si="18"/>
        <v>0.121033223874969</v>
      </c>
    </row>
    <row r="146" spans="4:6" ht="12.75">
      <c r="D146">
        <f t="shared" si="19"/>
        <v>12</v>
      </c>
      <c r="E146" s="13" t="str">
        <f t="shared" si="17"/>
        <v>PT</v>
      </c>
      <c r="F146" s="41">
        <f t="shared" si="18"/>
        <v>0.126893511183082</v>
      </c>
    </row>
    <row r="147" spans="4:6" ht="12.75">
      <c r="D147">
        <f t="shared" si="19"/>
        <v>11</v>
      </c>
      <c r="E147" s="13" t="str">
        <f t="shared" si="17"/>
        <v>MT</v>
      </c>
      <c r="F147" s="41">
        <f t="shared" si="18"/>
        <v>0.133534650675402</v>
      </c>
    </row>
    <row r="148" spans="4:6" ht="12.75">
      <c r="D148">
        <f t="shared" si="19"/>
        <v>10</v>
      </c>
      <c r="E148" s="13" t="str">
        <f t="shared" si="17"/>
        <v>AT</v>
      </c>
      <c r="F148" s="41">
        <f t="shared" si="18"/>
        <v>0.162812409568326</v>
      </c>
    </row>
    <row r="149" spans="4:6" ht="12.75">
      <c r="D149">
        <f t="shared" si="19"/>
        <v>9</v>
      </c>
      <c r="E149" s="13" t="str">
        <f t="shared" si="17"/>
        <v>EU-27</v>
      </c>
      <c r="F149" s="41">
        <f t="shared" si="18"/>
        <v>0.190030546466301</v>
      </c>
    </row>
    <row r="150" spans="4:6" ht="12.75">
      <c r="D150">
        <f t="shared" si="19"/>
        <v>8</v>
      </c>
      <c r="E150" s="13" t="str">
        <f t="shared" si="17"/>
        <v>BE</v>
      </c>
      <c r="F150" s="41">
        <f t="shared" si="18"/>
        <v>0.197136578119741</v>
      </c>
    </row>
    <row r="151" spans="4:6" ht="12.75">
      <c r="D151">
        <f t="shared" si="19"/>
        <v>7</v>
      </c>
      <c r="E151" s="13" t="str">
        <f t="shared" si="17"/>
        <v>FR</v>
      </c>
      <c r="F151" s="41">
        <f t="shared" si="18"/>
        <v>0.204489741448727</v>
      </c>
    </row>
    <row r="152" spans="4:6" ht="12.75">
      <c r="D152">
        <f t="shared" si="19"/>
        <v>6</v>
      </c>
      <c r="E152" s="13" t="str">
        <f t="shared" si="17"/>
        <v>IE</v>
      </c>
      <c r="F152" s="41">
        <f t="shared" si="18"/>
        <v>0.209611155875463</v>
      </c>
    </row>
    <row r="153" spans="4:6" ht="12.75">
      <c r="D153">
        <f t="shared" si="19"/>
        <v>5</v>
      </c>
      <c r="E153" s="13" t="str">
        <f t="shared" si="17"/>
        <v>DK</v>
      </c>
      <c r="F153" s="41">
        <f t="shared" si="18"/>
        <v>0.23479841818338</v>
      </c>
    </row>
    <row r="154" spans="4:6" ht="12.75">
      <c r="D154">
        <f t="shared" si="19"/>
        <v>4</v>
      </c>
      <c r="E154" s="13" t="str">
        <f t="shared" si="17"/>
        <v>UK</v>
      </c>
      <c r="F154" s="41">
        <f t="shared" si="18"/>
        <v>0.261426989422796</v>
      </c>
    </row>
    <row r="155" spans="4:6" ht="12.75">
      <c r="D155">
        <f t="shared" si="19"/>
        <v>3</v>
      </c>
      <c r="E155" s="13" t="str">
        <f t="shared" si="17"/>
        <v>DE</v>
      </c>
      <c r="F155" s="41">
        <f t="shared" si="18"/>
        <v>0.282635421120282</v>
      </c>
    </row>
    <row r="156" spans="4:6" ht="12.75">
      <c r="D156">
        <f t="shared" si="19"/>
        <v>2</v>
      </c>
      <c r="E156" s="13" t="str">
        <f t="shared" si="17"/>
        <v>SE</v>
      </c>
      <c r="F156" s="41">
        <f t="shared" si="18"/>
        <v>0.285997945390761</v>
      </c>
    </row>
    <row r="157" spans="4:6" ht="12.75">
      <c r="D157">
        <f t="shared" si="19"/>
        <v>1</v>
      </c>
      <c r="E157" s="14" t="str">
        <f t="shared" si="17"/>
        <v>NL</v>
      </c>
      <c r="F157" s="42">
        <f t="shared" si="18"/>
        <v>0.327820226453851</v>
      </c>
    </row>
  </sheetData>
  <mergeCells count="10">
    <mergeCell ref="Q3:Q4"/>
    <mergeCell ref="F3:F4"/>
    <mergeCell ref="M3:M4"/>
    <mergeCell ref="P3:P4"/>
    <mergeCell ref="W38:W39"/>
    <mergeCell ref="F38:F39"/>
    <mergeCell ref="M38:M39"/>
    <mergeCell ref="P38:P39"/>
    <mergeCell ref="Q38:Q39"/>
    <mergeCell ref="V38:V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T66"/>
  <sheetViews>
    <sheetView workbookViewId="0" topLeftCell="B1">
      <selection activeCell="M5" sqref="M5"/>
    </sheetView>
  </sheetViews>
  <sheetFormatPr defaultColWidth="9.140625" defaultRowHeight="12.75"/>
  <cols>
    <col min="1" max="1" width="0" style="0" hidden="1" customWidth="1"/>
    <col min="3" max="3" width="13.8515625" style="0" customWidth="1"/>
    <col min="4" max="9" width="12.57421875" style="0" hidden="1" customWidth="1"/>
    <col min="10" max="10" width="13.8515625" style="0" customWidth="1"/>
    <col min="11" max="12" width="12.57421875" style="0" hidden="1" customWidth="1"/>
    <col min="13" max="13" width="13.8515625" style="0" customWidth="1"/>
    <col min="14" max="14" width="12.57421875" style="0" customWidth="1"/>
    <col min="17" max="17" width="12.57421875" style="0" customWidth="1"/>
  </cols>
  <sheetData>
    <row r="1" spans="2:16" ht="12.75">
      <c r="B1" s="150" t="s">
        <v>10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3" spans="3:14" ht="12.75" customHeight="1">
      <c r="C3" s="145" t="s">
        <v>73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45" t="s">
        <v>74</v>
      </c>
      <c r="K3" s="1" t="s">
        <v>69</v>
      </c>
      <c r="L3" s="1" t="s">
        <v>70</v>
      </c>
      <c r="M3" s="145" t="s">
        <v>75</v>
      </c>
      <c r="N3" s="147" t="s">
        <v>0</v>
      </c>
    </row>
    <row r="4" spans="3:14" ht="34.5" customHeight="1">
      <c r="C4" s="146"/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146"/>
      <c r="K4" s="3" t="s">
        <v>71</v>
      </c>
      <c r="L4" s="3" t="s">
        <v>72</v>
      </c>
      <c r="M4" s="146"/>
      <c r="N4" s="148"/>
    </row>
    <row r="5" spans="2:19" ht="12.75" customHeight="1">
      <c r="B5" s="4" t="s">
        <v>17</v>
      </c>
      <c r="C5" s="18">
        <f>'[2]B.1.2 Expend share'!E6</f>
        <v>11.8495618859329</v>
      </c>
      <c r="D5" s="15">
        <f>'[2]B.1.2 Expend share'!H6</f>
        <v>11.0537517051024</v>
      </c>
      <c r="E5" s="15">
        <f>'[2]B.1.2 Expend share'!J6</f>
        <v>0.124414564593558</v>
      </c>
      <c r="F5" s="15">
        <f>'[2]B.1.2 Expend share'!L6</f>
        <v>6.80601579262629</v>
      </c>
      <c r="G5" s="15">
        <f>'[2]B.1.2 Expend share'!N6</f>
        <v>4.55369472122903</v>
      </c>
      <c r="H5" s="15">
        <f>'[2]B.1.2 Expend share'!P6</f>
        <v>3.7873624451703</v>
      </c>
      <c r="I5" s="15">
        <f>'[2]B.1.2 Expend share'!R6</f>
        <v>2.03455917486386</v>
      </c>
      <c r="J5" s="18">
        <f>'[2]B.1.2 Expend share'!T6</f>
        <v>28.3597984035855</v>
      </c>
      <c r="K5" s="15">
        <f>'[2]B.1.2 Expend share'!W6</f>
        <v>54.7911464634594</v>
      </c>
      <c r="L5" s="15">
        <f>'[2]B.1.2 Expend share'!Y6</f>
        <v>4.99949324702242</v>
      </c>
      <c r="M5" s="18">
        <f>'[2]B.1.2 Expend share'!AA6</f>
        <v>59.7906397104815</v>
      </c>
      <c r="N5" s="12">
        <f>'[2]B.1.2 Expend share'!AD6</f>
        <v>100</v>
      </c>
      <c r="R5" s="4" t="s">
        <v>1</v>
      </c>
      <c r="S5" s="18" t="s">
        <v>60</v>
      </c>
    </row>
    <row r="6" spans="2:19" ht="12.75" customHeight="1">
      <c r="B6" s="5" t="s">
        <v>18</v>
      </c>
      <c r="C6" s="19">
        <f>'[2]B.1.2 Expend share'!E9</f>
        <v>5.93993831379278</v>
      </c>
      <c r="D6" s="16">
        <f>'[2]B.1.2 Expend share'!H9</f>
        <v>4.75007358560399</v>
      </c>
      <c r="E6" s="16" t="str">
        <f>'[2]B.1.2 Expend share'!J9</f>
        <v>-</v>
      </c>
      <c r="F6" s="16">
        <f>'[2]B.1.2 Expend share'!L9</f>
        <v>13.7003708201852</v>
      </c>
      <c r="G6" s="16">
        <f>'[2]B.1.2 Expend share'!N9</f>
        <v>3.70949024284073</v>
      </c>
      <c r="H6" s="16">
        <f>'[2]B.1.2 Expend share'!P9</f>
        <v>10.3550788768621</v>
      </c>
      <c r="I6" s="16">
        <f>'[2]B.1.2 Expend share'!R9</f>
        <v>0.117469379558593</v>
      </c>
      <c r="J6" s="19">
        <f>'[2]B.1.2 Expend share'!T9</f>
        <v>32.6324829050507</v>
      </c>
      <c r="K6" s="16">
        <f>'[2]B.1.2 Expend share'!W9</f>
        <v>39.0487917671321</v>
      </c>
      <c r="L6" s="16">
        <f>'[2]B.1.2 Expend share'!Y9</f>
        <v>22.3787870140245</v>
      </c>
      <c r="M6" s="19">
        <f>'[2]B.1.2 Expend share'!AA9</f>
        <v>61.4275787811566</v>
      </c>
      <c r="N6" s="13">
        <f>'[2]B.1.2 Expend share'!AD9</f>
        <v>100</v>
      </c>
      <c r="R6" s="5" t="s">
        <v>19</v>
      </c>
      <c r="S6" s="19">
        <v>55.6178663490693</v>
      </c>
    </row>
    <row r="7" spans="2:19" ht="12.75">
      <c r="B7" s="5" t="s">
        <v>19</v>
      </c>
      <c r="C7" s="19">
        <f>'[2]B.1.2 Expend share'!E10</f>
        <v>11.3356020228376</v>
      </c>
      <c r="D7" s="16">
        <f>'[2]B.1.2 Expend share'!H10</f>
        <v>7.4403818270226</v>
      </c>
      <c r="E7" s="16" t="str">
        <f>'[2]B.1.2 Expend share'!J10</f>
        <v>-</v>
      </c>
      <c r="F7" s="16">
        <f>'[2]B.1.2 Expend share'!L10</f>
        <v>9.1952139482985</v>
      </c>
      <c r="G7" s="16">
        <f>'[2]B.1.2 Expend share'!N10</f>
        <v>1.22325711931547</v>
      </c>
      <c r="H7" s="16">
        <f>'[2]B.1.2 Expend share'!P10</f>
        <v>36.7037825481918</v>
      </c>
      <c r="I7" s="16">
        <f>'[2]B.1.2 Expend share'!R10</f>
        <v>1.05523090624088</v>
      </c>
      <c r="J7" s="19">
        <f>'[2]B.1.2 Expend share'!T10</f>
        <v>55.6178663490693</v>
      </c>
      <c r="K7" s="16">
        <f>'[2]B.1.2 Expend share'!W10</f>
        <v>33.0465316280931</v>
      </c>
      <c r="L7" s="16" t="str">
        <f>'[2]B.1.2 Expend share'!Y10</f>
        <v>-</v>
      </c>
      <c r="M7" s="19">
        <f>'[2]B.1.2 Expend share'!AA10</f>
        <v>33.0465316280931</v>
      </c>
      <c r="N7" s="13">
        <f>'[2]B.1.2 Expend share'!AD10</f>
        <v>100</v>
      </c>
      <c r="R7" s="5" t="s">
        <v>35</v>
      </c>
      <c r="S7" s="19">
        <v>51.7336438624243</v>
      </c>
    </row>
    <row r="8" spans="2:19" ht="12.75">
      <c r="B8" s="5" t="s">
        <v>20</v>
      </c>
      <c r="C8" s="19">
        <f>'[2]B.1.2 Expend share'!E11</f>
        <v>28.6528453817955</v>
      </c>
      <c r="D8" s="16">
        <f>'[2]B.1.2 Expend share'!H11</f>
        <v>1.73993377432019</v>
      </c>
      <c r="E8" s="16" t="str">
        <f>'[2]B.1.2 Expend share'!J11</f>
        <v>-</v>
      </c>
      <c r="F8" s="16">
        <f>'[2]B.1.2 Expend share'!L11</f>
        <v>3.13453115577539</v>
      </c>
      <c r="G8" s="16">
        <f>'[2]B.1.2 Expend share'!N11</f>
        <v>16.2375486731281</v>
      </c>
      <c r="H8" s="16">
        <f>'[2]B.1.2 Expend share'!P11</f>
        <v>2.98820293712731</v>
      </c>
      <c r="I8" s="16">
        <f>'[2]B.1.2 Expend share'!R11</f>
        <v>0.623508890616865</v>
      </c>
      <c r="J8" s="19">
        <f>'[2]B.1.2 Expend share'!T11</f>
        <v>24.7237254309678</v>
      </c>
      <c r="K8" s="16">
        <f>'[2]B.1.2 Expend share'!W11</f>
        <v>46.6234291872366</v>
      </c>
      <c r="L8" s="16" t="str">
        <f>'[2]B.1.2 Expend share'!Y11</f>
        <v>-</v>
      </c>
      <c r="M8" s="19">
        <f>'[2]B.1.2 Expend share'!AA11</f>
        <v>46.6234291872366</v>
      </c>
      <c r="N8" s="13">
        <f>'[2]B.1.2 Expend share'!AD11</f>
        <v>100</v>
      </c>
      <c r="R8" s="5" t="s">
        <v>41</v>
      </c>
      <c r="S8" s="19">
        <v>46.6956740721001</v>
      </c>
    </row>
    <row r="9" spans="2:19" ht="12.75">
      <c r="B9" s="5" t="s">
        <v>21</v>
      </c>
      <c r="C9" s="19">
        <f>'[2]B.1.2 Expend share'!E12</f>
        <v>9.66547374627572</v>
      </c>
      <c r="D9" s="16">
        <f>'[2]B.1.2 Expend share'!H12</f>
        <v>9.55743462314048</v>
      </c>
      <c r="E9" s="16" t="str">
        <f>'[2]B.1.2 Expend share'!J12</f>
        <v>:</v>
      </c>
      <c r="F9" s="16">
        <f>'[2]B.1.2 Expend share'!L12</f>
        <v>5.56598775905532</v>
      </c>
      <c r="G9" s="16">
        <f>'[2]B.1.2 Expend share'!N12</f>
        <v>25.1593738722151</v>
      </c>
      <c r="H9" s="16" t="str">
        <f>'[2]B.1.2 Expend share'!P12</f>
        <v>-</v>
      </c>
      <c r="I9" s="16" t="str">
        <f>'[2]B.1.2 Expend share'!R12</f>
        <v>-</v>
      </c>
      <c r="J9" s="19">
        <f>'[2]B.1.2 Expend share'!T12</f>
        <v>40.2827962544111</v>
      </c>
      <c r="K9" s="16">
        <f>'[2]B.1.2 Expend share'!W12</f>
        <v>30.1116408717165</v>
      </c>
      <c r="L9" s="16">
        <f>'[2]B.1.2 Expend share'!Y12</f>
        <v>19.9400891275967</v>
      </c>
      <c r="M9" s="19">
        <f>'[2]B.1.2 Expend share'!AA12</f>
        <v>50.0517299993132</v>
      </c>
      <c r="N9" s="13">
        <f>'[2]B.1.2 Expend share'!AD12</f>
        <v>100</v>
      </c>
      <c r="R9" s="5" t="s">
        <v>21</v>
      </c>
      <c r="S9" s="19">
        <v>40.2827962544111</v>
      </c>
    </row>
    <row r="10" spans="2:19" ht="12.75">
      <c r="B10" s="5" t="s">
        <v>22</v>
      </c>
      <c r="C10" s="19">
        <f>'[2]B.1.2 Expend share'!E13</f>
        <v>14.8128767434816</v>
      </c>
      <c r="D10" s="16">
        <f>'[2]B.1.2 Expend share'!H13</f>
        <v>15.1778407854162</v>
      </c>
      <c r="E10" s="16">
        <f>'[2]B.1.2 Expend share'!J13</f>
        <v>0.0109365376636951</v>
      </c>
      <c r="F10" s="16">
        <f>'[2]B.1.2 Expend share'!L13</f>
        <v>3.96744856013905</v>
      </c>
      <c r="G10" s="16">
        <f>'[2]B.1.2 Expend share'!N13</f>
        <v>1.69897049537721</v>
      </c>
      <c r="H10" s="16">
        <f>'[2]B.1.2 Expend share'!P13</f>
        <v>3.34402863130383</v>
      </c>
      <c r="I10" s="16">
        <f>'[2]B.1.2 Expend share'!R13</f>
        <v>3.50684374630651</v>
      </c>
      <c r="J10" s="19">
        <f>'[2]B.1.2 Expend share'!T13</f>
        <v>27.7060687562065</v>
      </c>
      <c r="K10" s="16">
        <f>'[2]B.1.2 Expend share'!W13</f>
        <v>54.6149733226347</v>
      </c>
      <c r="L10" s="16">
        <f>'[2]B.1.2 Expend share'!Y13</f>
        <v>2.86608117767728</v>
      </c>
      <c r="M10" s="19">
        <f>'[2]B.1.2 Expend share'!AA13</f>
        <v>57.481054500312</v>
      </c>
      <c r="N10" s="13">
        <f>'[2]B.1.2 Expend share'!AD13</f>
        <v>100</v>
      </c>
      <c r="R10" s="5" t="s">
        <v>30</v>
      </c>
      <c r="S10" s="19">
        <v>37.2484975856388</v>
      </c>
    </row>
    <row r="11" spans="2:19" ht="12.75">
      <c r="B11" s="5" t="s">
        <v>23</v>
      </c>
      <c r="C11" s="19">
        <f>'[2]B.1.2 Expend share'!E14</f>
        <v>12.0243575673907</v>
      </c>
      <c r="D11" s="16">
        <f>'[2]B.1.2 Expend share'!H14</f>
        <v>11.1128608602824</v>
      </c>
      <c r="E11" s="16" t="str">
        <f>'[2]B.1.2 Expend share'!J14</f>
        <v>-</v>
      </c>
      <c r="F11" s="16">
        <f>'[2]B.1.2 Expend share'!L14</f>
        <v>0.239097637231535</v>
      </c>
      <c r="G11" s="16">
        <f>'[2]B.1.2 Expend share'!N14</f>
        <v>0.0546662873472651</v>
      </c>
      <c r="H11" s="16" t="str">
        <f>'[2]B.1.2 Expend share'!P14</f>
        <v>-</v>
      </c>
      <c r="I11" s="16">
        <f>'[2]B.1.2 Expend share'!R14</f>
        <v>1.38970336250809</v>
      </c>
      <c r="J11" s="19">
        <f>'[2]B.1.2 Expend share'!T14</f>
        <v>12.7963281473693</v>
      </c>
      <c r="K11" s="16">
        <f>'[2]B.1.2 Expend share'!W14</f>
        <v>75.17931428524</v>
      </c>
      <c r="L11" s="16" t="str">
        <f>'[2]B.1.2 Expend share'!Y14</f>
        <v>-</v>
      </c>
      <c r="M11" s="19">
        <f>'[2]B.1.2 Expend share'!AA14</f>
        <v>75.17931428524</v>
      </c>
      <c r="N11" s="13">
        <f>'[2]B.1.2 Expend share'!AD14</f>
        <v>100</v>
      </c>
      <c r="R11" s="5" t="s">
        <v>31</v>
      </c>
      <c r="S11" s="19">
        <v>36.7830133652987</v>
      </c>
    </row>
    <row r="12" spans="2:19" ht="12.75">
      <c r="B12" s="5" t="s">
        <v>24</v>
      </c>
      <c r="C12" s="19">
        <f>'[2]B.1.2 Expend share'!E15</f>
        <v>10.1014212814831</v>
      </c>
      <c r="D12" s="16">
        <f>'[2]B.1.2 Expend share'!H15</f>
        <v>12.58445176249</v>
      </c>
      <c r="E12" s="16" t="str">
        <f>'[2]B.1.2 Expend share'!J15</f>
        <v>-</v>
      </c>
      <c r="F12" s="16">
        <f>'[2]B.1.2 Expend share'!L15</f>
        <v>1.97447698173139</v>
      </c>
      <c r="G12" s="16">
        <f>'[2]B.1.2 Expend share'!N15</f>
        <v>0.477146416150048</v>
      </c>
      <c r="H12" s="16">
        <f>'[2]B.1.2 Expend share'!P15</f>
        <v>11.0062910868755</v>
      </c>
      <c r="I12" s="16" t="str">
        <f>'[2]B.1.2 Expend share'!R15</f>
        <v>-</v>
      </c>
      <c r="J12" s="19">
        <f>'[2]B.1.2 Expend share'!T15</f>
        <v>26.042366247247</v>
      </c>
      <c r="K12" s="16">
        <f>'[2]B.1.2 Expend share'!W15</f>
        <v>60.7374209634346</v>
      </c>
      <c r="L12" s="16">
        <f>'[2]B.1.2 Expend share'!Y15</f>
        <v>3.1187915078352</v>
      </c>
      <c r="M12" s="19">
        <f>'[2]B.1.2 Expend share'!AA15</f>
        <v>63.8562124712698</v>
      </c>
      <c r="N12" s="13">
        <f>'[2]B.1.2 Expend share'!AD15</f>
        <v>100</v>
      </c>
      <c r="R12" s="5" t="s">
        <v>18</v>
      </c>
      <c r="S12" s="19">
        <v>32.6324829050507</v>
      </c>
    </row>
    <row r="13" spans="2:19" ht="12.75">
      <c r="B13" s="5" t="s">
        <v>25</v>
      </c>
      <c r="C13" s="19">
        <f>'[2]B.1.2 Expend share'!E16</f>
        <v>1.84072168280882</v>
      </c>
      <c r="D13" s="16">
        <f>'[2]B.1.2 Expend share'!H16</f>
        <v>14.3020224827622</v>
      </c>
      <c r="E13" s="16" t="str">
        <f>'[2]B.1.2 Expend share'!J16</f>
        <v>-</v>
      </c>
      <c r="F13" s="16">
        <f>'[2]B.1.2 Expend share'!L16</f>
        <v>5.84062946480915</v>
      </c>
      <c r="G13" s="16">
        <f>'[2]B.1.2 Expend share'!N16</f>
        <v>0.0136303893294447</v>
      </c>
      <c r="H13" s="16">
        <f>'[2]B.1.2 Expend share'!P16</f>
        <v>1.42941319839476</v>
      </c>
      <c r="I13" s="16">
        <f>'[2]B.1.2 Expend share'!R16</f>
        <v>1.29640486828589</v>
      </c>
      <c r="J13" s="19">
        <f>'[2]B.1.2 Expend share'!T16</f>
        <v>22.8821004035815</v>
      </c>
      <c r="K13" s="16">
        <f>'[2]B.1.2 Expend share'!W16</f>
        <v>75.2771779136097</v>
      </c>
      <c r="L13" s="16" t="str">
        <f>'[2]B.1.2 Expend share'!Y16</f>
        <v>-</v>
      </c>
      <c r="M13" s="19">
        <f>'[2]B.1.2 Expend share'!AA16</f>
        <v>75.2771779136097</v>
      </c>
      <c r="N13" s="13">
        <f>'[2]B.1.2 Expend share'!AD16</f>
        <v>100</v>
      </c>
      <c r="R13" s="5" t="s">
        <v>40</v>
      </c>
      <c r="S13" s="19">
        <v>31.4336465282185</v>
      </c>
    </row>
    <row r="14" spans="2:20" ht="12.75">
      <c r="B14" s="5" t="s">
        <v>26</v>
      </c>
      <c r="C14" s="19">
        <f>'[2]B.1.2 Expend share'!E17</f>
        <v>4.11196767825156</v>
      </c>
      <c r="D14" s="16">
        <f>'[2]B.1.2 Expend share'!H17</f>
        <v>5.89848752514154</v>
      </c>
      <c r="E14" s="16">
        <f>'[2]B.1.2 Expend share'!J17</f>
        <v>0.339640860177137</v>
      </c>
      <c r="F14" s="16">
        <f>'[2]B.1.2 Expend share'!L17</f>
        <v>7.47711552818295</v>
      </c>
      <c r="G14" s="16">
        <f>'[2]B.1.2 Expend share'!N17</f>
        <v>0.96991117368396</v>
      </c>
      <c r="H14" s="16">
        <f>'[2]B.1.2 Expend share'!P17</f>
        <v>2.59631526687558</v>
      </c>
      <c r="I14" s="16">
        <f>'[2]B.1.2 Expend share'!R17</f>
        <v>3.71294840940371</v>
      </c>
      <c r="J14" s="19">
        <f>'[2]B.1.2 Expend share'!T17</f>
        <v>20.9944187634649</v>
      </c>
      <c r="K14" s="16">
        <f>'[2]B.1.2 Expend share'!W17</f>
        <v>73.0133917661126</v>
      </c>
      <c r="L14" s="16">
        <f>'[2]B.1.2 Expend share'!Y17</f>
        <v>1.880221792171</v>
      </c>
      <c r="M14" s="19">
        <f>'[2]B.1.2 Expend share'!AA17</f>
        <v>74.8936135582835</v>
      </c>
      <c r="N14" s="13">
        <f>'[2]B.1.2 Expend share'!AD17</f>
        <v>100</v>
      </c>
      <c r="R14" s="5" t="s">
        <v>32</v>
      </c>
      <c r="S14" s="19">
        <v>31.2835321984418</v>
      </c>
      <c r="T14" s="11"/>
    </row>
    <row r="15" spans="2:19" ht="12.75">
      <c r="B15" s="5" t="s">
        <v>27</v>
      </c>
      <c r="C15" s="19">
        <f>'[2]B.1.2 Expend share'!E18</f>
        <v>10.3436555891493</v>
      </c>
      <c r="D15" s="16">
        <f>'[2]B.1.2 Expend share'!H18</f>
        <v>12.8616215732474</v>
      </c>
      <c r="E15" s="16" t="str">
        <f>'[2]B.1.2 Expend share'!J18</f>
        <v>-</v>
      </c>
      <c r="F15" s="16">
        <f>'[2]B.1.2 Expend share'!L18</f>
        <v>5.09478211769973</v>
      </c>
      <c r="G15" s="16">
        <f>'[2]B.1.2 Expend share'!N18</f>
        <v>3.47001705353638</v>
      </c>
      <c r="H15" s="16">
        <f>'[2]B.1.2 Expend share'!P18</f>
        <v>7.47741483301433</v>
      </c>
      <c r="I15" s="16">
        <f>'[2]B.1.2 Expend share'!R18</f>
        <v>1.58959260299688</v>
      </c>
      <c r="J15" s="19">
        <f>'[2]B.1.2 Expend share'!T18</f>
        <v>30.4934281804947</v>
      </c>
      <c r="K15" s="16">
        <f>'[2]B.1.2 Expend share'!W18</f>
        <v>57.9891066275706</v>
      </c>
      <c r="L15" s="16">
        <f>'[2]B.1.2 Expend share'!Y18</f>
        <v>1.17380960278547</v>
      </c>
      <c r="M15" s="19">
        <f>'[2]B.1.2 Expend share'!AA18</f>
        <v>59.162916230356</v>
      </c>
      <c r="N15" s="13">
        <f>'[2]B.1.2 Expend share'!AD18</f>
        <v>100</v>
      </c>
      <c r="R15" s="5" t="s">
        <v>33</v>
      </c>
      <c r="S15" s="19">
        <v>30.9519923586287</v>
      </c>
    </row>
    <row r="16" spans="2:19" ht="12.75">
      <c r="B16" s="5" t="s">
        <v>28</v>
      </c>
      <c r="C16" s="19">
        <f>'[2]B.1.2 Expend share'!E19</f>
        <v>3.05128371918729</v>
      </c>
      <c r="D16" s="16">
        <f>'[2]B.1.2 Expend share'!H19</f>
        <v>14.5944142373435</v>
      </c>
      <c r="E16" s="16">
        <f>'[2]B.1.2 Expend share'!J19</f>
        <v>0.221368564564859</v>
      </c>
      <c r="F16" s="16">
        <f>'[2]B.1.2 Expend share'!L19</f>
        <v>12.3568239119389</v>
      </c>
      <c r="G16" s="16" t="str">
        <f>'[2]B.1.2 Expend share'!N19</f>
        <v>-</v>
      </c>
      <c r="H16" s="16">
        <f>'[2]B.1.2 Expend share'!P19</f>
        <v>0.565398453318568</v>
      </c>
      <c r="I16" s="16">
        <f>'[2]B.1.2 Expend share'!R19</f>
        <v>1.99977349293696</v>
      </c>
      <c r="J16" s="19">
        <f>'[2]B.1.2 Expend share'!T19</f>
        <v>29.7377786601028</v>
      </c>
      <c r="K16" s="16">
        <f>'[2]B.1.2 Expend share'!W19</f>
        <v>59.5869332275122</v>
      </c>
      <c r="L16" s="16">
        <f>'[2]B.1.2 Expend share'!Y19</f>
        <v>7.62400439319766</v>
      </c>
      <c r="M16" s="19">
        <f>'[2]B.1.2 Expend share'!AA19</f>
        <v>67.2109376207099</v>
      </c>
      <c r="N16" s="13">
        <f>'[2]B.1.2 Expend share'!AD19</f>
        <v>100</v>
      </c>
      <c r="R16" s="5" t="s">
        <v>27</v>
      </c>
      <c r="S16" s="19">
        <v>30.4934281804947</v>
      </c>
    </row>
    <row r="17" spans="2:19" ht="12.75">
      <c r="B17" s="5" t="s">
        <v>45</v>
      </c>
      <c r="C17" s="19">
        <f>'[2]B.1.2 Expend share'!E20</f>
        <v>9.44187047824555</v>
      </c>
      <c r="D17" s="16">
        <f>'[2]B.1.2 Expend share'!H20</f>
        <v>4.01525646176229</v>
      </c>
      <c r="E17" s="16" t="str">
        <f>'[2]B.1.2 Expend share'!J20</f>
        <v>-</v>
      </c>
      <c r="F17" s="16">
        <f>'[2]B.1.2 Expend share'!L20</f>
        <v>7.05979546531043</v>
      </c>
      <c r="G17" s="16">
        <f>'[2]B.1.2 Expend share'!N20</f>
        <v>1.71421551042454</v>
      </c>
      <c r="H17" s="16" t="str">
        <f>'[2]B.1.2 Expend share'!P20</f>
        <v>-</v>
      </c>
      <c r="I17" s="16">
        <f>'[2]B.1.2 Expend share'!R20</f>
        <v>0.696747261061584</v>
      </c>
      <c r="J17" s="19">
        <f>'[2]B.1.2 Expend share'!T20</f>
        <v>13.4860146985588</v>
      </c>
      <c r="K17" s="16">
        <f>'[2]B.1.2 Expend share'!W20</f>
        <v>77.0721148231956</v>
      </c>
      <c r="L17" s="16" t="str">
        <f>'[2]B.1.2 Expend share'!Y20</f>
        <v>-</v>
      </c>
      <c r="M17" s="19">
        <f>'[2]B.1.2 Expend share'!AA20</f>
        <v>77.0721148231956</v>
      </c>
      <c r="N17" s="13">
        <f>'[2]B.1.2 Expend share'!AD20</f>
        <v>100</v>
      </c>
      <c r="R17" s="5" t="s">
        <v>28</v>
      </c>
      <c r="S17" s="19">
        <v>29.7377786601028</v>
      </c>
    </row>
    <row r="18" spans="2:19" ht="12.75">
      <c r="B18" s="5" t="s">
        <v>29</v>
      </c>
      <c r="C18" s="19">
        <f>'[2]B.1.2 Expend share'!E21</f>
        <v>11.2378751658711</v>
      </c>
      <c r="D18" s="16">
        <f>'[2]B.1.2 Expend share'!H21</f>
        <v>5.91572036236617</v>
      </c>
      <c r="E18" s="16" t="str">
        <f>'[2]B.1.2 Expend share'!J21</f>
        <v>-</v>
      </c>
      <c r="F18" s="16">
        <f>'[2]B.1.2 Expend share'!L21</f>
        <v>5.36000594394687</v>
      </c>
      <c r="G18" s="16">
        <f>'[2]B.1.2 Expend share'!N21</f>
        <v>0.0852314737661446</v>
      </c>
      <c r="H18" s="16">
        <f>'[2]B.1.2 Expend share'!P21</f>
        <v>3.83065817039186</v>
      </c>
      <c r="I18" s="16">
        <f>'[2]B.1.2 Expend share'!R21</f>
        <v>1.14375201383179</v>
      </c>
      <c r="J18" s="19">
        <f>'[2]B.1.2 Expend share'!T21</f>
        <v>16.3353679643029</v>
      </c>
      <c r="K18" s="16">
        <f>'[2]B.1.2 Expend share'!W21</f>
        <v>72.4267568698257</v>
      </c>
      <c r="L18" s="16" t="str">
        <f>'[2]B.1.2 Expend share'!Y21</f>
        <v>-</v>
      </c>
      <c r="M18" s="19">
        <f>'[2]B.1.2 Expend share'!AA21</f>
        <v>72.4267568698257</v>
      </c>
      <c r="N18" s="13">
        <f>'[2]B.1.2 Expend share'!AD21</f>
        <v>100</v>
      </c>
      <c r="R18" s="5" t="s">
        <v>52</v>
      </c>
      <c r="S18" s="19">
        <v>28.3597984035855</v>
      </c>
    </row>
    <row r="19" spans="2:19" ht="12.75">
      <c r="B19" s="5" t="s">
        <v>30</v>
      </c>
      <c r="C19" s="19">
        <f>'[2]B.1.2 Expend share'!E22</f>
        <v>21.655252554105</v>
      </c>
      <c r="D19" s="16">
        <f>'[2]B.1.2 Expend share'!H22</f>
        <v>11.313334785077</v>
      </c>
      <c r="E19" s="16">
        <f>'[2]B.1.2 Expend share'!J22</f>
        <v>0.30027060332085</v>
      </c>
      <c r="F19" s="16">
        <f>'[2]B.1.2 Expend share'!L22</f>
        <v>19.5153106227316</v>
      </c>
      <c r="G19" s="16">
        <f>'[2]B.1.2 Expend share'!N22</f>
        <v>1.54848391647848</v>
      </c>
      <c r="H19" s="16">
        <f>'[2]B.1.2 Expend share'!P22</f>
        <v>4.06069279832415</v>
      </c>
      <c r="I19" s="16">
        <f>'[2]B.1.2 Expend share'!R22</f>
        <v>0.510404859706662</v>
      </c>
      <c r="J19" s="19">
        <f>'[2]B.1.2 Expend share'!T22</f>
        <v>37.2484975856388</v>
      </c>
      <c r="K19" s="16">
        <f>'[2]B.1.2 Expend share'!W22</f>
        <v>41.0962498602563</v>
      </c>
      <c r="L19" s="16" t="str">
        <f>'[2]B.1.2 Expend share'!Y22</f>
        <v>-</v>
      </c>
      <c r="M19" s="19">
        <f>'[2]B.1.2 Expend share'!AA22</f>
        <v>41.0962498602563</v>
      </c>
      <c r="N19" s="13">
        <f>'[2]B.1.2 Expend share'!AD22</f>
        <v>100</v>
      </c>
      <c r="R19" s="5" t="s">
        <v>34</v>
      </c>
      <c r="S19" s="19">
        <v>28.0530045646987</v>
      </c>
    </row>
    <row r="20" spans="2:19" ht="12.75">
      <c r="B20" s="5" t="s">
        <v>31</v>
      </c>
      <c r="C20" s="19">
        <f>'[2]B.1.2 Expend share'!E23</f>
        <v>5.03464869414516</v>
      </c>
      <c r="D20" s="16">
        <f>'[2]B.1.2 Expend share'!H23</f>
        <v>4.39523119949569</v>
      </c>
      <c r="E20" s="16" t="str">
        <f>'[2]B.1.2 Expend share'!J23</f>
        <v>-</v>
      </c>
      <c r="F20" s="16">
        <f>'[2]B.1.2 Expend share'!L23</f>
        <v>27.6096619108719</v>
      </c>
      <c r="G20" s="16">
        <f>'[2]B.1.2 Expend share'!N23</f>
        <v>0.983365510892982</v>
      </c>
      <c r="H20" s="16">
        <f>'[2]B.1.2 Expend share'!P23</f>
        <v>3.75732641574809</v>
      </c>
      <c r="I20" s="16">
        <f>'[2]B.1.2 Expend share'!R23</f>
        <v>0.0374283282900468</v>
      </c>
      <c r="J20" s="19">
        <f>'[2]B.1.2 Expend share'!T23</f>
        <v>36.7830133652987</v>
      </c>
      <c r="K20" s="16">
        <f>'[2]B.1.2 Expend share'!W23</f>
        <v>41.0376996966669</v>
      </c>
      <c r="L20" s="16">
        <f>'[2]B.1.2 Expend share'!Y23</f>
        <v>17.1446382438893</v>
      </c>
      <c r="M20" s="19">
        <f>'[2]B.1.2 Expend share'!AA23</f>
        <v>58.1823379405562</v>
      </c>
      <c r="N20" s="13">
        <f>'[2]B.1.2 Expend share'!AD23</f>
        <v>100</v>
      </c>
      <c r="R20" s="5" t="s">
        <v>22</v>
      </c>
      <c r="S20" s="19">
        <v>27.7060687562065</v>
      </c>
    </row>
    <row r="21" spans="2:19" ht="12.75">
      <c r="B21" s="5" t="s">
        <v>32</v>
      </c>
      <c r="C21" s="19">
        <f>'[2]B.1.2 Expend share'!E24</f>
        <v>13.1534228029924</v>
      </c>
      <c r="D21" s="16">
        <f>'[2]B.1.2 Expend share'!H24</f>
        <v>9.73006394896942</v>
      </c>
      <c r="E21" s="16" t="str">
        <f>'[2]B.1.2 Expend share'!J24</f>
        <v>-</v>
      </c>
      <c r="F21" s="16">
        <f>'[2]B.1.2 Expend share'!L24</f>
        <v>14.1414672375757</v>
      </c>
      <c r="G21" s="16" t="str">
        <f>'[2]B.1.2 Expend share'!N24</f>
        <v>-</v>
      </c>
      <c r="H21" s="16">
        <f>'[2]B.1.2 Expend share'!P24</f>
        <v>6.45058408367532</v>
      </c>
      <c r="I21" s="16">
        <f>'[2]B.1.2 Expend share'!R24</f>
        <v>0.961416928221336</v>
      </c>
      <c r="J21" s="19">
        <f>'[2]B.1.2 Expend share'!T24</f>
        <v>31.2835321984418</v>
      </c>
      <c r="K21" s="16">
        <f>'[2]B.1.2 Expend share'!W24</f>
        <v>55.5626734080656</v>
      </c>
      <c r="L21" s="16">
        <f>'[2]B.1.2 Expend share'!Y24</f>
        <v>0.000371590500098154</v>
      </c>
      <c r="M21" s="19">
        <f>'[2]B.1.2 Expend share'!AA24</f>
        <v>55.5630449985658</v>
      </c>
      <c r="N21" s="13">
        <f>'[2]B.1.2 Expend share'!AD24</f>
        <v>100</v>
      </c>
      <c r="R21" s="5" t="s">
        <v>36</v>
      </c>
      <c r="S21" s="19">
        <v>26.7466628662032</v>
      </c>
    </row>
    <row r="22" spans="2:19" ht="12.75">
      <c r="B22" s="5" t="s">
        <v>46</v>
      </c>
      <c r="C22" s="19">
        <f>'[2]B.1.2 Expend share'!E25</f>
        <v>26.1172074724474</v>
      </c>
      <c r="D22" s="16">
        <f>'[2]B.1.2 Expend share'!H25</f>
        <v>4.10039031990106</v>
      </c>
      <c r="E22" s="16" t="str">
        <f>'[2]B.1.2 Expend share'!J25</f>
        <v>-</v>
      </c>
      <c r="F22" s="16">
        <f>'[2]B.1.2 Expend share'!L25</f>
        <v>5.22316868786677</v>
      </c>
      <c r="G22" s="16" t="str">
        <f>'[2]B.1.2 Expend share'!N25</f>
        <v>-</v>
      </c>
      <c r="H22" s="16">
        <f>'[2]B.1.2 Expend share'!P25</f>
        <v>0.263961074653172</v>
      </c>
      <c r="I22" s="16">
        <f>'[2]B.1.2 Expend share'!R25</f>
        <v>0.352712784767923</v>
      </c>
      <c r="J22" s="19">
        <f>'[2]B.1.2 Expend share'!T25</f>
        <v>9.94023286718892</v>
      </c>
      <c r="K22" s="16">
        <f>'[2]B.1.2 Expend share'!W25</f>
        <v>63.9425596603636</v>
      </c>
      <c r="L22" s="16" t="str">
        <f>'[2]B.1.2 Expend share'!Y25</f>
        <v>-</v>
      </c>
      <c r="M22" s="19">
        <f>'[2]B.1.2 Expend share'!AA25</f>
        <v>63.9425596603636</v>
      </c>
      <c r="N22" s="13">
        <f>'[2]B.1.2 Expend share'!AD25</f>
        <v>100</v>
      </c>
      <c r="R22" s="5" t="s">
        <v>24</v>
      </c>
      <c r="S22" s="19">
        <v>26.042366247247</v>
      </c>
    </row>
    <row r="23" spans="2:19" ht="12.75">
      <c r="B23" s="5" t="s">
        <v>33</v>
      </c>
      <c r="C23" s="19">
        <f>'[2]B.1.2 Expend share'!E26</f>
        <v>14.2138776284768</v>
      </c>
      <c r="D23" s="16">
        <f>'[2]B.1.2 Expend share'!H26</f>
        <v>4.32581248326886</v>
      </c>
      <c r="E23" s="16" t="str">
        <f>'[2]B.1.2 Expend share'!J26</f>
        <v>-</v>
      </c>
      <c r="F23" s="16">
        <f>'[2]B.1.2 Expend share'!L26</f>
        <v>6.34027313958593</v>
      </c>
      <c r="G23" s="16">
        <f>'[2]B.1.2 Expend share'!N26</f>
        <v>20.2859067357739</v>
      </c>
      <c r="H23" s="16" t="str">
        <f>'[2]B.1.2 Expend share'!P26</f>
        <v>-</v>
      </c>
      <c r="I23" s="16" t="str">
        <f>'[2]B.1.2 Expend share'!R26</f>
        <v>-</v>
      </c>
      <c r="J23" s="19">
        <f>'[2]B.1.2 Expend share'!T26</f>
        <v>30.9519923586287</v>
      </c>
      <c r="K23" s="16">
        <f>'[2]B.1.2 Expend share'!W26</f>
        <v>54.8341300128945</v>
      </c>
      <c r="L23" s="16" t="str">
        <f>'[2]B.1.2 Expend share'!Y26</f>
        <v>-</v>
      </c>
      <c r="M23" s="19">
        <f>'[2]B.1.2 Expend share'!AA26</f>
        <v>54.8341300128945</v>
      </c>
      <c r="N23" s="13">
        <f>'[2]B.1.2 Expend share'!AD26</f>
        <v>100</v>
      </c>
      <c r="R23" s="5" t="s">
        <v>20</v>
      </c>
      <c r="S23" s="19">
        <v>24.7237254309678</v>
      </c>
    </row>
    <row r="24" spans="2:19" ht="12.75">
      <c r="B24" s="5" t="s">
        <v>34</v>
      </c>
      <c r="C24" s="19">
        <f>'[2]B.1.2 Expend share'!E27</f>
        <v>8.85075561014224</v>
      </c>
      <c r="D24" s="16">
        <f>'[2]B.1.2 Expend share'!H27</f>
        <v>20.1551848528829</v>
      </c>
      <c r="E24" s="16">
        <f>'[2]B.1.2 Expend share'!J27</f>
        <v>0.00944310838126016</v>
      </c>
      <c r="F24" s="16">
        <f>'[2]B.1.2 Expend share'!L27</f>
        <v>3.06528623607099</v>
      </c>
      <c r="G24" s="16">
        <f>'[2]B.1.2 Expend share'!N27</f>
        <v>2.22688610303998</v>
      </c>
      <c r="H24" s="16">
        <f>'[2]B.1.2 Expend share'!P27</f>
        <v>2.30907399391597</v>
      </c>
      <c r="I24" s="16">
        <f>'[2]B.1.2 Expend share'!R27</f>
        <v>0.287130270407533</v>
      </c>
      <c r="J24" s="19">
        <f>'[2]B.1.2 Expend share'!T27</f>
        <v>28.0530045646987</v>
      </c>
      <c r="K24" s="16">
        <f>'[2]B.1.2 Expend share'!W27</f>
        <v>52.4031902291792</v>
      </c>
      <c r="L24" s="16">
        <f>'[2]B.1.2 Expend share'!Y27</f>
        <v>10.6930495959799</v>
      </c>
      <c r="M24" s="19">
        <f>'[2]B.1.2 Expend share'!AA27</f>
        <v>63.0962398251591</v>
      </c>
      <c r="N24" s="13">
        <f>'[2]B.1.2 Expend share'!AD27</f>
        <v>100</v>
      </c>
      <c r="R24" s="5" t="s">
        <v>25</v>
      </c>
      <c r="S24" s="19">
        <v>22.8821004035815</v>
      </c>
    </row>
    <row r="25" spans="2:20" ht="12.75">
      <c r="B25" s="5" t="s">
        <v>35</v>
      </c>
      <c r="C25" s="19">
        <f>'[2]B.1.2 Expend share'!E28</f>
        <v>9.70941159916848</v>
      </c>
      <c r="D25" s="16">
        <f>'[2]B.1.2 Expend share'!H28</f>
        <v>13.5457903494774</v>
      </c>
      <c r="E25" s="16" t="str">
        <f>'[2]B.1.2 Expend share'!J28</f>
        <v>-</v>
      </c>
      <c r="F25" s="16">
        <f>'[2]B.1.2 Expend share'!L28</f>
        <v>6.33961194690852</v>
      </c>
      <c r="G25" s="16">
        <f>'[2]B.1.2 Expend share'!N28</f>
        <v>22.8864639660409</v>
      </c>
      <c r="H25" s="16">
        <f>'[2]B.1.2 Expend share'!P28</f>
        <v>2.44551556743454</v>
      </c>
      <c r="I25" s="16">
        <f>'[2]B.1.2 Expend share'!R28</f>
        <v>6.5162620325631</v>
      </c>
      <c r="J25" s="19">
        <f>'[2]B.1.2 Expend share'!T28</f>
        <v>51.7336438624243</v>
      </c>
      <c r="K25" s="16">
        <f>'[2]B.1.2 Expend share'!W28</f>
        <v>15.8724262425639</v>
      </c>
      <c r="L25" s="16">
        <f>'[2]B.1.2 Expend share'!Y28</f>
        <v>22.6845182958432</v>
      </c>
      <c r="M25" s="19">
        <f>'[2]B.1.2 Expend share'!AA28</f>
        <v>38.5569445384071</v>
      </c>
      <c r="N25" s="13">
        <f>'[2]B.1.2 Expend share'!AD28</f>
        <v>100</v>
      </c>
      <c r="R25" s="5" t="s">
        <v>37</v>
      </c>
      <c r="S25" s="19">
        <v>22.3302836297727</v>
      </c>
      <c r="T25" s="11"/>
    </row>
    <row r="26" spans="2:19" ht="12.75">
      <c r="B26" s="5" t="s">
        <v>36</v>
      </c>
      <c r="C26" s="19">
        <f>'[2]B.1.2 Expend share'!E29</f>
        <v>8.32863237558199</v>
      </c>
      <c r="D26" s="16">
        <f>'[2]B.1.2 Expend share'!H29</f>
        <v>15.5520901316444</v>
      </c>
      <c r="E26" s="16" t="str">
        <f>'[2]B.1.2 Expend share'!J29</f>
        <v>-</v>
      </c>
      <c r="F26" s="16">
        <f>'[2]B.1.2 Expend share'!L29</f>
        <v>7.99384546326256</v>
      </c>
      <c r="G26" s="16">
        <f>'[2]B.1.2 Expend share'!N29</f>
        <v>1.80177262660707</v>
      </c>
      <c r="H26" s="16">
        <f>'[2]B.1.2 Expend share'!P29</f>
        <v>1.27880224477477</v>
      </c>
      <c r="I26" s="16">
        <f>'[2]B.1.2 Expend share'!R29</f>
        <v>0.120152399914402</v>
      </c>
      <c r="J26" s="19">
        <f>'[2]B.1.2 Expend share'!T29</f>
        <v>26.7466628662032</v>
      </c>
      <c r="K26" s="16">
        <f>'[2]B.1.2 Expend share'!W29</f>
        <v>59.0366057456389</v>
      </c>
      <c r="L26" s="16">
        <f>'[2]B.1.2 Expend share'!Y29</f>
        <v>5.88809901257596</v>
      </c>
      <c r="M26" s="19">
        <f>'[2]B.1.2 Expend share'!AA29</f>
        <v>64.9247047582148</v>
      </c>
      <c r="N26" s="13">
        <f>'[2]B.1.2 Expend share'!AD29</f>
        <v>100</v>
      </c>
      <c r="R26" s="5" t="s">
        <v>39</v>
      </c>
      <c r="S26" s="19">
        <v>21.6857514884787</v>
      </c>
    </row>
    <row r="27" spans="2:19" ht="12.75">
      <c r="B27" s="5" t="s">
        <v>37</v>
      </c>
      <c r="C27" s="19">
        <f>'[2]B.1.2 Expend share'!E30</f>
        <v>12.7850415809736</v>
      </c>
      <c r="D27" s="16">
        <f>'[2]B.1.2 Expend share'!H30</f>
        <v>3.32041795592403</v>
      </c>
      <c r="E27" s="16" t="str">
        <f>'[2]B.1.2 Expend share'!J30</f>
        <v>-</v>
      </c>
      <c r="F27" s="16">
        <f>'[2]B.1.2 Expend share'!L30</f>
        <v>13.3579327029497</v>
      </c>
      <c r="G27" s="16" t="str">
        <f>'[2]B.1.2 Expend share'!N30</f>
        <v>-</v>
      </c>
      <c r="H27" s="16">
        <f>'[2]B.1.2 Expend share'!P30</f>
        <v>5.37171680667198</v>
      </c>
      <c r="I27" s="16">
        <f>'[2]B.1.2 Expend share'!R30</f>
        <v>0.280216164226958</v>
      </c>
      <c r="J27" s="19">
        <f>'[2]B.1.2 Expend share'!T30</f>
        <v>22.3302836297727</v>
      </c>
      <c r="K27" s="16">
        <f>'[2]B.1.2 Expend share'!W30</f>
        <v>64.8846747892537</v>
      </c>
      <c r="L27" s="16" t="str">
        <f>'[2]B.1.2 Expend share'!Y30</f>
        <v>-</v>
      </c>
      <c r="M27" s="19">
        <f>'[2]B.1.2 Expend share'!AA30</f>
        <v>64.8846747892537</v>
      </c>
      <c r="N27" s="13">
        <f>'[2]B.1.2 Expend share'!AD30</f>
        <v>100</v>
      </c>
      <c r="R27" s="5" t="s">
        <v>26</v>
      </c>
      <c r="S27" s="19">
        <v>20.9944187634649</v>
      </c>
    </row>
    <row r="28" spans="2:19" ht="12.75">
      <c r="B28" s="5" t="s">
        <v>38</v>
      </c>
      <c r="C28" s="19">
        <f>'[2]B.1.2 Expend share'!E31</f>
        <v>19.16891739009</v>
      </c>
      <c r="D28" s="16">
        <f>'[2]B.1.2 Expend share'!H31</f>
        <v>5.65200306239917</v>
      </c>
      <c r="E28" s="16" t="str">
        <f>'[2]B.1.2 Expend share'!J31</f>
        <v>-</v>
      </c>
      <c r="F28" s="16">
        <f>'[2]B.1.2 Expend share'!L31</f>
        <v>1.3991139175915</v>
      </c>
      <c r="G28" s="16" t="str">
        <f>'[2]B.1.2 Expend share'!N31</f>
        <v>-</v>
      </c>
      <c r="H28" s="16">
        <f>'[2]B.1.2 Expend share'!P31</f>
        <v>9.64813105458328</v>
      </c>
      <c r="I28" s="16">
        <f>'[2]B.1.2 Expend share'!R31</f>
        <v>4.10032871825974</v>
      </c>
      <c r="J28" s="19">
        <f>'[2]B.1.2 Expend share'!T31</f>
        <v>20.7995767528337</v>
      </c>
      <c r="K28" s="16">
        <f>'[2]B.1.2 Expend share'!W31</f>
        <v>60.0315058570763</v>
      </c>
      <c r="L28" s="16" t="str">
        <f>'[2]B.1.2 Expend share'!Y31</f>
        <v>-</v>
      </c>
      <c r="M28" s="19">
        <f>'[2]B.1.2 Expend share'!AA31</f>
        <v>60.0315058570763</v>
      </c>
      <c r="N28" s="13">
        <f>'[2]B.1.2 Expend share'!AD31</f>
        <v>100</v>
      </c>
      <c r="R28" s="5" t="s">
        <v>38</v>
      </c>
      <c r="S28" s="19">
        <v>20.7995767528337</v>
      </c>
    </row>
    <row r="29" spans="2:19" ht="12.75">
      <c r="B29" s="5" t="s">
        <v>39</v>
      </c>
      <c r="C29" s="19">
        <f>'[2]B.1.2 Expend share'!E32</f>
        <v>15.795782099777</v>
      </c>
      <c r="D29" s="16">
        <f>'[2]B.1.2 Expend share'!H32</f>
        <v>1.52961296691392</v>
      </c>
      <c r="E29" s="16" t="str">
        <f>'[2]B.1.2 Expend share'!J32</f>
        <v>-</v>
      </c>
      <c r="F29" s="16">
        <f>'[2]B.1.2 Expend share'!L32</f>
        <v>2.18502027583379</v>
      </c>
      <c r="G29" s="16">
        <f>'[2]B.1.2 Expend share'!N32</f>
        <v>2.36079474855331</v>
      </c>
      <c r="H29" s="16">
        <f>'[2]B.1.2 Expend share'!P32</f>
        <v>7.6627019710103</v>
      </c>
      <c r="I29" s="16">
        <f>'[2]B.1.2 Expend share'!R32</f>
        <v>7.94762152616732</v>
      </c>
      <c r="J29" s="19">
        <f>'[2]B.1.2 Expend share'!T32</f>
        <v>21.6857514884787</v>
      </c>
      <c r="K29" s="16">
        <f>'[2]B.1.2 Expend share'!W32</f>
        <v>15.3597099542262</v>
      </c>
      <c r="L29" s="16">
        <f>'[2]B.1.2 Expend share'!Y32</f>
        <v>47.158756457518</v>
      </c>
      <c r="M29" s="19">
        <f>'[2]B.1.2 Expend share'!AA32</f>
        <v>62.5184664117442</v>
      </c>
      <c r="N29" s="13">
        <f>'[2]B.1.2 Expend share'!AD32</f>
        <v>100</v>
      </c>
      <c r="R29" s="5" t="s">
        <v>29</v>
      </c>
      <c r="S29" s="19">
        <v>16.3353679643029</v>
      </c>
    </row>
    <row r="30" spans="2:19" ht="12.75">
      <c r="B30" s="5" t="s">
        <v>40</v>
      </c>
      <c r="C30" s="19">
        <f>'[2]B.1.2 Expend share'!E33</f>
        <v>5.36231527358009</v>
      </c>
      <c r="D30" s="16">
        <f>'[2]B.1.2 Expend share'!H33</f>
        <v>16.86195469239</v>
      </c>
      <c r="E30" s="16">
        <f>'[2]B.1.2 Expend share'!J33</f>
        <v>2.75153540946325</v>
      </c>
      <c r="F30" s="16">
        <f>'[2]B.1.2 Expend share'!L33</f>
        <v>3.56929419704576</v>
      </c>
      <c r="G30" s="16">
        <f>'[2]B.1.2 Expend share'!N33</f>
        <v>4.03714659908463</v>
      </c>
      <c r="H30" s="16">
        <f>'[2]B.1.2 Expend share'!P33</f>
        <v>3.3063958791121</v>
      </c>
      <c r="I30" s="16">
        <f>'[2]B.1.2 Expend share'!R33</f>
        <v>0.907319751122814</v>
      </c>
      <c r="J30" s="19">
        <f>'[2]B.1.2 Expend share'!T33</f>
        <v>31.4336465282185</v>
      </c>
      <c r="K30" s="16">
        <f>'[2]B.1.2 Expend share'!W33</f>
        <v>44.8868267177231</v>
      </c>
      <c r="L30" s="16">
        <f>'[2]B.1.2 Expend share'!Y33</f>
        <v>18.3172114804783</v>
      </c>
      <c r="M30" s="19">
        <f>'[2]B.1.2 Expend share'!AA33</f>
        <v>63.2040381982014</v>
      </c>
      <c r="N30" s="13">
        <f>'[2]B.1.2 Expend share'!AD33</f>
        <v>100</v>
      </c>
      <c r="R30" s="5" t="s">
        <v>45</v>
      </c>
      <c r="S30" s="19">
        <v>13.4860146985588</v>
      </c>
    </row>
    <row r="31" spans="2:19" ht="12.75">
      <c r="B31" s="5" t="s">
        <v>41</v>
      </c>
      <c r="C31" s="19">
        <f>'[2]B.1.2 Expend share'!E34</f>
        <v>20.7584009865379</v>
      </c>
      <c r="D31" s="16">
        <f>'[2]B.1.2 Expend share'!H34</f>
        <v>4.97108481899357</v>
      </c>
      <c r="E31" s="16" t="str">
        <f>'[2]B.1.2 Expend share'!J34</f>
        <v>-</v>
      </c>
      <c r="F31" s="16">
        <f>'[2]B.1.2 Expend share'!L34</f>
        <v>26.7458366317681</v>
      </c>
      <c r="G31" s="16">
        <f>'[2]B.1.2 Expend share'!N34</f>
        <v>14.0278999594589</v>
      </c>
      <c r="H31" s="16" t="str">
        <f>'[2]B.1.2 Expend share'!P34</f>
        <v>-</v>
      </c>
      <c r="I31" s="16">
        <f>'[2]B.1.2 Expend share'!R34</f>
        <v>0.950852661879278</v>
      </c>
      <c r="J31" s="19">
        <f>'[2]B.1.2 Expend share'!T34</f>
        <v>46.6956740721001</v>
      </c>
      <c r="K31" s="16">
        <f>'[2]B.1.2 Expend share'!W34</f>
        <v>32.5459249413622</v>
      </c>
      <c r="L31" s="16" t="str">
        <f>'[2]B.1.2 Expend share'!Y34</f>
        <v>-</v>
      </c>
      <c r="M31" s="19">
        <f>'[2]B.1.2 Expend share'!AA34</f>
        <v>32.5459249413622</v>
      </c>
      <c r="N31" s="13">
        <f>'[2]B.1.2 Expend share'!AD34</f>
        <v>100</v>
      </c>
      <c r="R31" s="5" t="s">
        <v>23</v>
      </c>
      <c r="S31" s="19">
        <v>12.7963281473693</v>
      </c>
    </row>
    <row r="32" spans="2:19" ht="12.75">
      <c r="B32" s="5" t="s">
        <v>42</v>
      </c>
      <c r="C32" s="19">
        <f>'[2]B.1.2 Expend share'!E35</f>
        <v>51.7374973811334</v>
      </c>
      <c r="D32" s="16">
        <f>'[2]B.1.2 Expend share'!H35</f>
        <v>3.20281509514169</v>
      </c>
      <c r="E32" s="16" t="str">
        <f>'[2]B.1.2 Expend share'!J35</f>
        <v>-</v>
      </c>
      <c r="F32" s="16">
        <f>'[2]B.1.2 Expend share'!L35</f>
        <v>2.41745542154466</v>
      </c>
      <c r="G32" s="16">
        <f>'[2]B.1.2 Expend share'!N35</f>
        <v>2.45801574788557</v>
      </c>
      <c r="H32" s="16">
        <f>'[2]B.1.2 Expend share'!P35</f>
        <v>1.13328542075472</v>
      </c>
      <c r="I32" s="16" t="str">
        <f>'[2]B.1.2 Expend share'!R35</f>
        <v>-</v>
      </c>
      <c r="J32" s="19">
        <f>'[2]B.1.2 Expend share'!T35</f>
        <v>9.21157168532664</v>
      </c>
      <c r="K32" s="16">
        <f>'[2]B.1.2 Expend share'!W35</f>
        <v>39.0509309335401</v>
      </c>
      <c r="L32" s="16" t="str">
        <f>'[2]B.1.2 Expend share'!Y35</f>
        <v>-</v>
      </c>
      <c r="M32" s="19">
        <f>'[2]B.1.2 Expend share'!AA35</f>
        <v>39.0509309335401</v>
      </c>
      <c r="N32" s="13">
        <f>'[2]B.1.2 Expend share'!AD35</f>
        <v>100</v>
      </c>
      <c r="R32" s="5" t="s">
        <v>46</v>
      </c>
      <c r="S32" s="19">
        <v>9.94023286718892</v>
      </c>
    </row>
    <row r="33" spans="2:19" ht="12.75">
      <c r="B33" s="7" t="s">
        <v>1</v>
      </c>
      <c r="C33" s="20" t="str">
        <f>'[2]B.1.2 Expend share'!E37</f>
        <v>:</v>
      </c>
      <c r="D33" s="17" t="str">
        <f>'[2]B.1.2 Expend share'!H37</f>
        <v>:</v>
      </c>
      <c r="E33" s="17" t="str">
        <f>'[2]B.1.2 Expend share'!J37</f>
        <v>:</v>
      </c>
      <c r="F33" s="17" t="str">
        <f>'[2]B.1.2 Expend share'!L37</f>
        <v>:</v>
      </c>
      <c r="G33" s="17" t="str">
        <f>'[2]B.1.2 Expend share'!N37</f>
        <v>:</v>
      </c>
      <c r="H33" s="17" t="str">
        <f>'[2]B.1.2 Expend share'!P37</f>
        <v>:</v>
      </c>
      <c r="I33" s="17" t="str">
        <f>'[2]B.1.2 Expend share'!R37</f>
        <v>:</v>
      </c>
      <c r="J33" s="20" t="str">
        <f>'[2]B.1.2 Expend share'!T37</f>
        <v>:</v>
      </c>
      <c r="K33" s="17" t="str">
        <f>'[2]B.1.2 Expend share'!W37</f>
        <v>:</v>
      </c>
      <c r="L33" s="17" t="str">
        <f>'[2]B.1.2 Expend share'!Y37</f>
        <v>:</v>
      </c>
      <c r="M33" s="20" t="str">
        <f>'[2]B.1.2 Expend share'!AA37</f>
        <v>:</v>
      </c>
      <c r="N33" s="14" t="str">
        <f>'[2]B.1.2 Expend share'!AD37</f>
        <v>:</v>
      </c>
      <c r="R33" s="7" t="s">
        <v>42</v>
      </c>
      <c r="S33" s="20">
        <v>9.21157168532664</v>
      </c>
    </row>
    <row r="34" ht="12.75">
      <c r="R34" s="43"/>
    </row>
    <row r="35" spans="2:18" ht="12.75">
      <c r="B35" s="29" t="s">
        <v>2</v>
      </c>
      <c r="R35" s="43"/>
    </row>
    <row r="36" ht="12.75">
      <c r="R36" s="43"/>
    </row>
    <row r="37" spans="3:13" ht="38.25">
      <c r="C37" s="79" t="str">
        <f>M3</f>
        <v>LMP supports (categories 8-9)</v>
      </c>
      <c r="D37" s="80"/>
      <c r="E37" s="80"/>
      <c r="F37" s="80"/>
      <c r="G37" s="80"/>
      <c r="H37" s="80"/>
      <c r="I37" s="80"/>
      <c r="J37" s="79" t="str">
        <f>J3</f>
        <v>LMP measures (categories 2-7)</v>
      </c>
      <c r="K37" s="80"/>
      <c r="L37" s="80"/>
      <c r="M37" s="79" t="str">
        <f>C3</f>
        <v>LMP services (category 1)</v>
      </c>
    </row>
    <row r="38" spans="2:13" ht="12.75">
      <c r="B38" t="str">
        <f>B5</f>
        <v>EU-27</v>
      </c>
      <c r="C38">
        <f>M5</f>
        <v>59.7906397104815</v>
      </c>
      <c r="J38">
        <f>J5</f>
        <v>28.3597984035855</v>
      </c>
      <c r="M38">
        <f>C5</f>
        <v>11.8495618859329</v>
      </c>
    </row>
    <row r="39" spans="2:13" ht="12.75">
      <c r="B39" t="str">
        <f aca="true" t="shared" si="0" ref="B39:B66">B6</f>
        <v>BE</v>
      </c>
      <c r="C39">
        <f>M6</f>
        <v>61.4275787811566</v>
      </c>
      <c r="J39">
        <f aca="true" t="shared" si="1" ref="J39:J66">J6</f>
        <v>32.6324829050507</v>
      </c>
      <c r="M39">
        <f>C6</f>
        <v>5.93993831379278</v>
      </c>
    </row>
    <row r="40" spans="2:13" ht="12.75">
      <c r="B40" t="str">
        <f t="shared" si="0"/>
        <v>BG</v>
      </c>
      <c r="C40">
        <f aca="true" t="shared" si="2" ref="C40:C66">M7</f>
        <v>33.0465316280931</v>
      </c>
      <c r="J40">
        <f t="shared" si="1"/>
        <v>55.6178663490693</v>
      </c>
      <c r="M40">
        <f aca="true" t="shared" si="3" ref="M40:M66">C7</f>
        <v>11.3356020228376</v>
      </c>
    </row>
    <row r="41" spans="2:13" ht="12.75">
      <c r="B41" t="str">
        <f t="shared" si="0"/>
        <v>CZ</v>
      </c>
      <c r="C41">
        <f t="shared" si="2"/>
        <v>46.6234291872366</v>
      </c>
      <c r="J41">
        <f t="shared" si="1"/>
        <v>24.7237254309678</v>
      </c>
      <c r="M41">
        <f t="shared" si="3"/>
        <v>28.6528453817955</v>
      </c>
    </row>
    <row r="42" spans="2:13" ht="12.75">
      <c r="B42" t="str">
        <f t="shared" si="0"/>
        <v>DK</v>
      </c>
      <c r="C42">
        <f t="shared" si="2"/>
        <v>50.0517299993132</v>
      </c>
      <c r="J42">
        <f t="shared" si="1"/>
        <v>40.2827962544111</v>
      </c>
      <c r="M42">
        <f t="shared" si="3"/>
        <v>9.66547374627572</v>
      </c>
    </row>
    <row r="43" spans="2:13" ht="12.75">
      <c r="B43" t="str">
        <f t="shared" si="0"/>
        <v>DE</v>
      </c>
      <c r="C43">
        <f t="shared" si="2"/>
        <v>57.481054500312</v>
      </c>
      <c r="J43">
        <f t="shared" si="1"/>
        <v>27.7060687562065</v>
      </c>
      <c r="M43">
        <f t="shared" si="3"/>
        <v>14.8128767434816</v>
      </c>
    </row>
    <row r="44" spans="2:13" ht="12.75">
      <c r="B44" t="str">
        <f t="shared" si="0"/>
        <v>EE</v>
      </c>
      <c r="C44">
        <f t="shared" si="2"/>
        <v>75.17931428524</v>
      </c>
      <c r="J44">
        <f t="shared" si="1"/>
        <v>12.7963281473693</v>
      </c>
      <c r="M44">
        <f t="shared" si="3"/>
        <v>12.0243575673907</v>
      </c>
    </row>
    <row r="45" spans="2:13" ht="12.75">
      <c r="B45" t="str">
        <f t="shared" si="0"/>
        <v>IE</v>
      </c>
      <c r="C45">
        <f t="shared" si="2"/>
        <v>63.8562124712698</v>
      </c>
      <c r="J45">
        <f t="shared" si="1"/>
        <v>26.042366247247</v>
      </c>
      <c r="M45">
        <f t="shared" si="3"/>
        <v>10.1014212814831</v>
      </c>
    </row>
    <row r="46" spans="2:13" ht="12.75">
      <c r="B46" t="str">
        <f t="shared" si="0"/>
        <v>EL</v>
      </c>
      <c r="C46">
        <f t="shared" si="2"/>
        <v>75.2771779136097</v>
      </c>
      <c r="J46">
        <f t="shared" si="1"/>
        <v>22.8821004035815</v>
      </c>
      <c r="M46">
        <f t="shared" si="3"/>
        <v>1.84072168280882</v>
      </c>
    </row>
    <row r="47" spans="2:13" ht="12.75">
      <c r="B47" t="str">
        <f t="shared" si="0"/>
        <v>ES</v>
      </c>
      <c r="C47">
        <f t="shared" si="2"/>
        <v>74.8936135582835</v>
      </c>
      <c r="J47">
        <f t="shared" si="1"/>
        <v>20.9944187634649</v>
      </c>
      <c r="M47">
        <f t="shared" si="3"/>
        <v>4.11196767825156</v>
      </c>
    </row>
    <row r="48" spans="2:13" ht="12.75">
      <c r="B48" t="str">
        <f t="shared" si="0"/>
        <v>FR</v>
      </c>
      <c r="C48">
        <f t="shared" si="2"/>
        <v>59.162916230356</v>
      </c>
      <c r="J48">
        <f t="shared" si="1"/>
        <v>30.4934281804947</v>
      </c>
      <c r="M48">
        <f t="shared" si="3"/>
        <v>10.3436555891493</v>
      </c>
    </row>
    <row r="49" spans="2:13" ht="12.75">
      <c r="B49" t="str">
        <f t="shared" si="0"/>
        <v>IT</v>
      </c>
      <c r="C49">
        <f t="shared" si="2"/>
        <v>67.2109376207099</v>
      </c>
      <c r="J49">
        <f t="shared" si="1"/>
        <v>29.7377786601028</v>
      </c>
      <c r="M49">
        <f t="shared" si="3"/>
        <v>3.05128371918729</v>
      </c>
    </row>
    <row r="50" spans="2:13" ht="12.75">
      <c r="B50" t="str">
        <f t="shared" si="0"/>
        <v>CY</v>
      </c>
      <c r="C50">
        <f t="shared" si="2"/>
        <v>77.0721148231956</v>
      </c>
      <c r="J50">
        <f t="shared" si="1"/>
        <v>13.4860146985588</v>
      </c>
      <c r="M50">
        <f t="shared" si="3"/>
        <v>9.44187047824555</v>
      </c>
    </row>
    <row r="51" spans="2:13" ht="12.75">
      <c r="B51" t="str">
        <f t="shared" si="0"/>
        <v>LV</v>
      </c>
      <c r="C51">
        <f t="shared" si="2"/>
        <v>72.4267568698257</v>
      </c>
      <c r="J51">
        <f t="shared" si="1"/>
        <v>16.3353679643029</v>
      </c>
      <c r="M51">
        <f t="shared" si="3"/>
        <v>11.2378751658711</v>
      </c>
    </row>
    <row r="52" spans="2:13" ht="12.75">
      <c r="B52" t="str">
        <f t="shared" si="0"/>
        <v>LT</v>
      </c>
      <c r="C52">
        <f t="shared" si="2"/>
        <v>41.0962498602563</v>
      </c>
      <c r="J52">
        <f t="shared" si="1"/>
        <v>37.2484975856388</v>
      </c>
      <c r="M52">
        <f t="shared" si="3"/>
        <v>21.655252554105</v>
      </c>
    </row>
    <row r="53" spans="2:13" ht="12.75">
      <c r="B53" t="str">
        <f t="shared" si="0"/>
        <v>LU</v>
      </c>
      <c r="C53">
        <f t="shared" si="2"/>
        <v>58.1823379405562</v>
      </c>
      <c r="J53">
        <f t="shared" si="1"/>
        <v>36.7830133652987</v>
      </c>
      <c r="M53">
        <f t="shared" si="3"/>
        <v>5.03464869414516</v>
      </c>
    </row>
    <row r="54" spans="2:13" ht="12.75">
      <c r="B54" t="str">
        <f t="shared" si="0"/>
        <v>HU</v>
      </c>
      <c r="C54">
        <f t="shared" si="2"/>
        <v>55.5630449985658</v>
      </c>
      <c r="J54">
        <f t="shared" si="1"/>
        <v>31.2835321984418</v>
      </c>
      <c r="M54">
        <f t="shared" si="3"/>
        <v>13.1534228029924</v>
      </c>
    </row>
    <row r="55" spans="2:13" ht="12.75">
      <c r="B55" t="str">
        <f t="shared" si="0"/>
        <v>MT</v>
      </c>
      <c r="C55">
        <f t="shared" si="2"/>
        <v>63.9425596603636</v>
      </c>
      <c r="J55">
        <f t="shared" si="1"/>
        <v>9.94023286718892</v>
      </c>
      <c r="M55">
        <f t="shared" si="3"/>
        <v>26.1172074724474</v>
      </c>
    </row>
    <row r="56" spans="2:13" ht="12.75">
      <c r="B56" t="str">
        <f t="shared" si="0"/>
        <v>NL</v>
      </c>
      <c r="C56">
        <f t="shared" si="2"/>
        <v>54.8341300128945</v>
      </c>
      <c r="J56">
        <f t="shared" si="1"/>
        <v>30.9519923586287</v>
      </c>
      <c r="M56">
        <f t="shared" si="3"/>
        <v>14.2138776284768</v>
      </c>
    </row>
    <row r="57" spans="2:13" ht="12.75">
      <c r="B57" t="str">
        <f t="shared" si="0"/>
        <v>AT</v>
      </c>
      <c r="C57">
        <f t="shared" si="2"/>
        <v>63.0962398251591</v>
      </c>
      <c r="J57">
        <f t="shared" si="1"/>
        <v>28.0530045646987</v>
      </c>
      <c r="M57">
        <f t="shared" si="3"/>
        <v>8.85075561014224</v>
      </c>
    </row>
    <row r="58" spans="2:13" ht="12.75">
      <c r="B58" t="str">
        <f t="shared" si="0"/>
        <v>PL</v>
      </c>
      <c r="C58">
        <f t="shared" si="2"/>
        <v>38.5569445384071</v>
      </c>
      <c r="J58">
        <f t="shared" si="1"/>
        <v>51.7336438624243</v>
      </c>
      <c r="M58">
        <f t="shared" si="3"/>
        <v>9.70941159916848</v>
      </c>
    </row>
    <row r="59" spans="2:13" ht="12.75">
      <c r="B59" t="str">
        <f t="shared" si="0"/>
        <v>PT</v>
      </c>
      <c r="C59">
        <f t="shared" si="2"/>
        <v>64.9247047582148</v>
      </c>
      <c r="J59">
        <f t="shared" si="1"/>
        <v>26.7466628662032</v>
      </c>
      <c r="M59">
        <f t="shared" si="3"/>
        <v>8.32863237558199</v>
      </c>
    </row>
    <row r="60" spans="2:13" ht="12.75">
      <c r="B60" t="str">
        <f t="shared" si="0"/>
        <v>RO</v>
      </c>
      <c r="C60">
        <f t="shared" si="2"/>
        <v>64.8846747892537</v>
      </c>
      <c r="J60">
        <f t="shared" si="1"/>
        <v>22.3302836297727</v>
      </c>
      <c r="M60">
        <f t="shared" si="3"/>
        <v>12.7850415809736</v>
      </c>
    </row>
    <row r="61" spans="2:13" ht="12.75">
      <c r="B61" t="str">
        <f t="shared" si="0"/>
        <v>SI</v>
      </c>
      <c r="C61">
        <f t="shared" si="2"/>
        <v>60.0315058570763</v>
      </c>
      <c r="J61">
        <f t="shared" si="1"/>
        <v>20.7995767528337</v>
      </c>
      <c r="M61">
        <f t="shared" si="3"/>
        <v>19.16891739009</v>
      </c>
    </row>
    <row r="62" spans="2:13" ht="12.75">
      <c r="B62" t="str">
        <f t="shared" si="0"/>
        <v>SK</v>
      </c>
      <c r="C62">
        <f t="shared" si="2"/>
        <v>62.5184664117442</v>
      </c>
      <c r="J62">
        <f t="shared" si="1"/>
        <v>21.6857514884787</v>
      </c>
      <c r="M62">
        <f t="shared" si="3"/>
        <v>15.795782099777</v>
      </c>
    </row>
    <row r="63" spans="2:13" ht="12.75">
      <c r="B63" t="str">
        <f t="shared" si="0"/>
        <v>FI</v>
      </c>
      <c r="C63">
        <f t="shared" si="2"/>
        <v>63.2040381982014</v>
      </c>
      <c r="J63">
        <f t="shared" si="1"/>
        <v>31.4336465282185</v>
      </c>
      <c r="M63">
        <f t="shared" si="3"/>
        <v>5.36231527358009</v>
      </c>
    </row>
    <row r="64" spans="2:13" ht="12.75">
      <c r="B64" t="str">
        <f t="shared" si="0"/>
        <v>SE</v>
      </c>
      <c r="C64">
        <f t="shared" si="2"/>
        <v>32.5459249413622</v>
      </c>
      <c r="J64">
        <f t="shared" si="1"/>
        <v>46.6956740721001</v>
      </c>
      <c r="M64">
        <f t="shared" si="3"/>
        <v>20.7584009865379</v>
      </c>
    </row>
    <row r="65" spans="2:13" ht="12.75">
      <c r="B65" t="str">
        <f t="shared" si="0"/>
        <v>UK</v>
      </c>
      <c r="C65">
        <f t="shared" si="2"/>
        <v>39.0509309335401</v>
      </c>
      <c r="J65">
        <f t="shared" si="1"/>
        <v>9.21157168532664</v>
      </c>
      <c r="M65">
        <f t="shared" si="3"/>
        <v>51.7374973811334</v>
      </c>
    </row>
    <row r="66" spans="2:13" ht="12.75">
      <c r="B66" t="str">
        <f t="shared" si="0"/>
        <v>NO</v>
      </c>
      <c r="C66" t="str">
        <f t="shared" si="2"/>
        <v>:</v>
      </c>
      <c r="J66" t="str">
        <f t="shared" si="1"/>
        <v>:</v>
      </c>
      <c r="M66" t="str">
        <f t="shared" si="3"/>
        <v>:</v>
      </c>
    </row>
  </sheetData>
  <mergeCells count="5">
    <mergeCell ref="M3:M4"/>
    <mergeCell ref="N3:N4"/>
    <mergeCell ref="B1:P1"/>
    <mergeCell ref="J3:J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S95"/>
  <sheetViews>
    <sheetView workbookViewId="0" topLeftCell="A46">
      <selection activeCell="F68" sqref="F68"/>
    </sheetView>
  </sheetViews>
  <sheetFormatPr defaultColWidth="9.140625" defaultRowHeight="12.75"/>
  <cols>
    <col min="1" max="1" width="6.28125" style="0" customWidth="1"/>
    <col min="2" max="2" width="0" style="0" hidden="1" customWidth="1"/>
    <col min="3" max="3" width="1.28515625" style="0" customWidth="1"/>
    <col min="4" max="10" width="9.57421875" style="0" customWidth="1"/>
    <col min="11" max="11" width="14.421875" style="0" bestFit="1" customWidth="1"/>
    <col min="12" max="14" width="9.57421875" style="0" customWidth="1"/>
  </cols>
  <sheetData>
    <row r="1" spans="1:14" ht="15.75">
      <c r="A1" s="62" t="str">
        <f>'[2]B.4.1 Exp T-S Total'!B1</f>
        <v>B.4 LMP expenditure at constant price levels,1998-2008</v>
      </c>
      <c r="B1" s="62"/>
      <c r="C1" s="63"/>
      <c r="D1" s="63"/>
      <c r="E1" s="63"/>
      <c r="F1" s="64"/>
      <c r="G1" s="63"/>
      <c r="H1" s="63"/>
      <c r="I1" s="63"/>
      <c r="J1" s="63"/>
      <c r="K1" s="65"/>
      <c r="L1" s="63"/>
      <c r="M1" s="63"/>
      <c r="N1" s="63"/>
    </row>
    <row r="2" spans="1:14" ht="15.75">
      <c r="A2" s="66"/>
      <c r="B2" s="66"/>
      <c r="C2" s="63"/>
      <c r="D2" s="63"/>
      <c r="E2" s="63"/>
      <c r="F2" s="64"/>
      <c r="G2" s="63"/>
      <c r="H2" s="63"/>
      <c r="I2" s="63"/>
      <c r="J2" s="63"/>
      <c r="K2" s="63"/>
      <c r="L2" s="62"/>
      <c r="M2" s="62"/>
      <c r="N2" s="63"/>
    </row>
    <row r="3" spans="1:14" ht="12.75">
      <c r="A3" s="44" t="str">
        <f>'[2]B.4.1 Exp T-S Total'!B3</f>
        <v>B.4.1 LMP expenditure at constant price levels, total (categories 1-9)</v>
      </c>
      <c r="B3" s="44"/>
      <c r="C3" s="45"/>
      <c r="D3" s="45"/>
      <c r="E3" s="45"/>
      <c r="F3" s="46"/>
      <c r="G3" s="45"/>
      <c r="H3" s="45"/>
      <c r="I3" s="45"/>
      <c r="J3" s="45"/>
      <c r="K3" s="45"/>
      <c r="L3" s="45"/>
      <c r="M3" s="45"/>
      <c r="N3" s="45"/>
    </row>
    <row r="4" spans="1:14" ht="12.75">
      <c r="A4" s="67"/>
      <c r="B4" s="67"/>
      <c r="C4" s="68"/>
      <c r="D4" s="68"/>
      <c r="E4" s="68"/>
      <c r="F4" s="69"/>
      <c r="G4" s="47"/>
      <c r="H4" s="47"/>
      <c r="I4" s="47"/>
      <c r="J4" s="47"/>
      <c r="K4" s="99">
        <f>SUM(K7:K33)+L18+L23</f>
        <v>202881.44326247435</v>
      </c>
      <c r="L4" s="47"/>
      <c r="M4" s="47"/>
      <c r="N4" s="70" t="str">
        <f>'[2]B.4.1 Exp T-S Total'!Z4</f>
        <v>Euro, millions (price level of year 2000)</v>
      </c>
    </row>
    <row r="5" spans="1:14" ht="12.75">
      <c r="A5" s="71"/>
      <c r="B5" s="72">
        <f>'[2]B.4.1 Exp T-S Total'!C5</f>
        <v>0</v>
      </c>
      <c r="C5" s="73">
        <f>'[2]B.4.1 Exp T-S Total'!D5</f>
        <v>0</v>
      </c>
      <c r="D5" s="78">
        <f>'[2]B.4.1 Exp T-S Total'!E5</f>
        <v>1998</v>
      </c>
      <c r="E5" s="78">
        <f>'[2]B.4.1 Exp T-S Total'!G5</f>
        <v>1999</v>
      </c>
      <c r="F5" s="78">
        <f>'[2]B.4.1 Exp T-S Total'!I5</f>
        <v>2000</v>
      </c>
      <c r="G5" s="78">
        <f>'[2]B.4.1 Exp T-S Total'!K5</f>
        <v>2001</v>
      </c>
      <c r="H5" s="78">
        <f>'[2]B.4.1 Exp T-S Total'!M5</f>
        <v>2002</v>
      </c>
      <c r="I5" s="78">
        <f>'[2]B.4.1 Exp T-S Total'!O5</f>
        <v>2003</v>
      </c>
      <c r="J5" s="78">
        <f>'[2]B.4.1 Exp T-S Total'!Q5</f>
        <v>2004</v>
      </c>
      <c r="K5" s="78">
        <f>'[2]B.4.1 Exp T-S Total'!S5</f>
        <v>2005</v>
      </c>
      <c r="L5" s="78">
        <f>'[2]B.4.1 Exp T-S Total'!U5</f>
        <v>2006</v>
      </c>
      <c r="M5" s="78">
        <f>'[2]B.4.1 Exp T-S Total'!W5</f>
        <v>2007</v>
      </c>
      <c r="N5" s="92">
        <f>'[2]B.4.1 Exp T-S Total'!Y5</f>
        <v>2008</v>
      </c>
    </row>
    <row r="6" spans="1:14" ht="12" customHeight="1">
      <c r="A6" s="53" t="s">
        <v>17</v>
      </c>
      <c r="B6" s="93" t="str">
        <f>'[2]B.4.1 Exp T-S Total'!C8</f>
        <v>1-9</v>
      </c>
      <c r="C6" s="93">
        <f>'[2]B.4.1 Exp T-S Total'!D8</f>
        <v>0</v>
      </c>
      <c r="D6" s="94" t="str">
        <f>'[2]B.4.1 Exp T-S Total'!E8</f>
        <v>:</v>
      </c>
      <c r="E6" s="94" t="str">
        <f>'[2]B.4.1 Exp T-S Total'!G8</f>
        <v>:</v>
      </c>
      <c r="F6" s="94" t="str">
        <f>'[2]B.4.1 Exp T-S Total'!I8</f>
        <v>:</v>
      </c>
      <c r="G6" s="94" t="str">
        <f>'[2]B.4.1 Exp T-S Total'!K8</f>
        <v>:</v>
      </c>
      <c r="H6" s="94" t="str">
        <f>'[2]B.4.1 Exp T-S Total'!M8</f>
        <v>:</v>
      </c>
      <c r="I6" s="94" t="str">
        <f>'[2]B.4.1 Exp T-S Total'!O8</f>
        <v>:</v>
      </c>
      <c r="J6" s="94" t="str">
        <f>'[2]B.4.1 Exp T-S Total'!Q8</f>
        <v>:</v>
      </c>
      <c r="K6" s="94">
        <f>'[2]B.4.1 Exp T-S Total'!S8</f>
        <v>204157.01361514</v>
      </c>
      <c r="L6" s="94">
        <f>'[2]B.4.1 Exp T-S Total'!U8</f>
        <v>192081.136888264</v>
      </c>
      <c r="M6" s="94">
        <f>'[2]B.4.1 Exp T-S Total'!W8</f>
        <v>173471.392306758</v>
      </c>
      <c r="N6" s="95">
        <f>'[2]B.4.1 Exp T-S Total'!Y8</f>
        <v>174856.631076882</v>
      </c>
    </row>
    <row r="7" spans="1:19" ht="12.75">
      <c r="A7" s="53" t="s">
        <v>18</v>
      </c>
      <c r="B7" s="93" t="str">
        <f>'[2]B.4.1 Exp T-S Total'!C11</f>
        <v>1-9</v>
      </c>
      <c r="C7" s="93">
        <f>'[2]B.4.1 Exp T-S Total'!D11</f>
        <v>0</v>
      </c>
      <c r="D7" s="94" t="str">
        <f>'[2]B.4.1 Exp T-S Total'!E11</f>
        <v>:</v>
      </c>
      <c r="E7" s="94" t="str">
        <f>'[2]B.4.1 Exp T-S Total'!G11</f>
        <v>:</v>
      </c>
      <c r="F7" s="94" t="str">
        <f>'[2]B.4.1 Exp T-S Total'!I11</f>
        <v>:</v>
      </c>
      <c r="G7" s="94" t="str">
        <f>'[2]B.4.1 Exp T-S Total'!K11</f>
        <v>:</v>
      </c>
      <c r="H7" s="94" t="str">
        <f>'[2]B.4.1 Exp T-S Total'!M11</f>
        <v>:</v>
      </c>
      <c r="I7" s="94" t="str">
        <f>'[2]B.4.1 Exp T-S Total'!O11</f>
        <v>:</v>
      </c>
      <c r="J7" s="94">
        <f>'[2]B.4.1 Exp T-S Total'!Q11</f>
        <v>9506.65487585821</v>
      </c>
      <c r="K7" s="94">
        <f>'[2]B.4.1 Exp T-S Total'!S11</f>
        <v>9631.14639489555</v>
      </c>
      <c r="L7" s="94">
        <f>'[2]B.4.1 Exp T-S Total'!U11</f>
        <v>9516.34820270723</v>
      </c>
      <c r="M7" s="94">
        <f>'[2]B.4.1 Exp T-S Total'!W11</f>
        <v>9400.43106683805</v>
      </c>
      <c r="N7" s="95">
        <f>'[2]B.4.1 Exp T-S Total'!Y11</f>
        <v>9446.09219666391</v>
      </c>
      <c r="O7" s="28">
        <f>SUM(K7:K32)</f>
        <v>191143.27344368317</v>
      </c>
      <c r="P7" s="28">
        <f>SUM(L7:L32)</f>
        <v>181280.7482671051</v>
      </c>
      <c r="Q7" s="28">
        <f>SUM(M7:M32)</f>
        <v>162950.61339856146</v>
      </c>
      <c r="R7" s="28">
        <f>SUM(N7:N32)</f>
        <v>160618.9065969604</v>
      </c>
      <c r="S7" s="100">
        <f>R7/O7</f>
        <v>0.8403063508498708</v>
      </c>
    </row>
    <row r="8" spans="1:14" ht="12.75">
      <c r="A8" s="53" t="s">
        <v>19</v>
      </c>
      <c r="B8" s="93" t="str">
        <f>'[2]B.4.1 Exp T-S Total'!C12</f>
        <v>1-9</v>
      </c>
      <c r="C8" s="93">
        <f>'[2]B.4.1 Exp T-S Total'!D12</f>
        <v>0</v>
      </c>
      <c r="D8" s="94" t="str">
        <f>'[2]B.4.1 Exp T-S Total'!E12</f>
        <v>:</v>
      </c>
      <c r="E8" s="94" t="str">
        <f>'[2]B.4.1 Exp T-S Total'!G12</f>
        <v>:</v>
      </c>
      <c r="F8" s="94" t="str">
        <f>'[2]B.4.1 Exp T-S Total'!I12</f>
        <v>:</v>
      </c>
      <c r="G8" s="94" t="str">
        <f>'[2]B.4.1 Exp T-S Total'!K12</f>
        <v>:</v>
      </c>
      <c r="H8" s="94" t="str">
        <f>'[2]B.4.1 Exp T-S Total'!M12</f>
        <v>:</v>
      </c>
      <c r="I8" s="94" t="str">
        <f>'[2]B.4.1 Exp T-S Total'!O12</f>
        <v>:</v>
      </c>
      <c r="J8" s="94">
        <f>'[2]B.4.1 Exp T-S Total'!Q12</f>
        <v>137.158107680279</v>
      </c>
      <c r="K8" s="94">
        <f>'[2]B.4.1 Exp T-S Total'!S12</f>
        <v>129.409366450325</v>
      </c>
      <c r="L8" s="94">
        <f>'[2]B.4.1 Exp T-S Total'!U12</f>
        <v>124.029754670125</v>
      </c>
      <c r="M8" s="94">
        <f>'[2]B.4.1 Exp T-S Total'!W12</f>
        <v>108.178864345755</v>
      </c>
      <c r="N8" s="95">
        <f>'[2]B.4.1 Exp T-S Total'!Y12</f>
        <v>105.938707309082</v>
      </c>
    </row>
    <row r="9" spans="1:14" ht="12.75">
      <c r="A9" s="53" t="s">
        <v>20</v>
      </c>
      <c r="B9" s="93" t="str">
        <f>'[2]B.4.1 Exp T-S Total'!C13</f>
        <v>1-9</v>
      </c>
      <c r="C9" s="93">
        <f>'[2]B.4.1 Exp T-S Total'!D13</f>
        <v>0</v>
      </c>
      <c r="D9" s="94" t="str">
        <f>'[2]B.4.1 Exp T-S Total'!E13</f>
        <v>:</v>
      </c>
      <c r="E9" s="94" t="str">
        <f>'[2]B.4.1 Exp T-S Total'!G13</f>
        <v>:</v>
      </c>
      <c r="F9" s="94" t="str">
        <f>'[2]B.4.1 Exp T-S Total'!I13</f>
        <v>:</v>
      </c>
      <c r="G9" s="94" t="str">
        <f>'[2]B.4.1 Exp T-S Total'!K13</f>
        <v>:</v>
      </c>
      <c r="H9" s="94">
        <f>'[2]B.4.1 Exp T-S Total'!M13</f>
        <v>303.320193601703</v>
      </c>
      <c r="I9" s="94">
        <f>'[2]B.4.1 Exp T-S Total'!O13</f>
        <v>345.539853140377</v>
      </c>
      <c r="J9" s="94">
        <f>'[2]B.4.1 Exp T-S Total'!Q13</f>
        <v>367.758327413265</v>
      </c>
      <c r="K9" s="94">
        <f>'[2]B.4.1 Exp T-S Total'!S13</f>
        <v>377.699404947986</v>
      </c>
      <c r="L9" s="94">
        <f>'[2]B.4.1 Exp T-S Total'!U13</f>
        <v>399.55951687736</v>
      </c>
      <c r="M9" s="94">
        <f>'[2]B.4.1 Exp T-S Total'!W13</f>
        <v>399.160358485148</v>
      </c>
      <c r="N9" s="95">
        <f>'[2]B.4.1 Exp T-S Total'!Y13</f>
        <v>366.154950966068</v>
      </c>
    </row>
    <row r="10" spans="1:14" ht="12.75">
      <c r="A10" s="53" t="s">
        <v>21</v>
      </c>
      <c r="B10" s="93" t="str">
        <f>'[2]B.4.1 Exp T-S Total'!C14</f>
        <v>1-9</v>
      </c>
      <c r="C10" s="93">
        <f>'[2]B.4.1 Exp T-S Total'!D14</f>
        <v>0</v>
      </c>
      <c r="D10" s="94" t="str">
        <f>'[2]B.4.1 Exp T-S Total'!E14</f>
        <v>:</v>
      </c>
      <c r="E10" s="94" t="str">
        <f>'[2]B.4.1 Exp T-S Total'!G14</f>
        <v>:</v>
      </c>
      <c r="F10" s="94" t="str">
        <f>'[2]B.4.1 Exp T-S Total'!I14</f>
        <v>:</v>
      </c>
      <c r="G10" s="94" t="str">
        <f>'[2]B.4.1 Exp T-S Total'!K14</f>
        <v>:</v>
      </c>
      <c r="H10" s="94" t="str">
        <f>'[2]B.4.1 Exp T-S Total'!M14</f>
        <v>:</v>
      </c>
      <c r="I10" s="94" t="str">
        <f>'[2]B.4.1 Exp T-S Total'!O14</f>
        <v>:</v>
      </c>
      <c r="J10" s="94">
        <f>'[2]B.4.1 Exp T-S Total'!Q14</f>
        <v>7994.52797258521</v>
      </c>
      <c r="K10" s="94">
        <f>'[2]B.4.1 Exp T-S Total'!S14</f>
        <v>7213.66408946364</v>
      </c>
      <c r="L10" s="94">
        <f>'[2]B.4.1 Exp T-S Total'!U14</f>
        <v>6406.30295561751</v>
      </c>
      <c r="M10" s="94">
        <f>'[2]B.4.1 Exp T-S Total'!W14</f>
        <v>5369.63191842651</v>
      </c>
      <c r="N10" s="95">
        <f>'[2]B.4.1 Exp T-S Total'!Y14</f>
        <v>4875.79764050157</v>
      </c>
    </row>
    <row r="11" spans="1:14" ht="12.75">
      <c r="A11" s="53" t="s">
        <v>22</v>
      </c>
      <c r="B11" s="93" t="str">
        <f>'[2]B.4.1 Exp T-S Total'!C15</f>
        <v>1-9</v>
      </c>
      <c r="C11" s="93">
        <f>'[2]B.4.1 Exp T-S Total'!D15</f>
        <v>0</v>
      </c>
      <c r="D11" s="94">
        <f>'[2]B.4.1 Exp T-S Total'!E15</f>
        <v>68482.9076471211</v>
      </c>
      <c r="E11" s="94">
        <f>'[2]B.4.1 Exp T-S Total'!G15</f>
        <v>69157.4384895605</v>
      </c>
      <c r="F11" s="94">
        <f>'[2]B.4.1 Exp T-S Total'!I15</f>
        <v>64338.0224596179</v>
      </c>
      <c r="G11" s="94">
        <f>'[2]B.4.1 Exp T-S Total'!K15</f>
        <v>65368.5309005455</v>
      </c>
      <c r="H11" s="94">
        <f>'[2]B.4.1 Exp T-S Total'!M15</f>
        <v>70408.8057720194</v>
      </c>
      <c r="I11" s="94">
        <f>'[2]B.4.1 Exp T-S Total'!O15</f>
        <v>71488.9986989378</v>
      </c>
      <c r="J11" s="94">
        <f>'[2]B.4.1 Exp T-S Total'!Q15</f>
        <v>70754.6555886981</v>
      </c>
      <c r="K11" s="94">
        <f>'[2]B.4.1 Exp T-S Total'!S15</f>
        <v>60638.6737569553</v>
      </c>
      <c r="L11" s="94">
        <f>'[2]B.4.1 Exp T-S Total'!U15</f>
        <v>55418.5732757051</v>
      </c>
      <c r="M11" s="94">
        <f>'[2]B.4.1 Exp T-S Total'!W15</f>
        <v>44404.0703464172</v>
      </c>
      <c r="N11" s="95">
        <f>'[2]B.4.1 Exp T-S Total'!Y15</f>
        <v>42217.0478017021</v>
      </c>
    </row>
    <row r="12" spans="1:14" ht="12.75">
      <c r="A12" s="53" t="s">
        <v>23</v>
      </c>
      <c r="B12" s="93" t="str">
        <f>'[2]B.4.1 Exp T-S Total'!C16</f>
        <v>1-9</v>
      </c>
      <c r="C12" s="93">
        <f>'[2]B.4.1 Exp T-S Total'!D16</f>
        <v>0</v>
      </c>
      <c r="D12" s="94" t="str">
        <f>'[2]B.4.1 Exp T-S Total'!E16</f>
        <v>:</v>
      </c>
      <c r="E12" s="94" t="str">
        <f>'[2]B.4.1 Exp T-S Total'!G16</f>
        <v>:</v>
      </c>
      <c r="F12" s="94" t="str">
        <f>'[2]B.4.1 Exp T-S Total'!I16</f>
        <v>:</v>
      </c>
      <c r="G12" s="94" t="str">
        <f>'[2]B.4.1 Exp T-S Total'!K16</f>
        <v>:</v>
      </c>
      <c r="H12" s="94" t="str">
        <f>'[2]B.4.1 Exp T-S Total'!M16</f>
        <v>:</v>
      </c>
      <c r="I12" s="94">
        <f>'[2]B.4.1 Exp T-S Total'!O16</f>
        <v>20.6583016367733</v>
      </c>
      <c r="J12" s="94">
        <f>'[2]B.4.1 Exp T-S Total'!Q16</f>
        <v>19.9169961529688</v>
      </c>
      <c r="K12" s="94">
        <f>'[2]B.4.1 Exp T-S Total'!S16</f>
        <v>17.8000843668296</v>
      </c>
      <c r="L12" s="94">
        <f>'[2]B.4.1 Exp T-S Total'!U16</f>
        <v>16.4095332884621</v>
      </c>
      <c r="M12" s="94">
        <f>'[2]B.4.1 Exp T-S Total'!W16</f>
        <v>17.6242246775158</v>
      </c>
      <c r="N12" s="95">
        <f>'[2]B.4.1 Exp T-S Total'!Y16</f>
        <v>30.2620370860163</v>
      </c>
    </row>
    <row r="13" spans="1:14" ht="12.75">
      <c r="A13" s="53" t="s">
        <v>24</v>
      </c>
      <c r="B13" s="93" t="str">
        <f>'[2]B.4.1 Exp T-S Total'!C17</f>
        <v>1-9</v>
      </c>
      <c r="C13" s="93">
        <f>'[2]B.4.1 Exp T-S Total'!D17</f>
        <v>0</v>
      </c>
      <c r="D13" s="94" t="str">
        <f>'[2]B.4.1 Exp T-S Total'!E17</f>
        <v>:</v>
      </c>
      <c r="E13" s="94" t="str">
        <f>'[2]B.4.1 Exp T-S Total'!G17</f>
        <v>:</v>
      </c>
      <c r="F13" s="94" t="str">
        <f>'[2]B.4.1 Exp T-S Total'!I17</f>
        <v>:</v>
      </c>
      <c r="G13" s="94" t="str">
        <f>'[2]B.4.1 Exp T-S Total'!K17</f>
        <v>:</v>
      </c>
      <c r="H13" s="94" t="str">
        <f>'[2]B.4.1 Exp T-S Total'!M17</f>
        <v>:</v>
      </c>
      <c r="I13" s="94" t="str">
        <f>'[2]B.4.1 Exp T-S Total'!O17</f>
        <v>:</v>
      </c>
      <c r="J13" s="94">
        <f>'[2]B.4.1 Exp T-S Total'!Q17</f>
        <v>2041.19340050644</v>
      </c>
      <c r="K13" s="94">
        <f>'[2]B.4.1 Exp T-S Total'!S17</f>
        <v>2070.3560935973</v>
      </c>
      <c r="L13" s="94">
        <f>'[2]B.4.1 Exp T-S Total'!U17</f>
        <v>2218.5195957037</v>
      </c>
      <c r="M13" s="94">
        <f>'[2]B.4.1 Exp T-S Total'!W17</f>
        <v>2429.99169397772</v>
      </c>
      <c r="N13" s="95">
        <f>'[2]B.4.1 Exp T-S Total'!Y17</f>
        <v>2924.65750077519</v>
      </c>
    </row>
    <row r="14" spans="1:14" ht="12.75">
      <c r="A14" s="53" t="s">
        <v>25</v>
      </c>
      <c r="B14" s="93" t="str">
        <f>'[2]B.4.1 Exp T-S Total'!C18</f>
        <v>1-9</v>
      </c>
      <c r="C14" s="93">
        <f>'[2]B.4.1 Exp T-S Total'!D18</f>
        <v>0</v>
      </c>
      <c r="D14" s="94" t="str">
        <f>'[2]B.4.1 Exp T-S Total'!E18</f>
        <v>:</v>
      </c>
      <c r="E14" s="94" t="str">
        <f>'[2]B.4.1 Exp T-S Total'!G18</f>
        <v>:</v>
      </c>
      <c r="F14" s="94" t="str">
        <f>'[2]B.4.1 Exp T-S Total'!I18</f>
        <v>:</v>
      </c>
      <c r="G14" s="94" t="str">
        <f>'[2]B.4.1 Exp T-S Total'!K18</f>
        <v>:</v>
      </c>
      <c r="H14" s="94" t="str">
        <f>'[2]B.4.1 Exp T-S Total'!M18</f>
        <v>:</v>
      </c>
      <c r="I14" s="94" t="str">
        <f>'[2]B.4.1 Exp T-S Total'!O18</f>
        <v>:</v>
      </c>
      <c r="J14" s="94">
        <f>'[2]B.4.1 Exp T-S Total'!Q18</f>
        <v>943.991946196929</v>
      </c>
      <c r="K14" s="94">
        <f>'[2]B.4.1 Exp T-S Total'!S18</f>
        <v>810.031417377622</v>
      </c>
      <c r="L14" s="94">
        <f>'[2]B.4.1 Exp T-S Total'!U18</f>
        <v>959.071649263959</v>
      </c>
      <c r="M14" s="94">
        <f>'[2]B.4.1 Exp T-S Total'!W18</f>
        <v>937.039039408867</v>
      </c>
      <c r="N14" s="95">
        <f>'[2]B.4.1 Exp T-S Total'!Y18</f>
        <v>1156.55928317823</v>
      </c>
    </row>
    <row r="15" spans="1:14" ht="12.75">
      <c r="A15" s="53" t="s">
        <v>26</v>
      </c>
      <c r="B15" s="93" t="str">
        <f>'[2]B.4.1 Exp T-S Total'!C19</f>
        <v>1-9</v>
      </c>
      <c r="C15" s="93">
        <f>'[2]B.4.1 Exp T-S Total'!D19</f>
        <v>0</v>
      </c>
      <c r="D15" s="94" t="str">
        <f>'[2]B.4.1 Exp T-S Total'!E19</f>
        <v>:</v>
      </c>
      <c r="E15" s="94" t="str">
        <f>'[2]B.4.1 Exp T-S Total'!G19</f>
        <v>:</v>
      </c>
      <c r="F15" s="94" t="str">
        <f>'[2]B.4.1 Exp T-S Total'!I19</f>
        <v>:</v>
      </c>
      <c r="G15" s="94" t="str">
        <f>'[2]B.4.1 Exp T-S Total'!K19</f>
        <v>:</v>
      </c>
      <c r="H15" s="94" t="str">
        <f>'[2]B.4.1 Exp T-S Total'!M19</f>
        <v>:</v>
      </c>
      <c r="I15" s="94" t="str">
        <f>'[2]B.4.1 Exp T-S Total'!O19</f>
        <v>:</v>
      </c>
      <c r="J15" s="94">
        <f>'[2]B.4.1 Exp T-S Total'!Q19</f>
        <v>15670.6114867518</v>
      </c>
      <c r="K15" s="94">
        <f>'[2]B.4.1 Exp T-S Total'!S19</f>
        <v>16024.0824720255</v>
      </c>
      <c r="L15" s="94">
        <f>'[2]B.4.1 Exp T-S Total'!U19</f>
        <v>16844.8734103698</v>
      </c>
      <c r="M15" s="94">
        <f>'[2]B.4.1 Exp T-S Total'!W19</f>
        <v>17538.4947285032</v>
      </c>
      <c r="N15" s="95">
        <f>'[2]B.4.1 Exp T-S Total'!Y19</f>
        <v>21027.9129725633</v>
      </c>
    </row>
    <row r="16" spans="1:14" ht="12.75">
      <c r="A16" s="53" t="s">
        <v>27</v>
      </c>
      <c r="B16" s="93" t="str">
        <f>'[2]B.4.1 Exp T-S Total'!C20</f>
        <v>1-9</v>
      </c>
      <c r="C16" s="93">
        <f>'[2]B.4.1 Exp T-S Total'!D20</f>
        <v>0</v>
      </c>
      <c r="D16" s="94">
        <f>'[2]B.4.1 Exp T-S Total'!E20</f>
        <v>36044.9183877097</v>
      </c>
      <c r="E16" s="94">
        <f>'[2]B.4.1 Exp T-S Total'!G20</f>
        <v>38100.7782487093</v>
      </c>
      <c r="F16" s="94">
        <f>'[2]B.4.1 Exp T-S Total'!I20</f>
        <v>36903.4404544</v>
      </c>
      <c r="G16" s="94">
        <f>'[2]B.4.1 Exp T-S Total'!K20</f>
        <v>37636.3326145526</v>
      </c>
      <c r="H16" s="94">
        <f>'[2]B.4.1 Exp T-S Total'!M20</f>
        <v>40453.6451011685</v>
      </c>
      <c r="I16" s="94">
        <f>'[2]B.4.1 Exp T-S Total'!O20</f>
        <v>42325.4447373805</v>
      </c>
      <c r="J16" s="94">
        <f>'[2]B.4.1 Exp T-S Total'!Q20</f>
        <v>41408.3772842402</v>
      </c>
      <c r="K16" s="94">
        <f>'[2]B.4.1 Exp T-S Total'!S20</f>
        <v>39398.6374865806</v>
      </c>
      <c r="L16" s="94">
        <f>'[2]B.4.1 Exp T-S Total'!U20</f>
        <v>37510.2757720217</v>
      </c>
      <c r="M16" s="94">
        <f>'[2]B.4.1 Exp T-S Total'!W20</f>
        <v>35864.3317887179</v>
      </c>
      <c r="N16" s="95">
        <f>'[2]B.4.1 Exp T-S Total'!Y20</f>
        <v>33122.3103016681</v>
      </c>
    </row>
    <row r="17" spans="1:14" ht="12.75">
      <c r="A17" s="53" t="s">
        <v>28</v>
      </c>
      <c r="B17" s="93" t="str">
        <f>'[2]B.4.1 Exp T-S Total'!C21</f>
        <v>1-9</v>
      </c>
      <c r="C17" s="93">
        <f>'[2]B.4.1 Exp T-S Total'!D21</f>
        <v>0</v>
      </c>
      <c r="D17" s="94" t="str">
        <f>'[2]B.4.1 Exp T-S Total'!E21</f>
        <v>:</v>
      </c>
      <c r="E17" s="94" t="str">
        <f>'[2]B.4.1 Exp T-S Total'!G21</f>
        <v>:</v>
      </c>
      <c r="F17" s="94" t="str">
        <f>'[2]B.4.1 Exp T-S Total'!I21</f>
        <v>:</v>
      </c>
      <c r="G17" s="94" t="str">
        <f>'[2]B.4.1 Exp T-S Total'!K21</f>
        <v>:</v>
      </c>
      <c r="H17" s="94" t="str">
        <f>'[2]B.4.1 Exp T-S Total'!M21</f>
        <v>:</v>
      </c>
      <c r="I17" s="94" t="str">
        <f>'[2]B.4.1 Exp T-S Total'!O21</f>
        <v>:</v>
      </c>
      <c r="J17" s="94">
        <f>'[2]B.4.1 Exp T-S Total'!Q21</f>
        <v>16497.2158300629</v>
      </c>
      <c r="K17" s="94">
        <f>'[2]B.4.1 Exp T-S Total'!S21</f>
        <v>16701.260562891</v>
      </c>
      <c r="L17" s="94">
        <f>'[2]B.4.1 Exp T-S Total'!U21</f>
        <v>15735.7967673225</v>
      </c>
      <c r="M17" s="94">
        <f>'[2]B.4.1 Exp T-S Total'!W21</f>
        <v>14177.3325786204</v>
      </c>
      <c r="N17" s="95">
        <f>'[2]B.4.1 Exp T-S Total'!Y21</f>
        <v>15303.9617528363</v>
      </c>
    </row>
    <row r="18" spans="1:14" ht="12.75">
      <c r="A18" s="53" t="s">
        <v>45</v>
      </c>
      <c r="B18" s="93" t="str">
        <f>'[2]B.4.1 Exp T-S Total'!C22</f>
        <v>1-9</v>
      </c>
      <c r="C18" s="93">
        <f>'[2]B.4.1 Exp T-S Total'!D22</f>
        <v>0</v>
      </c>
      <c r="D18" s="94" t="str">
        <f>'[2]B.4.1 Exp T-S Total'!E22</f>
        <v>:</v>
      </c>
      <c r="E18" s="94" t="str">
        <f>'[2]B.4.1 Exp T-S Total'!G22</f>
        <v>:</v>
      </c>
      <c r="F18" s="94" t="str">
        <f>'[2]B.4.1 Exp T-S Total'!I22</f>
        <v>:</v>
      </c>
      <c r="G18" s="94" t="str">
        <f>'[2]B.4.1 Exp T-S Total'!K22</f>
        <v>:</v>
      </c>
      <c r="H18" s="94" t="str">
        <f>'[2]B.4.1 Exp T-S Total'!M22</f>
        <v>:</v>
      </c>
      <c r="I18" s="94" t="str">
        <f>'[2]B.4.1 Exp T-S Total'!O22</f>
        <v>:</v>
      </c>
      <c r="J18" s="94" t="str">
        <f>'[2]B.4.1 Exp T-S Total'!Q22</f>
        <v>:</v>
      </c>
      <c r="K18" s="94" t="str">
        <f>'[2]B.4.1 Exp T-S Total'!S22</f>
        <v>:</v>
      </c>
      <c r="L18" s="94">
        <f>'[2]B.4.1 Exp T-S Total'!U22</f>
        <v>95.066465585327</v>
      </c>
      <c r="M18" s="94">
        <f>'[2]B.4.1 Exp T-S Total'!W22</f>
        <v>79.9958436628639</v>
      </c>
      <c r="N18" s="95">
        <f>'[2]B.4.1 Exp T-S Total'!Y22</f>
        <v>68.1890520924574</v>
      </c>
    </row>
    <row r="19" spans="1:14" ht="12.75">
      <c r="A19" s="53" t="s">
        <v>29</v>
      </c>
      <c r="B19" s="93" t="str">
        <f>'[2]B.4.1 Exp T-S Total'!C23</f>
        <v>1-9</v>
      </c>
      <c r="C19" s="93">
        <f>'[2]B.4.1 Exp T-S Total'!D23</f>
        <v>0</v>
      </c>
      <c r="D19" s="94" t="str">
        <f>'[2]B.4.1 Exp T-S Total'!E23</f>
        <v>:</v>
      </c>
      <c r="E19" s="94" t="str">
        <f>'[2]B.4.1 Exp T-S Total'!G23</f>
        <v>:</v>
      </c>
      <c r="F19" s="94" t="str">
        <f>'[2]B.4.1 Exp T-S Total'!I23</f>
        <v>:</v>
      </c>
      <c r="G19" s="94" t="str">
        <f>'[2]B.4.1 Exp T-S Total'!K23</f>
        <v>:</v>
      </c>
      <c r="H19" s="94" t="str">
        <f>'[2]B.4.1 Exp T-S Total'!M23</f>
        <v>:</v>
      </c>
      <c r="I19" s="94">
        <f>'[2]B.4.1 Exp T-S Total'!O23</f>
        <v>52.1792125991058</v>
      </c>
      <c r="J19" s="94">
        <f>'[2]B.4.1 Exp T-S Total'!Q23</f>
        <v>58.3907258507416</v>
      </c>
      <c r="K19" s="94">
        <f>'[2]B.4.1 Exp T-S Total'!S23</f>
        <v>69.2569760980226</v>
      </c>
      <c r="L19" s="94">
        <f>'[2]B.4.1 Exp T-S Total'!U23</f>
        <v>82.1084533945465</v>
      </c>
      <c r="M19" s="94">
        <f>'[2]B.4.1 Exp T-S Total'!W23</f>
        <v>83.0025995796659</v>
      </c>
      <c r="N19" s="95">
        <f>'[2]B.4.1 Exp T-S Total'!Y23</f>
        <v>81.2678176098797</v>
      </c>
    </row>
    <row r="20" spans="1:14" ht="12.75">
      <c r="A20" s="53" t="s">
        <v>30</v>
      </c>
      <c r="B20" s="93" t="str">
        <f>'[2]B.4.1 Exp T-S Total'!C24</f>
        <v>1-9</v>
      </c>
      <c r="C20" s="93">
        <f>'[2]B.4.1 Exp T-S Total'!D24</f>
        <v>0</v>
      </c>
      <c r="D20" s="94" t="str">
        <f>'[2]B.4.1 Exp T-S Total'!E24</f>
        <v>:</v>
      </c>
      <c r="E20" s="94" t="str">
        <f>'[2]B.4.1 Exp T-S Total'!G24</f>
        <v>:</v>
      </c>
      <c r="F20" s="94" t="str">
        <f>'[2]B.4.1 Exp T-S Total'!I24</f>
        <v>:</v>
      </c>
      <c r="G20" s="94" t="str">
        <f>'[2]B.4.1 Exp T-S Total'!K24</f>
        <v>:</v>
      </c>
      <c r="H20" s="94" t="str">
        <f>'[2]B.4.1 Exp T-S Total'!M24</f>
        <v>:</v>
      </c>
      <c r="I20" s="94">
        <f>'[2]B.4.1 Exp T-S Total'!O24</f>
        <v>53.3269219650229</v>
      </c>
      <c r="J20" s="94">
        <f>'[2]B.4.1 Exp T-S Total'!Q24</f>
        <v>51.3644847033486</v>
      </c>
      <c r="K20" s="94">
        <f>'[2]B.4.1 Exp T-S Total'!S24</f>
        <v>64.3760999763033</v>
      </c>
      <c r="L20" s="94">
        <f>'[2]B.4.1 Exp T-S Total'!U24</f>
        <v>81.6002666531257</v>
      </c>
      <c r="M20" s="94">
        <f>'[2]B.4.1 Exp T-S Total'!W24</f>
        <v>100.725840597711</v>
      </c>
      <c r="N20" s="95">
        <f>'[2]B.4.1 Exp T-S Total'!Y24</f>
        <v>90.4490759060442</v>
      </c>
    </row>
    <row r="21" spans="1:14" ht="12.75">
      <c r="A21" s="53" t="s">
        <v>31</v>
      </c>
      <c r="B21" s="93" t="str">
        <f>'[2]B.4.1 Exp T-S Total'!C25</f>
        <v>1-9</v>
      </c>
      <c r="C21" s="93">
        <f>'[2]B.4.1 Exp T-S Total'!D25</f>
        <v>0</v>
      </c>
      <c r="D21" s="94" t="str">
        <f>'[2]B.4.1 Exp T-S Total'!E25</f>
        <v>:</v>
      </c>
      <c r="E21" s="94" t="str">
        <f>'[2]B.4.1 Exp T-S Total'!G25</f>
        <v>:</v>
      </c>
      <c r="F21" s="94" t="str">
        <f>'[2]B.4.1 Exp T-S Total'!I25</f>
        <v>:</v>
      </c>
      <c r="G21" s="94">
        <f>'[2]B.4.1 Exp T-S Total'!K25</f>
        <v>153.867966372549</v>
      </c>
      <c r="H21" s="94">
        <f>'[2]B.4.1 Exp T-S Total'!M25</f>
        <v>174.210527317073</v>
      </c>
      <c r="I21" s="94">
        <f>'[2]B.4.1 Exp T-S Total'!O25</f>
        <v>235.922470419847</v>
      </c>
      <c r="J21" s="94">
        <f>'[2]B.4.1 Exp T-S Total'!Q25</f>
        <v>268.716351425909</v>
      </c>
      <c r="K21" s="94">
        <f>'[2]B.4.1 Exp T-S Total'!S25</f>
        <v>302.745622810517</v>
      </c>
      <c r="L21" s="94">
        <f>'[2]B.4.1 Exp T-S Total'!U25</f>
        <v>308.944428191489</v>
      </c>
      <c r="M21" s="94">
        <f>'[2]B.4.1 Exp T-S Total'!W25</f>
        <v>306.433922608696</v>
      </c>
      <c r="N21" s="95">
        <f>'[2]B.4.1 Exp T-S Total'!Y25</f>
        <v>297.64403150461</v>
      </c>
    </row>
    <row r="22" spans="1:14" ht="12.75">
      <c r="A22" s="53" t="s">
        <v>32</v>
      </c>
      <c r="B22" s="93" t="str">
        <f>'[2]B.4.1 Exp T-S Total'!C26</f>
        <v>1-9</v>
      </c>
      <c r="C22" s="93">
        <f>'[2]B.4.1 Exp T-S Total'!D26</f>
        <v>0</v>
      </c>
      <c r="D22" s="94" t="str">
        <f>'[2]B.4.1 Exp T-S Total'!E26</f>
        <v>:</v>
      </c>
      <c r="E22" s="94" t="str">
        <f>'[2]B.4.1 Exp T-S Total'!G26</f>
        <v>:</v>
      </c>
      <c r="F22" s="94" t="str">
        <f>'[2]B.4.1 Exp T-S Total'!I26</f>
        <v>:</v>
      </c>
      <c r="G22" s="94" t="str">
        <f>'[2]B.4.1 Exp T-S Total'!K26</f>
        <v>:</v>
      </c>
      <c r="H22" s="94" t="str">
        <f>'[2]B.4.1 Exp T-S Total'!M26</f>
        <v>:</v>
      </c>
      <c r="I22" s="94" t="str">
        <f>'[2]B.4.1 Exp T-S Total'!O26</f>
        <v>:</v>
      </c>
      <c r="J22" s="94">
        <f>'[2]B.4.1 Exp T-S Total'!Q26</f>
        <v>442.80939770409</v>
      </c>
      <c r="K22" s="94">
        <f>'[2]B.4.1 Exp T-S Total'!S26</f>
        <v>460.776266036472</v>
      </c>
      <c r="L22" s="94">
        <f>'[2]B.4.1 Exp T-S Total'!U26</f>
        <v>447.408196973019</v>
      </c>
      <c r="M22" s="94">
        <f>'[2]B.4.1 Exp T-S Total'!W26</f>
        <v>470.274306497177</v>
      </c>
      <c r="N22" s="95">
        <f>'[2]B.4.1 Exp T-S Total'!Y26</f>
        <v>463.912368468472</v>
      </c>
    </row>
    <row r="23" spans="1:14" ht="12.75">
      <c r="A23" s="53" t="s">
        <v>46</v>
      </c>
      <c r="B23" s="93" t="str">
        <f>'[2]B.4.1 Exp T-S Total'!C27</f>
        <v>1-9</v>
      </c>
      <c r="C23" s="93">
        <f>'[2]B.4.1 Exp T-S Total'!D27</f>
        <v>0</v>
      </c>
      <c r="D23" s="94" t="str">
        <f>'[2]B.4.1 Exp T-S Total'!E27</f>
        <v>:</v>
      </c>
      <c r="E23" s="94" t="str">
        <f>'[2]B.4.1 Exp T-S Total'!G27</f>
        <v>:</v>
      </c>
      <c r="F23" s="94" t="str">
        <f>'[2]B.4.1 Exp T-S Total'!I27</f>
        <v>:</v>
      </c>
      <c r="G23" s="94" t="str">
        <f>'[2]B.4.1 Exp T-S Total'!K27</f>
        <v>:</v>
      </c>
      <c r="H23" s="94" t="str">
        <f>'[2]B.4.1 Exp T-S Total'!M27</f>
        <v>:</v>
      </c>
      <c r="I23" s="94" t="str">
        <f>'[2]B.4.1 Exp T-S Total'!O27</f>
        <v>:</v>
      </c>
      <c r="J23" s="94" t="str">
        <f>'[2]B.4.1 Exp T-S Total'!Q27</f>
        <v>:</v>
      </c>
      <c r="K23" s="94" t="str">
        <f>'[2]B.4.1 Exp T-S Total'!S27</f>
        <v>:</v>
      </c>
      <c r="L23" s="94">
        <f>'[2]B.4.1 Exp T-S Total'!U27</f>
        <v>26.6514632869497</v>
      </c>
      <c r="M23" s="94">
        <f>'[2]B.4.1 Exp T-S Total'!W27</f>
        <v>25.4188039042886</v>
      </c>
      <c r="N23" s="95">
        <f>'[2]B.4.1 Exp T-S Total'!Y27</f>
        <v>26.0606402782765</v>
      </c>
    </row>
    <row r="24" spans="1:14" ht="12.75">
      <c r="A24" s="53" t="s">
        <v>33</v>
      </c>
      <c r="B24" s="93" t="str">
        <f>'[2]B.4.1 Exp T-S Total'!C28</f>
        <v>1-9</v>
      </c>
      <c r="C24" s="93">
        <f>'[2]B.4.1 Exp T-S Total'!D28</f>
        <v>0</v>
      </c>
      <c r="D24" s="94" t="str">
        <f>'[2]B.4.1 Exp T-S Total'!E28</f>
        <v>:</v>
      </c>
      <c r="E24" s="94" t="str">
        <f>'[2]B.4.1 Exp T-S Total'!G28</f>
        <v>:</v>
      </c>
      <c r="F24" s="94" t="str">
        <f>'[2]B.4.1 Exp T-S Total'!I28</f>
        <v>:</v>
      </c>
      <c r="G24" s="94" t="str">
        <f>'[2]B.4.1 Exp T-S Total'!K28</f>
        <v>:</v>
      </c>
      <c r="H24" s="94" t="str">
        <f>'[2]B.4.1 Exp T-S Total'!M28</f>
        <v>:</v>
      </c>
      <c r="I24" s="94" t="str">
        <f>'[2]B.4.1 Exp T-S Total'!O28</f>
        <v>:</v>
      </c>
      <c r="J24" s="94">
        <f>'[2]B.4.1 Exp T-S Total'!Q28</f>
        <v>15491.7742805755</v>
      </c>
      <c r="K24" s="94">
        <f>'[2]B.4.1 Exp T-S Total'!S28</f>
        <v>14964.2651982379</v>
      </c>
      <c r="L24" s="94">
        <f>'[2]B.4.1 Exp T-S Total'!U28</f>
        <v>13293.4823123382</v>
      </c>
      <c r="M24" s="94">
        <f>'[2]B.4.1 Exp T-S Total'!W28</f>
        <v>11938.7308998302</v>
      </c>
      <c r="N24" s="95">
        <f>'[2]B.4.1 Exp T-S Total'!Y28</f>
        <v>11424.0091438071</v>
      </c>
    </row>
    <row r="25" spans="1:14" ht="12.75">
      <c r="A25" s="53" t="s">
        <v>34</v>
      </c>
      <c r="B25" s="93" t="str">
        <f>'[2]B.4.1 Exp T-S Total'!C29</f>
        <v>1-9</v>
      </c>
      <c r="C25" s="93">
        <f>'[2]B.4.1 Exp T-S Total'!D29</f>
        <v>0</v>
      </c>
      <c r="D25" s="94">
        <f>'[2]B.4.1 Exp T-S Total'!E29</f>
        <v>3713.20751790487</v>
      </c>
      <c r="E25" s="94">
        <f>'[2]B.4.1 Exp T-S Total'!G29</f>
        <v>3822.72679005128</v>
      </c>
      <c r="F25" s="94">
        <f>'[2]B.4.1 Exp T-S Total'!I29</f>
        <v>3563.4729905</v>
      </c>
      <c r="G25" s="94">
        <f>'[2]B.4.1 Exp T-S Total'!K29</f>
        <v>3727.73358654224</v>
      </c>
      <c r="H25" s="94">
        <f>'[2]B.4.1 Exp T-S Total'!M29</f>
        <v>3897.76886507317</v>
      </c>
      <c r="I25" s="94">
        <f>'[2]B.4.1 Exp T-S Total'!O29</f>
        <v>4330.13810652591</v>
      </c>
      <c r="J25" s="94">
        <f>'[2]B.4.1 Exp T-S Total'!Q29</f>
        <v>4460.27682249529</v>
      </c>
      <c r="K25" s="94">
        <f>'[2]B.4.1 Exp T-S Total'!S29</f>
        <v>4804.43470633945</v>
      </c>
      <c r="L25" s="94">
        <f>'[2]B.4.1 Exp T-S Total'!U29</f>
        <v>4886.80552098832</v>
      </c>
      <c r="M25" s="94">
        <f>'[2]B.4.1 Exp T-S Total'!W29</f>
        <v>4572.57382432196</v>
      </c>
      <c r="N25" s="95">
        <f>'[2]B.4.1 Exp T-S Total'!Y29</f>
        <v>4420.32443584825</v>
      </c>
    </row>
    <row r="26" spans="1:14" ht="12.75">
      <c r="A26" s="53" t="s">
        <v>35</v>
      </c>
      <c r="B26" s="93" t="str">
        <f>'[2]B.4.1 Exp T-S Total'!C30</f>
        <v>1-9</v>
      </c>
      <c r="C26" s="93">
        <f>'[2]B.4.1 Exp T-S Total'!D30</f>
        <v>0</v>
      </c>
      <c r="D26" s="94" t="str">
        <f>'[2]B.4.1 Exp T-S Total'!E30</f>
        <v>:</v>
      </c>
      <c r="E26" s="94" t="str">
        <f>'[2]B.4.1 Exp T-S Total'!G30</f>
        <v>:</v>
      </c>
      <c r="F26" s="94" t="str">
        <f>'[2]B.4.1 Exp T-S Total'!I30</f>
        <v>:</v>
      </c>
      <c r="G26" s="94" t="str">
        <f>'[2]B.4.1 Exp T-S Total'!K30</f>
        <v>:</v>
      </c>
      <c r="H26" s="94" t="str">
        <f>'[2]B.4.1 Exp T-S Total'!M30</f>
        <v>:</v>
      </c>
      <c r="I26" s="94" t="str">
        <f>'[2]B.4.1 Exp T-S Total'!O30</f>
        <v>:</v>
      </c>
      <c r="J26" s="94" t="str">
        <f>'[2]B.4.1 Exp T-S Total'!Q30</f>
        <v>:</v>
      </c>
      <c r="K26" s="94">
        <f>'[2]B.4.1 Exp T-S Total'!S30</f>
        <v>2777.77569506653</v>
      </c>
      <c r="L26" s="94">
        <f>'[2]B.4.1 Exp T-S Total'!U30</f>
        <v>2685.24070566693</v>
      </c>
      <c r="M26" s="94">
        <f>'[2]B.4.1 Exp T-S Total'!W30</f>
        <v>2535.39727753321</v>
      </c>
      <c r="N26" s="95">
        <f>'[2]B.4.1 Exp T-S Total'!Y30</f>
        <v>2355.37744715836</v>
      </c>
    </row>
    <row r="27" spans="1:14" ht="12.75">
      <c r="A27" s="53" t="s">
        <v>36</v>
      </c>
      <c r="B27" s="93" t="str">
        <f>'[2]B.4.1 Exp T-S Total'!C31</f>
        <v>1-9</v>
      </c>
      <c r="C27" s="93">
        <f>'[2]B.4.1 Exp T-S Total'!D31</f>
        <v>0</v>
      </c>
      <c r="D27" s="94" t="str">
        <f>'[2]B.4.1 Exp T-S Total'!E31</f>
        <v>:</v>
      </c>
      <c r="E27" s="94" t="str">
        <f>'[2]B.4.1 Exp T-S Total'!G31</f>
        <v>:</v>
      </c>
      <c r="F27" s="94" t="str">
        <f>'[2]B.4.1 Exp T-S Total'!I31</f>
        <v>:</v>
      </c>
      <c r="G27" s="94" t="str">
        <f>'[2]B.4.1 Exp T-S Total'!K31</f>
        <v>:</v>
      </c>
      <c r="H27" s="94" t="str">
        <f>'[2]B.4.1 Exp T-S Total'!M31</f>
        <v>:</v>
      </c>
      <c r="I27" s="94">
        <f>'[2]B.4.1 Exp T-S Total'!O31</f>
        <v>2368.43571068493</v>
      </c>
      <c r="J27" s="94">
        <f>'[2]B.4.1 Exp T-S Total'!Q31</f>
        <v>2439.77592519145</v>
      </c>
      <c r="K27" s="94">
        <f>'[2]B.4.1 Exp T-S Total'!S31</f>
        <v>2560.27800707972</v>
      </c>
      <c r="L27" s="94">
        <f>'[2]B.4.1 Exp T-S Total'!U31</f>
        <v>2371.23260686291</v>
      </c>
      <c r="M27" s="94">
        <f>'[2]B.4.1 Exp T-S Total'!W31</f>
        <v>2126.45870020408</v>
      </c>
      <c r="N27" s="95">
        <f>'[2]B.4.1 Exp T-S Total'!Y31</f>
        <v>2082.15230293068</v>
      </c>
    </row>
    <row r="28" spans="1:14" ht="12.75">
      <c r="A28" s="53" t="s">
        <v>37</v>
      </c>
      <c r="B28" s="93" t="str">
        <f>'[2]B.4.1 Exp T-S Total'!C32</f>
        <v>1-9</v>
      </c>
      <c r="C28" s="93">
        <f>'[2]B.4.1 Exp T-S Total'!D32</f>
        <v>0</v>
      </c>
      <c r="D28" s="94" t="str">
        <f>'[2]B.4.1 Exp T-S Total'!E32</f>
        <v>:</v>
      </c>
      <c r="E28" s="94" t="str">
        <f>'[2]B.4.1 Exp T-S Total'!G32</f>
        <v>:</v>
      </c>
      <c r="F28" s="94" t="str">
        <f>'[2]B.4.1 Exp T-S Total'!I32</f>
        <v>:</v>
      </c>
      <c r="G28" s="94" t="str">
        <f>'[2]B.4.1 Exp T-S Total'!K32</f>
        <v>:</v>
      </c>
      <c r="H28" s="94" t="str">
        <f>'[2]B.4.1 Exp T-S Total'!M32</f>
        <v>:</v>
      </c>
      <c r="I28" s="94">
        <f>'[2]B.4.1 Exp T-S Total'!O32</f>
        <v>355.261903188548</v>
      </c>
      <c r="J28" s="94">
        <f>'[2]B.4.1 Exp T-S Total'!Q32</f>
        <v>368.135668227239</v>
      </c>
      <c r="K28" s="94">
        <f>'[2]B.4.1 Exp T-S Total'!S32</f>
        <v>346.576060738112</v>
      </c>
      <c r="L28" s="94">
        <f>'[2]B.4.1 Exp T-S Total'!U32</f>
        <v>306.037131207742</v>
      </c>
      <c r="M28" s="94">
        <f>'[2]B.4.1 Exp T-S Total'!W32</f>
        <v>286.732448968469</v>
      </c>
      <c r="N28" s="95">
        <f>'[2]B.4.1 Exp T-S Total'!Y32</f>
        <v>254.433214472401</v>
      </c>
    </row>
    <row r="29" spans="1:14" ht="12.75">
      <c r="A29" s="53" t="s">
        <v>38</v>
      </c>
      <c r="B29" s="93" t="str">
        <f>'[2]B.4.1 Exp T-S Total'!C33</f>
        <v>1-9</v>
      </c>
      <c r="C29" s="93">
        <f>'[2]B.4.1 Exp T-S Total'!D33</f>
        <v>0</v>
      </c>
      <c r="D29" s="94" t="str">
        <f>'[2]B.4.1 Exp T-S Total'!E33</f>
        <v>:</v>
      </c>
      <c r="E29" s="94" t="str">
        <f>'[2]B.4.1 Exp T-S Total'!G33</f>
        <v>:</v>
      </c>
      <c r="F29" s="94" t="str">
        <f>'[2]B.4.1 Exp T-S Total'!I33</f>
        <v>:</v>
      </c>
      <c r="G29" s="94" t="str">
        <f>'[2]B.4.1 Exp T-S Total'!K33</f>
        <v>:</v>
      </c>
      <c r="H29" s="94" t="str">
        <f>'[2]B.4.1 Exp T-S Total'!M33</f>
        <v>:</v>
      </c>
      <c r="I29" s="94" t="str">
        <f>'[2]B.4.1 Exp T-S Total'!O33</f>
        <v>:</v>
      </c>
      <c r="J29" s="94" t="str">
        <f>'[2]B.4.1 Exp T-S Total'!Q33</f>
        <v>:</v>
      </c>
      <c r="K29" s="94">
        <f>'[2]B.4.1 Exp T-S Total'!S33</f>
        <v>177.390527163269</v>
      </c>
      <c r="L29" s="94">
        <f>'[2]B.4.1 Exp T-S Total'!U33</f>
        <v>178.559054767552</v>
      </c>
      <c r="M29" s="94">
        <f>'[2]B.4.1 Exp T-S Total'!W33</f>
        <v>145.833495755518</v>
      </c>
      <c r="N29" s="95">
        <f>'[2]B.4.1 Exp T-S Total'!Y33</f>
        <v>133.64461804996</v>
      </c>
    </row>
    <row r="30" spans="1:14" ht="12.75">
      <c r="A30" s="53" t="s">
        <v>39</v>
      </c>
      <c r="B30" s="93" t="str">
        <f>'[2]B.4.1 Exp T-S Total'!C34</f>
        <v>1-9</v>
      </c>
      <c r="C30" s="93">
        <f>'[2]B.4.1 Exp T-S Total'!D34</f>
        <v>0</v>
      </c>
      <c r="D30" s="94" t="str">
        <f>'[2]B.4.1 Exp T-S Total'!E34</f>
        <v>:</v>
      </c>
      <c r="E30" s="94" t="str">
        <f>'[2]B.4.1 Exp T-S Total'!G34</f>
        <v>:</v>
      </c>
      <c r="F30" s="94" t="str">
        <f>'[2]B.4.1 Exp T-S Total'!I34</f>
        <v>:</v>
      </c>
      <c r="G30" s="94" t="str">
        <f>'[2]B.4.1 Exp T-S Total'!K34</f>
        <v>:</v>
      </c>
      <c r="H30" s="94" t="str">
        <f>'[2]B.4.1 Exp T-S Total'!M34</f>
        <v>:</v>
      </c>
      <c r="I30" s="94" t="str">
        <f>'[2]B.4.1 Exp T-S Total'!O34</f>
        <v>:</v>
      </c>
      <c r="J30" s="94">
        <f>'[2]B.4.1 Exp T-S Total'!Q34</f>
        <v>128.87286725442</v>
      </c>
      <c r="K30" s="94">
        <f>'[2]B.4.1 Exp T-S Total'!S34</f>
        <v>165.263577947879</v>
      </c>
      <c r="L30" s="94">
        <f>'[2]B.4.1 Exp T-S Total'!U34</f>
        <v>190.525961470785</v>
      </c>
      <c r="M30" s="94">
        <f>'[2]B.4.1 Exp T-S Total'!W34</f>
        <v>185.902837603967</v>
      </c>
      <c r="N30" s="95">
        <f>'[2]B.4.1 Exp T-S Total'!Y34</f>
        <v>228.59865314777</v>
      </c>
    </row>
    <row r="31" spans="1:14" ht="12.75">
      <c r="A31" s="53" t="s">
        <v>40</v>
      </c>
      <c r="B31" s="93" t="str">
        <f>'[2]B.4.1 Exp T-S Total'!C35</f>
        <v>1-9</v>
      </c>
      <c r="C31" s="93">
        <f>'[2]B.4.1 Exp T-S Total'!D35</f>
        <v>0</v>
      </c>
      <c r="D31" s="94">
        <f>'[2]B.4.1 Exp T-S Total'!E35</f>
        <v>4547.93864557773</v>
      </c>
      <c r="E31" s="94">
        <f>'[2]B.4.1 Exp T-S Total'!G35</f>
        <v>4289.93014498956</v>
      </c>
      <c r="F31" s="94">
        <f>'[2]B.4.1 Exp T-S Total'!I35</f>
        <v>3878.4052936</v>
      </c>
      <c r="G31" s="94">
        <f>'[2]B.4.1 Exp T-S Total'!K35</f>
        <v>3756.05043291016</v>
      </c>
      <c r="H31" s="94">
        <f>'[2]B.4.1 Exp T-S Total'!M35</f>
        <v>3859.2298833652</v>
      </c>
      <c r="I31" s="94">
        <f>'[2]B.4.1 Exp T-S Total'!O35</f>
        <v>4100.22143419789</v>
      </c>
      <c r="J31" s="94">
        <f>'[2]B.4.1 Exp T-S Total'!Q35</f>
        <v>4319.48065358852</v>
      </c>
      <c r="K31" s="94">
        <f>'[2]B.4.1 Exp T-S Total'!S35</f>
        <v>4137.87845773979</v>
      </c>
      <c r="L31" s="94">
        <f>'[2]B.4.1 Exp T-S Total'!U35</f>
        <v>3985.67205430712</v>
      </c>
      <c r="M31" s="94">
        <f>'[2]B.4.1 Exp T-S Total'!W35</f>
        <v>3713.84687454212</v>
      </c>
      <c r="N31" s="95">
        <f>'[2]B.4.1 Exp T-S Total'!Y35</f>
        <v>3492.85787522124</v>
      </c>
    </row>
    <row r="32" spans="1:14" ht="12.75">
      <c r="A32" s="53" t="s">
        <v>41</v>
      </c>
      <c r="B32" s="93" t="str">
        <f>'[2]B.4.1 Exp T-S Total'!C36</f>
        <v>1-9</v>
      </c>
      <c r="C32" s="93">
        <f>'[2]B.4.1 Exp T-S Total'!D36</f>
        <v>0</v>
      </c>
      <c r="D32" s="94">
        <f>'[2]B.4.1 Exp T-S Total'!E36</f>
        <v>10211.7800609363</v>
      </c>
      <c r="E32" s="94">
        <f>'[2]B.4.1 Exp T-S Total'!G36</f>
        <v>9643.75457519758</v>
      </c>
      <c r="F32" s="94">
        <f>'[2]B.4.1 Exp T-S Total'!I36</f>
        <v>8117.8657699048</v>
      </c>
      <c r="G32" s="94">
        <f>'[2]B.4.1 Exp T-S Total'!K36</f>
        <v>7174.56186898554</v>
      </c>
      <c r="H32" s="94">
        <f>'[2]B.4.1 Exp T-S Total'!M36</f>
        <v>7047.49009466943</v>
      </c>
      <c r="I32" s="94">
        <f>'[2]B.4.1 Exp T-S Total'!O36</f>
        <v>6735.15144916366</v>
      </c>
      <c r="J32" s="94">
        <f>'[2]B.4.1 Exp T-S Total'!Q36</f>
        <v>7205.69810500665</v>
      </c>
      <c r="K32" s="94">
        <f>'[2]B.4.1 Exp T-S Total'!S36</f>
        <v>7299.49511889751</v>
      </c>
      <c r="L32" s="94">
        <f>'[2]B.4.1 Exp T-S Total'!U36</f>
        <v>7191.65321186365</v>
      </c>
      <c r="M32" s="94">
        <f>'[2]B.4.1 Exp T-S Total'!W36</f>
        <v>5732.99911453324</v>
      </c>
      <c r="N32" s="95">
        <f>'[2]B.4.1 Exp T-S Total'!Y36</f>
        <v>4623.29077521501</v>
      </c>
    </row>
    <row r="33" spans="1:14" ht="12.75">
      <c r="A33" s="53" t="s">
        <v>42</v>
      </c>
      <c r="B33" s="93" t="str">
        <f>'[2]B.4.1 Exp T-S Total'!C37</f>
        <v>1-9</v>
      </c>
      <c r="C33" s="93">
        <f>'[2]B.4.1 Exp T-S Total'!D37</f>
        <v>0</v>
      </c>
      <c r="D33" s="94" t="str">
        <f>'[2]B.4.1 Exp T-S Total'!E37</f>
        <v>:</v>
      </c>
      <c r="E33" s="94" t="str">
        <f>'[2]B.4.1 Exp T-S Total'!G37</f>
        <v>:</v>
      </c>
      <c r="F33" s="94" t="str">
        <f>'[2]B.4.1 Exp T-S Total'!I37</f>
        <v>:</v>
      </c>
      <c r="G33" s="94" t="str">
        <f>'[2]B.4.1 Exp T-S Total'!K37</f>
        <v>:</v>
      </c>
      <c r="H33" s="94" t="str">
        <f>'[2]B.4.1 Exp T-S Total'!M37</f>
        <v>:</v>
      </c>
      <c r="I33" s="94" t="str">
        <f>'[2]B.4.1 Exp T-S Total'!O37</f>
        <v>:</v>
      </c>
      <c r="J33" s="94">
        <f>'[2]B.4.1 Exp T-S Total'!Q37</f>
        <v>11819.471672966</v>
      </c>
      <c r="K33" s="94">
        <f>'[2]B.4.1 Exp T-S Total'!S37</f>
        <v>11616.4518899189</v>
      </c>
      <c r="L33" s="94">
        <f>'[2]B.4.1 Exp T-S Total'!U37</f>
        <v>9746.48196146814</v>
      </c>
      <c r="M33" s="94">
        <f>'[2]B.4.1 Exp T-S Total'!W37</f>
        <v>9507.95854327856</v>
      </c>
      <c r="N33" s="95">
        <f>'[2]B.4.1 Exp T-S Total'!Y37</f>
        <v>10033.8949888125</v>
      </c>
    </row>
    <row r="34" spans="1:14" ht="12.75">
      <c r="A34" s="55" t="s">
        <v>1</v>
      </c>
      <c r="B34" s="49" t="str">
        <f>'[2]B.4.1 Exp T-S Total'!C39</f>
        <v>1-9</v>
      </c>
      <c r="C34" s="49">
        <f>'[2]B.4.1 Exp T-S Total'!D39</f>
        <v>0</v>
      </c>
      <c r="D34" s="96" t="str">
        <f>'[2]B.4.1 Exp T-S Total'!E39</f>
        <v>:</v>
      </c>
      <c r="E34" s="96" t="str">
        <f>'[2]B.4.1 Exp T-S Total'!G39</f>
        <v>:</v>
      </c>
      <c r="F34" s="96">
        <f>'[2]B.4.1 Exp T-S Total'!I39</f>
        <v>2029.27606158094</v>
      </c>
      <c r="G34" s="96">
        <f>'[2]B.4.1 Exp T-S Total'!K39</f>
        <v>2170.3408477015</v>
      </c>
      <c r="H34" s="96">
        <f>'[2]B.4.1 Exp T-S Total'!M39</f>
        <v>2466.07747830107</v>
      </c>
      <c r="I34" s="96">
        <f>'[2]B.4.1 Exp T-S Total'!O39</f>
        <v>3046.96414701646</v>
      </c>
      <c r="J34" s="96">
        <f>'[2]B.4.1 Exp T-S Total'!Q39</f>
        <v>3233.51333299714</v>
      </c>
      <c r="K34" s="96">
        <f>'[2]B.4.1 Exp T-S Total'!S39</f>
        <v>3510.39887527071</v>
      </c>
      <c r="L34" s="96">
        <f>'[2]B.4.1 Exp T-S Total'!U39</f>
        <v>2594.32975088235</v>
      </c>
      <c r="M34" s="96">
        <f>'[2]B.4.1 Exp T-S Total'!W39</f>
        <v>2440.07774333927</v>
      </c>
      <c r="N34" s="97" t="str">
        <f>'[2]B.4.1 Exp T-S Total'!Y39</f>
        <v>:</v>
      </c>
    </row>
    <row r="36" ht="12.75">
      <c r="D36" t="s">
        <v>58</v>
      </c>
    </row>
    <row r="37" spans="6:7" ht="12.75">
      <c r="F37" t="s">
        <v>48</v>
      </c>
      <c r="G37" t="s">
        <v>57</v>
      </c>
    </row>
    <row r="38" spans="4:7" ht="12.75">
      <c r="D38">
        <f aca="true" t="shared" si="0" ref="D38:D65">RANK(G38,$G$38:$G$65)</f>
        <v>16</v>
      </c>
      <c r="E38" s="75" t="str">
        <f aca="true" t="shared" si="1" ref="E38:E48">A6</f>
        <v>EU-27</v>
      </c>
      <c r="F38" s="11">
        <f aca="true" t="shared" si="2" ref="F38:F48">N6-K6</f>
        <v>-29300.38253825798</v>
      </c>
      <c r="G38" s="77">
        <f aca="true" t="shared" si="3" ref="G38:G48">F38/K6</f>
        <v>-0.14351886334648611</v>
      </c>
    </row>
    <row r="39" spans="4:7" ht="12.75">
      <c r="D39">
        <f t="shared" si="0"/>
        <v>10</v>
      </c>
      <c r="E39" s="75" t="str">
        <f t="shared" si="1"/>
        <v>BE</v>
      </c>
      <c r="F39" s="11">
        <f t="shared" si="2"/>
        <v>-185.05419823163902</v>
      </c>
      <c r="G39" s="77">
        <f t="shared" si="3"/>
        <v>-0.0192141403156032</v>
      </c>
    </row>
    <row r="40" spans="4:7" ht="12.75">
      <c r="D40">
        <f t="shared" si="0"/>
        <v>20</v>
      </c>
      <c r="E40" s="75" t="str">
        <f t="shared" si="1"/>
        <v>BG</v>
      </c>
      <c r="F40" s="11">
        <f t="shared" si="2"/>
        <v>-23.47065914124299</v>
      </c>
      <c r="G40" s="77">
        <f t="shared" si="3"/>
        <v>-0.18136754537201466</v>
      </c>
    </row>
    <row r="41" spans="4:7" ht="12.75">
      <c r="D41">
        <f t="shared" si="0"/>
        <v>12</v>
      </c>
      <c r="E41" s="75" t="str">
        <f t="shared" si="1"/>
        <v>CZ</v>
      </c>
      <c r="F41" s="11">
        <f t="shared" si="2"/>
        <v>-11.544453981918025</v>
      </c>
      <c r="G41" s="77">
        <f t="shared" si="3"/>
        <v>-0.03056518975323205</v>
      </c>
    </row>
    <row r="42" spans="4:7" ht="12.75">
      <c r="D42">
        <f t="shared" si="0"/>
        <v>27</v>
      </c>
      <c r="E42" s="75" t="str">
        <f t="shared" si="1"/>
        <v>DK</v>
      </c>
      <c r="F42" s="11">
        <f t="shared" si="2"/>
        <v>-2337.8664489620705</v>
      </c>
      <c r="G42" s="77">
        <f t="shared" si="3"/>
        <v>-0.324088621256538</v>
      </c>
    </row>
    <row r="43" spans="4:7" ht="12.75">
      <c r="D43">
        <f t="shared" si="0"/>
        <v>26</v>
      </c>
      <c r="E43" s="75" t="str">
        <f t="shared" si="1"/>
        <v>DE</v>
      </c>
      <c r="F43" s="11">
        <f t="shared" si="2"/>
        <v>-18421.6259552532</v>
      </c>
      <c r="G43" s="77">
        <f t="shared" si="3"/>
        <v>-0.3037933518976448</v>
      </c>
    </row>
    <row r="44" spans="4:7" ht="12.75">
      <c r="D44">
        <f t="shared" si="0"/>
        <v>1</v>
      </c>
      <c r="E44" s="75" t="str">
        <f t="shared" si="1"/>
        <v>EE</v>
      </c>
      <c r="F44" s="11">
        <f t="shared" si="2"/>
        <v>12.461952719186698</v>
      </c>
      <c r="G44" s="77">
        <f t="shared" si="3"/>
        <v>0.7001063850241915</v>
      </c>
    </row>
    <row r="45" spans="4:7" ht="12.75">
      <c r="D45">
        <f t="shared" si="0"/>
        <v>3</v>
      </c>
      <c r="E45" s="75" t="str">
        <f t="shared" si="1"/>
        <v>IE</v>
      </c>
      <c r="F45" s="11">
        <f t="shared" si="2"/>
        <v>854.3014071778898</v>
      </c>
      <c r="G45" s="77">
        <f t="shared" si="3"/>
        <v>0.41263500989992397</v>
      </c>
    </row>
    <row r="46" spans="4:7" ht="12.75">
      <c r="D46">
        <f t="shared" si="0"/>
        <v>2</v>
      </c>
      <c r="E46" s="75" t="str">
        <f t="shared" si="1"/>
        <v>EL</v>
      </c>
      <c r="F46" s="11">
        <f t="shared" si="2"/>
        <v>346.5278658006081</v>
      </c>
      <c r="G46" s="77">
        <f t="shared" si="3"/>
        <v>0.427795587142101</v>
      </c>
    </row>
    <row r="47" spans="4:7" ht="12.75">
      <c r="D47">
        <f t="shared" si="0"/>
        <v>6</v>
      </c>
      <c r="E47" s="75" t="str">
        <f t="shared" si="1"/>
        <v>ES</v>
      </c>
      <c r="F47" s="11">
        <f t="shared" si="2"/>
        <v>5003.830500537799</v>
      </c>
      <c r="G47" s="77">
        <f t="shared" si="3"/>
        <v>0.3122693926016281</v>
      </c>
    </row>
    <row r="48" spans="4:7" ht="12.75">
      <c r="D48">
        <f t="shared" si="0"/>
        <v>19</v>
      </c>
      <c r="E48" s="75" t="str">
        <f t="shared" si="1"/>
        <v>FR</v>
      </c>
      <c r="F48" s="11">
        <f t="shared" si="2"/>
        <v>-6276.327184912501</v>
      </c>
      <c r="G48" s="77">
        <f t="shared" si="3"/>
        <v>-0.1593031532384909</v>
      </c>
    </row>
    <row r="49" spans="4:7" ht="12.75">
      <c r="D49">
        <f t="shared" si="0"/>
        <v>14</v>
      </c>
      <c r="E49" s="75" t="str">
        <f>A17</f>
        <v>IT</v>
      </c>
      <c r="F49" s="11">
        <f>N17-K17</f>
        <v>-1397.298810054699</v>
      </c>
      <c r="G49" s="77">
        <f>F49/K17</f>
        <v>-0.08366427221424212</v>
      </c>
    </row>
    <row r="50" spans="4:8" ht="12.75">
      <c r="D50">
        <f t="shared" si="0"/>
        <v>25</v>
      </c>
      <c r="E50" s="75" t="s">
        <v>45</v>
      </c>
      <c r="F50" s="11">
        <f>N18-L18</f>
        <v>-26.877413492869593</v>
      </c>
      <c r="G50" s="77">
        <f>F50/L18</f>
        <v>-0.282722338811952</v>
      </c>
      <c r="H50" t="s">
        <v>61</v>
      </c>
    </row>
    <row r="51" spans="4:7" ht="12.75">
      <c r="D51">
        <f t="shared" si="0"/>
        <v>7</v>
      </c>
      <c r="E51" s="75" t="str">
        <f>A19</f>
        <v>LV</v>
      </c>
      <c r="F51" s="11">
        <f>N19-K19</f>
        <v>12.010841511857095</v>
      </c>
      <c r="G51" s="77">
        <f>F51/K19</f>
        <v>0.17342428428953632</v>
      </c>
    </row>
    <row r="52" spans="4:7" ht="12.75">
      <c r="D52">
        <f t="shared" si="0"/>
        <v>4</v>
      </c>
      <c r="E52" s="75" t="str">
        <f>A20</f>
        <v>LT</v>
      </c>
      <c r="F52" s="11">
        <f>N20-K20</f>
        <v>26.072975929740906</v>
      </c>
      <c r="G52" s="77">
        <f>F52/K20</f>
        <v>0.4050101814079808</v>
      </c>
    </row>
    <row r="53" spans="4:7" ht="12.75">
      <c r="D53">
        <f t="shared" si="0"/>
        <v>9</v>
      </c>
      <c r="E53" s="75" t="str">
        <f>A21</f>
        <v>LU</v>
      </c>
      <c r="F53" s="11">
        <f>N21-K21</f>
        <v>-5.101591305906993</v>
      </c>
      <c r="G53" s="77">
        <f>F53/K21</f>
        <v>-0.01685108196956488</v>
      </c>
    </row>
    <row r="54" spans="4:7" ht="12.75">
      <c r="D54">
        <f t="shared" si="0"/>
        <v>8</v>
      </c>
      <c r="E54" s="75" t="str">
        <f>A22</f>
        <v>HU</v>
      </c>
      <c r="F54" s="11">
        <f>N22-K22</f>
        <v>3.136102431999973</v>
      </c>
      <c r="G54" s="77">
        <f>F54/K22</f>
        <v>0.006806128403652934</v>
      </c>
    </row>
    <row r="55" spans="4:7" ht="12.75">
      <c r="D55">
        <f t="shared" si="0"/>
        <v>11</v>
      </c>
      <c r="E55" s="75" t="s">
        <v>46</v>
      </c>
      <c r="F55" s="11">
        <f>N23-L23</f>
        <v>-0.5908230086731976</v>
      </c>
      <c r="G55" s="77">
        <f>F55/L23</f>
        <v>-0.02216850168082528</v>
      </c>
    </row>
    <row r="56" spans="4:7" ht="12.75">
      <c r="D56">
        <f t="shared" si="0"/>
        <v>22</v>
      </c>
      <c r="E56" s="75" t="str">
        <f aca="true" t="shared" si="4" ref="E56:E65">A24</f>
        <v>NL</v>
      </c>
      <c r="F56" s="11">
        <f aca="true" t="shared" si="5" ref="F56:F65">N24-K24</f>
        <v>-3540.2560544308</v>
      </c>
      <c r="G56" s="77">
        <f aca="true" t="shared" si="6" ref="G56:G65">F56/K24</f>
        <v>-0.23658068121164272</v>
      </c>
    </row>
    <row r="57" spans="4:7" ht="12.75">
      <c r="D57">
        <f t="shared" si="0"/>
        <v>13</v>
      </c>
      <c r="E57" s="75" t="str">
        <f t="shared" si="4"/>
        <v>AT</v>
      </c>
      <c r="F57" s="11">
        <f t="shared" si="5"/>
        <v>-384.1102704912</v>
      </c>
      <c r="G57" s="77">
        <f t="shared" si="6"/>
        <v>-0.0799491082654046</v>
      </c>
    </row>
    <row r="58" spans="4:7" ht="12.75">
      <c r="D58">
        <f t="shared" si="0"/>
        <v>17</v>
      </c>
      <c r="E58" s="75" t="str">
        <f t="shared" si="4"/>
        <v>PL</v>
      </c>
      <c r="F58" s="11">
        <f t="shared" si="5"/>
        <v>-422.39824790816965</v>
      </c>
      <c r="G58" s="77">
        <f t="shared" si="6"/>
        <v>-0.1520634832604988</v>
      </c>
    </row>
    <row r="59" spans="4:7" ht="12.75">
      <c r="D59">
        <f t="shared" si="0"/>
        <v>21</v>
      </c>
      <c r="E59" s="75" t="str">
        <f t="shared" si="4"/>
        <v>PT</v>
      </c>
      <c r="F59" s="11">
        <f t="shared" si="5"/>
        <v>-478.12570414903985</v>
      </c>
      <c r="G59" s="77">
        <f t="shared" si="6"/>
        <v>-0.18674757304750475</v>
      </c>
    </row>
    <row r="60" spans="4:7" ht="12.75">
      <c r="D60">
        <f t="shared" si="0"/>
        <v>24</v>
      </c>
      <c r="E60" s="75" t="str">
        <f t="shared" si="4"/>
        <v>RO</v>
      </c>
      <c r="F60" s="11">
        <f t="shared" si="5"/>
        <v>-92.142846265711</v>
      </c>
      <c r="G60" s="77">
        <f t="shared" si="6"/>
        <v>-0.26586615956529713</v>
      </c>
    </row>
    <row r="61" spans="4:7" ht="12.75">
      <c r="D61">
        <f t="shared" si="0"/>
        <v>23</v>
      </c>
      <c r="E61" s="75" t="str">
        <f t="shared" si="4"/>
        <v>SI</v>
      </c>
      <c r="F61" s="11">
        <f t="shared" si="5"/>
        <v>-43.74590911330901</v>
      </c>
      <c r="G61" s="77">
        <f t="shared" si="6"/>
        <v>-0.24660792102526186</v>
      </c>
    </row>
    <row r="62" spans="4:7" ht="12.75">
      <c r="D62">
        <f t="shared" si="0"/>
        <v>5</v>
      </c>
      <c r="E62" s="75" t="str">
        <f t="shared" si="4"/>
        <v>SK</v>
      </c>
      <c r="F62" s="11">
        <f t="shared" si="5"/>
        <v>63.33507519989098</v>
      </c>
      <c r="G62" s="77">
        <f t="shared" si="6"/>
        <v>0.38323674209610575</v>
      </c>
    </row>
    <row r="63" spans="4:7" ht="12.75">
      <c r="D63">
        <f t="shared" si="0"/>
        <v>18</v>
      </c>
      <c r="E63" s="75" t="str">
        <f t="shared" si="4"/>
        <v>FI</v>
      </c>
      <c r="F63" s="11">
        <f t="shared" si="5"/>
        <v>-645.0205825185499</v>
      </c>
      <c r="G63" s="77">
        <f t="shared" si="6"/>
        <v>-0.15588195475197109</v>
      </c>
    </row>
    <row r="64" spans="4:7" ht="12.75">
      <c r="D64">
        <f t="shared" si="0"/>
        <v>28</v>
      </c>
      <c r="E64" s="75" t="str">
        <f t="shared" si="4"/>
        <v>SE</v>
      </c>
      <c r="F64" s="11">
        <f t="shared" si="5"/>
        <v>-2676.2043436824997</v>
      </c>
      <c r="G64" s="77">
        <f t="shared" si="6"/>
        <v>-0.36662869144937577</v>
      </c>
    </row>
    <row r="65" spans="4:7" ht="12.75">
      <c r="D65">
        <f t="shared" si="0"/>
        <v>15</v>
      </c>
      <c r="E65" s="75" t="str">
        <f t="shared" si="4"/>
        <v>UK</v>
      </c>
      <c r="F65" s="11">
        <f t="shared" si="5"/>
        <v>-1582.5569011064</v>
      </c>
      <c r="G65" s="77">
        <f t="shared" si="6"/>
        <v>-0.13623410281411225</v>
      </c>
    </row>
    <row r="66" spans="1:4" ht="12.75">
      <c r="A66" s="74"/>
      <c r="D66" s="76"/>
    </row>
    <row r="67" ht="12.75">
      <c r="A67" s="74"/>
    </row>
    <row r="68" spans="1:6" ht="12.75">
      <c r="A68" s="74"/>
      <c r="D68">
        <v>28</v>
      </c>
      <c r="E68" t="str">
        <f aca="true" t="shared" si="7" ref="E68:E95">VLOOKUP(D68,$D$38:$G$65,2,0)</f>
        <v>SE</v>
      </c>
      <c r="F68">
        <f aca="true" t="shared" si="8" ref="F68:F95">VLOOKUP(D68,$D$38:$G$65,4,0)*100</f>
        <v>-36.662869144937574</v>
      </c>
    </row>
    <row r="69" spans="1:6" ht="12.75">
      <c r="A69" s="74"/>
      <c r="D69">
        <v>27</v>
      </c>
      <c r="E69" t="str">
        <f t="shared" si="7"/>
        <v>DK</v>
      </c>
      <c r="F69">
        <f t="shared" si="8"/>
        <v>-32.4088621256538</v>
      </c>
    </row>
    <row r="70" spans="1:6" ht="12.75">
      <c r="A70" s="74"/>
      <c r="D70">
        <v>26</v>
      </c>
      <c r="E70" t="str">
        <f t="shared" si="7"/>
        <v>DE</v>
      </c>
      <c r="F70">
        <f t="shared" si="8"/>
        <v>-30.37933518976448</v>
      </c>
    </row>
    <row r="71" spans="1:6" ht="12.75">
      <c r="A71" s="74"/>
      <c r="D71">
        <v>25</v>
      </c>
      <c r="E71" t="str">
        <f t="shared" si="7"/>
        <v>CY</v>
      </c>
      <c r="F71">
        <f t="shared" si="8"/>
        <v>-28.272233881195202</v>
      </c>
    </row>
    <row r="72" spans="1:6" ht="12.75">
      <c r="A72" s="74"/>
      <c r="D72">
        <v>24</v>
      </c>
      <c r="E72" t="str">
        <f t="shared" si="7"/>
        <v>RO</v>
      </c>
      <c r="F72">
        <f t="shared" si="8"/>
        <v>-26.586615956529712</v>
      </c>
    </row>
    <row r="73" spans="1:6" ht="12.75">
      <c r="A73" s="74"/>
      <c r="D73">
        <v>23</v>
      </c>
      <c r="E73" t="str">
        <f t="shared" si="7"/>
        <v>SI</v>
      </c>
      <c r="F73">
        <f t="shared" si="8"/>
        <v>-24.660792102526187</v>
      </c>
    </row>
    <row r="74" spans="1:6" ht="12.75">
      <c r="A74" s="74"/>
      <c r="D74">
        <v>22</v>
      </c>
      <c r="E74" t="str">
        <f t="shared" si="7"/>
        <v>NL</v>
      </c>
      <c r="F74">
        <f t="shared" si="8"/>
        <v>-23.658068121164273</v>
      </c>
    </row>
    <row r="75" spans="1:6" ht="12.75">
      <c r="A75" s="74"/>
      <c r="D75">
        <v>21</v>
      </c>
      <c r="E75" t="str">
        <f t="shared" si="7"/>
        <v>PT</v>
      </c>
      <c r="F75">
        <f t="shared" si="8"/>
        <v>-18.674757304750475</v>
      </c>
    </row>
    <row r="76" spans="1:6" ht="12.75">
      <c r="A76" s="74"/>
      <c r="D76">
        <v>20</v>
      </c>
      <c r="E76" t="str">
        <f t="shared" si="7"/>
        <v>BG</v>
      </c>
      <c r="F76">
        <f t="shared" si="8"/>
        <v>-18.136754537201465</v>
      </c>
    </row>
    <row r="77" spans="1:6" ht="12.75">
      <c r="A77" s="74"/>
      <c r="D77">
        <v>19</v>
      </c>
      <c r="E77" t="str">
        <f t="shared" si="7"/>
        <v>FR</v>
      </c>
      <c r="F77">
        <f t="shared" si="8"/>
        <v>-15.93031532384909</v>
      </c>
    </row>
    <row r="78" spans="1:6" ht="12.75">
      <c r="A78" s="74"/>
      <c r="D78">
        <v>18</v>
      </c>
      <c r="E78" t="str">
        <f t="shared" si="7"/>
        <v>FI</v>
      </c>
      <c r="F78">
        <f t="shared" si="8"/>
        <v>-15.588195475197109</v>
      </c>
    </row>
    <row r="79" spans="1:6" ht="12.75">
      <c r="A79" s="74"/>
      <c r="D79">
        <v>17</v>
      </c>
      <c r="E79" t="str">
        <f t="shared" si="7"/>
        <v>PL</v>
      </c>
      <c r="F79">
        <f t="shared" si="8"/>
        <v>-15.206348326049879</v>
      </c>
    </row>
    <row r="80" spans="1:6" ht="12.75">
      <c r="A80" s="74"/>
      <c r="D80">
        <v>16</v>
      </c>
      <c r="E80" t="str">
        <f t="shared" si="7"/>
        <v>EU-27</v>
      </c>
      <c r="F80">
        <f t="shared" si="8"/>
        <v>-14.351886334648611</v>
      </c>
    </row>
    <row r="81" spans="1:6" ht="12.75">
      <c r="A81" s="74"/>
      <c r="D81">
        <v>15</v>
      </c>
      <c r="E81" t="str">
        <f t="shared" si="7"/>
        <v>UK</v>
      </c>
      <c r="F81">
        <f t="shared" si="8"/>
        <v>-13.623410281411225</v>
      </c>
    </row>
    <row r="82" spans="1:6" ht="12.75">
      <c r="A82" s="74"/>
      <c r="D82">
        <v>14</v>
      </c>
      <c r="E82" t="str">
        <f t="shared" si="7"/>
        <v>IT</v>
      </c>
      <c r="F82">
        <f t="shared" si="8"/>
        <v>-8.366427221424212</v>
      </c>
    </row>
    <row r="83" spans="1:6" ht="12.75">
      <c r="A83" s="74"/>
      <c r="D83">
        <v>13</v>
      </c>
      <c r="E83" t="str">
        <f t="shared" si="7"/>
        <v>AT</v>
      </c>
      <c r="F83">
        <f t="shared" si="8"/>
        <v>-7.994910826540461</v>
      </c>
    </row>
    <row r="84" spans="1:6" ht="12.75">
      <c r="A84" s="74"/>
      <c r="D84">
        <v>12</v>
      </c>
      <c r="E84" t="str">
        <f t="shared" si="7"/>
        <v>CZ</v>
      </c>
      <c r="F84">
        <f t="shared" si="8"/>
        <v>-3.056518975323205</v>
      </c>
    </row>
    <row r="85" spans="1:6" ht="12.75">
      <c r="A85" s="74"/>
      <c r="D85">
        <v>11</v>
      </c>
      <c r="E85" t="str">
        <f t="shared" si="7"/>
        <v>MT</v>
      </c>
      <c r="F85">
        <f t="shared" si="8"/>
        <v>-2.216850168082528</v>
      </c>
    </row>
    <row r="86" spans="1:6" ht="12.75">
      <c r="A86" s="74"/>
      <c r="D86">
        <v>10</v>
      </c>
      <c r="E86" t="str">
        <f t="shared" si="7"/>
        <v>BE</v>
      </c>
      <c r="F86">
        <f t="shared" si="8"/>
        <v>-1.92141403156032</v>
      </c>
    </row>
    <row r="87" spans="1:6" ht="12.75">
      <c r="A87" s="74"/>
      <c r="D87">
        <v>9</v>
      </c>
      <c r="E87" t="str">
        <f t="shared" si="7"/>
        <v>LU</v>
      </c>
      <c r="F87">
        <f t="shared" si="8"/>
        <v>-1.685108196956488</v>
      </c>
    </row>
    <row r="88" spans="1:6" ht="12.75">
      <c r="A88" s="74"/>
      <c r="D88">
        <v>8</v>
      </c>
      <c r="E88" t="str">
        <f t="shared" si="7"/>
        <v>HU</v>
      </c>
      <c r="F88">
        <f t="shared" si="8"/>
        <v>0.6806128403652933</v>
      </c>
    </row>
    <row r="89" spans="4:6" ht="12.75">
      <c r="D89">
        <v>7</v>
      </c>
      <c r="E89" t="str">
        <f t="shared" si="7"/>
        <v>LV</v>
      </c>
      <c r="F89">
        <f t="shared" si="8"/>
        <v>17.34242842895363</v>
      </c>
    </row>
    <row r="90" spans="4:6" ht="12.75">
      <c r="D90">
        <v>6</v>
      </c>
      <c r="E90" t="str">
        <f t="shared" si="7"/>
        <v>ES</v>
      </c>
      <c r="F90">
        <f t="shared" si="8"/>
        <v>31.226939260162812</v>
      </c>
    </row>
    <row r="91" spans="4:6" ht="12.75">
      <c r="D91">
        <v>5</v>
      </c>
      <c r="E91" t="str">
        <f t="shared" si="7"/>
        <v>SK</v>
      </c>
      <c r="F91">
        <f t="shared" si="8"/>
        <v>38.32367420961057</v>
      </c>
    </row>
    <row r="92" spans="4:6" ht="12.75">
      <c r="D92">
        <v>4</v>
      </c>
      <c r="E92" t="str">
        <f t="shared" si="7"/>
        <v>LT</v>
      </c>
      <c r="F92">
        <f t="shared" si="8"/>
        <v>40.50101814079808</v>
      </c>
    </row>
    <row r="93" spans="4:6" ht="12.75">
      <c r="D93">
        <v>3</v>
      </c>
      <c r="E93" t="str">
        <f t="shared" si="7"/>
        <v>IE</v>
      </c>
      <c r="F93">
        <f t="shared" si="8"/>
        <v>41.263500989992394</v>
      </c>
    </row>
    <row r="94" spans="4:6" ht="12.75">
      <c r="D94">
        <v>2</v>
      </c>
      <c r="E94" t="str">
        <f t="shared" si="7"/>
        <v>EL</v>
      </c>
      <c r="F94">
        <f t="shared" si="8"/>
        <v>42.7795587142101</v>
      </c>
    </row>
    <row r="95" spans="4:6" ht="12.75">
      <c r="D95">
        <v>1</v>
      </c>
      <c r="E95" t="str">
        <f t="shared" si="7"/>
        <v>EE</v>
      </c>
      <c r="F95">
        <f t="shared" si="8"/>
        <v>70.01063850241916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32"/>
  <sheetViews>
    <sheetView workbookViewId="0" topLeftCell="A4">
      <selection activeCell="M35" sqref="M35"/>
    </sheetView>
  </sheetViews>
  <sheetFormatPr defaultColWidth="9.140625" defaultRowHeight="12.75"/>
  <cols>
    <col min="2" max="3" width="11.28125" style="0" customWidth="1"/>
    <col min="4" max="4" width="2.00390625" style="0" customWidth="1"/>
    <col min="5" max="6" width="11.28125" style="0" customWidth="1"/>
    <col min="7" max="7" width="2.140625" style="0" customWidth="1"/>
    <col min="10" max="10" width="7.140625" style="0" customWidth="1"/>
    <col min="11" max="12" width="17.00390625" style="0" customWidth="1"/>
    <col min="13" max="13" width="16.57421875" style="0" customWidth="1"/>
  </cols>
  <sheetData>
    <row r="1" ht="12.75">
      <c r="B1" t="s">
        <v>56</v>
      </c>
    </row>
    <row r="3" spans="2:12" ht="38.25">
      <c r="B3" s="88">
        <v>2005</v>
      </c>
      <c r="C3" s="88">
        <v>2008</v>
      </c>
      <c r="D3" s="21"/>
      <c r="E3" s="88" t="s">
        <v>48</v>
      </c>
      <c r="F3" s="88" t="s">
        <v>57</v>
      </c>
      <c r="G3" s="89"/>
      <c r="H3" s="89"/>
      <c r="I3" s="89"/>
      <c r="J3" s="89"/>
      <c r="K3" s="91" t="s">
        <v>59</v>
      </c>
      <c r="L3" s="90" t="s">
        <v>53</v>
      </c>
    </row>
    <row r="4" spans="1:12" ht="12.75">
      <c r="A4" t="s">
        <v>52</v>
      </c>
      <c r="B4">
        <f>'[3]Data1'!B10</f>
        <v>20767.4</v>
      </c>
      <c r="C4">
        <f>'[3]Data1'!C10</f>
        <v>16770.8</v>
      </c>
      <c r="E4">
        <f>C4-B4</f>
        <v>-3996.600000000002</v>
      </c>
      <c r="F4" s="11">
        <f>E4/B4*100</f>
        <v>-19.24458526344175</v>
      </c>
      <c r="J4" t="str">
        <f aca="true" t="shared" si="0" ref="J4:J16">A4</f>
        <v>EU-27*</v>
      </c>
      <c r="K4" s="2">
        <f>VLOOKUP(J4,$A$4:$F$32,6,0)</f>
        <v>-19.24458526344175</v>
      </c>
      <c r="L4" s="11">
        <f>'F4 data'!G38*100</f>
        <v>-14.351886334648611</v>
      </c>
    </row>
    <row r="5" spans="1:12" ht="12.75">
      <c r="A5" t="s">
        <v>18</v>
      </c>
      <c r="B5">
        <f>'[3]Data1'!B11</f>
        <v>390.4</v>
      </c>
      <c r="C5">
        <f>'[3]Data1'!C11</f>
        <v>333.4</v>
      </c>
      <c r="E5">
        <f aca="true" t="shared" si="1" ref="E5:E31">C5-B5</f>
        <v>-57</v>
      </c>
      <c r="F5" s="11">
        <f aca="true" t="shared" si="2" ref="F5:F32">E5/B5*100</f>
        <v>-14.600409836065575</v>
      </c>
      <c r="J5" t="str">
        <f t="shared" si="0"/>
        <v>BE</v>
      </c>
      <c r="K5" s="2">
        <f aca="true" t="shared" si="3" ref="K5:K31">VLOOKUP(J5,$A$4:$F$32,6,0)</f>
        <v>-14.600409836065575</v>
      </c>
      <c r="L5" s="11">
        <f>'F4 data'!G39*100</f>
        <v>-1.92141403156032</v>
      </c>
    </row>
    <row r="6" spans="1:12" ht="12.75">
      <c r="A6" t="s">
        <v>19</v>
      </c>
      <c r="B6">
        <f>'[3]Data1'!B12</f>
        <v>334.4</v>
      </c>
      <c r="C6">
        <f>'[3]Data1'!C12</f>
        <v>199.7</v>
      </c>
      <c r="E6">
        <f t="shared" si="1"/>
        <v>-134.7</v>
      </c>
      <c r="F6" s="11">
        <f t="shared" si="2"/>
        <v>-40.2811004784689</v>
      </c>
      <c r="J6" t="str">
        <f t="shared" si="0"/>
        <v>BG</v>
      </c>
      <c r="K6" s="2">
        <f t="shared" si="3"/>
        <v>-40.2811004784689</v>
      </c>
      <c r="L6" s="11">
        <f>'F4 data'!G40*100</f>
        <v>-18.136754537201465</v>
      </c>
    </row>
    <row r="7" spans="1:12" ht="12.75">
      <c r="A7" t="s">
        <v>20</v>
      </c>
      <c r="B7">
        <f>'[3]Data1'!B13</f>
        <v>410.2</v>
      </c>
      <c r="C7">
        <f>'[3]Data1'!C13</f>
        <v>229.8</v>
      </c>
      <c r="E7">
        <f t="shared" si="1"/>
        <v>-180.39999999999998</v>
      </c>
      <c r="F7" s="11">
        <f t="shared" si="2"/>
        <v>-43.978547050219404</v>
      </c>
      <c r="J7" t="str">
        <f t="shared" si="0"/>
        <v>CZ</v>
      </c>
      <c r="K7" s="2">
        <f t="shared" si="3"/>
        <v>-43.978547050219404</v>
      </c>
      <c r="L7" s="11">
        <f>'F4 data'!G41*100</f>
        <v>-3.056518975323205</v>
      </c>
    </row>
    <row r="8" spans="1:12" ht="12.75">
      <c r="A8" t="s">
        <v>21</v>
      </c>
      <c r="B8">
        <f>'[3]Data1'!B14</f>
        <v>139.7</v>
      </c>
      <c r="C8">
        <f>'[3]Data1'!C14</f>
        <v>98</v>
      </c>
      <c r="E8">
        <f t="shared" si="1"/>
        <v>-41.69999999999999</v>
      </c>
      <c r="F8" s="11">
        <f t="shared" si="2"/>
        <v>-29.849677881173935</v>
      </c>
      <c r="J8" t="str">
        <f t="shared" si="0"/>
        <v>DK</v>
      </c>
      <c r="K8" s="2">
        <f t="shared" si="3"/>
        <v>-29.849677881173935</v>
      </c>
      <c r="L8" s="11">
        <f>'F4 data'!G42*100</f>
        <v>-32.4088621256538</v>
      </c>
    </row>
    <row r="9" spans="1:12" ht="12.75">
      <c r="A9" t="s">
        <v>22</v>
      </c>
      <c r="B9">
        <f>'[3]Data1'!B15</f>
        <v>4601.2</v>
      </c>
      <c r="C9">
        <f>'[3]Data1'!C15</f>
        <v>3141.2</v>
      </c>
      <c r="E9">
        <f t="shared" si="1"/>
        <v>-1460</v>
      </c>
      <c r="F9" s="11">
        <f t="shared" si="2"/>
        <v>-31.730852821003218</v>
      </c>
      <c r="J9" t="str">
        <f t="shared" si="0"/>
        <v>DE</v>
      </c>
      <c r="K9" s="2">
        <f t="shared" si="3"/>
        <v>-31.730852821003218</v>
      </c>
      <c r="L9" s="11">
        <f>'F4 data'!G43*100</f>
        <v>-30.37933518976448</v>
      </c>
    </row>
    <row r="10" spans="1:12" ht="12.75">
      <c r="A10" t="s">
        <v>23</v>
      </c>
      <c r="B10">
        <f>'[3]Data1'!B16</f>
        <v>52.2</v>
      </c>
      <c r="C10">
        <f>'[3]Data1'!C16</f>
        <v>38.4</v>
      </c>
      <c r="E10">
        <f t="shared" si="1"/>
        <v>-13.800000000000004</v>
      </c>
      <c r="F10" s="11">
        <f t="shared" si="2"/>
        <v>-26.43678160919541</v>
      </c>
      <c r="J10" t="str">
        <f t="shared" si="0"/>
        <v>EE</v>
      </c>
      <c r="K10" s="2">
        <f t="shared" si="3"/>
        <v>-26.43678160919541</v>
      </c>
      <c r="L10" s="11">
        <f>'F4 data'!G44*100</f>
        <v>70.01063850241916</v>
      </c>
    </row>
    <row r="11" spans="1:12" ht="12.75">
      <c r="A11" t="s">
        <v>24</v>
      </c>
      <c r="B11">
        <f>'[3]Data1'!B17</f>
        <v>89.7</v>
      </c>
      <c r="C11">
        <f>'[3]Data1'!C17</f>
        <v>141.3</v>
      </c>
      <c r="E11">
        <f t="shared" si="1"/>
        <v>51.60000000000001</v>
      </c>
      <c r="F11" s="11">
        <f t="shared" si="2"/>
        <v>57.52508361204014</v>
      </c>
      <c r="J11" t="str">
        <f t="shared" si="0"/>
        <v>IE</v>
      </c>
      <c r="K11" s="2">
        <f t="shared" si="3"/>
        <v>57.52508361204014</v>
      </c>
      <c r="L11" s="11">
        <f>'F4 data'!G45*100</f>
        <v>41.263500989992394</v>
      </c>
    </row>
    <row r="12" spans="1:12" ht="12.75">
      <c r="A12" t="s">
        <v>25</v>
      </c>
      <c r="B12">
        <f>'[3]Data1'!B18</f>
        <v>477.3</v>
      </c>
      <c r="C12">
        <f>'[3]Data1'!C18</f>
        <v>377.9</v>
      </c>
      <c r="E12">
        <f t="shared" si="1"/>
        <v>-99.40000000000003</v>
      </c>
      <c r="F12" s="11">
        <f t="shared" si="2"/>
        <v>-20.825476639430136</v>
      </c>
      <c r="J12" t="str">
        <f t="shared" si="0"/>
        <v>EL</v>
      </c>
      <c r="K12" s="2">
        <f t="shared" si="3"/>
        <v>-20.825476639430136</v>
      </c>
      <c r="L12" s="11">
        <f>'F4 data'!G46*100</f>
        <v>42.7795587142101</v>
      </c>
    </row>
    <row r="13" spans="1:12" ht="12.75">
      <c r="A13" t="s">
        <v>26</v>
      </c>
      <c r="B13">
        <f>'[3]Data1'!B19</f>
        <v>1912.5</v>
      </c>
      <c r="C13">
        <f>'[3]Data1'!C19</f>
        <v>2590.6</v>
      </c>
      <c r="E13">
        <f t="shared" si="1"/>
        <v>678.0999999999999</v>
      </c>
      <c r="F13" s="11">
        <f t="shared" si="2"/>
        <v>35.45620915032679</v>
      </c>
      <c r="J13" t="str">
        <f t="shared" si="0"/>
        <v>ES</v>
      </c>
      <c r="K13" s="2">
        <f t="shared" si="3"/>
        <v>35.45620915032679</v>
      </c>
      <c r="L13" s="11">
        <f>'F4 data'!G47*100</f>
        <v>31.226939260162812</v>
      </c>
    </row>
    <row r="14" spans="1:12" ht="12.75">
      <c r="A14" t="s">
        <v>27</v>
      </c>
      <c r="B14">
        <f>'[3]Data1'!B20</f>
        <v>2597.7</v>
      </c>
      <c r="C14">
        <f>'[3]Data1'!C20</f>
        <v>2234.5</v>
      </c>
      <c r="E14">
        <f t="shared" si="1"/>
        <v>-363.1999999999998</v>
      </c>
      <c r="F14" s="11">
        <f t="shared" si="2"/>
        <v>-13.981599106902253</v>
      </c>
      <c r="J14" t="str">
        <f t="shared" si="0"/>
        <v>FR</v>
      </c>
      <c r="K14" s="2">
        <f t="shared" si="3"/>
        <v>-13.981599106902253</v>
      </c>
      <c r="L14" s="11">
        <f>'F4 data'!G48*100</f>
        <v>-15.93031532384909</v>
      </c>
    </row>
    <row r="15" spans="1:12" ht="12.75">
      <c r="A15" t="s">
        <v>28</v>
      </c>
      <c r="B15">
        <f>'[3]Data1'!B21</f>
        <v>1884.5</v>
      </c>
      <c r="C15">
        <f>'[3]Data1'!C21</f>
        <v>1690</v>
      </c>
      <c r="E15">
        <f t="shared" si="1"/>
        <v>-194.5</v>
      </c>
      <c r="F15" s="11">
        <f t="shared" si="2"/>
        <v>-10.32104006367737</v>
      </c>
      <c r="J15" t="str">
        <f t="shared" si="0"/>
        <v>IT</v>
      </c>
      <c r="K15" s="2">
        <f t="shared" si="3"/>
        <v>-10.32104006367737</v>
      </c>
      <c r="L15" s="11">
        <f>'F4 data'!G49*100</f>
        <v>-8.366427221424212</v>
      </c>
    </row>
    <row r="16" spans="1:12" ht="12.75">
      <c r="A16" t="s">
        <v>45</v>
      </c>
      <c r="B16">
        <f>'[3]Data1'!B22</f>
        <v>17.3</v>
      </c>
      <c r="C16">
        <f>'[3]Data1'!C22</f>
        <v>14.3</v>
      </c>
      <c r="E16">
        <f t="shared" si="1"/>
        <v>-3</v>
      </c>
      <c r="F16" s="11">
        <f t="shared" si="2"/>
        <v>-17.341040462427745</v>
      </c>
      <c r="J16" t="str">
        <f t="shared" si="0"/>
        <v>CY</v>
      </c>
      <c r="K16" s="2">
        <f t="shared" si="3"/>
        <v>-17.341040462427745</v>
      </c>
      <c r="L16" s="11">
        <f>'F4 data'!G50*100</f>
        <v>-28.272233881195202</v>
      </c>
    </row>
    <row r="17" spans="1:12" ht="12.75">
      <c r="A17" t="s">
        <v>29</v>
      </c>
      <c r="B17">
        <f>'[3]Data1'!B23</f>
        <v>101</v>
      </c>
      <c r="C17">
        <f>'[3]Data1'!C23</f>
        <v>90.5</v>
      </c>
      <c r="E17">
        <f t="shared" si="1"/>
        <v>-10.5</v>
      </c>
      <c r="F17" s="11">
        <f t="shared" si="2"/>
        <v>-10.396039603960396</v>
      </c>
      <c r="J17" t="str">
        <f>A17</f>
        <v>LV</v>
      </c>
      <c r="K17" s="2">
        <f t="shared" si="3"/>
        <v>-10.396039603960396</v>
      </c>
      <c r="L17" s="11">
        <f>'F4 data'!G51*100</f>
        <v>17.34242842895363</v>
      </c>
    </row>
    <row r="18" spans="1:12" ht="12.75">
      <c r="A18" t="s">
        <v>30</v>
      </c>
      <c r="B18">
        <f>'[3]Data1'!B24</f>
        <v>133</v>
      </c>
      <c r="C18">
        <f>'[3]Data1'!C24</f>
        <v>94.3</v>
      </c>
      <c r="E18">
        <f t="shared" si="1"/>
        <v>-38.7</v>
      </c>
      <c r="F18" s="11">
        <f t="shared" si="2"/>
        <v>-29.097744360902254</v>
      </c>
      <c r="J18" t="str">
        <f>A18</f>
        <v>LT</v>
      </c>
      <c r="K18" s="2">
        <f t="shared" si="3"/>
        <v>-29.097744360902254</v>
      </c>
      <c r="L18" s="11">
        <f>'F4 data'!G52*100</f>
        <v>40.50101814079808</v>
      </c>
    </row>
    <row r="19" spans="1:12" ht="12.75">
      <c r="A19" t="s">
        <v>31</v>
      </c>
      <c r="B19">
        <f>'[3]Data1'!B25</f>
        <v>9.3</v>
      </c>
      <c r="C19">
        <f>'[3]Data1'!C25</f>
        <v>10.5</v>
      </c>
      <c r="E19">
        <f t="shared" si="1"/>
        <v>1.1999999999999993</v>
      </c>
      <c r="F19" s="11">
        <f t="shared" si="2"/>
        <v>12.903225806451605</v>
      </c>
      <c r="J19" t="str">
        <f>A19</f>
        <v>LU</v>
      </c>
      <c r="K19" s="2">
        <f t="shared" si="3"/>
        <v>12.903225806451605</v>
      </c>
      <c r="L19" s="11">
        <f>'F4 data'!G53*100</f>
        <v>-1.685108196956488</v>
      </c>
    </row>
    <row r="20" spans="1:12" ht="12.75">
      <c r="A20" t="s">
        <v>32</v>
      </c>
      <c r="B20">
        <f>'[3]Data1'!B26</f>
        <v>302.2</v>
      </c>
      <c r="C20">
        <f>'[3]Data1'!C26</f>
        <v>329.1</v>
      </c>
      <c r="E20">
        <f t="shared" si="1"/>
        <v>26.900000000000034</v>
      </c>
      <c r="F20" s="11">
        <f t="shared" si="2"/>
        <v>8.901389808074136</v>
      </c>
      <c r="J20" t="str">
        <f>A20</f>
        <v>HU</v>
      </c>
      <c r="K20" s="2">
        <f t="shared" si="3"/>
        <v>8.901389808074136</v>
      </c>
      <c r="L20" s="11">
        <f>'F4 data'!G54*100</f>
        <v>0.6806128403652933</v>
      </c>
    </row>
    <row r="21" spans="1:12" ht="12.75">
      <c r="A21" t="s">
        <v>46</v>
      </c>
      <c r="B21">
        <f>'[3]Data1'!B27</f>
        <v>11.5</v>
      </c>
      <c r="C21">
        <f>'[3]Data1'!C27</f>
        <v>10.1</v>
      </c>
      <c r="E21">
        <f t="shared" si="1"/>
        <v>-1.4000000000000004</v>
      </c>
      <c r="F21" s="11">
        <f t="shared" si="2"/>
        <v>-12.173913043478263</v>
      </c>
      <c r="J21" t="str">
        <f>A21</f>
        <v>MT</v>
      </c>
      <c r="K21" s="2">
        <f t="shared" si="3"/>
        <v>-12.173913043478263</v>
      </c>
      <c r="L21" s="11">
        <f>'F4 data'!G55*100</f>
        <v>-2.216850168082528</v>
      </c>
    </row>
    <row r="22" spans="1:12" ht="12.75">
      <c r="A22" t="s">
        <v>33</v>
      </c>
      <c r="B22">
        <f>'[3]Data1'!B28</f>
        <v>402.1</v>
      </c>
      <c r="C22">
        <f>'[3]Data1'!C28</f>
        <v>243</v>
      </c>
      <c r="E22">
        <f t="shared" si="1"/>
        <v>-159.10000000000002</v>
      </c>
      <c r="F22" s="11">
        <f t="shared" si="2"/>
        <v>-39.56727182292962</v>
      </c>
      <c r="J22" t="str">
        <f aca="true" t="shared" si="4" ref="J22:J31">A22</f>
        <v>NL</v>
      </c>
      <c r="K22" s="2">
        <f t="shared" si="3"/>
        <v>-39.56727182292962</v>
      </c>
      <c r="L22" s="11">
        <f>'F4 data'!G56*100</f>
        <v>-23.658068121164273</v>
      </c>
    </row>
    <row r="23" spans="1:12" ht="12.75">
      <c r="A23" t="s">
        <v>34</v>
      </c>
      <c r="B23">
        <f>'[3]Data1'!B29</f>
        <v>207.7</v>
      </c>
      <c r="C23">
        <f>'[3]Data1'!C29</f>
        <v>162.3</v>
      </c>
      <c r="E23">
        <f t="shared" si="1"/>
        <v>-45.39999999999998</v>
      </c>
      <c r="F23" s="11">
        <f t="shared" si="2"/>
        <v>-21.858449687048616</v>
      </c>
      <c r="J23" t="str">
        <f t="shared" si="4"/>
        <v>AT</v>
      </c>
      <c r="K23" s="2">
        <f t="shared" si="3"/>
        <v>-21.858449687048616</v>
      </c>
      <c r="L23" s="11">
        <f>'F4 data'!G57*100</f>
        <v>-7.994910826540461</v>
      </c>
    </row>
    <row r="24" spans="1:12" ht="12.75">
      <c r="A24" t="s">
        <v>35</v>
      </c>
      <c r="B24">
        <f>'[3]Data1'!B30</f>
        <v>3045.4</v>
      </c>
      <c r="C24">
        <f>'[3]Data1'!C30</f>
        <v>1210.7</v>
      </c>
      <c r="E24">
        <f t="shared" si="1"/>
        <v>-1834.7</v>
      </c>
      <c r="F24" s="11">
        <f t="shared" si="2"/>
        <v>-60.24495961121692</v>
      </c>
      <c r="J24" t="str">
        <f t="shared" si="4"/>
        <v>PL</v>
      </c>
      <c r="K24" s="2">
        <f t="shared" si="3"/>
        <v>-60.24495961121692</v>
      </c>
      <c r="L24" s="11">
        <f>'F4 data'!G58*100</f>
        <v>-15.206348326049879</v>
      </c>
    </row>
    <row r="25" spans="1:12" ht="12.75">
      <c r="A25" t="s">
        <v>36</v>
      </c>
      <c r="B25">
        <f>'[3]Data1'!B31</f>
        <v>422.3</v>
      </c>
      <c r="C25">
        <f>'[3]Data1'!C31</f>
        <v>427.1</v>
      </c>
      <c r="E25">
        <f t="shared" si="1"/>
        <v>4.800000000000011</v>
      </c>
      <c r="F25" s="11">
        <f t="shared" si="2"/>
        <v>1.136632725550559</v>
      </c>
      <c r="J25" t="str">
        <f t="shared" si="4"/>
        <v>PT</v>
      </c>
      <c r="K25" s="2">
        <f t="shared" si="3"/>
        <v>1.136632725550559</v>
      </c>
      <c r="L25" s="11">
        <f>'F4 data'!G59*100</f>
        <v>-18.674757304750475</v>
      </c>
    </row>
    <row r="26" spans="1:12" ht="12.75">
      <c r="A26" t="s">
        <v>37</v>
      </c>
      <c r="B26">
        <f>'[3]Data1'!B32</f>
        <v>704.5</v>
      </c>
      <c r="C26">
        <f>'[3]Data1'!C32</f>
        <v>575.5</v>
      </c>
      <c r="E26">
        <f t="shared" si="1"/>
        <v>-129</v>
      </c>
      <c r="F26" s="11">
        <f t="shared" si="2"/>
        <v>-18.310858765081615</v>
      </c>
      <c r="J26" t="str">
        <f t="shared" si="4"/>
        <v>RO</v>
      </c>
      <c r="K26" s="2">
        <f t="shared" si="3"/>
        <v>-18.310858765081615</v>
      </c>
      <c r="L26" s="11">
        <f>'F4 data'!G60*100</f>
        <v>-26.586615956529712</v>
      </c>
    </row>
    <row r="27" spans="1:12" ht="12.75">
      <c r="A27" t="s">
        <v>38</v>
      </c>
      <c r="B27">
        <f>'[3]Data1'!B33</f>
        <v>66</v>
      </c>
      <c r="C27">
        <f>'[3]Data1'!C33</f>
        <v>45.5</v>
      </c>
      <c r="E27">
        <f t="shared" si="1"/>
        <v>-20.5</v>
      </c>
      <c r="F27" s="11">
        <f t="shared" si="2"/>
        <v>-31.060606060606062</v>
      </c>
      <c r="J27" t="str">
        <f t="shared" si="4"/>
        <v>SI</v>
      </c>
      <c r="K27" s="2">
        <f t="shared" si="3"/>
        <v>-31.060606060606062</v>
      </c>
      <c r="L27" s="11">
        <f>'F4 data'!G61*100</f>
        <v>-24.660792102526187</v>
      </c>
    </row>
    <row r="28" spans="1:12" ht="12.75">
      <c r="A28" t="s">
        <v>39</v>
      </c>
      <c r="B28">
        <f>'[3]Data1'!B34</f>
        <v>430</v>
      </c>
      <c r="C28">
        <f>'[3]Data1'!C34</f>
        <v>255.7</v>
      </c>
      <c r="E28">
        <f t="shared" si="1"/>
        <v>-174.3</v>
      </c>
      <c r="F28" s="11">
        <f t="shared" si="2"/>
        <v>-40.53488372093024</v>
      </c>
      <c r="J28" t="str">
        <f t="shared" si="4"/>
        <v>SK</v>
      </c>
      <c r="K28" s="2">
        <f t="shared" si="3"/>
        <v>-40.53488372093024</v>
      </c>
      <c r="L28" s="11">
        <f>'F4 data'!G62*100</f>
        <v>38.32367420961057</v>
      </c>
    </row>
    <row r="29" spans="1:12" ht="12.75">
      <c r="A29" t="s">
        <v>40</v>
      </c>
      <c r="B29">
        <f>'[3]Data1'!B35</f>
        <v>219.7</v>
      </c>
      <c r="C29">
        <f>'[3]Data1'!C35</f>
        <v>172.1</v>
      </c>
      <c r="E29">
        <f t="shared" si="1"/>
        <v>-47.599999999999994</v>
      </c>
      <c r="F29" s="11">
        <f t="shared" si="2"/>
        <v>-21.6659080564406</v>
      </c>
      <c r="J29" t="str">
        <f t="shared" si="4"/>
        <v>FI</v>
      </c>
      <c r="K29" s="2">
        <f t="shared" si="3"/>
        <v>-21.6659080564406</v>
      </c>
      <c r="L29" s="11">
        <f>'F4 data'!G63*100</f>
        <v>-15.588195475197109</v>
      </c>
    </row>
    <row r="30" spans="1:12" ht="12.75">
      <c r="A30" t="s">
        <v>41</v>
      </c>
      <c r="B30">
        <f>'[3]Data1'!B36</f>
        <v>360.1</v>
      </c>
      <c r="C30">
        <f>'[3]Data1'!C36</f>
        <v>302.7</v>
      </c>
      <c r="E30">
        <f t="shared" si="1"/>
        <v>-57.400000000000034</v>
      </c>
      <c r="F30" s="11">
        <f t="shared" si="2"/>
        <v>-15.940016662038332</v>
      </c>
      <c r="J30" t="str">
        <f t="shared" si="4"/>
        <v>SE</v>
      </c>
      <c r="K30" s="2">
        <f t="shared" si="3"/>
        <v>-15.940016662038332</v>
      </c>
      <c r="L30" s="11">
        <f>'F4 data'!G64*100</f>
        <v>-36.662869144937574</v>
      </c>
    </row>
    <row r="31" spans="1:12" ht="12.75">
      <c r="A31" t="s">
        <v>42</v>
      </c>
      <c r="B31">
        <f>'[3]Data1'!B37</f>
        <v>1443.7</v>
      </c>
      <c r="C31">
        <f>'[3]Data1'!C37</f>
        <v>1752.5</v>
      </c>
      <c r="E31">
        <f t="shared" si="1"/>
        <v>308.79999999999995</v>
      </c>
      <c r="F31" s="11">
        <f t="shared" si="2"/>
        <v>21.389485350141992</v>
      </c>
      <c r="J31" t="str">
        <f t="shared" si="4"/>
        <v>UK</v>
      </c>
      <c r="K31" s="2">
        <f t="shared" si="3"/>
        <v>21.389485350141992</v>
      </c>
      <c r="L31" s="11">
        <f>'F4 data'!G65*100</f>
        <v>-13.623410281411225</v>
      </c>
    </row>
    <row r="32" spans="1:6" ht="12.75">
      <c r="A32" t="s">
        <v>1</v>
      </c>
      <c r="B32">
        <f>'[3]Data1'!B38</f>
        <v>108.6</v>
      </c>
      <c r="C32">
        <f>'[3]Data1'!C38</f>
        <v>65</v>
      </c>
      <c r="E32">
        <f>C32-B32</f>
        <v>-43.599999999999994</v>
      </c>
      <c r="F32" s="11">
        <f t="shared" si="2"/>
        <v>-40.147329650092075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AG70"/>
  <sheetViews>
    <sheetView showGridLines="0" tabSelected="1" workbookViewId="0" topLeftCell="L1">
      <selection activeCell="AH4" sqref="AH4"/>
    </sheetView>
  </sheetViews>
  <sheetFormatPr defaultColWidth="9.140625" defaultRowHeight="12.75"/>
  <cols>
    <col min="2" max="2" width="7.140625" style="0" customWidth="1"/>
    <col min="3" max="3" width="10.28125" style="0" customWidth="1"/>
    <col min="4" max="4" width="3.140625" style="0" customWidth="1"/>
    <col min="5" max="5" width="10.28125" style="0" customWidth="1"/>
    <col min="6" max="6" width="3.57421875" style="0" customWidth="1"/>
    <col min="7" max="7" width="10.28125" style="0" customWidth="1"/>
    <col min="8" max="8" width="3.140625" style="0" customWidth="1"/>
    <col min="9" max="9" width="10.28125" style="0" customWidth="1"/>
    <col min="10" max="10" width="3.140625" style="0" customWidth="1"/>
    <col min="11" max="11" width="10.28125" style="0" customWidth="1"/>
    <col min="12" max="12" width="3.140625" style="0" customWidth="1"/>
    <col min="13" max="13" width="15.421875" style="0" customWidth="1"/>
    <col min="14" max="14" width="3.140625" style="0" customWidth="1"/>
    <col min="15" max="15" width="12.57421875" style="0" customWidth="1"/>
    <col min="16" max="16" width="2.8515625" style="0" customWidth="1"/>
    <col min="18" max="18" width="5.140625" style="0" bestFit="1" customWidth="1"/>
    <col min="19" max="19" width="10.7109375" style="0" customWidth="1"/>
    <col min="20" max="20" width="1.8515625" style="0" customWidth="1"/>
    <col min="21" max="21" width="1.1484375" style="0" customWidth="1"/>
    <col min="22" max="22" width="8.7109375" style="0" customWidth="1"/>
    <col min="23" max="23" width="2.00390625" style="0" customWidth="1"/>
    <col min="24" max="24" width="8.7109375" style="0" customWidth="1"/>
    <col min="25" max="25" width="1.8515625" style="0" customWidth="1"/>
    <col min="26" max="26" width="8.7109375" style="0" customWidth="1"/>
    <col min="27" max="27" width="1.8515625" style="0" customWidth="1"/>
    <col min="28" max="28" width="8.7109375" style="0" customWidth="1"/>
    <col min="29" max="29" width="1.8515625" style="0" customWidth="1"/>
    <col min="30" max="30" width="8.7109375" style="0" customWidth="1"/>
    <col min="31" max="31" width="1.8515625" style="0" customWidth="1"/>
    <col min="32" max="32" width="8.7109375" style="0" customWidth="1"/>
    <col min="33" max="33" width="1.8515625" style="0" customWidth="1"/>
  </cols>
  <sheetData>
    <row r="1" ht="12.75">
      <c r="B1" s="9" t="s">
        <v>44</v>
      </c>
    </row>
    <row r="2" spans="18:33" ht="12.75" customHeight="1">
      <c r="R2" s="87"/>
      <c r="S2" s="154" t="s">
        <v>80</v>
      </c>
      <c r="T2" s="155"/>
      <c r="U2" s="142"/>
      <c r="V2" s="153" t="s">
        <v>81</v>
      </c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3:33" ht="12.75" customHeight="1">
      <c r="C3" s="171" t="str">
        <f>"2"</f>
        <v>2</v>
      </c>
      <c r="D3" s="172"/>
      <c r="E3" s="171" t="str">
        <f>"3"</f>
        <v>3</v>
      </c>
      <c r="F3" s="172"/>
      <c r="G3" s="171" t="str">
        <f>"4"</f>
        <v>4</v>
      </c>
      <c r="H3" s="172"/>
      <c r="I3" s="171" t="str">
        <f>"5"</f>
        <v>5</v>
      </c>
      <c r="J3" s="172"/>
      <c r="K3" s="171" t="str">
        <f>"6"</f>
        <v>6</v>
      </c>
      <c r="L3" s="172"/>
      <c r="M3" s="171" t="str">
        <f>"7"</f>
        <v>7</v>
      </c>
      <c r="N3" s="172"/>
      <c r="O3" s="145" t="str">
        <f>VLOOKUP("CAT2&amp;7",MiscLabels,1+Language,FALSE)</f>
        <v>Total LMP measures (categories 2-7)</v>
      </c>
      <c r="P3" s="166"/>
      <c r="R3" s="87"/>
      <c r="S3" s="156"/>
      <c r="T3" s="157"/>
      <c r="U3" s="116"/>
      <c r="V3" s="165" t="str">
        <f>"2"</f>
        <v>2</v>
      </c>
      <c r="W3" s="164"/>
      <c r="X3" s="169" t="str">
        <f>"3"</f>
        <v>3</v>
      </c>
      <c r="Y3" s="170"/>
      <c r="Z3" s="163" t="str">
        <f>"4"</f>
        <v>4</v>
      </c>
      <c r="AA3" s="164"/>
      <c r="AB3" s="163" t="str">
        <f>"5"</f>
        <v>5</v>
      </c>
      <c r="AC3" s="164"/>
      <c r="AD3" s="163" t="str">
        <f>"6"</f>
        <v>6</v>
      </c>
      <c r="AE3" s="164"/>
      <c r="AF3" s="165" t="str">
        <f>"7"</f>
        <v>7</v>
      </c>
      <c r="AG3" s="165"/>
    </row>
    <row r="4" spans="3:33" ht="51" customHeight="1">
      <c r="C4" s="171" t="str">
        <f aca="true" t="shared" si="0" ref="C4:M4">VLOOKUP(C3,Classification,1+Language,FALSE)</f>
        <v>Training</v>
      </c>
      <c r="D4" s="172"/>
      <c r="E4" s="173" t="str">
        <f t="shared" si="0"/>
        <v>Job rotation and job sharing</v>
      </c>
      <c r="F4" s="174"/>
      <c r="G4" s="173" t="str">
        <f t="shared" si="0"/>
        <v>Employment incentives</v>
      </c>
      <c r="H4" s="174"/>
      <c r="I4" s="173" t="str">
        <f t="shared" si="0"/>
        <v>Supported employment and rehabilitation</v>
      </c>
      <c r="J4" s="174"/>
      <c r="K4" s="173" t="str">
        <f t="shared" si="0"/>
        <v>Direct job creation</v>
      </c>
      <c r="L4" s="174"/>
      <c r="M4" s="173" t="str">
        <f t="shared" si="0"/>
        <v>Start-up incentives</v>
      </c>
      <c r="N4" s="174"/>
      <c r="O4" s="167"/>
      <c r="P4" s="168"/>
      <c r="R4" s="130"/>
      <c r="S4" s="158"/>
      <c r="T4" s="159"/>
      <c r="U4" s="117"/>
      <c r="V4" s="160" t="str">
        <f>VLOOKUP(V3,Classification,1+Language,FALSE)</f>
        <v>Training</v>
      </c>
      <c r="W4" s="161"/>
      <c r="X4" s="162" t="str">
        <f>VLOOKUP(X3,Classification,1+Language,FALSE)</f>
        <v>Job rotation and job sharing</v>
      </c>
      <c r="Y4" s="161"/>
      <c r="Z4" s="162" t="str">
        <f>VLOOKUP(Z3,Classification,1+Language,FALSE)</f>
        <v>Employment incentives</v>
      </c>
      <c r="AA4" s="161"/>
      <c r="AB4" s="162" t="str">
        <f>VLOOKUP(AB3,Classification,1+Language,FALSE)</f>
        <v>Supported employment and rehabilitation</v>
      </c>
      <c r="AC4" s="161"/>
      <c r="AD4" s="162" t="str">
        <f>VLOOKUP(AD3,Classification,1+Language,FALSE)</f>
        <v>Direct job creation</v>
      </c>
      <c r="AE4" s="161"/>
      <c r="AF4" s="160" t="str">
        <f>VLOOKUP(AF3,Classification,1+Language,FALSE)</f>
        <v>Start-up incentives</v>
      </c>
      <c r="AG4" s="160"/>
    </row>
    <row r="5" spans="2:33" ht="12" customHeight="1">
      <c r="B5" s="4" t="s">
        <v>17</v>
      </c>
      <c r="C5" s="103">
        <v>22169.4658614999</v>
      </c>
      <c r="D5" s="104" t="s">
        <v>76</v>
      </c>
      <c r="E5" s="103">
        <v>249.526542301205</v>
      </c>
      <c r="F5" s="104"/>
      <c r="G5" s="103">
        <v>13650.1831046023</v>
      </c>
      <c r="H5" s="104" t="s">
        <v>76</v>
      </c>
      <c r="I5" s="103">
        <v>9132.91544438974</v>
      </c>
      <c r="J5" s="104"/>
      <c r="K5" s="103">
        <v>7595.9551719053</v>
      </c>
      <c r="L5" s="104"/>
      <c r="M5" s="103">
        <v>4080.52319010615</v>
      </c>
      <c r="N5" s="104" t="s">
        <v>76</v>
      </c>
      <c r="O5" s="103">
        <v>56878.5693148046</v>
      </c>
      <c r="P5" s="104" t="s">
        <v>76</v>
      </c>
      <c r="R5" s="129" t="str">
        <f aca="true" t="shared" si="1" ref="R5:R33">B5</f>
        <v>EU-27</v>
      </c>
      <c r="S5" s="137">
        <f aca="true" t="shared" si="2" ref="S5:S33">O5</f>
        <v>56878.5693148046</v>
      </c>
      <c r="T5" s="128" t="str">
        <f aca="true" t="shared" si="3" ref="T5:T33">IF(ISBLANK(P5),"",P5)</f>
        <v>e</v>
      </c>
      <c r="U5" s="111"/>
      <c r="V5" s="124">
        <f aca="true" t="shared" si="4" ref="V5:V33">IF(ISNUMBER(C5)=TRUE,C5*100/$O5,C5)</f>
        <v>38.976834559250314</v>
      </c>
      <c r="W5" s="125" t="str">
        <f>IF(ISBLANK(D5),"",D5)</f>
        <v>e</v>
      </c>
      <c r="X5" s="126">
        <f aca="true" t="shared" si="5" ref="X5:X33">IF(ISNUMBER(E5)=TRUE,E5*100/$O5,E5)</f>
        <v>0.4387004548587638</v>
      </c>
      <c r="Y5" s="125">
        <f>IF(ISBLANK(F5),"",F5)</f>
      </c>
      <c r="Z5" s="126">
        <f aca="true" t="shared" si="6" ref="Z5:Z33">IF(ISNUMBER(G5)=TRUE,G5*100/$O5,G5)</f>
        <v>23.998815844071117</v>
      </c>
      <c r="AA5" s="125" t="str">
        <f>IF(ISBLANK(H5),"",H5)</f>
        <v>e</v>
      </c>
      <c r="AB5" s="127">
        <f aca="true" t="shared" si="7" ref="AB5:AB33">IF(ISNUMBER(I5)=TRUE,I5*100/$O5,I5)</f>
        <v>16.056865625156618</v>
      </c>
      <c r="AC5" s="128">
        <f>IF(ISBLANK(J5),"",J5)</f>
      </c>
      <c r="AD5" s="127">
        <f aca="true" t="shared" si="8" ref="AD5:AD33">IF(ISNUMBER(K5)=TRUE,K5*100/$O5,K5)</f>
        <v>13.35468747440557</v>
      </c>
      <c r="AE5" s="128">
        <f>IF(ISBLANK(L5),"",L5)</f>
      </c>
      <c r="AF5" s="124">
        <f aca="true" t="shared" si="9" ref="AF5:AF33">IF(ISNUMBER(M5)=TRUE,M5*100/$O5,M5)</f>
        <v>7.174096042257614</v>
      </c>
      <c r="AG5" s="124" t="str">
        <f>IF(ISBLANK(N5),"",N5)</f>
        <v>e</v>
      </c>
    </row>
    <row r="6" spans="2:33" ht="12" customHeight="1">
      <c r="B6" s="5" t="s">
        <v>18</v>
      </c>
      <c r="C6" s="103">
        <v>543.371256</v>
      </c>
      <c r="D6" s="104"/>
      <c r="E6" s="103" t="s">
        <v>77</v>
      </c>
      <c r="F6" s="104"/>
      <c r="G6" s="103">
        <v>1567.215237</v>
      </c>
      <c r="H6" s="104"/>
      <c r="I6" s="103">
        <v>424.33666259</v>
      </c>
      <c r="J6" s="104"/>
      <c r="K6" s="103">
        <v>1184.54001057</v>
      </c>
      <c r="L6" s="104"/>
      <c r="M6" s="103">
        <v>13.437578</v>
      </c>
      <c r="N6" s="104"/>
      <c r="O6" s="103">
        <v>3732.90074416</v>
      </c>
      <c r="P6" s="104"/>
      <c r="R6" s="121" t="str">
        <f t="shared" si="1"/>
        <v>BE</v>
      </c>
      <c r="S6" s="138">
        <f t="shared" si="2"/>
        <v>3732.90074416</v>
      </c>
      <c r="T6" s="122">
        <f t="shared" si="3"/>
      </c>
      <c r="U6" s="109"/>
      <c r="V6" s="110">
        <f t="shared" si="4"/>
        <v>14.5562738803084</v>
      </c>
      <c r="W6" s="122">
        <f aca="true" t="shared" si="10" ref="W6:AG33">IF(ISBLANK(D6),"",D6)</f>
      </c>
      <c r="X6" s="123" t="str">
        <f t="shared" si="5"/>
        <v>-</v>
      </c>
      <c r="Y6" s="122">
        <f t="shared" si="10"/>
      </c>
      <c r="Z6" s="123">
        <f t="shared" si="6"/>
        <v>41.98384431870728</v>
      </c>
      <c r="AA6" s="122">
        <f t="shared" si="10"/>
      </c>
      <c r="AB6" s="123">
        <f t="shared" si="7"/>
        <v>11.367477778611196</v>
      </c>
      <c r="AC6" s="122">
        <f t="shared" si="10"/>
      </c>
      <c r="AD6" s="123">
        <f t="shared" si="8"/>
        <v>31.732427186101148</v>
      </c>
      <c r="AE6" s="122">
        <f t="shared" si="10"/>
      </c>
      <c r="AF6" s="110">
        <f t="shared" si="9"/>
        <v>0.3599768362719702</v>
      </c>
      <c r="AG6" s="110">
        <f t="shared" si="10"/>
      </c>
    </row>
    <row r="7" spans="2:33" ht="12" customHeight="1">
      <c r="B7" s="5" t="s">
        <v>19</v>
      </c>
      <c r="C7" s="103">
        <v>11.9731291318131</v>
      </c>
      <c r="D7" s="104"/>
      <c r="E7" s="103" t="s">
        <v>77</v>
      </c>
      <c r="F7" s="104"/>
      <c r="G7" s="103">
        <v>14.7970207117292</v>
      </c>
      <c r="H7" s="104"/>
      <c r="I7" s="103">
        <v>1.96847632170979</v>
      </c>
      <c r="J7" s="104"/>
      <c r="K7" s="103">
        <v>59.0640558901728</v>
      </c>
      <c r="L7" s="104"/>
      <c r="M7" s="103">
        <v>1.698087033439</v>
      </c>
      <c r="N7" s="104"/>
      <c r="O7" s="103">
        <v>89.5007690888639</v>
      </c>
      <c r="P7" s="104"/>
      <c r="R7" s="120" t="str">
        <f t="shared" si="1"/>
        <v>BG</v>
      </c>
      <c r="S7" s="139">
        <f t="shared" si="2"/>
        <v>89.5007690888639</v>
      </c>
      <c r="T7" s="118">
        <f t="shared" si="3"/>
      </c>
      <c r="U7" s="108"/>
      <c r="V7" s="107">
        <f t="shared" si="4"/>
        <v>13.377682955914231</v>
      </c>
      <c r="W7" s="118">
        <f t="shared" si="10"/>
      </c>
      <c r="X7" s="119" t="str">
        <f t="shared" si="5"/>
        <v>-</v>
      </c>
      <c r="Y7" s="118">
        <f t="shared" si="10"/>
      </c>
      <c r="Z7" s="119">
        <f t="shared" si="6"/>
        <v>16.532841965902517</v>
      </c>
      <c r="AA7" s="118">
        <f t="shared" si="10"/>
      </c>
      <c r="AB7" s="119">
        <f t="shared" si="7"/>
        <v>2.1993959848046902</v>
      </c>
      <c r="AC7" s="118">
        <f t="shared" si="10"/>
      </c>
      <c r="AD7" s="119">
        <f t="shared" si="8"/>
        <v>65.99279144912043</v>
      </c>
      <c r="AE7" s="118">
        <f t="shared" si="10"/>
      </c>
      <c r="AF7" s="107">
        <f t="shared" si="9"/>
        <v>1.8972876442581137</v>
      </c>
      <c r="AG7" s="107">
        <f t="shared" si="10"/>
      </c>
    </row>
    <row r="8" spans="2:33" ht="12" customHeight="1">
      <c r="B8" s="5" t="s">
        <v>20</v>
      </c>
      <c r="C8" s="103">
        <v>10.8686763408963</v>
      </c>
      <c r="D8" s="104"/>
      <c r="E8" s="103" t="s">
        <v>77</v>
      </c>
      <c r="F8" s="104"/>
      <c r="G8" s="103">
        <v>19.580173174056</v>
      </c>
      <c r="H8" s="104"/>
      <c r="I8" s="103">
        <v>101.429527780005</v>
      </c>
      <c r="J8" s="104"/>
      <c r="K8" s="103">
        <v>18.6661188166439</v>
      </c>
      <c r="L8" s="104"/>
      <c r="M8" s="103">
        <v>3.89481279563858</v>
      </c>
      <c r="N8" s="104"/>
      <c r="O8" s="103">
        <v>154.43930890724</v>
      </c>
      <c r="P8" s="104"/>
      <c r="R8" s="120" t="str">
        <f t="shared" si="1"/>
        <v>CZ</v>
      </c>
      <c r="S8" s="139">
        <f t="shared" si="2"/>
        <v>154.43930890724</v>
      </c>
      <c r="T8" s="118">
        <f t="shared" si="3"/>
      </c>
      <c r="U8" s="108"/>
      <c r="V8" s="107">
        <f t="shared" si="4"/>
        <v>7.037506459851029</v>
      </c>
      <c r="W8" s="118">
        <f t="shared" si="10"/>
      </c>
      <c r="X8" s="119" t="str">
        <f t="shared" si="5"/>
        <v>-</v>
      </c>
      <c r="Y8" s="118">
        <f t="shared" si="10"/>
      </c>
      <c r="Z8" s="119">
        <f t="shared" si="6"/>
        <v>12.678231541308131</v>
      </c>
      <c r="AA8" s="118">
        <f t="shared" si="10"/>
      </c>
      <c r="AB8" s="119">
        <f t="shared" si="7"/>
        <v>65.67597880208467</v>
      </c>
      <c r="AC8" s="118">
        <f t="shared" si="10"/>
      </c>
      <c r="AD8" s="119">
        <f t="shared" si="8"/>
        <v>12.086378104589437</v>
      </c>
      <c r="AE8" s="118">
        <f t="shared" si="10"/>
      </c>
      <c r="AF8" s="107">
        <f t="shared" si="9"/>
        <v>2.521905092166593</v>
      </c>
      <c r="AG8" s="107">
        <f t="shared" si="10"/>
      </c>
    </row>
    <row r="9" spans="2:33" ht="12" customHeight="1">
      <c r="B9" s="5" t="s">
        <v>21</v>
      </c>
      <c r="C9" s="103">
        <v>541.027360515021</v>
      </c>
      <c r="D9" s="104"/>
      <c r="E9" s="103" t="s">
        <v>60</v>
      </c>
      <c r="F9" s="104" t="s">
        <v>78</v>
      </c>
      <c r="G9" s="103">
        <v>315.079494098712</v>
      </c>
      <c r="H9" s="104"/>
      <c r="I9" s="103">
        <v>1424.22210300429</v>
      </c>
      <c r="J9" s="104"/>
      <c r="K9" s="103" t="s">
        <v>77</v>
      </c>
      <c r="L9" s="104"/>
      <c r="M9" s="103" t="s">
        <v>77</v>
      </c>
      <c r="N9" s="104"/>
      <c r="O9" s="103">
        <v>2280.32895761803</v>
      </c>
      <c r="P9" s="104"/>
      <c r="R9" s="120" t="str">
        <f t="shared" si="1"/>
        <v>DK</v>
      </c>
      <c r="S9" s="139">
        <f t="shared" si="2"/>
        <v>2280.32895761803</v>
      </c>
      <c r="T9" s="118">
        <f t="shared" si="3"/>
      </c>
      <c r="U9" s="108"/>
      <c r="V9" s="107">
        <f t="shared" si="4"/>
        <v>23.725847040953404</v>
      </c>
      <c r="W9" s="118">
        <f t="shared" si="10"/>
      </c>
      <c r="X9" s="119" t="str">
        <f t="shared" si="5"/>
        <v>:</v>
      </c>
      <c r="Y9" s="118" t="str">
        <f t="shared" si="10"/>
        <v>n</v>
      </c>
      <c r="Z9" s="119">
        <f t="shared" si="6"/>
        <v>13.817282504180254</v>
      </c>
      <c r="AA9" s="118">
        <f t="shared" si="10"/>
      </c>
      <c r="AB9" s="119">
        <f t="shared" si="7"/>
        <v>62.456870454866035</v>
      </c>
      <c r="AC9" s="118">
        <f t="shared" si="10"/>
      </c>
      <c r="AD9" s="119" t="str">
        <f t="shared" si="8"/>
        <v>-</v>
      </c>
      <c r="AE9" s="118">
        <f t="shared" si="10"/>
      </c>
      <c r="AF9" s="107" t="str">
        <f t="shared" si="9"/>
        <v>-</v>
      </c>
      <c r="AG9" s="107">
        <f t="shared" si="10"/>
      </c>
    </row>
    <row r="10" spans="2:33" ht="12" customHeight="1">
      <c r="B10" s="5" t="s">
        <v>22</v>
      </c>
      <c r="C10" s="103">
        <v>7227.813746</v>
      </c>
      <c r="D10" s="104"/>
      <c r="E10" s="103">
        <v>5.20807</v>
      </c>
      <c r="F10" s="104"/>
      <c r="G10" s="103">
        <v>1889.331931</v>
      </c>
      <c r="H10" s="104"/>
      <c r="I10" s="103">
        <v>809.06385</v>
      </c>
      <c r="J10" s="104"/>
      <c r="K10" s="103">
        <v>1592.454187</v>
      </c>
      <c r="L10" s="104"/>
      <c r="M10" s="103">
        <v>1669.988096</v>
      </c>
      <c r="N10" s="104"/>
      <c r="O10" s="103">
        <v>13193.85988</v>
      </c>
      <c r="P10" s="104"/>
      <c r="R10" s="120" t="str">
        <f t="shared" si="1"/>
        <v>DE</v>
      </c>
      <c r="S10" s="139">
        <f t="shared" si="2"/>
        <v>13193.85988</v>
      </c>
      <c r="T10" s="118">
        <f t="shared" si="3"/>
      </c>
      <c r="U10" s="108"/>
      <c r="V10" s="107">
        <f t="shared" si="4"/>
        <v>54.781647006546805</v>
      </c>
      <c r="W10" s="118">
        <f t="shared" si="10"/>
      </c>
      <c r="X10" s="119">
        <f t="shared" si="5"/>
        <v>0.039473437245568205</v>
      </c>
      <c r="Y10" s="118">
        <f t="shared" si="10"/>
      </c>
      <c r="Z10" s="119">
        <f t="shared" si="6"/>
        <v>14.319781687722456</v>
      </c>
      <c r="AA10" s="118">
        <f t="shared" si="10"/>
      </c>
      <c r="AB10" s="119">
        <f t="shared" si="7"/>
        <v>6.132124013431617</v>
      </c>
      <c r="AC10" s="118">
        <f t="shared" si="10"/>
      </c>
      <c r="AD10" s="119">
        <f t="shared" si="8"/>
        <v>12.069661202131853</v>
      </c>
      <c r="AE10" s="118">
        <f t="shared" si="10"/>
      </c>
      <c r="AF10" s="107">
        <f t="shared" si="9"/>
        <v>12.657312652921702</v>
      </c>
      <c r="AG10" s="107">
        <f t="shared" si="10"/>
      </c>
    </row>
    <row r="11" spans="2:33" ht="12" customHeight="1">
      <c r="B11" s="5" t="s">
        <v>23</v>
      </c>
      <c r="C11" s="103">
        <v>4.88640714276584</v>
      </c>
      <c r="D11" s="104"/>
      <c r="E11" s="103" t="s">
        <v>77</v>
      </c>
      <c r="F11" s="104"/>
      <c r="G11" s="103">
        <v>0.105133000140606</v>
      </c>
      <c r="H11" s="104"/>
      <c r="I11" s="103">
        <v>0.0240371710147892</v>
      </c>
      <c r="J11" s="104"/>
      <c r="K11" s="103" t="s">
        <v>77</v>
      </c>
      <c r="L11" s="104"/>
      <c r="M11" s="103">
        <v>0.611062850715171</v>
      </c>
      <c r="N11" s="104"/>
      <c r="O11" s="103">
        <v>5.62664016463641</v>
      </c>
      <c r="P11" s="104"/>
      <c r="R11" s="120" t="str">
        <f t="shared" si="1"/>
        <v>EE</v>
      </c>
      <c r="S11" s="139">
        <f t="shared" si="2"/>
        <v>5.62664016463641</v>
      </c>
      <c r="T11" s="118">
        <f t="shared" si="3"/>
      </c>
      <c r="U11" s="108"/>
      <c r="V11" s="107">
        <f t="shared" si="4"/>
        <v>86.8441378831553</v>
      </c>
      <c r="W11" s="118">
        <f t="shared" si="10"/>
      </c>
      <c r="X11" s="119" t="str">
        <f t="shared" si="5"/>
        <v>-</v>
      </c>
      <c r="Y11" s="118">
        <f t="shared" si="10"/>
      </c>
      <c r="Z11" s="119">
        <f t="shared" si="6"/>
        <v>1.8684862913638913</v>
      </c>
      <c r="AA11" s="118">
        <f t="shared" si="10"/>
      </c>
      <c r="AB11" s="119">
        <f t="shared" si="7"/>
        <v>0.42720291881936023</v>
      </c>
      <c r="AC11" s="118">
        <f t="shared" si="10"/>
      </c>
      <c r="AD11" s="119" t="str">
        <f t="shared" si="8"/>
        <v>-</v>
      </c>
      <c r="AE11" s="118">
        <f t="shared" si="10"/>
      </c>
      <c r="AF11" s="107">
        <f t="shared" si="9"/>
        <v>10.860172906661385</v>
      </c>
      <c r="AG11" s="107">
        <f t="shared" si="10"/>
      </c>
    </row>
    <row r="12" spans="2:33" ht="12" customHeight="1">
      <c r="B12" s="5" t="s">
        <v>24</v>
      </c>
      <c r="C12" s="103">
        <v>474.787225</v>
      </c>
      <c r="D12" s="104"/>
      <c r="E12" s="103" t="s">
        <v>77</v>
      </c>
      <c r="F12" s="104"/>
      <c r="G12" s="103">
        <v>74.493229</v>
      </c>
      <c r="H12" s="104"/>
      <c r="I12" s="103">
        <v>18.001819</v>
      </c>
      <c r="J12" s="104"/>
      <c r="K12" s="103">
        <v>415.24625</v>
      </c>
      <c r="L12" s="104"/>
      <c r="M12" s="103" t="s">
        <v>77</v>
      </c>
      <c r="N12" s="104"/>
      <c r="O12" s="103">
        <v>982.528523</v>
      </c>
      <c r="P12" s="104"/>
      <c r="R12" s="120" t="str">
        <f t="shared" si="1"/>
        <v>IE</v>
      </c>
      <c r="S12" s="139">
        <f t="shared" si="2"/>
        <v>982.528523</v>
      </c>
      <c r="T12" s="118">
        <f t="shared" si="3"/>
      </c>
      <c r="U12" s="108"/>
      <c r="V12" s="107">
        <f t="shared" si="4"/>
        <v>48.322996624088844</v>
      </c>
      <c r="W12" s="118">
        <f t="shared" si="10"/>
      </c>
      <c r="X12" s="119" t="str">
        <f t="shared" si="5"/>
        <v>-</v>
      </c>
      <c r="Y12" s="118">
        <f t="shared" si="10"/>
      </c>
      <c r="Z12" s="119">
        <f t="shared" si="6"/>
        <v>7.5817879334990055</v>
      </c>
      <c r="AA12" s="118">
        <f t="shared" si="10"/>
      </c>
      <c r="AB12" s="119">
        <f t="shared" si="7"/>
        <v>1.8321930181766337</v>
      </c>
      <c r="AC12" s="118">
        <f t="shared" si="10"/>
      </c>
      <c r="AD12" s="119">
        <f t="shared" si="8"/>
        <v>42.263022424235515</v>
      </c>
      <c r="AE12" s="118">
        <f t="shared" si="10"/>
      </c>
      <c r="AF12" s="107" t="str">
        <f t="shared" si="9"/>
        <v>-</v>
      </c>
      <c r="AG12" s="107">
        <f t="shared" si="10"/>
      </c>
    </row>
    <row r="13" spans="2:33" ht="12" customHeight="1">
      <c r="B13" s="5" t="s">
        <v>25</v>
      </c>
      <c r="C13" s="103">
        <v>209.74161552</v>
      </c>
      <c r="D13" s="104"/>
      <c r="E13" s="103" t="s">
        <v>77</v>
      </c>
      <c r="F13" s="104"/>
      <c r="G13" s="103">
        <v>85.653834</v>
      </c>
      <c r="H13" s="104" t="s">
        <v>76</v>
      </c>
      <c r="I13" s="103">
        <v>0.199892</v>
      </c>
      <c r="J13" s="104" t="s">
        <v>76</v>
      </c>
      <c r="K13" s="103">
        <v>20.96259</v>
      </c>
      <c r="L13" s="104"/>
      <c r="M13" s="103">
        <v>19.012</v>
      </c>
      <c r="N13" s="104" t="s">
        <v>76</v>
      </c>
      <c r="O13" s="103">
        <v>335.56993152</v>
      </c>
      <c r="P13" s="104" t="s">
        <v>76</v>
      </c>
      <c r="R13" s="120" t="str">
        <f t="shared" si="1"/>
        <v>EL</v>
      </c>
      <c r="S13" s="139">
        <f t="shared" si="2"/>
        <v>335.56993152</v>
      </c>
      <c r="T13" s="118" t="str">
        <f t="shared" si="3"/>
        <v>e</v>
      </c>
      <c r="U13" s="108"/>
      <c r="V13" s="107">
        <f t="shared" si="4"/>
        <v>62.50310168433532</v>
      </c>
      <c r="W13" s="118">
        <f t="shared" si="10"/>
      </c>
      <c r="X13" s="119" t="str">
        <f t="shared" si="5"/>
        <v>-</v>
      </c>
      <c r="Y13" s="118">
        <f t="shared" si="10"/>
      </c>
      <c r="Z13" s="119">
        <f t="shared" si="6"/>
        <v>25.52488347571005</v>
      </c>
      <c r="AA13" s="118" t="str">
        <f t="shared" si="10"/>
        <v>e</v>
      </c>
      <c r="AB13" s="119">
        <f t="shared" si="7"/>
        <v>0.05956791155112371</v>
      </c>
      <c r="AC13" s="118" t="str">
        <f t="shared" si="10"/>
        <v>e</v>
      </c>
      <c r="AD13" s="119">
        <f t="shared" si="8"/>
        <v>6.246861840406171</v>
      </c>
      <c r="AE13" s="118">
        <f t="shared" si="10"/>
      </c>
      <c r="AF13" s="107">
        <f t="shared" si="9"/>
        <v>5.665585087997338</v>
      </c>
      <c r="AG13" s="107" t="str">
        <f t="shared" si="10"/>
        <v>e</v>
      </c>
    </row>
    <row r="14" spans="2:33" ht="12" customHeight="1">
      <c r="B14" s="5" t="s">
        <v>26</v>
      </c>
      <c r="C14" s="103">
        <v>1616.148457</v>
      </c>
      <c r="D14" s="104"/>
      <c r="E14" s="103">
        <v>93.059458</v>
      </c>
      <c r="F14" s="104"/>
      <c r="G14" s="103">
        <v>2048.682594</v>
      </c>
      <c r="H14" s="104"/>
      <c r="I14" s="103">
        <v>265.749557</v>
      </c>
      <c r="J14" s="104"/>
      <c r="K14" s="103">
        <v>711.374042</v>
      </c>
      <c r="L14" s="104"/>
      <c r="M14" s="103">
        <v>1017.324495</v>
      </c>
      <c r="N14" s="104"/>
      <c r="O14" s="103">
        <v>5752.338603</v>
      </c>
      <c r="P14" s="104"/>
      <c r="R14" s="120" t="str">
        <f t="shared" si="1"/>
        <v>ES</v>
      </c>
      <c r="S14" s="139">
        <f t="shared" si="2"/>
        <v>5752.338603</v>
      </c>
      <c r="T14" s="118">
        <f t="shared" si="3"/>
      </c>
      <c r="U14" s="108"/>
      <c r="V14" s="107">
        <f t="shared" si="4"/>
        <v>28.095502864819796</v>
      </c>
      <c r="W14" s="118">
        <f t="shared" si="10"/>
      </c>
      <c r="X14" s="119">
        <f t="shared" si="5"/>
        <v>1.6177673885794377</v>
      </c>
      <c r="Y14" s="118">
        <f t="shared" si="10"/>
      </c>
      <c r="Z14" s="119">
        <f t="shared" si="6"/>
        <v>35.61477749121995</v>
      </c>
      <c r="AA14" s="118">
        <f t="shared" si="10"/>
      </c>
      <c r="AB14" s="119">
        <f t="shared" si="7"/>
        <v>4.6198524694183405</v>
      </c>
      <c r="AC14" s="118">
        <f t="shared" si="10"/>
      </c>
      <c r="AD14" s="119">
        <f t="shared" si="8"/>
        <v>12.366692767859654</v>
      </c>
      <c r="AE14" s="118">
        <f t="shared" si="10"/>
      </c>
      <c r="AF14" s="107">
        <f t="shared" si="9"/>
        <v>17.685407018102826</v>
      </c>
      <c r="AG14" s="107">
        <f t="shared" si="10"/>
      </c>
    </row>
    <row r="15" spans="2:33" ht="12" customHeight="1">
      <c r="B15" s="5" t="s">
        <v>27</v>
      </c>
      <c r="C15" s="103">
        <v>4954.45699911</v>
      </c>
      <c r="D15" s="104" t="s">
        <v>76</v>
      </c>
      <c r="E15" s="103" t="s">
        <v>77</v>
      </c>
      <c r="F15" s="104"/>
      <c r="G15" s="103">
        <v>1962.5735976</v>
      </c>
      <c r="H15" s="104"/>
      <c r="I15" s="103">
        <v>1336.693836</v>
      </c>
      <c r="J15" s="104"/>
      <c r="K15" s="103">
        <v>2880.39342813</v>
      </c>
      <c r="L15" s="104"/>
      <c r="M15" s="103">
        <v>612.330891</v>
      </c>
      <c r="N15" s="104" t="s">
        <v>76</v>
      </c>
      <c r="O15" s="103">
        <v>11746.44875184</v>
      </c>
      <c r="P15" s="104" t="s">
        <v>76</v>
      </c>
      <c r="R15" s="120" t="str">
        <f t="shared" si="1"/>
        <v>FR</v>
      </c>
      <c r="S15" s="139">
        <f t="shared" si="2"/>
        <v>11746.44875184</v>
      </c>
      <c r="T15" s="118" t="str">
        <f t="shared" si="3"/>
        <v>e</v>
      </c>
      <c r="U15" s="108"/>
      <c r="V15" s="107">
        <f t="shared" si="4"/>
        <v>42.17833920514843</v>
      </c>
      <c r="W15" s="118" t="str">
        <f t="shared" si="10"/>
        <v>e</v>
      </c>
      <c r="X15" s="119" t="str">
        <f t="shared" si="5"/>
        <v>-</v>
      </c>
      <c r="Y15" s="118">
        <f t="shared" si="10"/>
      </c>
      <c r="Z15" s="119">
        <f t="shared" si="6"/>
        <v>16.707803686561665</v>
      </c>
      <c r="AA15" s="118">
        <f t="shared" si="10"/>
      </c>
      <c r="AB15" s="119">
        <f t="shared" si="7"/>
        <v>11.379557040936445</v>
      </c>
      <c r="AC15" s="118">
        <f t="shared" si="10"/>
      </c>
      <c r="AD15" s="119">
        <f t="shared" si="8"/>
        <v>24.521397819735142</v>
      </c>
      <c r="AE15" s="118">
        <f t="shared" si="10"/>
      </c>
      <c r="AF15" s="107">
        <f t="shared" si="9"/>
        <v>5.212902247618307</v>
      </c>
      <c r="AG15" s="107" t="str">
        <f t="shared" si="10"/>
        <v>e</v>
      </c>
    </row>
    <row r="16" spans="2:33" ht="12" customHeight="1">
      <c r="B16" s="5" t="s">
        <v>28</v>
      </c>
      <c r="C16" s="103">
        <v>2756.168089</v>
      </c>
      <c r="D16" s="104"/>
      <c r="E16" s="103">
        <v>41.80565</v>
      </c>
      <c r="F16" s="104"/>
      <c r="G16" s="103">
        <v>2333.597169</v>
      </c>
      <c r="H16" s="104"/>
      <c r="I16" s="103" t="s">
        <v>77</v>
      </c>
      <c r="J16" s="104"/>
      <c r="K16" s="103">
        <v>106.776</v>
      </c>
      <c r="L16" s="104"/>
      <c r="M16" s="103">
        <v>377.659</v>
      </c>
      <c r="N16" s="104"/>
      <c r="O16" s="103">
        <v>5616.005908</v>
      </c>
      <c r="P16" s="104"/>
      <c r="R16" s="120" t="str">
        <f t="shared" si="1"/>
        <v>IT</v>
      </c>
      <c r="S16" s="139">
        <f t="shared" si="2"/>
        <v>5616.005908</v>
      </c>
      <c r="T16" s="118">
        <f t="shared" si="3"/>
      </c>
      <c r="U16" s="108"/>
      <c r="V16" s="107">
        <f t="shared" si="4"/>
        <v>49.07701548308272</v>
      </c>
      <c r="W16" s="118">
        <f t="shared" si="10"/>
      </c>
      <c r="X16" s="119">
        <f t="shared" si="5"/>
        <v>0.7444018166086301</v>
      </c>
      <c r="Y16" s="118">
        <f t="shared" si="10"/>
      </c>
      <c r="Z16" s="119">
        <f t="shared" si="6"/>
        <v>41.552612430050885</v>
      </c>
      <c r="AA16" s="118">
        <f t="shared" si="10"/>
      </c>
      <c r="AB16" s="119" t="str">
        <f t="shared" si="7"/>
        <v>-</v>
      </c>
      <c r="AC16" s="118">
        <f t="shared" si="10"/>
      </c>
      <c r="AD16" s="119">
        <f t="shared" si="8"/>
        <v>1.901280051146271</v>
      </c>
      <c r="AE16" s="118">
        <f t="shared" si="10"/>
      </c>
      <c r="AF16" s="107">
        <f t="shared" si="9"/>
        <v>6.7246902191115</v>
      </c>
      <c r="AG16" s="107">
        <f t="shared" si="10"/>
      </c>
    </row>
    <row r="17" spans="2:33" ht="12" customHeight="1">
      <c r="B17" s="5" t="s">
        <v>45</v>
      </c>
      <c r="C17" s="103">
        <v>3.37591124</v>
      </c>
      <c r="D17" s="104"/>
      <c r="E17" s="103" t="s">
        <v>77</v>
      </c>
      <c r="F17" s="104"/>
      <c r="G17" s="103">
        <v>5.93567138</v>
      </c>
      <c r="H17" s="104"/>
      <c r="I17" s="103">
        <v>1.44126271</v>
      </c>
      <c r="J17" s="104" t="s">
        <v>76</v>
      </c>
      <c r="K17" s="103" t="s">
        <v>77</v>
      </c>
      <c r="L17" s="104"/>
      <c r="M17" s="103">
        <v>0.5858049</v>
      </c>
      <c r="N17" s="104"/>
      <c r="O17" s="103">
        <v>11.33865023</v>
      </c>
      <c r="P17" s="104"/>
      <c r="R17" s="120" t="str">
        <f t="shared" si="1"/>
        <v>CY</v>
      </c>
      <c r="S17" s="139">
        <f t="shared" si="2"/>
        <v>11.33865023</v>
      </c>
      <c r="T17" s="118">
        <f t="shared" si="3"/>
      </c>
      <c r="U17" s="108"/>
      <c r="V17" s="107">
        <f t="shared" si="4"/>
        <v>29.773484246545987</v>
      </c>
      <c r="W17" s="118">
        <f t="shared" si="10"/>
      </c>
      <c r="X17" s="119" t="str">
        <f t="shared" si="5"/>
        <v>-</v>
      </c>
      <c r="Y17" s="118">
        <f t="shared" si="10"/>
      </c>
      <c r="Z17" s="119">
        <f t="shared" si="6"/>
        <v>52.34901209224442</v>
      </c>
      <c r="AA17" s="118">
        <f t="shared" si="10"/>
      </c>
      <c r="AB17" s="119">
        <f t="shared" si="7"/>
        <v>12.711060670931376</v>
      </c>
      <c r="AC17" s="118" t="str">
        <f t="shared" si="10"/>
        <v>e</v>
      </c>
      <c r="AD17" s="119" t="str">
        <f t="shared" si="8"/>
        <v>-</v>
      </c>
      <c r="AE17" s="118">
        <f t="shared" si="10"/>
      </c>
      <c r="AF17" s="107">
        <f t="shared" si="9"/>
        <v>5.166442990278217</v>
      </c>
      <c r="AG17" s="107">
        <f t="shared" si="10"/>
      </c>
    </row>
    <row r="18" spans="2:33" ht="12" customHeight="1">
      <c r="B18" s="5" t="s">
        <v>29</v>
      </c>
      <c r="C18" s="103">
        <v>6.52868934111285</v>
      </c>
      <c r="D18" s="104" t="s">
        <v>76</v>
      </c>
      <c r="E18" s="103" t="s">
        <v>77</v>
      </c>
      <c r="F18" s="104"/>
      <c r="G18" s="103">
        <v>5.91539348228262</v>
      </c>
      <c r="H18" s="104"/>
      <c r="I18" s="103">
        <v>0.094062900241924</v>
      </c>
      <c r="J18" s="104"/>
      <c r="K18" s="103">
        <v>4.2275793368436</v>
      </c>
      <c r="L18" s="104"/>
      <c r="M18" s="103">
        <v>1.26226412409278</v>
      </c>
      <c r="N18" s="104"/>
      <c r="O18" s="103">
        <v>18.0279891845738</v>
      </c>
      <c r="P18" s="104" t="s">
        <v>76</v>
      </c>
      <c r="R18" s="120" t="str">
        <f t="shared" si="1"/>
        <v>LV</v>
      </c>
      <c r="S18" s="139">
        <f t="shared" si="2"/>
        <v>18.0279891845738</v>
      </c>
      <c r="T18" s="118" t="str">
        <f t="shared" si="3"/>
        <v>e</v>
      </c>
      <c r="U18" s="108"/>
      <c r="V18" s="107">
        <f t="shared" si="4"/>
        <v>36.2141849225166</v>
      </c>
      <c r="W18" s="118" t="str">
        <f t="shared" si="10"/>
        <v>e</v>
      </c>
      <c r="X18" s="119" t="str">
        <f t="shared" si="5"/>
        <v>-</v>
      </c>
      <c r="Y18" s="118">
        <f t="shared" si="10"/>
      </c>
      <c r="Z18" s="119">
        <f t="shared" si="6"/>
        <v>32.812275521799776</v>
      </c>
      <c r="AA18" s="118">
        <f t="shared" si="10"/>
      </c>
      <c r="AB18" s="119">
        <f t="shared" si="7"/>
        <v>0.5217603542962617</v>
      </c>
      <c r="AC18" s="118">
        <f t="shared" si="10"/>
      </c>
      <c r="AD18" s="119">
        <f t="shared" si="8"/>
        <v>23.45008804676373</v>
      </c>
      <c r="AE18" s="118">
        <f t="shared" si="10"/>
      </c>
      <c r="AF18" s="107">
        <f t="shared" si="9"/>
        <v>7.001691154623472</v>
      </c>
      <c r="AG18" s="107">
        <f t="shared" si="10"/>
      </c>
    </row>
    <row r="19" spans="2:33" ht="12" customHeight="1">
      <c r="B19" s="5" t="s">
        <v>30</v>
      </c>
      <c r="C19" s="103">
        <v>13.660797034291</v>
      </c>
      <c r="D19" s="104"/>
      <c r="E19" s="103">
        <v>0.362575301204819</v>
      </c>
      <c r="F19" s="104"/>
      <c r="G19" s="103">
        <v>23.5646431881372</v>
      </c>
      <c r="H19" s="104"/>
      <c r="I19" s="103">
        <v>1.86978683966636</v>
      </c>
      <c r="J19" s="104"/>
      <c r="K19" s="103">
        <v>4.90326691380908</v>
      </c>
      <c r="L19" s="104"/>
      <c r="M19" s="103">
        <v>0.61631139944393</v>
      </c>
      <c r="N19" s="104"/>
      <c r="O19" s="103">
        <v>44.9773806765524</v>
      </c>
      <c r="P19" s="104"/>
      <c r="R19" s="120" t="str">
        <f t="shared" si="1"/>
        <v>LT</v>
      </c>
      <c r="S19" s="139">
        <f t="shared" si="2"/>
        <v>44.9773806765524</v>
      </c>
      <c r="T19" s="118">
        <f t="shared" si="3"/>
      </c>
      <c r="U19" s="108"/>
      <c r="V19" s="107">
        <f t="shared" si="4"/>
        <v>30.372593576603375</v>
      </c>
      <c r="W19" s="118">
        <f t="shared" si="10"/>
      </c>
      <c r="X19" s="119">
        <f t="shared" si="5"/>
        <v>0.8061280931680326</v>
      </c>
      <c r="Y19" s="118">
        <f t="shared" si="10"/>
      </c>
      <c r="Z19" s="119">
        <f t="shared" si="6"/>
        <v>52.39220878067254</v>
      </c>
      <c r="AA19" s="118">
        <f t="shared" si="10"/>
      </c>
      <c r="AB19" s="119">
        <f t="shared" si="7"/>
        <v>4.157171474952335</v>
      </c>
      <c r="AC19" s="118">
        <f t="shared" si="10"/>
      </c>
      <c r="AD19" s="119">
        <f t="shared" si="8"/>
        <v>10.901628418671455</v>
      </c>
      <c r="AE19" s="118">
        <f t="shared" si="10"/>
      </c>
      <c r="AF19" s="107">
        <f t="shared" si="9"/>
        <v>1.3702696559322436</v>
      </c>
      <c r="AG19" s="107">
        <f t="shared" si="10"/>
      </c>
    </row>
    <row r="20" spans="2:33" ht="12" customHeight="1">
      <c r="B20" s="5" t="s">
        <v>31</v>
      </c>
      <c r="C20" s="103">
        <v>15.606997</v>
      </c>
      <c r="D20" s="104" t="s">
        <v>76</v>
      </c>
      <c r="E20" s="103" t="s">
        <v>77</v>
      </c>
      <c r="F20" s="104"/>
      <c r="G20" s="103">
        <v>98.03896338</v>
      </c>
      <c r="H20" s="104"/>
      <c r="I20" s="103">
        <v>3.491826</v>
      </c>
      <c r="J20" s="104" t="s">
        <v>76</v>
      </c>
      <c r="K20" s="103">
        <v>13.34186518</v>
      </c>
      <c r="L20" s="104" t="s">
        <v>76</v>
      </c>
      <c r="M20" s="103">
        <v>0.132904</v>
      </c>
      <c r="N20" s="104"/>
      <c r="O20" s="103">
        <v>130.61255556</v>
      </c>
      <c r="P20" s="104" t="s">
        <v>76</v>
      </c>
      <c r="R20" s="120" t="str">
        <f t="shared" si="1"/>
        <v>LU</v>
      </c>
      <c r="S20" s="139">
        <f t="shared" si="2"/>
        <v>130.61255556</v>
      </c>
      <c r="T20" s="118" t="str">
        <f t="shared" si="3"/>
        <v>e</v>
      </c>
      <c r="U20" s="108"/>
      <c r="V20" s="107">
        <f t="shared" si="4"/>
        <v>11.949078657166732</v>
      </c>
      <c r="W20" s="118" t="str">
        <f t="shared" si="10"/>
        <v>e</v>
      </c>
      <c r="X20" s="119" t="str">
        <f t="shared" si="5"/>
        <v>-</v>
      </c>
      <c r="Y20" s="118">
        <f t="shared" si="10"/>
      </c>
      <c r="Z20" s="119">
        <f t="shared" si="6"/>
        <v>75.06090280498604</v>
      </c>
      <c r="AA20" s="118">
        <f t="shared" si="10"/>
      </c>
      <c r="AB20" s="119">
        <f t="shared" si="7"/>
        <v>2.67342292249687</v>
      </c>
      <c r="AC20" s="118" t="str">
        <f t="shared" si="10"/>
        <v>e</v>
      </c>
      <c r="AD20" s="119">
        <f t="shared" si="8"/>
        <v>10.214841232373786</v>
      </c>
      <c r="AE20" s="118" t="str">
        <f t="shared" si="10"/>
        <v>e</v>
      </c>
      <c r="AF20" s="107">
        <f t="shared" si="9"/>
        <v>0.10175438297656413</v>
      </c>
      <c r="AG20" s="107">
        <f t="shared" si="10"/>
      </c>
    </row>
    <row r="21" spans="2:33" ht="12" customHeight="1">
      <c r="B21" s="5" t="s">
        <v>32</v>
      </c>
      <c r="C21" s="103">
        <v>68.4306787006481</v>
      </c>
      <c r="D21" s="104"/>
      <c r="E21" s="103" t="s">
        <v>77</v>
      </c>
      <c r="F21" s="104"/>
      <c r="G21" s="103">
        <v>99.4556876466145</v>
      </c>
      <c r="H21" s="104"/>
      <c r="I21" s="103" t="s">
        <v>77</v>
      </c>
      <c r="J21" s="104"/>
      <c r="K21" s="103">
        <v>45.3663870223848</v>
      </c>
      <c r="L21" s="104"/>
      <c r="M21" s="103">
        <v>6.76156017653374</v>
      </c>
      <c r="N21" s="104"/>
      <c r="O21" s="103">
        <v>220.014313546181</v>
      </c>
      <c r="P21" s="104"/>
      <c r="R21" s="120" t="str">
        <f t="shared" si="1"/>
        <v>HU</v>
      </c>
      <c r="S21" s="139">
        <f t="shared" si="2"/>
        <v>220.014313546181</v>
      </c>
      <c r="T21" s="118">
        <f t="shared" si="3"/>
      </c>
      <c r="U21" s="108"/>
      <c r="V21" s="107">
        <f t="shared" si="4"/>
        <v>31.102830355755245</v>
      </c>
      <c r="W21" s="118">
        <f t="shared" si="10"/>
      </c>
      <c r="X21" s="119" t="str">
        <f t="shared" si="5"/>
        <v>-</v>
      </c>
      <c r="Y21" s="118">
        <f t="shared" si="10"/>
      </c>
      <c r="Z21" s="119">
        <f t="shared" si="6"/>
        <v>45.20418969274868</v>
      </c>
      <c r="AA21" s="118">
        <f t="shared" si="10"/>
      </c>
      <c r="AB21" s="119" t="str">
        <f t="shared" si="7"/>
        <v>-</v>
      </c>
      <c r="AC21" s="118">
        <f t="shared" si="10"/>
      </c>
      <c r="AD21" s="119">
        <f t="shared" si="8"/>
        <v>20.619743457219382</v>
      </c>
      <c r="AE21" s="118">
        <f t="shared" si="10"/>
      </c>
      <c r="AF21" s="107">
        <f t="shared" si="9"/>
        <v>3.0732364942767636</v>
      </c>
      <c r="AG21" s="107">
        <f t="shared" si="10"/>
      </c>
    </row>
    <row r="22" spans="2:33" ht="12" customHeight="1">
      <c r="B22" s="5" t="s">
        <v>46</v>
      </c>
      <c r="C22" s="103">
        <v>1.190407</v>
      </c>
      <c r="D22" s="104"/>
      <c r="E22" s="103" t="s">
        <v>77</v>
      </c>
      <c r="F22" s="104"/>
      <c r="G22" s="103">
        <v>1.516367</v>
      </c>
      <c r="H22" s="104"/>
      <c r="I22" s="103" t="s">
        <v>77</v>
      </c>
      <c r="J22" s="104"/>
      <c r="K22" s="103">
        <v>0.076632</v>
      </c>
      <c r="L22" s="104"/>
      <c r="M22" s="103">
        <v>0.102398</v>
      </c>
      <c r="N22" s="104"/>
      <c r="O22" s="103">
        <v>2.885804</v>
      </c>
      <c r="P22" s="104"/>
      <c r="R22" s="120" t="str">
        <f t="shared" si="1"/>
        <v>MT</v>
      </c>
      <c r="S22" s="139">
        <f t="shared" si="2"/>
        <v>2.885804</v>
      </c>
      <c r="T22" s="118">
        <f t="shared" si="3"/>
      </c>
      <c r="U22" s="108"/>
      <c r="V22" s="107">
        <f t="shared" si="4"/>
        <v>41.250445283186245</v>
      </c>
      <c r="W22" s="118">
        <f t="shared" si="10"/>
      </c>
      <c r="X22" s="119" t="str">
        <f t="shared" si="5"/>
        <v>-</v>
      </c>
      <c r="Y22" s="118">
        <f t="shared" si="10"/>
      </c>
      <c r="Z22" s="119">
        <f t="shared" si="6"/>
        <v>52.54573768696696</v>
      </c>
      <c r="AA22" s="118">
        <f t="shared" si="10"/>
      </c>
      <c r="AB22" s="119" t="str">
        <f t="shared" si="7"/>
        <v>-</v>
      </c>
      <c r="AC22" s="118">
        <f t="shared" si="10"/>
      </c>
      <c r="AD22" s="119">
        <f t="shared" si="8"/>
        <v>2.655481799872757</v>
      </c>
      <c r="AE22" s="118">
        <f t="shared" si="10"/>
      </c>
      <c r="AF22" s="107">
        <f t="shared" si="9"/>
        <v>3.5483352299740387</v>
      </c>
      <c r="AG22" s="107">
        <f t="shared" si="10"/>
      </c>
    </row>
    <row r="23" spans="2:33" ht="12" customHeight="1">
      <c r="B23" s="5" t="s">
        <v>33</v>
      </c>
      <c r="C23" s="103">
        <v>594.5</v>
      </c>
      <c r="D23" s="104" t="s">
        <v>76</v>
      </c>
      <c r="E23" s="103" t="s">
        <v>77</v>
      </c>
      <c r="F23" s="104"/>
      <c r="G23" s="103">
        <v>871.349</v>
      </c>
      <c r="H23" s="104" t="s">
        <v>76</v>
      </c>
      <c r="I23" s="103">
        <v>2787.909</v>
      </c>
      <c r="J23" s="104"/>
      <c r="K23" s="103" t="s">
        <v>77</v>
      </c>
      <c r="L23" s="104"/>
      <c r="M23" s="103" t="s">
        <v>77</v>
      </c>
      <c r="N23" s="104"/>
      <c r="O23" s="103">
        <v>4253.758</v>
      </c>
      <c r="P23" s="104" t="s">
        <v>76</v>
      </c>
      <c r="R23" s="120" t="str">
        <f t="shared" si="1"/>
        <v>NL</v>
      </c>
      <c r="S23" s="139">
        <f t="shared" si="2"/>
        <v>4253.758</v>
      </c>
      <c r="T23" s="118" t="str">
        <f t="shared" si="3"/>
        <v>e</v>
      </c>
      <c r="U23" s="108"/>
      <c r="V23" s="107">
        <f t="shared" si="4"/>
        <v>13.9758773301161</v>
      </c>
      <c r="W23" s="118" t="str">
        <f t="shared" si="10"/>
        <v>e</v>
      </c>
      <c r="X23" s="119" t="str">
        <f t="shared" si="5"/>
        <v>-</v>
      </c>
      <c r="Y23" s="118">
        <f t="shared" si="10"/>
      </c>
      <c r="Z23" s="119">
        <f t="shared" si="6"/>
        <v>20.484216544523694</v>
      </c>
      <c r="AA23" s="118" t="str">
        <f t="shared" si="10"/>
        <v>e</v>
      </c>
      <c r="AB23" s="119">
        <f t="shared" si="7"/>
        <v>65.53990612536022</v>
      </c>
      <c r="AC23" s="118">
        <f t="shared" si="10"/>
      </c>
      <c r="AD23" s="119" t="str">
        <f t="shared" si="8"/>
        <v>-</v>
      </c>
      <c r="AE23" s="118">
        <f t="shared" si="10"/>
      </c>
      <c r="AF23" s="107" t="str">
        <f t="shared" si="9"/>
        <v>-</v>
      </c>
      <c r="AG23" s="107">
        <f t="shared" si="10"/>
      </c>
    </row>
    <row r="24" spans="2:33" ht="12" customHeight="1">
      <c r="B24" s="5" t="s">
        <v>34</v>
      </c>
      <c r="C24" s="103">
        <v>1045.05451022</v>
      </c>
      <c r="D24" s="104"/>
      <c r="E24" s="103">
        <v>0.489629</v>
      </c>
      <c r="F24" s="104"/>
      <c r="G24" s="103">
        <v>158.93633472</v>
      </c>
      <c r="H24" s="104"/>
      <c r="I24" s="103">
        <v>115.46494774</v>
      </c>
      <c r="J24" s="104"/>
      <c r="K24" s="103">
        <v>119.72642322</v>
      </c>
      <c r="L24" s="104"/>
      <c r="M24" s="103">
        <v>14.88782099</v>
      </c>
      <c r="N24" s="104"/>
      <c r="O24" s="103">
        <v>1454.55966589</v>
      </c>
      <c r="P24" s="104"/>
      <c r="R24" s="120" t="str">
        <f t="shared" si="1"/>
        <v>AT</v>
      </c>
      <c r="S24" s="139">
        <f t="shared" si="2"/>
        <v>1454.55966589</v>
      </c>
      <c r="T24" s="118">
        <f t="shared" si="3"/>
      </c>
      <c r="U24" s="108"/>
      <c r="V24" s="107">
        <f t="shared" si="4"/>
        <v>71.84679561292273</v>
      </c>
      <c r="W24" s="118">
        <f t="shared" si="10"/>
      </c>
      <c r="X24" s="119">
        <f t="shared" si="5"/>
        <v>0.033661664865456804</v>
      </c>
      <c r="Y24" s="118">
        <f t="shared" si="10"/>
      </c>
      <c r="Z24" s="119">
        <f t="shared" si="6"/>
        <v>10.926766254222496</v>
      </c>
      <c r="AA24" s="118">
        <f t="shared" si="10"/>
      </c>
      <c r="AB24" s="119">
        <f t="shared" si="7"/>
        <v>7.938137599144177</v>
      </c>
      <c r="AC24" s="118">
        <f t="shared" si="10"/>
      </c>
      <c r="AD24" s="119">
        <f t="shared" si="8"/>
        <v>8.231111175954622</v>
      </c>
      <c r="AE24" s="118">
        <f t="shared" si="10"/>
      </c>
      <c r="AF24" s="107">
        <f t="shared" si="9"/>
        <v>1.023527692890522</v>
      </c>
      <c r="AG24" s="107">
        <f t="shared" si="10"/>
      </c>
    </row>
    <row r="25" spans="2:33" ht="12" customHeight="1">
      <c r="B25" s="5" t="s">
        <v>35</v>
      </c>
      <c r="C25" s="103">
        <v>445.081014848666</v>
      </c>
      <c r="D25" s="104"/>
      <c r="E25" s="103" t="s">
        <v>77</v>
      </c>
      <c r="F25" s="104"/>
      <c r="G25" s="103">
        <v>208.303897098602</v>
      </c>
      <c r="H25" s="104" t="s">
        <v>79</v>
      </c>
      <c r="I25" s="103">
        <v>751.992341937872</v>
      </c>
      <c r="J25" s="104"/>
      <c r="K25" s="103">
        <v>80.3535653882293</v>
      </c>
      <c r="L25" s="104"/>
      <c r="M25" s="103">
        <v>214.108180006264</v>
      </c>
      <c r="N25" s="104"/>
      <c r="O25" s="103">
        <v>1699.83899927963</v>
      </c>
      <c r="P25" s="104"/>
      <c r="R25" s="120" t="str">
        <f t="shared" si="1"/>
        <v>PL</v>
      </c>
      <c r="S25" s="139">
        <f t="shared" si="2"/>
        <v>1699.83899927963</v>
      </c>
      <c r="T25" s="118">
        <f t="shared" si="3"/>
      </c>
      <c r="U25" s="108"/>
      <c r="V25" s="107">
        <f t="shared" si="4"/>
        <v>26.183715930584345</v>
      </c>
      <c r="W25" s="118">
        <f t="shared" si="10"/>
      </c>
      <c r="X25" s="119" t="str">
        <f t="shared" si="5"/>
        <v>-</v>
      </c>
      <c r="Y25" s="118">
        <f t="shared" si="10"/>
      </c>
      <c r="Z25" s="119">
        <f t="shared" si="6"/>
        <v>12.254330979985665</v>
      </c>
      <c r="AA25" s="118" t="str">
        <f t="shared" si="10"/>
        <v>b</v>
      </c>
      <c r="AB25" s="119">
        <f t="shared" si="7"/>
        <v>44.23903335883909</v>
      </c>
      <c r="AC25" s="118">
        <f t="shared" si="10"/>
      </c>
      <c r="AD25" s="119">
        <f t="shared" si="8"/>
        <v>4.727128005786555</v>
      </c>
      <c r="AE25" s="118">
        <f t="shared" si="10"/>
      </c>
      <c r="AF25" s="107">
        <f t="shared" si="9"/>
        <v>12.595791724804545</v>
      </c>
      <c r="AG25" s="107">
        <f t="shared" si="10"/>
      </c>
    </row>
    <row r="26" spans="2:33" ht="12" customHeight="1">
      <c r="B26" s="5" t="s">
        <v>36</v>
      </c>
      <c r="C26" s="103">
        <v>407.36329916</v>
      </c>
      <c r="D26" s="104"/>
      <c r="E26" s="103" t="s">
        <v>77</v>
      </c>
      <c r="F26" s="104"/>
      <c r="G26" s="103">
        <v>209.3865990568</v>
      </c>
      <c r="H26" s="104"/>
      <c r="I26" s="103">
        <v>47.194688</v>
      </c>
      <c r="J26" s="104"/>
      <c r="K26" s="103">
        <v>33.49627587</v>
      </c>
      <c r="L26" s="104"/>
      <c r="M26" s="103">
        <v>3.147209</v>
      </c>
      <c r="N26" s="104"/>
      <c r="O26" s="103">
        <v>700.5880710868</v>
      </c>
      <c r="P26" s="104"/>
      <c r="R26" s="120" t="str">
        <f t="shared" si="1"/>
        <v>PT</v>
      </c>
      <c r="S26" s="139">
        <f t="shared" si="2"/>
        <v>700.5880710868</v>
      </c>
      <c r="T26" s="118">
        <f t="shared" si="3"/>
      </c>
      <c r="U26" s="108"/>
      <c r="V26" s="107">
        <f t="shared" si="4"/>
        <v>58.14590855480458</v>
      </c>
      <c r="W26" s="118">
        <f t="shared" si="10"/>
      </c>
      <c r="X26" s="119" t="str">
        <f t="shared" si="5"/>
        <v>-</v>
      </c>
      <c r="Y26" s="118">
        <f t="shared" si="10"/>
      </c>
      <c r="Z26" s="119">
        <f t="shared" si="6"/>
        <v>29.8872629578156</v>
      </c>
      <c r="AA26" s="118">
        <f t="shared" si="10"/>
      </c>
      <c r="AB26" s="119">
        <f t="shared" si="7"/>
        <v>6.7364389928575825</v>
      </c>
      <c r="AC26" s="118">
        <f t="shared" si="10"/>
      </c>
      <c r="AD26" s="119">
        <f t="shared" si="8"/>
        <v>4.781165602497098</v>
      </c>
      <c r="AE26" s="118">
        <f t="shared" si="10"/>
      </c>
      <c r="AF26" s="107">
        <f t="shared" si="9"/>
        <v>0.44922389202514323</v>
      </c>
      <c r="AG26" s="107">
        <f t="shared" si="10"/>
      </c>
    </row>
    <row r="27" spans="2:33" ht="12" customHeight="1">
      <c r="B27" s="5" t="s">
        <v>37</v>
      </c>
      <c r="C27" s="103">
        <v>12.41047357845</v>
      </c>
      <c r="D27" s="104"/>
      <c r="E27" s="103" t="s">
        <v>77</v>
      </c>
      <c r="F27" s="104"/>
      <c r="G27" s="103">
        <v>49.9269288003041</v>
      </c>
      <c r="H27" s="104"/>
      <c r="I27" s="103" t="s">
        <v>77</v>
      </c>
      <c r="J27" s="104"/>
      <c r="K27" s="103">
        <v>20.077457231304</v>
      </c>
      <c r="L27" s="104"/>
      <c r="M27" s="103">
        <v>1.04734263835334</v>
      </c>
      <c r="N27" s="104"/>
      <c r="O27" s="103">
        <v>83.4622022484115</v>
      </c>
      <c r="P27" s="104"/>
      <c r="R27" s="120" t="str">
        <f t="shared" si="1"/>
        <v>RO</v>
      </c>
      <c r="S27" s="139">
        <f t="shared" si="2"/>
        <v>83.4622022484115</v>
      </c>
      <c r="T27" s="118">
        <f t="shared" si="3"/>
      </c>
      <c r="U27" s="108"/>
      <c r="V27" s="107">
        <f t="shared" si="4"/>
        <v>14.869573584354113</v>
      </c>
      <c r="W27" s="118">
        <f t="shared" si="10"/>
      </c>
      <c r="X27" s="119" t="str">
        <f t="shared" si="5"/>
        <v>-</v>
      </c>
      <c r="Y27" s="118">
        <f t="shared" si="10"/>
      </c>
      <c r="Z27" s="119">
        <f t="shared" si="6"/>
        <v>59.81980759590409</v>
      </c>
      <c r="AA27" s="118">
        <f t="shared" si="10"/>
      </c>
      <c r="AB27" s="119" t="str">
        <f t="shared" si="7"/>
        <v>-</v>
      </c>
      <c r="AC27" s="118">
        <f t="shared" si="10"/>
      </c>
      <c r="AD27" s="119">
        <f t="shared" si="8"/>
        <v>24.055748219471557</v>
      </c>
      <c r="AE27" s="118">
        <f t="shared" si="10"/>
      </c>
      <c r="AF27" s="107">
        <f t="shared" si="9"/>
        <v>1.2548706002701642</v>
      </c>
      <c r="AG27" s="107">
        <f t="shared" si="10"/>
      </c>
    </row>
    <row r="28" spans="2:33" ht="12" customHeight="1">
      <c r="B28" s="5" t="s">
        <v>38</v>
      </c>
      <c r="C28" s="103">
        <v>9.374015</v>
      </c>
      <c r="D28" s="104"/>
      <c r="E28" s="103" t="s">
        <v>77</v>
      </c>
      <c r="F28" s="104"/>
      <c r="G28" s="103">
        <v>2.320472</v>
      </c>
      <c r="H28" s="104"/>
      <c r="I28" s="103" t="s">
        <v>77</v>
      </c>
      <c r="J28" s="104"/>
      <c r="K28" s="103">
        <v>16.001712</v>
      </c>
      <c r="L28" s="104"/>
      <c r="M28" s="103">
        <v>6.800517</v>
      </c>
      <c r="N28" s="104"/>
      <c r="O28" s="103">
        <v>34.496716</v>
      </c>
      <c r="P28" s="104"/>
      <c r="R28" s="120" t="str">
        <f t="shared" si="1"/>
        <v>SI</v>
      </c>
      <c r="S28" s="139">
        <f t="shared" si="2"/>
        <v>34.496716</v>
      </c>
      <c r="T28" s="118">
        <f t="shared" si="3"/>
      </c>
      <c r="U28" s="108"/>
      <c r="V28" s="107">
        <f t="shared" si="4"/>
        <v>27.173644586922418</v>
      </c>
      <c r="W28" s="118">
        <f t="shared" si="10"/>
      </c>
      <c r="X28" s="119" t="str">
        <f t="shared" si="5"/>
        <v>-</v>
      </c>
      <c r="Y28" s="118">
        <f t="shared" si="10"/>
      </c>
      <c r="Z28" s="119">
        <f t="shared" si="6"/>
        <v>6.726646095819672</v>
      </c>
      <c r="AA28" s="118">
        <f t="shared" si="10"/>
      </c>
      <c r="AB28" s="119" t="str">
        <f t="shared" si="7"/>
        <v>-</v>
      </c>
      <c r="AC28" s="118">
        <f t="shared" si="10"/>
      </c>
      <c r="AD28" s="119">
        <f t="shared" si="8"/>
        <v>46.386189340457804</v>
      </c>
      <c r="AE28" s="118">
        <f t="shared" si="10"/>
      </c>
      <c r="AF28" s="107">
        <f t="shared" si="9"/>
        <v>19.71351997680011</v>
      </c>
      <c r="AG28" s="107">
        <f t="shared" si="10"/>
      </c>
    </row>
    <row r="29" spans="2:33" ht="12" customHeight="1">
      <c r="B29" s="5" t="s">
        <v>39</v>
      </c>
      <c r="C29" s="103">
        <v>6.83599892264447</v>
      </c>
      <c r="D29" s="104"/>
      <c r="E29" s="103" t="s">
        <v>77</v>
      </c>
      <c r="F29" s="104"/>
      <c r="G29" s="103">
        <v>9.76508213165321</v>
      </c>
      <c r="H29" s="104"/>
      <c r="I29" s="103">
        <v>10.5506364726074</v>
      </c>
      <c r="J29" s="104"/>
      <c r="K29" s="103">
        <v>34.2454094933938</v>
      </c>
      <c r="L29" s="104"/>
      <c r="M29" s="103">
        <v>35.518744522727</v>
      </c>
      <c r="N29" s="104"/>
      <c r="O29" s="103">
        <v>96.915871543026</v>
      </c>
      <c r="P29" s="104"/>
      <c r="R29" s="120" t="str">
        <f t="shared" si="1"/>
        <v>SK</v>
      </c>
      <c r="S29" s="139">
        <f t="shared" si="2"/>
        <v>96.915871543026</v>
      </c>
      <c r="T29" s="118">
        <f t="shared" si="3"/>
      </c>
      <c r="U29" s="108"/>
      <c r="V29" s="107">
        <f t="shared" si="4"/>
        <v>7.053539130182216</v>
      </c>
      <c r="W29" s="118">
        <f t="shared" si="10"/>
      </c>
      <c r="X29" s="119" t="str">
        <f t="shared" si="5"/>
        <v>-</v>
      </c>
      <c r="Y29" s="118">
        <f t="shared" si="10"/>
      </c>
      <c r="Z29" s="119">
        <f t="shared" si="6"/>
        <v>10.075833788811343</v>
      </c>
      <c r="AA29" s="118">
        <f t="shared" si="10"/>
      </c>
      <c r="AB29" s="119">
        <f t="shared" si="7"/>
        <v>10.886386620300291</v>
      </c>
      <c r="AC29" s="118">
        <f t="shared" si="10"/>
      </c>
      <c r="AD29" s="119">
        <f t="shared" si="8"/>
        <v>35.335192211721974</v>
      </c>
      <c r="AE29" s="118">
        <f t="shared" si="10"/>
      </c>
      <c r="AF29" s="107">
        <f t="shared" si="9"/>
        <v>36.649048248984045</v>
      </c>
      <c r="AG29" s="107">
        <f t="shared" si="10"/>
      </c>
    </row>
    <row r="30" spans="2:33" ht="12" customHeight="1">
      <c r="B30" s="5" t="s">
        <v>40</v>
      </c>
      <c r="C30" s="103">
        <v>665.529447</v>
      </c>
      <c r="D30" s="104"/>
      <c r="E30" s="103">
        <v>108.60116</v>
      </c>
      <c r="F30" s="104"/>
      <c r="G30" s="103">
        <v>140.877522</v>
      </c>
      <c r="H30" s="104"/>
      <c r="I30" s="103">
        <v>159.343326</v>
      </c>
      <c r="J30" s="104" t="s">
        <v>76</v>
      </c>
      <c r="K30" s="103">
        <v>130.501111</v>
      </c>
      <c r="L30" s="104"/>
      <c r="M30" s="103">
        <v>35.81127</v>
      </c>
      <c r="N30" s="104"/>
      <c r="O30" s="103">
        <v>1240.663836</v>
      </c>
      <c r="P30" s="104"/>
      <c r="R30" s="120" t="str">
        <f t="shared" si="1"/>
        <v>FI</v>
      </c>
      <c r="S30" s="139">
        <f t="shared" si="2"/>
        <v>1240.663836</v>
      </c>
      <c r="T30" s="118">
        <f t="shared" si="3"/>
      </c>
      <c r="U30" s="108"/>
      <c r="V30" s="107">
        <f t="shared" si="4"/>
        <v>53.64301172392681</v>
      </c>
      <c r="W30" s="118">
        <f t="shared" si="10"/>
      </c>
      <c r="X30" s="119">
        <f t="shared" si="5"/>
        <v>8.753471879227082</v>
      </c>
      <c r="Y30" s="118">
        <f t="shared" si="10"/>
      </c>
      <c r="Z30" s="119">
        <f t="shared" si="6"/>
        <v>11.355011560117724</v>
      </c>
      <c r="AA30" s="118">
        <f t="shared" si="10"/>
      </c>
      <c r="AB30" s="119">
        <f t="shared" si="7"/>
        <v>12.843392494919147</v>
      </c>
      <c r="AC30" s="118" t="str">
        <f t="shared" si="10"/>
        <v>e</v>
      </c>
      <c r="AD30" s="119">
        <f t="shared" si="8"/>
        <v>10.518651967864727</v>
      </c>
      <c r="AE30" s="118">
        <f t="shared" si="10"/>
      </c>
      <c r="AF30" s="107">
        <f t="shared" si="9"/>
        <v>2.886460373944518</v>
      </c>
      <c r="AG30" s="107">
        <f t="shared" si="10"/>
      </c>
    </row>
    <row r="31" spans="2:33" ht="12" customHeight="1">
      <c r="B31" s="5" t="s">
        <v>41</v>
      </c>
      <c r="C31" s="103">
        <v>228.908395041185</v>
      </c>
      <c r="D31" s="104" t="s">
        <v>76</v>
      </c>
      <c r="E31" s="103" t="s">
        <v>77</v>
      </c>
      <c r="F31" s="104"/>
      <c r="G31" s="103">
        <v>1231.59164655961</v>
      </c>
      <c r="H31" s="104"/>
      <c r="I31" s="103">
        <v>645.956402362925</v>
      </c>
      <c r="J31" s="104"/>
      <c r="K31" s="103" t="s">
        <v>77</v>
      </c>
      <c r="L31" s="104"/>
      <c r="M31" s="103">
        <v>43.7848406689408</v>
      </c>
      <c r="N31" s="104" t="s">
        <v>76</v>
      </c>
      <c r="O31" s="103">
        <v>2150.24128463267</v>
      </c>
      <c r="P31" s="104"/>
      <c r="R31" s="120" t="str">
        <f t="shared" si="1"/>
        <v>SE</v>
      </c>
      <c r="S31" s="139">
        <f t="shared" si="2"/>
        <v>2150.24128463267</v>
      </c>
      <c r="T31" s="118">
        <f t="shared" si="3"/>
      </c>
      <c r="U31" s="108"/>
      <c r="V31" s="107">
        <f t="shared" si="4"/>
        <v>10.645707376058025</v>
      </c>
      <c r="W31" s="118" t="str">
        <f t="shared" si="10"/>
        <v>e</v>
      </c>
      <c r="X31" s="119" t="str">
        <f t="shared" si="5"/>
        <v>-</v>
      </c>
      <c r="Y31" s="118">
        <f t="shared" si="10"/>
      </c>
      <c r="Z31" s="119">
        <f t="shared" si="6"/>
        <v>57.276904474002095</v>
      </c>
      <c r="AA31" s="118">
        <f t="shared" si="10"/>
      </c>
      <c r="AB31" s="119">
        <f t="shared" si="7"/>
        <v>30.04111245465529</v>
      </c>
      <c r="AC31" s="118">
        <f t="shared" si="10"/>
      </c>
      <c r="AD31" s="119" t="str">
        <f t="shared" si="8"/>
        <v>-</v>
      </c>
      <c r="AE31" s="118">
        <f t="shared" si="10"/>
      </c>
      <c r="AF31" s="107">
        <f t="shared" si="9"/>
        <v>2.0362756952841528</v>
      </c>
      <c r="AG31" s="107" t="str">
        <f t="shared" si="10"/>
        <v>e</v>
      </c>
    </row>
    <row r="32" spans="2:33" ht="12" customHeight="1">
      <c r="B32" s="5" t="s">
        <v>42</v>
      </c>
      <c r="C32" s="103">
        <v>294.372266652434</v>
      </c>
      <c r="D32" s="104" t="s">
        <v>76</v>
      </c>
      <c r="E32" s="103" t="s">
        <v>77</v>
      </c>
      <c r="F32" s="104"/>
      <c r="G32" s="103">
        <v>222.189483573617</v>
      </c>
      <c r="H32" s="104" t="s">
        <v>76</v>
      </c>
      <c r="I32" s="103">
        <v>225.917402559401</v>
      </c>
      <c r="J32" s="104" t="s">
        <v>76</v>
      </c>
      <c r="K32" s="103">
        <v>104.160804842518</v>
      </c>
      <c r="L32" s="104" t="s">
        <v>76</v>
      </c>
      <c r="M32" s="103" t="s">
        <v>77</v>
      </c>
      <c r="N32" s="104"/>
      <c r="O32" s="103">
        <v>846.63995762797</v>
      </c>
      <c r="P32" s="104" t="s">
        <v>76</v>
      </c>
      <c r="R32" s="131" t="str">
        <f t="shared" si="1"/>
        <v>UK</v>
      </c>
      <c r="S32" s="140">
        <f t="shared" si="2"/>
        <v>846.63995762797</v>
      </c>
      <c r="T32" s="132" t="str">
        <f t="shared" si="3"/>
        <v>e</v>
      </c>
      <c r="U32" s="112"/>
      <c r="V32" s="113">
        <f t="shared" si="4"/>
        <v>34.76947479270603</v>
      </c>
      <c r="W32" s="132" t="str">
        <f t="shared" si="10"/>
        <v>e</v>
      </c>
      <c r="X32" s="133" t="str">
        <f t="shared" si="5"/>
        <v>-</v>
      </c>
      <c r="Y32" s="132">
        <f t="shared" si="10"/>
      </c>
      <c r="Z32" s="133">
        <f t="shared" si="6"/>
        <v>26.243680276575294</v>
      </c>
      <c r="AA32" s="132" t="str">
        <f t="shared" si="10"/>
        <v>e</v>
      </c>
      <c r="AB32" s="133">
        <f t="shared" si="7"/>
        <v>26.683999558956973</v>
      </c>
      <c r="AC32" s="132" t="str">
        <f t="shared" si="10"/>
        <v>e</v>
      </c>
      <c r="AD32" s="133">
        <f t="shared" si="8"/>
        <v>12.302845371761709</v>
      </c>
      <c r="AE32" s="132" t="str">
        <f t="shared" si="10"/>
        <v>e</v>
      </c>
      <c r="AF32" s="113" t="str">
        <f t="shared" si="9"/>
        <v>-</v>
      </c>
      <c r="AG32" s="113">
        <f t="shared" si="10"/>
      </c>
    </row>
    <row r="33" spans="2:33" ht="12" customHeight="1">
      <c r="B33" s="7" t="s">
        <v>1</v>
      </c>
      <c r="C33" s="103">
        <v>640.242615732578</v>
      </c>
      <c r="D33" s="104"/>
      <c r="E33" s="103" t="s">
        <v>77</v>
      </c>
      <c r="F33" s="104"/>
      <c r="G33" s="103">
        <v>75.4858958862799</v>
      </c>
      <c r="H33" s="104"/>
      <c r="I33" s="103">
        <v>433.468565852354</v>
      </c>
      <c r="J33" s="104"/>
      <c r="K33" s="103">
        <v>127.626193076109</v>
      </c>
      <c r="L33" s="104"/>
      <c r="M33" s="103">
        <v>9.2034589053589</v>
      </c>
      <c r="N33" s="104"/>
      <c r="O33" s="103">
        <v>1286.02672945268</v>
      </c>
      <c r="P33" s="104"/>
      <c r="R33" s="134" t="str">
        <f t="shared" si="1"/>
        <v>NO</v>
      </c>
      <c r="S33" s="141">
        <f t="shared" si="2"/>
        <v>1286.02672945268</v>
      </c>
      <c r="T33" s="135">
        <f t="shared" si="3"/>
      </c>
      <c r="U33" s="114"/>
      <c r="V33" s="115">
        <f t="shared" si="4"/>
        <v>49.784549657459976</v>
      </c>
      <c r="W33" s="135">
        <f t="shared" si="10"/>
      </c>
      <c r="X33" s="136" t="str">
        <f t="shared" si="5"/>
        <v>-</v>
      </c>
      <c r="Y33" s="135">
        <f t="shared" si="10"/>
      </c>
      <c r="Z33" s="136">
        <f t="shared" si="6"/>
        <v>5.869698829541898</v>
      </c>
      <c r="AA33" s="135">
        <f t="shared" si="10"/>
      </c>
      <c r="AB33" s="136">
        <f t="shared" si="7"/>
        <v>33.70603082541168</v>
      </c>
      <c r="AC33" s="135">
        <f t="shared" si="10"/>
      </c>
      <c r="AD33" s="136">
        <f t="shared" si="8"/>
        <v>9.92407001761351</v>
      </c>
      <c r="AE33" s="135">
        <f t="shared" si="10"/>
      </c>
      <c r="AF33" s="115">
        <f t="shared" si="9"/>
        <v>0.7156506699729173</v>
      </c>
      <c r="AG33" s="115">
        <f t="shared" si="10"/>
      </c>
    </row>
    <row r="34" spans="2:33" ht="12" customHeight="1">
      <c r="B34" s="8"/>
      <c r="C34" s="103"/>
      <c r="D34" s="104"/>
      <c r="E34" s="103"/>
      <c r="F34" s="104"/>
      <c r="G34" s="103"/>
      <c r="H34" s="104"/>
      <c r="I34" s="103"/>
      <c r="J34" s="104"/>
      <c r="K34" s="103"/>
      <c r="L34" s="104"/>
      <c r="M34" s="103"/>
      <c r="N34" s="104"/>
      <c r="O34" s="103"/>
      <c r="P34" s="104"/>
      <c r="R34" s="105"/>
      <c r="S34" s="106"/>
      <c r="T34" s="86"/>
      <c r="U34" s="105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2:33" ht="25.5" customHeight="1"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R35" s="48" t="s">
        <v>43</v>
      </c>
      <c r="S35" s="152" t="s">
        <v>82</v>
      </c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</row>
    <row r="36" spans="2:20" ht="12.75">
      <c r="B36" s="9" t="s">
        <v>44</v>
      </c>
      <c r="T36" s="85" t="s">
        <v>55</v>
      </c>
    </row>
    <row r="37" ht="12.75">
      <c r="B37" s="9"/>
    </row>
    <row r="38" ht="12.75">
      <c r="N38" s="82"/>
    </row>
    <row r="39" ht="12.75">
      <c r="N39" s="83"/>
    </row>
    <row r="40" ht="12.75">
      <c r="N40" s="83"/>
    </row>
    <row r="41" ht="12.75">
      <c r="N41" s="84"/>
    </row>
    <row r="42" ht="12.75">
      <c r="N42" s="84"/>
    </row>
    <row r="43" ht="12.75">
      <c r="N43" s="84"/>
    </row>
    <row r="44" ht="12.75">
      <c r="N44" s="84"/>
    </row>
    <row r="45" ht="12.75">
      <c r="N45" s="84"/>
    </row>
    <row r="46" ht="12.75">
      <c r="N46" s="84"/>
    </row>
    <row r="47" ht="12.75">
      <c r="N47" s="84"/>
    </row>
    <row r="48" ht="12.75">
      <c r="N48" s="84"/>
    </row>
    <row r="49" ht="12.75">
      <c r="N49" s="84"/>
    </row>
    <row r="50" ht="12.75">
      <c r="N50" s="84"/>
    </row>
    <row r="51" ht="12.75">
      <c r="N51" s="84"/>
    </row>
    <row r="52" ht="12.75">
      <c r="N52" s="84"/>
    </row>
    <row r="53" ht="12.75">
      <c r="N53" s="84"/>
    </row>
    <row r="54" ht="12.75">
      <c r="N54" s="84"/>
    </row>
    <row r="55" ht="12.75">
      <c r="N55" s="84"/>
    </row>
    <row r="56" ht="12.75">
      <c r="N56" s="84"/>
    </row>
    <row r="57" ht="12.75">
      <c r="N57" s="84"/>
    </row>
    <row r="58" ht="12.75">
      <c r="N58" s="84"/>
    </row>
    <row r="59" ht="12.75">
      <c r="N59" s="84"/>
    </row>
    <row r="60" ht="12.75">
      <c r="N60" s="84"/>
    </row>
    <row r="61" ht="12.75">
      <c r="N61" s="84"/>
    </row>
    <row r="62" ht="12.75">
      <c r="N62" s="84"/>
    </row>
    <row r="63" ht="12.75">
      <c r="N63" s="84"/>
    </row>
    <row r="64" ht="12.75">
      <c r="N64" s="84"/>
    </row>
    <row r="65" ht="12.75">
      <c r="N65" s="84"/>
    </row>
    <row r="66" ht="12.75">
      <c r="N66" s="84"/>
    </row>
    <row r="67" ht="12.75">
      <c r="N67" s="84"/>
    </row>
    <row r="68" ht="12.75">
      <c r="N68" s="84"/>
    </row>
    <row r="69" ht="12.75">
      <c r="N69" s="84"/>
    </row>
    <row r="70" ht="12.75">
      <c r="N70" s="85"/>
    </row>
  </sheetData>
  <mergeCells count="28">
    <mergeCell ref="C4:D4"/>
    <mergeCell ref="C3:D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AB3:AC3"/>
    <mergeCell ref="AD3:AE3"/>
    <mergeCell ref="AF3:AG3"/>
    <mergeCell ref="O3:P4"/>
    <mergeCell ref="V3:W3"/>
    <mergeCell ref="X3:Y3"/>
    <mergeCell ref="S35:AG35"/>
    <mergeCell ref="V2:AG2"/>
    <mergeCell ref="S2:T4"/>
    <mergeCell ref="V4:W4"/>
    <mergeCell ref="X4:Y4"/>
    <mergeCell ref="Z4:AA4"/>
    <mergeCell ref="AB4:AC4"/>
    <mergeCell ref="AD4:AE4"/>
    <mergeCell ref="AF4:AG4"/>
    <mergeCell ref="Z3:A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2:P34"/>
  <sheetViews>
    <sheetView workbookViewId="0" topLeftCell="A1">
      <selection activeCell="E7" sqref="E7"/>
    </sheetView>
  </sheetViews>
  <sheetFormatPr defaultColWidth="9.140625" defaultRowHeight="12.75"/>
  <cols>
    <col min="2" max="8" width="10.421875" style="0" customWidth="1"/>
  </cols>
  <sheetData>
    <row r="2" spans="1:8" ht="12.75">
      <c r="A2" s="50"/>
      <c r="B2" s="50"/>
      <c r="C2" s="50"/>
      <c r="D2" s="50"/>
      <c r="E2" s="50"/>
      <c r="F2" s="50"/>
      <c r="G2" s="50"/>
      <c r="H2" s="61" t="s">
        <v>51</v>
      </c>
    </row>
    <row r="3" spans="1:8" ht="12.75">
      <c r="A3" s="175"/>
      <c r="B3" s="178" t="s">
        <v>49</v>
      </c>
      <c r="C3" s="179"/>
      <c r="D3" s="179"/>
      <c r="E3" s="179"/>
      <c r="F3" s="179"/>
      <c r="G3" s="179"/>
      <c r="H3" s="180"/>
    </row>
    <row r="4" spans="1:8" ht="12.75">
      <c r="A4" s="176"/>
      <c r="B4" s="51" t="str">
        <f>"2"</f>
        <v>2</v>
      </c>
      <c r="C4" s="51" t="str">
        <f>"3"</f>
        <v>3</v>
      </c>
      <c r="D4" s="58" t="str">
        <f>"4"</f>
        <v>4</v>
      </c>
      <c r="E4" s="58" t="str">
        <f>"5"</f>
        <v>5</v>
      </c>
      <c r="F4" s="58" t="str">
        <f>"6"</f>
        <v>6</v>
      </c>
      <c r="G4" s="58" t="str">
        <f>"7"</f>
        <v>7</v>
      </c>
      <c r="H4" s="181" t="s">
        <v>50</v>
      </c>
    </row>
    <row r="5" spans="1:12" ht="22.5" customHeight="1">
      <c r="A5" s="177"/>
      <c r="B5" s="59" t="s">
        <v>11</v>
      </c>
      <c r="C5" s="59" t="s">
        <v>12</v>
      </c>
      <c r="D5" s="60" t="s">
        <v>13</v>
      </c>
      <c r="E5" s="60" t="s">
        <v>14</v>
      </c>
      <c r="F5" s="60" t="s">
        <v>15</v>
      </c>
      <c r="G5" s="60" t="s">
        <v>16</v>
      </c>
      <c r="H5" s="182"/>
      <c r="J5" s="101" t="s">
        <v>11</v>
      </c>
      <c r="K5" s="101" t="s">
        <v>13</v>
      </c>
      <c r="L5" s="101" t="s">
        <v>62</v>
      </c>
    </row>
    <row r="6" spans="1:16" ht="12.75">
      <c r="A6" s="53" t="s">
        <v>17</v>
      </c>
      <c r="B6" s="54">
        <f>'[2]C.3.1 Regular activation'!I13</f>
        <v>9.61895172953303</v>
      </c>
      <c r="C6" s="56">
        <f>'[2]C.3.1 Regular activation'!K13</f>
        <v>0.370444126775833</v>
      </c>
      <c r="D6" s="56">
        <f>'[2]C.3.1 Regular activation'!M13</f>
        <v>12.0500309613245</v>
      </c>
      <c r="E6" s="56">
        <f>'[2]C.3.1 Regular activation'!O13</f>
        <v>3.68899822271446</v>
      </c>
      <c r="F6" s="56">
        <f>'[2]C.3.1 Regular activation'!Q13</f>
        <v>2.97352781418829</v>
      </c>
      <c r="G6" s="56">
        <f>'[2]C.3.1 Regular activation'!S13</f>
        <v>2.33519686177686</v>
      </c>
      <c r="H6" s="56">
        <f>'[2]C.3.1 Regular activation'!U13</f>
        <v>31.0371497163131</v>
      </c>
      <c r="J6" s="81">
        <f>B6</f>
        <v>9.61895172953303</v>
      </c>
      <c r="K6">
        <f>IF(ISNUMBER(D6),D6,H6-SUM(E6:G6,B6:C6))</f>
        <v>12.0500309613245</v>
      </c>
      <c r="L6" s="81">
        <f>H6-J6-K6</f>
        <v>9.368167025455568</v>
      </c>
      <c r="N6">
        <f>J6/$H6</f>
        <v>0.30991736733084474</v>
      </c>
      <c r="O6">
        <f>K6/$H6</f>
        <v>0.3882454114332224</v>
      </c>
      <c r="P6" s="102"/>
    </row>
    <row r="7" spans="1:12" ht="12.75">
      <c r="A7" s="53" t="s">
        <v>18</v>
      </c>
      <c r="B7" s="54">
        <f>'[2]C.3.1 Regular activation'!I16</f>
        <v>21.1832283038596</v>
      </c>
      <c r="C7" s="56" t="str">
        <f>'[2]C.3.1 Regular activation'!K16</f>
        <v>-</v>
      </c>
      <c r="D7" s="56">
        <f>'[2]C.3.1 Regular activation'!M16</f>
        <v>41.8666896193586</v>
      </c>
      <c r="E7" s="56">
        <f>'[2]C.3.1 Regular activation'!O16</f>
        <v>7.29932772773461</v>
      </c>
      <c r="F7" s="56">
        <f>'[2]C.3.1 Regular activation'!Q16</f>
        <v>29.4488399675441</v>
      </c>
      <c r="G7" s="56">
        <f>'[2]C.3.1 Regular activation'!S16</f>
        <v>0.249931893075148</v>
      </c>
      <c r="H7" s="56">
        <f>'[2]C.3.1 Regular activation'!U16</f>
        <v>100.048017511572</v>
      </c>
      <c r="J7" s="81">
        <f aca="true" t="shared" si="0" ref="J7:J34">B7</f>
        <v>21.1832283038596</v>
      </c>
      <c r="K7">
        <f aca="true" t="shared" si="1" ref="K7:K34">IF(ISNUMBER(D7),D7,H7-SUM(E7:G7,B7:C7))</f>
        <v>41.8666896193586</v>
      </c>
      <c r="L7" s="81">
        <f aca="true" t="shared" si="2" ref="L7:L34">H7-J7-K7</f>
        <v>36.99809958835379</v>
      </c>
    </row>
    <row r="8" spans="1:12" ht="12.75">
      <c r="A8" s="53" t="s">
        <v>19</v>
      </c>
      <c r="B8" s="54">
        <f>'[2]C.3.1 Regular activation'!I17</f>
        <v>1.84143758445897</v>
      </c>
      <c r="C8" s="56" t="str">
        <f>'[2]C.3.1 Regular activation'!K17</f>
        <v>-</v>
      </c>
      <c r="D8" s="56">
        <f>'[2]C.3.1 Regular activation'!M17</f>
        <v>2.37488218709031</v>
      </c>
      <c r="E8" s="56">
        <f>'[2]C.3.1 Regular activation'!O17</f>
        <v>0.312590946465048</v>
      </c>
      <c r="F8" s="56">
        <f>'[2]C.3.1 Regular activation'!Q17</f>
        <v>14.7827876638129</v>
      </c>
      <c r="G8" s="56">
        <f>'[2]C.3.1 Regular activation'!S17</f>
        <v>0.865861191035103</v>
      </c>
      <c r="H8" s="56">
        <f>'[2]C.3.1 Regular activation'!U17</f>
        <v>20.1775595728623</v>
      </c>
      <c r="J8" s="81">
        <f t="shared" si="0"/>
        <v>1.84143758445897</v>
      </c>
      <c r="K8">
        <f t="shared" si="1"/>
        <v>2.37488218709031</v>
      </c>
      <c r="L8" s="81">
        <f t="shared" si="2"/>
        <v>15.96123980131302</v>
      </c>
    </row>
    <row r="9" spans="1:12" ht="12.75">
      <c r="A9" s="53" t="s">
        <v>20</v>
      </c>
      <c r="B9" s="54">
        <f>'[2]C.3.1 Regular activation'!I18</f>
        <v>1.12287285596906</v>
      </c>
      <c r="C9" s="56" t="str">
        <f>'[2]C.3.1 Regular activation'!K18</f>
        <v>-</v>
      </c>
      <c r="D9" s="56">
        <f>'[2]C.3.1 Regular activation'!M18</f>
        <v>1.74982784468843</v>
      </c>
      <c r="E9" s="56">
        <f>'[2]C.3.1 Regular activation'!O18</f>
        <v>6.76503653174382</v>
      </c>
      <c r="F9" s="56">
        <f>'[2]C.3.1 Regular activation'!Q18</f>
        <v>1.00659799549081</v>
      </c>
      <c r="G9" s="56">
        <f>'[2]C.3.1 Regular activation'!S18</f>
        <v>0.80729782664524</v>
      </c>
      <c r="H9" s="56">
        <f>'[2]C.3.1 Regular activation'!U18</f>
        <v>11.4516330545373</v>
      </c>
      <c r="J9" s="81">
        <f t="shared" si="0"/>
        <v>1.12287285596906</v>
      </c>
      <c r="K9">
        <f t="shared" si="1"/>
        <v>1.74982784468843</v>
      </c>
      <c r="L9" s="81">
        <f t="shared" si="2"/>
        <v>8.57893235387981</v>
      </c>
    </row>
    <row r="10" spans="1:12" ht="12.75">
      <c r="A10" s="53" t="s">
        <v>21</v>
      </c>
      <c r="B10" s="54">
        <f>'[2]C.3.1 Regular activation'!I19</f>
        <v>26.8287765411704</v>
      </c>
      <c r="C10" s="56">
        <f>'[2]C.3.1 Regular activation'!K19</f>
        <v>0.000437278360680157</v>
      </c>
      <c r="D10" s="56">
        <f>'[2]C.3.1 Regular activation'!M19</f>
        <v>10.0079898408868</v>
      </c>
      <c r="E10" s="56">
        <f>'[2]C.3.1 Regular activation'!O19</f>
        <v>28.7103853271771</v>
      </c>
      <c r="F10" s="56" t="str">
        <f>'[2]C.3.1 Regular activation'!Q19</f>
        <v>-</v>
      </c>
      <c r="G10" s="56" t="str">
        <f>'[2]C.3.1 Regular activation'!S19</f>
        <v>-</v>
      </c>
      <c r="H10" s="56">
        <f>'[2]C.3.1 Regular activation'!U19</f>
        <v>65.5475889875949</v>
      </c>
      <c r="J10" s="81">
        <f t="shared" si="0"/>
        <v>26.8287765411704</v>
      </c>
      <c r="K10">
        <f t="shared" si="1"/>
        <v>10.0079898408868</v>
      </c>
      <c r="L10" s="81">
        <f t="shared" si="2"/>
        <v>28.710822605537707</v>
      </c>
    </row>
    <row r="11" spans="1:12" ht="12.75">
      <c r="A11" s="53" t="s">
        <v>22</v>
      </c>
      <c r="B11" s="54">
        <f>'[2]C.3.1 Regular activation'!I20</f>
        <v>14.847657244284</v>
      </c>
      <c r="C11" s="56">
        <f>'[2]C.3.1 Regular activation'!K20</f>
        <v>0.00684908564442309</v>
      </c>
      <c r="D11" s="56">
        <f>'[2]C.3.1 Regular activation'!M20</f>
        <v>3.35630137554064</v>
      </c>
      <c r="E11" s="56">
        <f>'[2]C.3.1 Regular activation'!O20</f>
        <v>0.80814580830255</v>
      </c>
      <c r="F11" s="56">
        <f>'[2]C.3.1 Regular activation'!Q20</f>
        <v>5.93312572969118</v>
      </c>
      <c r="G11" s="56">
        <f>'[2]C.3.1 Regular activation'!S20</f>
        <v>3.23498026276468</v>
      </c>
      <c r="H11" s="56">
        <f>'[2]C.3.1 Regular activation'!U20</f>
        <v>28.1870595062274</v>
      </c>
      <c r="J11" s="81">
        <f t="shared" si="0"/>
        <v>14.847657244284</v>
      </c>
      <c r="K11">
        <f t="shared" si="1"/>
        <v>3.35630137554064</v>
      </c>
      <c r="L11" s="81">
        <f t="shared" si="2"/>
        <v>9.98310088640276</v>
      </c>
    </row>
    <row r="12" spans="1:12" ht="12.75">
      <c r="A12" s="53" t="s">
        <v>23</v>
      </c>
      <c r="B12" s="54">
        <f>'[2]C.3.1 Regular activation'!I21</f>
        <v>1.3455135071488</v>
      </c>
      <c r="C12" s="56" t="str">
        <f>'[2]C.3.1 Regular activation'!K21</f>
        <v>-</v>
      </c>
      <c r="D12" s="56">
        <f>'[2]C.3.1 Regular activation'!M21</f>
        <v>0.0423051555348061</v>
      </c>
      <c r="E12" s="56">
        <f>'[2]C.3.1 Regular activation'!O21</f>
        <v>0.028814657020611</v>
      </c>
      <c r="F12" s="56">
        <f>'[2]C.3.1 Regular activation'!Q21</f>
        <v>0.0396856412602051</v>
      </c>
      <c r="G12" s="56">
        <f>'[2]C.3.1 Regular activation'!S21</f>
        <v>0.197773327732375</v>
      </c>
      <c r="H12" s="56">
        <f>'[2]C.3.1 Regular activation'!U21</f>
        <v>1.6540922886968</v>
      </c>
      <c r="J12" s="81">
        <f t="shared" si="0"/>
        <v>1.3455135071488</v>
      </c>
      <c r="K12">
        <f t="shared" si="1"/>
        <v>0.0423051555348061</v>
      </c>
      <c r="L12" s="81">
        <f t="shared" si="2"/>
        <v>0.2662736260131938</v>
      </c>
    </row>
    <row r="13" spans="1:12" ht="12.75">
      <c r="A13" s="53" t="s">
        <v>24</v>
      </c>
      <c r="B13" s="54">
        <f>'[2]C.3.1 Regular activation'!I22</f>
        <v>15.7052547972142</v>
      </c>
      <c r="C13" s="56" t="str">
        <f>'[2]C.3.1 Regular activation'!K22</f>
        <v>-</v>
      </c>
      <c r="D13" s="56">
        <f>'[2]C.3.1 Regular activation'!M22</f>
        <v>2.05972796321825</v>
      </c>
      <c r="E13" s="56">
        <f>'[2]C.3.1 Regular activation'!O22</f>
        <v>1.47175516557462</v>
      </c>
      <c r="F13" s="56">
        <f>'[2]C.3.1 Regular activation'!Q22</f>
        <v>11.1044816038695</v>
      </c>
      <c r="G13" s="56">
        <f>'[2]C.3.1 Regular activation'!S22</f>
        <v>2.09847035686143</v>
      </c>
      <c r="H13" s="56">
        <f>'[2]C.3.1 Regular activation'!U22</f>
        <v>32.439689886738</v>
      </c>
      <c r="J13" s="81">
        <f t="shared" si="0"/>
        <v>15.7052547972142</v>
      </c>
      <c r="K13">
        <f t="shared" si="1"/>
        <v>2.05972796321825</v>
      </c>
      <c r="L13" s="81">
        <f t="shared" si="2"/>
        <v>14.674707126305549</v>
      </c>
    </row>
    <row r="14" spans="1:12" ht="12.75">
      <c r="A14" s="53" t="s">
        <v>25</v>
      </c>
      <c r="B14" s="54">
        <f>'[2]C.3.1 Regular activation'!I23</f>
        <v>2.99866885299476</v>
      </c>
      <c r="C14" s="56" t="str">
        <f>'[2]C.3.1 Regular activation'!K23</f>
        <v>-</v>
      </c>
      <c r="D14" s="56">
        <f>'[2]C.3.1 Regular activation'!M23</f>
        <v>4.69452900908398</v>
      </c>
      <c r="E14" s="56">
        <f>'[2]C.3.1 Regular activation'!O23</f>
        <v>0.0070187760568513</v>
      </c>
      <c r="F14" s="56">
        <f>'[2]C.3.1 Regular activation'!Q23</f>
        <v>0.181662439118504</v>
      </c>
      <c r="G14" s="56">
        <f>'[2]C.3.1 Regular activation'!S23</f>
        <v>0.973958395183072</v>
      </c>
      <c r="H14" s="56">
        <f>'[2]C.3.1 Regular activation'!U23</f>
        <v>8.85583747243718</v>
      </c>
      <c r="J14" s="81">
        <f t="shared" si="0"/>
        <v>2.99866885299476</v>
      </c>
      <c r="K14">
        <f t="shared" si="1"/>
        <v>4.69452900908398</v>
      </c>
      <c r="L14" s="81">
        <f t="shared" si="2"/>
        <v>1.1626396103584407</v>
      </c>
    </row>
    <row r="15" spans="1:12" ht="12.75">
      <c r="A15" s="53" t="s">
        <v>26</v>
      </c>
      <c r="B15" s="54">
        <f>'[2]C.3.1 Regular activation'!I24</f>
        <v>4.92273303231342</v>
      </c>
      <c r="C15" s="56">
        <f>'[2]C.3.1 Regular activation'!K24</f>
        <v>2.31710621502813</v>
      </c>
      <c r="D15" s="56">
        <f>'[2]C.3.1 Regular activation'!M24</f>
        <v>48.8270175587492</v>
      </c>
      <c r="E15" s="56">
        <f>'[2]C.3.1 Regular activation'!O24</f>
        <v>1.34545794419585</v>
      </c>
      <c r="F15" s="56" t="str">
        <f>'[2]C.3.1 Regular activation'!Q24</f>
        <v>:</v>
      </c>
      <c r="G15" s="56">
        <f>'[2]C.3.1 Regular activation'!S24</f>
        <v>9.6828907197029</v>
      </c>
      <c r="H15" s="56">
        <f>'[2]C.3.1 Regular activation'!U24</f>
        <v>67.0952054699895</v>
      </c>
      <c r="J15" s="81">
        <f t="shared" si="0"/>
        <v>4.92273303231342</v>
      </c>
      <c r="K15">
        <f t="shared" si="1"/>
        <v>48.8270175587492</v>
      </c>
      <c r="L15" s="81">
        <f t="shared" si="2"/>
        <v>13.34545487892688</v>
      </c>
    </row>
    <row r="16" spans="1:12" ht="12.75">
      <c r="A16" s="53" t="s">
        <v>27</v>
      </c>
      <c r="B16" s="54">
        <f>'[2]C.3.1 Regular activation'!I25</f>
        <v>19.7602677876277</v>
      </c>
      <c r="C16" s="56" t="str">
        <f>'[2]C.3.1 Regular activation'!K25</f>
        <v>-</v>
      </c>
      <c r="D16" s="56" t="str">
        <f>'[2]C.3.1 Regular activation'!M25</f>
        <v>:</v>
      </c>
      <c r="E16" s="56">
        <f>'[2]C.3.1 Regular activation'!O25</f>
        <v>4.52128723976349</v>
      </c>
      <c r="F16" s="56">
        <f>'[2]C.3.1 Regular activation'!Q25</f>
        <v>7.83954131985561</v>
      </c>
      <c r="G16" s="56">
        <f>'[2]C.3.1 Regular activation'!S25</f>
        <v>4.37263591422751</v>
      </c>
      <c r="H16" s="56">
        <f>'[2]C.3.1 Regular activation'!U25</f>
        <v>51.7475779418921</v>
      </c>
      <c r="J16" s="81">
        <f t="shared" si="0"/>
        <v>19.7602677876277</v>
      </c>
      <c r="K16">
        <f t="shared" si="1"/>
        <v>15.25384568041779</v>
      </c>
      <c r="L16" s="81">
        <f t="shared" si="2"/>
        <v>16.733464473846606</v>
      </c>
    </row>
    <row r="17" spans="1:12" ht="12.75">
      <c r="A17" s="53" t="s">
        <v>28</v>
      </c>
      <c r="B17" s="54">
        <f>'[2]C.3.1 Regular activation'!I26</f>
        <v>13.8548400375371</v>
      </c>
      <c r="C17" s="56">
        <f>'[2]C.3.1 Regular activation'!K26</f>
        <v>0.346632144345524</v>
      </c>
      <c r="D17" s="56">
        <f>'[2]C.3.1 Regular activation'!M26</f>
        <v>10.6146003589921</v>
      </c>
      <c r="E17" s="56" t="str">
        <f>'[2]C.3.1 Regular activation'!O26</f>
        <v>-</v>
      </c>
      <c r="F17" s="56">
        <f>'[2]C.3.1 Regular activation'!Q26</f>
        <v>0.401996278944639</v>
      </c>
      <c r="G17" s="56">
        <f>'[2]C.3.1 Regular activation'!S26</f>
        <v>0.0878793037613615</v>
      </c>
      <c r="H17" s="56">
        <f>'[2]C.3.1 Regular activation'!U26</f>
        <v>25.3059481235807</v>
      </c>
      <c r="J17" s="81">
        <f t="shared" si="0"/>
        <v>13.8548400375371</v>
      </c>
      <c r="K17">
        <f t="shared" si="1"/>
        <v>10.6146003589921</v>
      </c>
      <c r="L17" s="81">
        <f t="shared" si="2"/>
        <v>0.8365077270514991</v>
      </c>
    </row>
    <row r="18" spans="1:12" ht="12.75">
      <c r="A18" s="53" t="s">
        <v>45</v>
      </c>
      <c r="B18" s="54">
        <f>'[2]C.3.1 Regular activation'!I27</f>
        <v>1.16208400674159</v>
      </c>
      <c r="C18" s="56" t="str">
        <f>'[2]C.3.1 Regular activation'!K27</f>
        <v>-</v>
      </c>
      <c r="D18" s="56">
        <f>'[2]C.3.1 Regular activation'!M27</f>
        <v>3.94219706302648</v>
      </c>
      <c r="E18" s="56">
        <f>'[2]C.3.1 Regular activation'!O27</f>
        <v>1.01504553880789</v>
      </c>
      <c r="F18" s="56" t="str">
        <f>'[2]C.3.1 Regular activation'!Q27</f>
        <v>-</v>
      </c>
      <c r="G18" s="56">
        <f>'[2]C.3.1 Regular activation'!S27</f>
        <v>0.196771504639026</v>
      </c>
      <c r="H18" s="56">
        <f>'[2]C.3.1 Regular activation'!U27</f>
        <v>6.31609811321498</v>
      </c>
      <c r="J18" s="81">
        <f t="shared" si="0"/>
        <v>1.16208400674159</v>
      </c>
      <c r="K18">
        <f t="shared" si="1"/>
        <v>3.94219706302648</v>
      </c>
      <c r="L18" s="81">
        <f t="shared" si="2"/>
        <v>1.21181704344691</v>
      </c>
    </row>
    <row r="19" spans="1:12" ht="12.75">
      <c r="A19" s="53" t="s">
        <v>29</v>
      </c>
      <c r="B19" s="54">
        <f>'[2]C.3.1 Regular activation'!I28</f>
        <v>0.725875502586494</v>
      </c>
      <c r="C19" s="56" t="str">
        <f>'[2]C.3.1 Regular activation'!K28</f>
        <v>-</v>
      </c>
      <c r="D19" s="56">
        <f>'[2]C.3.1 Regular activation'!M28</f>
        <v>1.13996226940253</v>
      </c>
      <c r="E19" s="56">
        <f>'[2]C.3.1 Regular activation'!O28</f>
        <v>0.0112576780576462</v>
      </c>
      <c r="F19" s="56">
        <f>'[2]C.3.1 Regular activation'!Q28</f>
        <v>0.774821928924087</v>
      </c>
      <c r="G19" s="56" t="str">
        <f>'[2]C.3.1 Regular activation'!S28</f>
        <v>:</v>
      </c>
      <c r="H19" s="56">
        <f>'[2]C.3.1 Regular activation'!U28</f>
        <v>2.66464344981853</v>
      </c>
      <c r="J19" s="81">
        <f t="shared" si="0"/>
        <v>0.725875502586494</v>
      </c>
      <c r="K19">
        <f t="shared" si="1"/>
        <v>1.13996226940253</v>
      </c>
      <c r="L19" s="81">
        <f t="shared" si="2"/>
        <v>0.7988056778295058</v>
      </c>
    </row>
    <row r="20" spans="1:12" ht="12.75">
      <c r="A20" s="53" t="s">
        <v>30</v>
      </c>
      <c r="B20" s="54">
        <f>'[2]C.3.1 Regular activation'!I29</f>
        <v>1.95281458688818</v>
      </c>
      <c r="C20" s="56">
        <f>'[2]C.3.1 Regular activation'!K29</f>
        <v>0.132181619764664</v>
      </c>
      <c r="D20" s="56" t="str">
        <f>'[2]C.3.1 Regular activation'!M29</f>
        <v>:</v>
      </c>
      <c r="E20" s="56">
        <f>'[2]C.3.1 Regular activation'!O29</f>
        <v>2.16748911533809</v>
      </c>
      <c r="F20" s="56">
        <f>'[2]C.3.1 Regular activation'!Q29</f>
        <v>1.1669610883603</v>
      </c>
      <c r="G20" s="56">
        <f>'[2]C.3.1 Regular activation'!S29</f>
        <v>0.0313569535938072</v>
      </c>
      <c r="H20" s="56">
        <f>'[2]C.3.1 Regular activation'!U29</f>
        <v>6.81893136997638</v>
      </c>
      <c r="J20" s="81">
        <f t="shared" si="0"/>
        <v>1.95281458688818</v>
      </c>
      <c r="K20">
        <f t="shared" si="1"/>
        <v>1.3681280060313394</v>
      </c>
      <c r="L20" s="81">
        <f t="shared" si="2"/>
        <v>3.497988777056861</v>
      </c>
    </row>
    <row r="21" spans="1:12" ht="12.75">
      <c r="A21" s="53" t="s">
        <v>31</v>
      </c>
      <c r="B21" s="54">
        <f>'[2]C.3.1 Regular activation'!I30</f>
        <v>5.00607649724698</v>
      </c>
      <c r="C21" s="56" t="str">
        <f>'[2]C.3.1 Regular activation'!K30</f>
        <v>-</v>
      </c>
      <c r="D21" s="56">
        <f>'[2]C.3.1 Regular activation'!M30</f>
        <v>77.3225381454621</v>
      </c>
      <c r="E21" s="56">
        <f>'[2]C.3.1 Regular activation'!O30</f>
        <v>0.323389954602518</v>
      </c>
      <c r="F21" s="56">
        <f>'[2]C.3.1 Regular activation'!Q30</f>
        <v>4.73442893538087</v>
      </c>
      <c r="G21" s="56" t="str">
        <f>'[2]C.3.1 Regular activation'!S30</f>
        <v>-</v>
      </c>
      <c r="H21" s="56">
        <f>'[2]C.3.1 Regular activation'!U30</f>
        <v>87.3864335326925</v>
      </c>
      <c r="J21" s="81">
        <f t="shared" si="0"/>
        <v>5.00607649724698</v>
      </c>
      <c r="K21">
        <f t="shared" si="1"/>
        <v>77.3225381454621</v>
      </c>
      <c r="L21" s="81">
        <f t="shared" si="2"/>
        <v>5.057818889983409</v>
      </c>
    </row>
    <row r="22" spans="1:12" ht="12.75">
      <c r="A22" s="53" t="s">
        <v>32</v>
      </c>
      <c r="B22" s="54">
        <f>'[2]C.3.1 Regular activation'!I31</f>
        <v>2.4978457525193</v>
      </c>
      <c r="C22" s="56" t="str">
        <f>'[2]C.3.1 Regular activation'!K31</f>
        <v>-</v>
      </c>
      <c r="D22" s="56">
        <f>'[2]C.3.1 Regular activation'!M31</f>
        <v>5.36145618080632</v>
      </c>
      <c r="E22" s="56" t="str">
        <f>'[2]C.3.1 Regular activation'!O31</f>
        <v>-</v>
      </c>
      <c r="F22" s="56">
        <f>'[2]C.3.1 Regular activation'!Q31</f>
        <v>2.06683656702005</v>
      </c>
      <c r="G22" s="56">
        <f>'[2]C.3.1 Regular activation'!S31</f>
        <v>0.455190717078073</v>
      </c>
      <c r="H22" s="56">
        <f>'[2]C.3.1 Regular activation'!U31</f>
        <v>10.3813292174237</v>
      </c>
      <c r="J22" s="81">
        <f t="shared" si="0"/>
        <v>2.4978457525193</v>
      </c>
      <c r="K22">
        <f t="shared" si="1"/>
        <v>5.36145618080632</v>
      </c>
      <c r="L22" s="81">
        <f t="shared" si="2"/>
        <v>2.5220272840980797</v>
      </c>
    </row>
    <row r="23" spans="1:12" ht="12.75">
      <c r="A23" s="53" t="s">
        <v>46</v>
      </c>
      <c r="B23" s="54">
        <f>'[2]C.3.1 Regular activation'!I32</f>
        <v>1.77555008070682</v>
      </c>
      <c r="C23" s="56" t="str">
        <f>'[2]C.3.1 Regular activation'!K32</f>
        <v>-</v>
      </c>
      <c r="D23" s="56">
        <f>'[2]C.3.1 Regular activation'!M32</f>
        <v>0.399286381785745</v>
      </c>
      <c r="E23" s="56" t="str">
        <f>'[2]C.3.1 Regular activation'!O32</f>
        <v>-</v>
      </c>
      <c r="F23" s="56">
        <f>'[2]C.3.1 Regular activation'!Q32</f>
        <v>0.0297340922606406</v>
      </c>
      <c r="G23" s="56" t="str">
        <f>'[2]C.3.1 Regular activation'!S32</f>
        <v>:</v>
      </c>
      <c r="H23" s="56">
        <f>'[2]C.3.1 Regular activation'!U32</f>
        <v>2.20457055475321</v>
      </c>
      <c r="J23" s="81">
        <f t="shared" si="0"/>
        <v>1.77555008070682</v>
      </c>
      <c r="K23">
        <f t="shared" si="1"/>
        <v>0.399286381785745</v>
      </c>
      <c r="L23" s="81">
        <f t="shared" si="2"/>
        <v>0.029734092260644884</v>
      </c>
    </row>
    <row r="24" spans="1:12" ht="12.75">
      <c r="A24" s="53" t="s">
        <v>33</v>
      </c>
      <c r="B24" s="54">
        <f>'[2]C.3.1 Regular activation'!I33</f>
        <v>21.8444592606856</v>
      </c>
      <c r="C24" s="56" t="str">
        <f>'[2]C.3.1 Regular activation'!K33</f>
        <v>-</v>
      </c>
      <c r="D24" s="56">
        <f>'[2]C.3.1 Regular activation'!M33</f>
        <v>4.92937871289331</v>
      </c>
      <c r="E24" s="56">
        <f>'[2]C.3.1 Regular activation'!O33</f>
        <v>23.0694250873315</v>
      </c>
      <c r="F24" s="56" t="str">
        <f>'[2]C.3.1 Regular activation'!Q33</f>
        <v>-</v>
      </c>
      <c r="G24" s="56" t="str">
        <f>'[2]C.3.1 Regular activation'!S33</f>
        <v>-</v>
      </c>
      <c r="H24" s="56">
        <f>'[2]C.3.1 Regular activation'!U33</f>
        <v>49.8432630609104</v>
      </c>
      <c r="J24" s="81">
        <f t="shared" si="0"/>
        <v>21.8444592606856</v>
      </c>
      <c r="K24">
        <f t="shared" si="1"/>
        <v>4.92937871289331</v>
      </c>
      <c r="L24" s="81">
        <f t="shared" si="2"/>
        <v>23.069425087331492</v>
      </c>
    </row>
    <row r="25" spans="1:12" ht="12.75">
      <c r="A25" s="53" t="s">
        <v>34</v>
      </c>
      <c r="B25" s="54">
        <f>'[2]C.3.1 Regular activation'!I34</f>
        <v>18.466502359462</v>
      </c>
      <c r="C25" s="56">
        <f>'[2]C.3.1 Regular activation'!K34</f>
        <v>0.0280756653752779</v>
      </c>
      <c r="D25" s="56">
        <f>'[2]C.3.1 Regular activation'!M34</f>
        <v>11.2528332988622</v>
      </c>
      <c r="E25" s="56">
        <f>'[2]C.3.1 Regular activation'!O34</f>
        <v>0.359652827339003</v>
      </c>
      <c r="F25" s="56">
        <f>'[2]C.3.1 Regular activation'!Q34</f>
        <v>1.20263356493595</v>
      </c>
      <c r="G25" s="56">
        <f>'[2]C.3.1 Regular activation'!S34</f>
        <v>0.461649231930202</v>
      </c>
      <c r="H25" s="56">
        <f>'[2]C.3.1 Regular activation'!U34</f>
        <v>31.7713469479046</v>
      </c>
      <c r="J25" s="81">
        <f t="shared" si="0"/>
        <v>18.466502359462</v>
      </c>
      <c r="K25">
        <f t="shared" si="1"/>
        <v>11.2528332988622</v>
      </c>
      <c r="L25" s="81">
        <f t="shared" si="2"/>
        <v>2.052011289580399</v>
      </c>
    </row>
    <row r="26" spans="1:12" ht="12.75">
      <c r="A26" s="53" t="s">
        <v>35</v>
      </c>
      <c r="B26" s="54">
        <f>'[2]C.3.1 Regular activation'!I35</f>
        <v>3.14170159035534</v>
      </c>
      <c r="C26" s="56" t="str">
        <f>'[2]C.3.1 Regular activation'!K35</f>
        <v>-</v>
      </c>
      <c r="D26" s="56">
        <f>'[2]C.3.1 Regular activation'!M35</f>
        <v>1.4931236270431</v>
      </c>
      <c r="E26" s="56">
        <f>'[2]C.3.1 Regular activation'!O35</f>
        <v>20.3937393937231</v>
      </c>
      <c r="F26" s="56">
        <f>'[2]C.3.1 Regular activation'!Q35</f>
        <v>0.370883237936003</v>
      </c>
      <c r="G26" s="56">
        <f>'[2]C.3.1 Regular activation'!S35</f>
        <v>0.199367805018733</v>
      </c>
      <c r="H26" s="56">
        <f>'[2]C.3.1 Regular activation'!U35</f>
        <v>25.5988156540763</v>
      </c>
      <c r="J26" s="81">
        <f t="shared" si="0"/>
        <v>3.14170159035534</v>
      </c>
      <c r="K26">
        <f t="shared" si="1"/>
        <v>1.4931236270431</v>
      </c>
      <c r="L26" s="81">
        <f t="shared" si="2"/>
        <v>20.96399043667786</v>
      </c>
    </row>
    <row r="27" spans="1:12" ht="12.75">
      <c r="A27" s="53" t="s">
        <v>36</v>
      </c>
      <c r="B27" s="54">
        <f>'[2]C.3.1 Regular activation'!I36</f>
        <v>9.40336063271288</v>
      </c>
      <c r="C27" s="56" t="str">
        <f>'[2]C.3.1 Regular activation'!K36</f>
        <v>-</v>
      </c>
      <c r="D27" s="56">
        <f>'[2]C.3.1 Regular activation'!M36</f>
        <v>15.6273814487092</v>
      </c>
      <c r="E27" s="56">
        <f>'[2]C.3.1 Regular activation'!O36</f>
        <v>1.14591644503129</v>
      </c>
      <c r="F27" s="56">
        <f>'[2]C.3.1 Regular activation'!Q36</f>
        <v>3.95831098423258</v>
      </c>
      <c r="G27" s="56">
        <f>'[2]C.3.1 Regular activation'!S36</f>
        <v>1.14911365159055</v>
      </c>
      <c r="H27" s="56">
        <f>'[2]C.3.1 Regular activation'!U36</f>
        <v>31.2840831622765</v>
      </c>
      <c r="J27" s="81">
        <f t="shared" si="0"/>
        <v>9.40336063271288</v>
      </c>
      <c r="K27">
        <f t="shared" si="1"/>
        <v>15.6273814487092</v>
      </c>
      <c r="L27" s="81">
        <f t="shared" si="2"/>
        <v>6.253341080854421</v>
      </c>
    </row>
    <row r="28" spans="1:12" ht="12.75">
      <c r="A28" s="53" t="s">
        <v>37</v>
      </c>
      <c r="B28" s="54">
        <f>'[2]C.3.1 Regular activation'!I37</f>
        <v>3.07700009541612</v>
      </c>
      <c r="C28" s="56" t="str">
        <f>'[2]C.3.1 Regular activation'!K37</f>
        <v>-</v>
      </c>
      <c r="D28" s="56">
        <f>'[2]C.3.1 Regular activation'!M37</f>
        <v>3.47473605890428</v>
      </c>
      <c r="E28" s="56" t="str">
        <f>'[2]C.3.1 Regular activation'!O37</f>
        <v>-</v>
      </c>
      <c r="F28" s="56">
        <f>'[2]C.3.1 Regular activation'!Q37</f>
        <v>1.05706768715725</v>
      </c>
      <c r="G28" s="56" t="str">
        <f>'[2]C.3.1 Regular activation'!S37</f>
        <v>:</v>
      </c>
      <c r="H28" s="56">
        <f>'[2]C.3.1 Regular activation'!U37</f>
        <v>7.60880384147764</v>
      </c>
      <c r="J28" s="81">
        <f t="shared" si="0"/>
        <v>3.07700009541612</v>
      </c>
      <c r="K28">
        <f t="shared" si="1"/>
        <v>3.47473605890428</v>
      </c>
      <c r="L28" s="81">
        <f t="shared" si="2"/>
        <v>1.05706768715724</v>
      </c>
    </row>
    <row r="29" spans="1:12" ht="12.75">
      <c r="A29" s="53" t="s">
        <v>38</v>
      </c>
      <c r="B29" s="54">
        <f>'[2]C.3.1 Regular activation'!I38</f>
        <v>3.54120972837907</v>
      </c>
      <c r="C29" s="56" t="str">
        <f>'[2]C.3.1 Regular activation'!K38</f>
        <v>-</v>
      </c>
      <c r="D29" s="56">
        <f>'[2]C.3.1 Regular activation'!M38</f>
        <v>0.606591318570633</v>
      </c>
      <c r="E29" s="56" t="str">
        <f>'[2]C.3.1 Regular activation'!O38</f>
        <v>-</v>
      </c>
      <c r="F29" s="56">
        <f>'[2]C.3.1 Regular activation'!Q38</f>
        <v>2.40048680506023</v>
      </c>
      <c r="G29" s="56">
        <f>'[2]C.3.1 Regular activation'!S38</f>
        <v>0.851919206798005</v>
      </c>
      <c r="H29" s="56">
        <f>'[2]C.3.1 Regular activation'!U38</f>
        <v>7.40020705880794</v>
      </c>
      <c r="J29" s="81">
        <f t="shared" si="0"/>
        <v>3.54120972837907</v>
      </c>
      <c r="K29">
        <f t="shared" si="1"/>
        <v>0.606591318570633</v>
      </c>
      <c r="L29" s="81">
        <f t="shared" si="2"/>
        <v>3.2524060118582367</v>
      </c>
    </row>
    <row r="30" spans="1:12" ht="12.75">
      <c r="A30" s="53" t="s">
        <v>39</v>
      </c>
      <c r="B30" s="54">
        <f>'[2]C.3.1 Regular activation'!I39</f>
        <v>0.388257942526291</v>
      </c>
      <c r="C30" s="56" t="str">
        <f>'[2]C.3.1 Regular activation'!K39</f>
        <v>-</v>
      </c>
      <c r="D30" s="56">
        <f>'[2]C.3.1 Regular activation'!M39</f>
        <v>2.94526394051947</v>
      </c>
      <c r="E30" s="56">
        <f>'[2]C.3.1 Regular activation'!O39</f>
        <v>0.587064720325898</v>
      </c>
      <c r="F30" s="56">
        <f>'[2]C.3.1 Regular activation'!Q39</f>
        <v>16.7114638515081</v>
      </c>
      <c r="G30" s="56">
        <f>'[2]C.3.1 Regular activation'!S39</f>
        <v>6.13903635328844</v>
      </c>
      <c r="H30" s="56">
        <f>'[2]C.3.1 Regular activation'!U39</f>
        <v>26.7710868081682</v>
      </c>
      <c r="J30" s="81">
        <f t="shared" si="0"/>
        <v>0.388257942526291</v>
      </c>
      <c r="K30">
        <f t="shared" si="1"/>
        <v>2.94526394051947</v>
      </c>
      <c r="L30" s="81">
        <f t="shared" si="2"/>
        <v>23.437564925122437</v>
      </c>
    </row>
    <row r="31" spans="1:12" ht="12.75">
      <c r="A31" s="53" t="s">
        <v>40</v>
      </c>
      <c r="B31" s="54">
        <f>'[2]C.3.1 Regular activation'!I40</f>
        <v>14.1316476883229</v>
      </c>
      <c r="C31" s="56">
        <f>'[2]C.3.1 Regular activation'!K40</f>
        <v>2.44469063311264</v>
      </c>
      <c r="D31" s="56">
        <f>'[2]C.3.1 Regular activation'!M40</f>
        <v>4.27867243743734</v>
      </c>
      <c r="E31" s="56">
        <f>'[2]C.3.1 Regular activation'!O40</f>
        <v>2.53714731149624</v>
      </c>
      <c r="F31" s="56">
        <f>'[2]C.3.1 Regular activation'!Q40</f>
        <v>3.62590973486957</v>
      </c>
      <c r="G31" s="56">
        <f>'[2]C.3.1 Regular activation'!S40</f>
        <v>1.35685586871974</v>
      </c>
      <c r="H31" s="56">
        <f>'[2]C.3.1 Regular activation'!U40</f>
        <v>28.3749236739584</v>
      </c>
      <c r="J31" s="81">
        <f t="shared" si="0"/>
        <v>14.1316476883229</v>
      </c>
      <c r="K31">
        <f t="shared" si="1"/>
        <v>4.27867243743734</v>
      </c>
      <c r="L31" s="81">
        <f t="shared" si="2"/>
        <v>9.96460354819816</v>
      </c>
    </row>
    <row r="32" spans="1:12" ht="12.75">
      <c r="A32" s="53" t="s">
        <v>41</v>
      </c>
      <c r="B32" s="54">
        <f>'[2]C.3.1 Regular activation'!I41</f>
        <v>1.96036418641688</v>
      </c>
      <c r="C32" s="56" t="str">
        <f>'[2]C.3.1 Regular activation'!K41</f>
        <v>-</v>
      </c>
      <c r="D32" s="56">
        <f>'[2]C.3.1 Regular activation'!M41</f>
        <v>15.695893544004</v>
      </c>
      <c r="E32" s="56">
        <f>'[2]C.3.1 Regular activation'!O41</f>
        <v>7.22951310317505</v>
      </c>
      <c r="F32" s="56" t="str">
        <f>'[2]C.3.1 Regular activation'!Q41</f>
        <v>-</v>
      </c>
      <c r="G32" s="56">
        <f>'[2]C.3.1 Regular activation'!S41</f>
        <v>0.505281470560958</v>
      </c>
      <c r="H32" s="56">
        <f>'[2]C.3.1 Regular activation'!U41</f>
        <v>25.3910523041569</v>
      </c>
      <c r="J32" s="81">
        <f t="shared" si="0"/>
        <v>1.96036418641688</v>
      </c>
      <c r="K32">
        <f t="shared" si="1"/>
        <v>15.695893544004</v>
      </c>
      <c r="L32" s="81">
        <f t="shared" si="2"/>
        <v>7.734794573736021</v>
      </c>
    </row>
    <row r="33" spans="1:12" ht="12.75">
      <c r="A33" s="53" t="s">
        <v>42</v>
      </c>
      <c r="B33" s="54">
        <f>'[2]C.3.1 Regular activation'!I42</f>
        <v>0.548089770976774</v>
      </c>
      <c r="C33" s="56" t="str">
        <f>'[2]C.3.1 Regular activation'!K42</f>
        <v>-</v>
      </c>
      <c r="D33" s="56">
        <f>'[2]C.3.1 Regular activation'!M42</f>
        <v>1.17752302383661</v>
      </c>
      <c r="E33" s="56">
        <f>'[2]C.3.1 Regular activation'!O42</f>
        <v>0.407354136662471</v>
      </c>
      <c r="F33" s="56">
        <f>'[2]C.3.1 Regular activation'!Q42</f>
        <v>0.209300441642845</v>
      </c>
      <c r="G33" s="56" t="str">
        <f>'[2]C.3.1 Regular activation'!S42</f>
        <v>-</v>
      </c>
      <c r="H33" s="56">
        <f>'[2]C.3.1 Regular activation'!U42</f>
        <v>2.3422673731187</v>
      </c>
      <c r="J33" s="81">
        <f t="shared" si="0"/>
        <v>0.548089770976774</v>
      </c>
      <c r="K33">
        <f t="shared" si="1"/>
        <v>1.17752302383661</v>
      </c>
      <c r="L33" s="81">
        <f t="shared" si="2"/>
        <v>0.6166545783053161</v>
      </c>
    </row>
    <row r="34" spans="1:12" ht="12.75">
      <c r="A34" s="55" t="s">
        <v>1</v>
      </c>
      <c r="B34" s="52">
        <f>'[2]C.3.1 Regular activation'!I44</f>
        <v>15.066053315757</v>
      </c>
      <c r="C34" s="57" t="str">
        <f>'[2]C.3.1 Regular activation'!K44</f>
        <v>-</v>
      </c>
      <c r="D34" s="57">
        <f>'[2]C.3.1 Regular activation'!M44</f>
        <v>2.53494434838885</v>
      </c>
      <c r="E34" s="57">
        <f>'[2]C.3.1 Regular activation'!O44</f>
        <v>7.09426663306162</v>
      </c>
      <c r="F34" s="57">
        <f>'[2]C.3.1 Regular activation'!Q44</f>
        <v>3.40275392572036</v>
      </c>
      <c r="G34" s="57">
        <f>'[2]C.3.1 Regular activation'!S44</f>
        <v>0.148723549472007</v>
      </c>
      <c r="H34" s="57">
        <f>'[2]C.3.1 Regular activation'!U44</f>
        <v>28.2467417723999</v>
      </c>
      <c r="J34" s="81">
        <f t="shared" si="0"/>
        <v>15.066053315757</v>
      </c>
      <c r="K34">
        <f t="shared" si="1"/>
        <v>2.53494434838885</v>
      </c>
      <c r="L34" s="81">
        <f t="shared" si="2"/>
        <v>10.645744108254052</v>
      </c>
    </row>
  </sheetData>
  <mergeCells count="3">
    <mergeCell ref="A3:A5"/>
    <mergeCell ref="B3:H3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verdodo</cp:lastModifiedBy>
  <cp:lastPrinted>2010-12-15T15:01:51Z</cp:lastPrinted>
  <dcterms:created xsi:type="dcterms:W3CDTF">2010-07-16T15:27:52Z</dcterms:created>
  <dcterms:modified xsi:type="dcterms:W3CDTF">2011-04-04T12:02:12Z</dcterms:modified>
  <cp:category/>
  <cp:version/>
  <cp:contentType/>
  <cp:contentStatus/>
</cp:coreProperties>
</file>