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00" windowHeight="25485" tabRatio="836" firstSheet="1" activeTab="6"/>
  </bookViews>
  <sheets>
    <sheet name="DATA-OIL" sheetId="6" r:id="rId1"/>
    <sheet name="DATA-COAL" sheetId="1" r:id="rId2"/>
    <sheet name="DATA-GAS" sheetId="3" r:id="rId3"/>
    <sheet name="DATA-ELE" sheetId="10" r:id="rId4"/>
    <sheet name="DATA-HEAT" sheetId="11" r:id="rId5"/>
    <sheet name="DATA-REN" sheetId="16" r:id="rId6"/>
    <sheet name="T-COAL&amp;GAS" sheetId="2" r:id="rId7"/>
    <sheet name="T-OIL" sheetId="8" r:id="rId8"/>
    <sheet name="T-ELE" sheetId="12" r:id="rId9"/>
    <sheet name="T-HEAT" sheetId="15" r:id="rId10"/>
    <sheet name="T-REN" sheetId="17" r:id="rId11"/>
    <sheet name="DATA-CHARTS" sheetId="4" r:id="rId12"/>
    <sheet name="HGHLT-CHART" sheetId="9" r:id="rId13"/>
    <sheet name="GAS-CHART" sheetId="5" r:id="rId14"/>
    <sheet name="COAL-CHART" sheetId="14" r:id="rId15"/>
    <sheet name="OIL-CHART" sheetId="7" r:id="rId16"/>
    <sheet name="ELE-CHART" sheetId="13" r:id="rId1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<sst xmlns="http://schemas.openxmlformats.org/spreadsheetml/2006/main" count="3762" uniqueCount="301">
  <si>
    <t>https://ec.europa.eu/eurostat/databrowser/view/NRG_CB_SFF__custom_6654366/default/table?lang=en</t>
  </si>
  <si>
    <t>Supply, transformation and consumption of solid fossil fuels</t>
  </si>
  <si>
    <t>Data extracted on 24/06/2023 15:33:51 from [ESTAT]</t>
  </si>
  <si>
    <t xml:space="preserve">Dataset: </t>
  </si>
  <si>
    <t>Supply, transformation and consumption of solid fossil fuels [NRG_CB_SFF__custom_6654366]</t>
  </si>
  <si>
    <t xml:space="preserve">Last updated: </t>
  </si>
  <si>
    <t>23/06/2023 23:00</t>
  </si>
  <si>
    <t>Time frequency</t>
  </si>
  <si>
    <t>Annual</t>
  </si>
  <si>
    <t>Unit of measure</t>
  </si>
  <si>
    <t>Thousand tonnes</t>
  </si>
  <si>
    <t>Geopolitical entity (reporting)</t>
  </si>
  <si>
    <t>European Union - 27 countries (from 2020)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</si>
  <si>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</si>
  <si>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</si>
  <si>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</si>
  <si>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</si>
  <si>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</si>
  <si>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</si>
  <si>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</si>
  <si>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</si>
  <si>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</si>
  <si>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</si>
  <si>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</si>
  <si>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</si>
  <si>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</si>
  <si>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</si>
  <si>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</si>
  <si>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</si>
  <si>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</si>
  <si>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</si>
  <si>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</si>
  <si>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</si>
  <si>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</si>
  <si>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</si>
  <si>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</si>
  <si>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</si>
  <si>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</si>
  <si>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</si>
  <si>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</si>
  <si>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</si>
  <si>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</si>
  <si>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</si>
  <si>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</si>
  <si>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</si>
  <si>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</si>
  <si>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</si>
  <si>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SIEC (Labels)</t>
  </si>
  <si>
    <t>NRG_BAL (Labels)</t>
  </si>
  <si>
    <t/>
  </si>
  <si>
    <t>Solid fossil fuels</t>
  </si>
  <si>
    <t>Indigenous production</t>
  </si>
  <si>
    <t>Transfer from other sources</t>
  </si>
  <si>
    <t>Imports</t>
  </si>
  <si>
    <t>Exports</t>
  </si>
  <si>
    <t>Change in stock</t>
  </si>
  <si>
    <t>International maritime bunkers</t>
  </si>
  <si>
    <t>Inland consumption - calculated</t>
  </si>
  <si>
    <t>Hard coal</t>
  </si>
  <si>
    <t>Anthracite</t>
  </si>
  <si>
    <t>Coking coal</t>
  </si>
  <si>
    <t>Other bituminous coal</t>
  </si>
  <si>
    <t>Brown coal</t>
  </si>
  <si>
    <t>Sub-bituminous coal</t>
  </si>
  <si>
    <t>Lignite</t>
  </si>
  <si>
    <t>Coke oven coke</t>
  </si>
  <si>
    <t>Gas coke</t>
  </si>
  <si>
    <t>Patent fuel</t>
  </si>
  <si>
    <t>Brown coal briquettes</t>
  </si>
  <si>
    <t>Coal tar</t>
  </si>
  <si>
    <t>Peat</t>
  </si>
  <si>
    <t>Peat products</t>
  </si>
  <si>
    <t>Oil shale and oil sands</t>
  </si>
  <si>
    <t>Special value</t>
  </si>
  <si>
    <t>not available</t>
  </si>
  <si>
    <t>kt</t>
  </si>
  <si>
    <t>TJ GCV</t>
  </si>
  <si>
    <t>2022
preliminary</t>
  </si>
  <si>
    <t>Notes: Data extracted on 24 June 2023</t>
  </si>
  <si>
    <t>Inland consumption (calculated)</t>
  </si>
  <si>
    <r>
      <t>Source:</t>
    </r>
    <r>
      <rPr>
        <sz val="9"/>
        <color theme="1"/>
        <rFont val="Arial"/>
        <family val="2"/>
      </rPr>
      <t xml:space="preserve"> Eurostat (online data codes: nrg_cb_sff, nrg_cb_gas)</t>
    </r>
  </si>
  <si>
    <t>https://ec.europa.eu/eurostat/databrowser/view/NRG_CB_GAS__custom_6654443/default/table?lang=en</t>
  </si>
  <si>
    <t>Supply, transformation and consumption of gas</t>
  </si>
  <si>
    <t>Data extracted on 24/06/2023 15:52:16 from [ESTAT]</t>
  </si>
  <si>
    <t>Supply, transformation and consumption of gas [NRG_CB_GAS__custom_6654443]</t>
  </si>
  <si>
    <t>Terajoule (gross calorific value - GCV)</t>
  </si>
  <si>
    <t>Manufactured gases</t>
  </si>
  <si>
    <t>Coke oven gas</t>
  </si>
  <si>
    <t>Gas works gas</t>
  </si>
  <si>
    <t>Blast furnace gas</t>
  </si>
  <si>
    <t>Other recovered gases</t>
  </si>
  <si>
    <t>Natural gas</t>
  </si>
  <si>
    <r>
      <t>Source:</t>
    </r>
    <r>
      <rPr>
        <sz val="9"/>
        <color theme="1"/>
        <rFont val="Arial"/>
        <family val="2"/>
      </rPr>
      <t xml:space="preserve"> Eurostat (online data code: nrg_cb_sff)</t>
    </r>
  </si>
  <si>
    <t>International marine bunkers</t>
  </si>
  <si>
    <t>Net imports</t>
  </si>
  <si>
    <t>Biogas injected in the grid</t>
  </si>
  <si>
    <t>Natural gas domestic production</t>
  </si>
  <si>
    <t>Natural gas net imports</t>
  </si>
  <si>
    <t>https://ec.europa.eu/eurostat/databrowser/view/NRG_CB_OIL__custom_6654658/default/table?lang=en</t>
  </si>
  <si>
    <t>Supply, transformation and consumption of oil and petroleum products</t>
  </si>
  <si>
    <t>Data extracted on 24/06/2023 16:34:58 from [ESTAT]</t>
  </si>
  <si>
    <t>Supply, transformation and consumption of oil and petroleum products [NRG_CB_OIL__custom_6654658]</t>
  </si>
  <si>
    <t>Oil and petroleum products</t>
  </si>
  <si>
    <t>Gross inland deliveries</t>
  </si>
  <si>
    <t>Gross inland deliveries - calculated</t>
  </si>
  <si>
    <t>Gross inland deliveries - observed</t>
  </si>
  <si>
    <t>Oil and petroleum products (excluding biofuel portion)</t>
  </si>
  <si>
    <t>Oil products</t>
  </si>
  <si>
    <t>Oil products (excluding biofuel portion)</t>
  </si>
  <si>
    <t>Oil domestic production</t>
  </si>
  <si>
    <t>Oil net imports</t>
  </si>
  <si>
    <t>Liquid biofuels blended</t>
  </si>
  <si>
    <t>Crude oil, NGL, refinery feedstocks, additives and oxygenates and other hydrocarbons</t>
  </si>
  <si>
    <t>Recovered and recycled products</t>
  </si>
  <si>
    <t>Transformation output - refineries and petrochemical industry - refinery output</t>
  </si>
  <si>
    <t>Refinery intake - calculated</t>
  </si>
  <si>
    <t>Backflows</t>
  </si>
  <si>
    <t>Primary product receipts</t>
  </si>
  <si>
    <t>Interproduct transfers</t>
  </si>
  <si>
    <t>Products transferred</t>
  </si>
  <si>
    <t>Direct use</t>
  </si>
  <si>
    <t>Refinery output</t>
  </si>
  <si>
    <r>
      <t>Source:</t>
    </r>
    <r>
      <rPr>
        <sz val="9"/>
        <color theme="1"/>
        <rFont val="Arial"/>
        <family val="2"/>
      </rPr>
      <t xml:space="preserve"> Eurostat (online data codes: nrg_cb_oil)</t>
    </r>
  </si>
  <si>
    <r>
      <t>Source:</t>
    </r>
    <r>
      <rPr>
        <sz val="9"/>
        <color theme="1"/>
        <rFont val="Arial"/>
        <family val="2"/>
      </rPr>
      <t xml:space="preserve"> Eurostat (online data code: nrg_cb_gas)</t>
    </r>
  </si>
  <si>
    <t>Data extracted on 24/06/2023 17:04:28 from [ESTAT]</t>
  </si>
  <si>
    <t>Supply, transformation and consumption of oil and petroleum products [NRG_CB_OIL__custom_6654749]</t>
  </si>
  <si>
    <t>Refinery fuel</t>
  </si>
  <si>
    <t>https://ec.europa.eu/eurostat/databrowser/view/NRG_CB_OIL__custom_6654749/default/table?lang=en</t>
  </si>
  <si>
    <t>Oil products (including biofuels blended)</t>
  </si>
  <si>
    <t>Crude oil, NGL, refinery feedstocks, additives and oxygenates and other hydrocarbons (including biofuels blended)</t>
  </si>
  <si>
    <t>+</t>
  </si>
  <si>
    <t>-</t>
  </si>
  <si>
    <t>=</t>
  </si>
  <si>
    <t>Petroleum products</t>
  </si>
  <si>
    <t>Data extracted on 24/06/2023 17:36:30 from [ESTAT]</t>
  </si>
  <si>
    <t>Supply, transformation and consumption of oil and petroleum products [NRG_CB_OIL__custom_6654877]</t>
  </si>
  <si>
    <t>Energy balance</t>
  </si>
  <si>
    <t>Crude oil, NGL, refinery feedstocks, additives and oxygenates and other hydrocarbons (excluding biofuel portion)</t>
  </si>
  <si>
    <t>Crude oil</t>
  </si>
  <si>
    <t>Natural gas liquids</t>
  </si>
  <si>
    <t>Refinery feedstocks</t>
  </si>
  <si>
    <t>Additives and oxygenates (excluding biofuel portion)</t>
  </si>
  <si>
    <t>Additives and oxygenates</t>
  </si>
  <si>
    <t>Biofuels for blending</t>
  </si>
  <si>
    <t>Other hydrocarbons</t>
  </si>
  <si>
    <t>Refinery gas</t>
  </si>
  <si>
    <t>Ethane</t>
  </si>
  <si>
    <t>Liquefied petroleum gases</t>
  </si>
  <si>
    <t>Naphtha</t>
  </si>
  <si>
    <t>Aviation gasoline</t>
  </si>
  <si>
    <t>Motor gasoline</t>
  </si>
  <si>
    <t>Motor gasoline (excluding biofuel portion)</t>
  </si>
  <si>
    <t>Gasoline-type jet fuel</t>
  </si>
  <si>
    <t>Kerosene-type jet fuel</t>
  </si>
  <si>
    <t>Kerosene-type jet fuel (excluding biofuel portion)</t>
  </si>
  <si>
    <t>Other kerosene</t>
  </si>
  <si>
    <t>Gas oil and diesel oil</t>
  </si>
  <si>
    <t>Gas oil and diesel oil (excluding biofuel portion)</t>
  </si>
  <si>
    <t>Road diesel</t>
  </si>
  <si>
    <t>Heating and other gasoil</t>
  </si>
  <si>
    <t>Fuel oil</t>
  </si>
  <si>
    <t>Fuel oil (low sulphur &lt;1%)</t>
  </si>
  <si>
    <t>Fuel oil (high sulphur &gt;=1%)</t>
  </si>
  <si>
    <t>White spirit and special boiling point industrial spirits</t>
  </si>
  <si>
    <t>Lubricants</t>
  </si>
  <si>
    <t>Paraffin waxes</t>
  </si>
  <si>
    <t>Petroleum coke</t>
  </si>
  <si>
    <t>Bitumen</t>
  </si>
  <si>
    <t>Other oil products n.e.c.</t>
  </si>
  <si>
    <t>Blended biogasoline</t>
  </si>
  <si>
    <t>Blended biodiesels</t>
  </si>
  <si>
    <t>Blended bio jet kerosene</t>
  </si>
  <si>
    <t>https://ec.europa.eu/eurostat/databrowser/view/NRG_CB_OIL__custom_6654877/default/table?lang=en</t>
  </si>
  <si>
    <t>All other oil products (including non-specified output)</t>
  </si>
  <si>
    <t>https://ec.europa.eu/eurostat/databrowser/view/NRG_IND_PEHNF__custom_6654922/default/table?lang=en</t>
  </si>
  <si>
    <t>Gross production of electricity and derived heat from non-combustible fuels by type of plant and operator</t>
  </si>
  <si>
    <t>Data extracted on 24/06/2023 17:55:47 from [ESTAT]</t>
  </si>
  <si>
    <t>Gross production of electricity and derived heat from non-combustible fuels by type of plant and operator [NRG_IND_PEHNF__custom_6654922]</t>
  </si>
  <si>
    <t>Type of plant</t>
  </si>
  <si>
    <t>Total</t>
  </si>
  <si>
    <t>Operator/Trader</t>
  </si>
  <si>
    <t>Gross electricity production</t>
  </si>
  <si>
    <t>Gigawatt-hour</t>
  </si>
  <si>
    <t>Hydro</t>
  </si>
  <si>
    <t>Pure hydro power</t>
  </si>
  <si>
    <t>Run-of-river hydro power</t>
  </si>
  <si>
    <t>Mixed hydro power</t>
  </si>
  <si>
    <t>Mixed hydro power - pumping</t>
  </si>
  <si>
    <t>Pumped hydro power</t>
  </si>
  <si>
    <t>Geothermal</t>
  </si>
  <si>
    <t>Wind</t>
  </si>
  <si>
    <t>Wind on shore</t>
  </si>
  <si>
    <t>Wind off shore</t>
  </si>
  <si>
    <t>Solar thermal</t>
  </si>
  <si>
    <t>Solar photovoltaic</t>
  </si>
  <si>
    <t>Solar photovoltaic (&lt; 20 kW)</t>
  </si>
  <si>
    <t>Solar photovoltaic (20 kW - 1000 kW)</t>
  </si>
  <si>
    <t>Solar photovoltaic (1+ MW)</t>
  </si>
  <si>
    <t>Solar photovoltaic (Off grid)</t>
  </si>
  <si>
    <t>Tide, wave, ocean</t>
  </si>
  <si>
    <t>Ambient heat (heat pumps)</t>
  </si>
  <si>
    <t>Nuclear fuels and other fuels n.e.c.</t>
  </si>
  <si>
    <t>Electricity</t>
  </si>
  <si>
    <t>Other fuels n.e.c. - heat from chemical sources</t>
  </si>
  <si>
    <t>Other fuels n.e.c.</t>
  </si>
  <si>
    <t>Data extracted on 24/06/2023 17:57:37 from [ESTAT]</t>
  </si>
  <si>
    <t>Gross heat production</t>
  </si>
  <si>
    <t>Terajoule</t>
  </si>
  <si>
    <t>Nuclear</t>
  </si>
  <si>
    <t>https://ec.europa.eu/eurostat/databrowser/view/NRG_IND_PEHCF__custom_6654960/default/table?lang=en</t>
  </si>
  <si>
    <t>Gross production of electricity and derived heat from combustible fuels by type of plant and operator</t>
  </si>
  <si>
    <t>Data extracted on 24/06/2023 18:07:11 from [ESTAT]</t>
  </si>
  <si>
    <t>Gross production of electricity and derived heat from combustible fuels by type of plant and operator [NRG_IND_PEHCF__custom_6654960]</t>
  </si>
  <si>
    <t>Other oil products</t>
  </si>
  <si>
    <t>Solid biofuels</t>
  </si>
  <si>
    <t>Pure biogasoline</t>
  </si>
  <si>
    <t>Pure biodiesels</t>
  </si>
  <si>
    <t>Other liquid biofuels</t>
  </si>
  <si>
    <t>Biogases</t>
  </si>
  <si>
    <t>Industrial waste (non-renewable)</t>
  </si>
  <si>
    <t>Renewable municipal waste</t>
  </si>
  <si>
    <t>Non-renewable municipal waste</t>
  </si>
  <si>
    <t>Heat from chemical sources</t>
  </si>
  <si>
    <t xml:space="preserve">     Pure hydro power</t>
  </si>
  <si>
    <t xml:space="preserve">     Mixed hydro power</t>
  </si>
  <si>
    <t xml:space="preserve">          Mixed hydro power - pumping</t>
  </si>
  <si>
    <t xml:space="preserve">     Pumped hydro power</t>
  </si>
  <si>
    <t>Renewables</t>
  </si>
  <si>
    <t>Fossil fuels</t>
  </si>
  <si>
    <t>Total (excluding pumped hydro)</t>
  </si>
  <si>
    <t>Other fuels (including non-specified)</t>
  </si>
  <si>
    <t>Hard coal domestic production</t>
  </si>
  <si>
    <t>Brown coal domestic production</t>
  </si>
  <si>
    <r>
      <t>Source:</t>
    </r>
    <r>
      <rPr>
        <sz val="9"/>
        <color theme="1"/>
        <rFont val="Arial"/>
        <family val="2"/>
      </rPr>
      <t xml:space="preserve"> Eurostat (online data codes: nrg_ind_pehcf, nrg_ind_pehnf)</t>
    </r>
  </si>
  <si>
    <t>Data extracted on 25/06/2023 16:57:40 from [ESTAT]</t>
  </si>
  <si>
    <t>Supply, transformation and consumption of derived heat [NRG_CB_H__custom_6658510]</t>
  </si>
  <si>
    <t>Standard international energy product classification (SIEC)</t>
  </si>
  <si>
    <t>Inland demand</t>
  </si>
  <si>
    <t>Transformation input - electricity and heat generation - energy use</t>
  </si>
  <si>
    <t>Energy sector - electricity and heat generation - energy use</t>
  </si>
  <si>
    <t>Distribution losses</t>
  </si>
  <si>
    <t>Available for final consumption</t>
  </si>
  <si>
    <t>Net heat production</t>
  </si>
  <si>
    <t>Heat</t>
  </si>
  <si>
    <t xml:space="preserve">https://ec.europa.eu/eurostat/databrowser/view/NRG_CB_H__custom_6658510/default/table?lang=en </t>
  </si>
  <si>
    <t>Supply, transformation and consumption of derived heat</t>
  </si>
  <si>
    <t>Own use</t>
  </si>
  <si>
    <t>Used for electricity generation</t>
  </si>
  <si>
    <t>https://ec.europa.eu/eurostat/databrowser/view/NRG_CB_E__custom_6658677/default/table?lang=en</t>
  </si>
  <si>
    <t>Data extracted on 25/06/2023 17:34:15 from [ESTAT]</t>
  </si>
  <si>
    <t>Supply, transformation and consumption of electricity [NRG_CB_E__custom_6658677]</t>
  </si>
  <si>
    <t>Transformation input - electricity and heat generation - electrically driven heat pumps</t>
  </si>
  <si>
    <t>Transformation input - electricity and heat generation - electric boilers</t>
  </si>
  <si>
    <t>Transformation input - electricity and heat generation - electricity for pumped storage - pure hydro plants</t>
  </si>
  <si>
    <t>Transformation input - electricity and heat generation - electricity for pumped storage - mixed plants</t>
  </si>
  <si>
    <t>Net electricity production</t>
  </si>
  <si>
    <t>Notes: Data extracted on 25 June 2023</t>
  </si>
  <si>
    <r>
      <t>Source:</t>
    </r>
    <r>
      <rPr>
        <sz val="9"/>
        <color theme="1"/>
        <rFont val="Arial"/>
        <family val="2"/>
      </rPr>
      <t xml:space="preserve"> Eurostat (online data codes: nrg_cb_h)</t>
    </r>
  </si>
  <si>
    <t>Used for pumped storage - pure</t>
  </si>
  <si>
    <t>Electric boilers</t>
  </si>
  <si>
    <t>Electrically driven heat pumps</t>
  </si>
  <si>
    <r>
      <t>Source:</t>
    </r>
    <r>
      <rPr>
        <sz val="9"/>
        <color theme="1"/>
        <rFont val="Arial"/>
        <family val="2"/>
      </rPr>
      <t xml:space="preserve"> Eurostat (online data codes: nrg_cb_e)</t>
    </r>
  </si>
  <si>
    <t>21&gt;22</t>
  </si>
  <si>
    <t>17-19&gt;22</t>
  </si>
  <si>
    <t>Supply, transformation and consumption of electricity</t>
  </si>
  <si>
    <t>https://ec.europa.eu/eurostat/databrowser/view/NRG_CB_RW__custom_6658754/default/table?lang=en</t>
  </si>
  <si>
    <t>Supply, transformation and consumption of renewables and wastes</t>
  </si>
  <si>
    <t>Data extracted on 25/06/2023 17:49:34 from [ESTAT]</t>
  </si>
  <si>
    <t>Supply, transformation and consumption of renewables and wastes [NRG_CB_RW__custom_6658754]</t>
  </si>
  <si>
    <t>Primary solid biofuels</t>
  </si>
  <si>
    <t>Charcoal</t>
  </si>
  <si>
    <t>Pure bio jet kerosene</t>
  </si>
  <si>
    <t>Liquid biofuels [kt]</t>
  </si>
  <si>
    <t>Charcoal [kt]</t>
  </si>
  <si>
    <r>
      <t>Source:</t>
    </r>
    <r>
      <rPr>
        <sz val="9"/>
        <color theme="1"/>
        <rFont val="Arial"/>
        <family val="2"/>
      </rPr>
      <t xml:space="preserve"> Eurostat (online data code: nrg_cb_rw)</t>
    </r>
  </si>
  <si>
    <t>Primary solid biofuels [TJ]</t>
  </si>
  <si>
    <t>Wastes [TJ]</t>
  </si>
  <si>
    <t>TJ</t>
  </si>
  <si>
    <t>Biogasoline</t>
  </si>
  <si>
    <t>Biodiesels</t>
  </si>
  <si>
    <t>Bio jet kerosene</t>
  </si>
  <si>
    <t>Net imports (including coal products)</t>
  </si>
  <si>
    <t>Supply of gas in the grid, EU, TJ GCV</t>
  </si>
  <si>
    <t>Supply of oil and blended biofuels, EU, kt</t>
  </si>
  <si>
    <r>
      <t>Source:</t>
    </r>
    <r>
      <rPr>
        <sz val="9"/>
        <color theme="1"/>
        <rFont val="Arial"/>
        <family val="2"/>
      </rPr>
      <t xml:space="preserve"> Eurostat (online data code: nrg_cb_oil)</t>
    </r>
  </si>
  <si>
    <t>Supply of coal and coal products, EU, kt</t>
  </si>
  <si>
    <t>Electricity production in the EU, GWh</t>
  </si>
  <si>
    <t>Supply of fossil fuels and nuclear, EU, index 2005=100</t>
  </si>
  <si>
    <r>
      <t>Source:</t>
    </r>
    <r>
      <rPr>
        <sz val="9"/>
        <color theme="1"/>
        <rFont val="Arial"/>
        <family val="2"/>
      </rPr>
      <t xml:space="preserve"> Eurostat (online data codes: nrg_cg_sff, nrg_cb_gas, nrg_cb_oil, nrg_ind_pehcf, nrg_ind_pehnf)</t>
    </r>
  </si>
  <si>
    <t>Table 1: Natural gas production, trade and supply in the EU</t>
  </si>
  <si>
    <t>Table 2: Inland consumption of solid fossil fuels and manufactured gases in the EU</t>
  </si>
  <si>
    <t>Table 3: Hard coal production, trade and supply in the EU</t>
  </si>
  <si>
    <t>Table 4: Brown coal production, trade and supply in the EU</t>
  </si>
  <si>
    <t>Table 5: Oil and petroleum products production, trade and supply in the EU</t>
  </si>
  <si>
    <t>Table 6: Refinery gross output in the EU, kt</t>
  </si>
  <si>
    <t>Table 7: Gross electricity production in the EU, GWh</t>
  </si>
  <si>
    <t>Table 8: Electricity production, trade and supply in the EU, GWh</t>
  </si>
  <si>
    <t>Table 9: Gross heat production in the EU, TJ</t>
  </si>
  <si>
    <t>Table 10: Heat production, trade and supply in the EU, TJ</t>
  </si>
  <si>
    <t>Table 11: Renewables production, trade and supply in the EU</t>
  </si>
  <si>
    <t>Table 12: Renewables inland consumption (calculated) in the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</si>
</sst>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##########"/>
    <numFmt numFmtId="165" formatCode="#,##0.000"/>
    <numFmt numFmtId="166" formatCode="\+0.0%;\-0.0%;0%"/>
    <numFmt numFmtId="167" formatCode="_-* #,##0_-;\-* #,##0_-;_-* &quot;-&quot;??_-;_-@_-"/>
    <numFmt numFmtId="168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6"/>
      <name val="Arial"/>
      <family val="2"/>
    </font>
    <font>
      <sz val="11"/>
      <color theme="6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6"/>
      <name val="Arial"/>
      <family val="2"/>
    </font>
    <font>
      <b/>
      <sz val="9"/>
      <color theme="4"/>
      <name val="Arial"/>
      <family val="2"/>
    </font>
    <font>
      <b/>
      <sz val="9"/>
      <color theme="5"/>
      <name val="Arial"/>
      <family val="2"/>
    </font>
    <font>
      <sz val="9"/>
      <color theme="6"/>
      <name val="Arial"/>
      <family val="2"/>
    </font>
    <font>
      <b/>
      <sz val="9"/>
      <color theme="7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6"/>
      <color theme="5"/>
      <name val="Arial Narrow"/>
      <family val="2"/>
    </font>
  </fonts>
  <fills count="12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2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 shrinkToFit="1"/>
    </xf>
    <xf numFmtId="165" fontId="4" fillId="0" borderId="0" xfId="0" applyNumberFormat="1" applyFont="1" applyAlignment="1">
      <alignment horizontal="right" vertical="center" shrinkToFit="1"/>
    </xf>
    <xf numFmtId="165" fontId="4" fillId="6" borderId="0" xfId="0" applyNumberFormat="1" applyFont="1" applyFill="1" applyAlignment="1">
      <alignment horizontal="right" vertical="center" shrinkToFit="1"/>
    </xf>
    <xf numFmtId="164" fontId="4" fillId="6" borderId="0" xfId="0" applyNumberFormat="1" applyFont="1" applyFill="1" applyAlignment="1">
      <alignment horizontal="right" vertical="center" shrinkToFit="1"/>
    </xf>
    <xf numFmtId="3" fontId="4" fillId="6" borderId="0" xfId="0" applyNumberFormat="1" applyFont="1" applyFill="1" applyAlignment="1">
      <alignment horizontal="right" vertical="center" shrinkToFit="1"/>
    </xf>
    <xf numFmtId="3" fontId="4" fillId="0" borderId="0" xfId="0" applyNumberFormat="1" applyFont="1" applyAlignment="1">
      <alignment horizontal="right" vertical="center" shrinkToFit="1"/>
    </xf>
    <xf numFmtId="0" fontId="0" fillId="7" borderId="0" xfId="0" applyFill="1"/>
    <xf numFmtId="0" fontId="7" fillId="8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vertical="center"/>
    </xf>
    <xf numFmtId="0" fontId="8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2" fillId="7" borderId="0" xfId="0" applyFont="1" applyFill="1" applyAlignment="1">
      <alignment horizontal="left"/>
    </xf>
    <xf numFmtId="0" fontId="13" fillId="7" borderId="0" xfId="0" applyFont="1" applyFill="1" applyAlignment="1">
      <alignment/>
    </xf>
    <xf numFmtId="0" fontId="0" fillId="7" borderId="0" xfId="0" applyFill="1" applyAlignment="1">
      <alignment horizontal="right" vertical="center"/>
    </xf>
    <xf numFmtId="3" fontId="0" fillId="7" borderId="0" xfId="18" applyNumberFormat="1" applyFont="1" applyFill="1" applyAlignment="1">
      <alignment horizontal="right" vertical="center"/>
    </xf>
    <xf numFmtId="3" fontId="0" fillId="7" borderId="0" xfId="0" applyNumberFormat="1" applyFill="1" applyAlignment="1">
      <alignment horizontal="right" vertical="center"/>
    </xf>
    <xf numFmtId="0" fontId="0" fillId="7" borderId="0" xfId="0" applyFill="1" applyAlignment="1">
      <alignment horizontal="left" vertical="center"/>
    </xf>
    <xf numFmtId="43" fontId="0" fillId="7" borderId="0" xfId="18" applyFont="1" applyFill="1" applyAlignment="1">
      <alignment horizontal="right" vertical="center"/>
    </xf>
    <xf numFmtId="0" fontId="7" fillId="8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7" fillId="9" borderId="9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center" vertical="center" wrapText="1"/>
    </xf>
    <xf numFmtId="167" fontId="4" fillId="6" borderId="0" xfId="18" applyNumberFormat="1" applyFont="1" applyFill="1" applyAlignment="1">
      <alignment horizontal="right" vertical="center" shrinkToFit="1"/>
    </xf>
    <xf numFmtId="167" fontId="4" fillId="0" borderId="0" xfId="18" applyNumberFormat="1" applyFont="1" applyAlignment="1">
      <alignment horizontal="right" vertical="center" shrinkToFit="1"/>
    </xf>
    <xf numFmtId="0" fontId="9" fillId="8" borderId="9" xfId="0" applyFont="1" applyFill="1" applyBorder="1" applyAlignment="1">
      <alignment horizontal="center" vertical="center" wrapText="1"/>
    </xf>
    <xf numFmtId="167" fontId="0" fillId="7" borderId="0" xfId="18" applyNumberFormat="1" applyFont="1" applyFill="1" applyAlignment="1">
      <alignment horizontal="right" vertical="center"/>
    </xf>
    <xf numFmtId="165" fontId="0" fillId="0" borderId="0" xfId="0" applyNumberFormat="1"/>
    <xf numFmtId="0" fontId="7" fillId="7" borderId="0" xfId="0" applyFont="1" applyFill="1" applyAlignment="1">
      <alignment horizontal="left" vertical="center"/>
    </xf>
    <xf numFmtId="0" fontId="7" fillId="9" borderId="2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4" fillId="10" borderId="0" xfId="0" applyFont="1" applyFill="1"/>
    <xf numFmtId="0" fontId="7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9" fontId="15" fillId="11" borderId="0" xfId="15" applyFont="1" applyFill="1" applyAlignment="1">
      <alignment horizontal="center" vertical="center"/>
    </xf>
    <xf numFmtId="0" fontId="13" fillId="7" borderId="0" xfId="0" applyFont="1" applyFill="1" applyAlignment="1">
      <alignment horizontal="right"/>
    </xf>
    <xf numFmtId="3" fontId="13" fillId="7" borderId="0" xfId="0" applyNumberFormat="1" applyFont="1" applyFill="1" applyAlignment="1">
      <alignment horizontal="right"/>
    </xf>
    <xf numFmtId="0" fontId="7" fillId="8" borderId="2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16" fillId="7" borderId="0" xfId="0" applyFont="1" applyFill="1"/>
    <xf numFmtId="0" fontId="2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0" fillId="7" borderId="4" xfId="0" applyNumberFormat="1" applyFont="1" applyFill="1" applyBorder="1" applyAlignment="1">
      <alignment vertical="center"/>
    </xf>
    <xf numFmtId="166" fontId="18" fillId="7" borderId="0" xfId="15" applyNumberFormat="1" applyFont="1" applyFill="1" applyAlignment="1">
      <alignment horizontal="center" vertical="center"/>
    </xf>
    <xf numFmtId="166" fontId="19" fillId="7" borderId="0" xfId="15" applyNumberFormat="1" applyFont="1" applyFill="1" applyAlignment="1">
      <alignment horizontal="center" vertical="center"/>
    </xf>
    <xf numFmtId="3" fontId="2" fillId="7" borderId="3" xfId="0" applyNumberFormat="1" applyFont="1" applyFill="1" applyBorder="1" applyAlignment="1">
      <alignment vertical="center"/>
    </xf>
    <xf numFmtId="3" fontId="20" fillId="7" borderId="3" xfId="0" applyNumberFormat="1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3" fontId="20" fillId="7" borderId="5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0" fillId="7" borderId="6" xfId="0" applyNumberFormat="1" applyFont="1" applyFill="1" applyBorder="1" applyAlignment="1">
      <alignment vertical="center"/>
    </xf>
    <xf numFmtId="0" fontId="20" fillId="7" borderId="0" xfId="0" applyFont="1" applyFill="1" applyAlignment="1">
      <alignment vertical="center"/>
    </xf>
    <xf numFmtId="3" fontId="2" fillId="7" borderId="0" xfId="0" applyNumberFormat="1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0" fontId="2" fillId="7" borderId="0" xfId="0" applyFont="1" applyFill="1"/>
    <xf numFmtId="3" fontId="2" fillId="9" borderId="9" xfId="0" applyNumberFormat="1" applyFont="1" applyFill="1" applyBorder="1" applyAlignment="1">
      <alignment vertical="center"/>
    </xf>
    <xf numFmtId="3" fontId="20" fillId="9" borderId="9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3" fontId="21" fillId="7" borderId="0" xfId="0" applyNumberFormat="1" applyFont="1" applyFill="1" applyBorder="1" applyAlignment="1">
      <alignment vertical="center"/>
    </xf>
    <xf numFmtId="3" fontId="9" fillId="7" borderId="0" xfId="0" applyNumberFormat="1" applyFont="1" applyFill="1" applyBorder="1" applyAlignment="1">
      <alignment vertical="center"/>
    </xf>
    <xf numFmtId="3" fontId="20" fillId="7" borderId="0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3" fontId="20" fillId="7" borderId="7" xfId="0" applyNumberFormat="1" applyFont="1" applyFill="1" applyBorder="1" applyAlignment="1">
      <alignment vertical="center"/>
    </xf>
    <xf numFmtId="3" fontId="2" fillId="7" borderId="0" xfId="0" applyNumberFormat="1" applyFont="1" applyFill="1" applyAlignment="1">
      <alignment vertical="center"/>
    </xf>
    <xf numFmtId="3" fontId="20" fillId="7" borderId="0" xfId="0" applyNumberFormat="1" applyFont="1" applyFill="1" applyAlignment="1">
      <alignment vertical="center"/>
    </xf>
    <xf numFmtId="0" fontId="21" fillId="7" borderId="12" xfId="0" applyFont="1" applyFill="1" applyBorder="1" applyAlignment="1">
      <alignment vertical="center"/>
    </xf>
    <xf numFmtId="3" fontId="21" fillId="7" borderId="12" xfId="0" applyNumberFormat="1" applyFont="1" applyFill="1" applyBorder="1" applyAlignment="1">
      <alignment vertical="center"/>
    </xf>
    <xf numFmtId="3" fontId="9" fillId="7" borderId="12" xfId="0" applyNumberFormat="1" applyFont="1" applyFill="1" applyBorder="1" applyAlignment="1">
      <alignment vertical="center"/>
    </xf>
    <xf numFmtId="168" fontId="2" fillId="7" borderId="0" xfId="15" applyNumberFormat="1" applyFont="1" applyFill="1" applyAlignment="1">
      <alignment vertical="center"/>
    </xf>
    <xf numFmtId="0" fontId="2" fillId="9" borderId="9" xfId="0" applyFont="1" applyFill="1" applyBorder="1" applyAlignment="1">
      <alignment vertical="center"/>
    </xf>
    <xf numFmtId="3" fontId="20" fillId="7" borderId="1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chartsheet" Target="chartsheets/sheet2.xml" /><Relationship Id="rId15" Type="http://schemas.openxmlformats.org/officeDocument/2006/relationships/chartsheet" Target="chartsheets/sheet3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fossil fuels &amp; nuclear, EU, index 2005=100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07625"/>
          <c:w val="0.926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'DATA-CHARTS'!$A$8</c:f>
              <c:strCache>
                <c:ptCount val="1"/>
                <c:pt idx="0">
                  <c:v>Hard coal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4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4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4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'DATA-CHARTS'!$B$7:$S$7</c:f>
              <c:strCache/>
            </c:strRef>
          </c:cat>
          <c:val>
            <c:numRef>
              <c:f>'DATA-CHARTS'!$B$8:$S$8</c:f>
              <c:numCache/>
            </c:numRef>
          </c:val>
          <c:smooth val="0"/>
        </c:ser>
        <c:ser>
          <c:idx val="1"/>
          <c:order val="1"/>
          <c:tx>
            <c:strRef>
              <c:f>'DATA-CHARTS'!$A$9</c:f>
              <c:strCache>
                <c:ptCount val="1"/>
                <c:pt idx="0">
                  <c:v>Brown coal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C84B96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'DATA-CHARTS'!$B$7:$S$7</c:f>
              <c:strCache/>
            </c:strRef>
          </c:cat>
          <c:val>
            <c:numRef>
              <c:f>'DATA-CHARTS'!$B$9:$S$9</c:f>
              <c:numCache/>
            </c:numRef>
          </c:val>
          <c:smooth val="0"/>
        </c:ser>
        <c:ser>
          <c:idx val="2"/>
          <c:order val="2"/>
          <c:tx>
            <c:strRef>
              <c:f>'DATA-CHARTS'!$A$10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1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'DATA-CHARTS'!$B$7:$S$7</c:f>
              <c:strCache/>
            </c:strRef>
          </c:cat>
          <c:val>
            <c:numRef>
              <c:f>'DATA-CHARTS'!$B$10:$S$10</c:f>
              <c:numCache/>
            </c:numRef>
          </c:val>
          <c:smooth val="0"/>
        </c:ser>
        <c:ser>
          <c:idx val="3"/>
          <c:order val="3"/>
          <c:tx>
            <c:strRef>
              <c:f>'DATA-CHARTS'!$A$11</c:f>
              <c:strCache>
                <c:ptCount val="1"/>
                <c:pt idx="0">
                  <c:v>Petroleum products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3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3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'DATA-CHARTS'!$B$7:$S$7</c:f>
              <c:strCache/>
            </c:strRef>
          </c:cat>
          <c:val>
            <c:numRef>
              <c:f>'DATA-CHARTS'!$B$11:$S$11</c:f>
              <c:numCache/>
            </c:numRef>
          </c:val>
          <c:smooth val="0"/>
        </c:ser>
        <c:ser>
          <c:idx val="4"/>
          <c:order val="4"/>
          <c:tx>
            <c:strRef>
              <c:f>'DATA-CHARTS'!$A$12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6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6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6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'DATA-CHARTS'!$B$12:$S$12</c:f>
              <c:numCache/>
            </c:numRef>
          </c:val>
          <c:smooth val="0"/>
        </c:ser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ax val="107"/>
          <c:min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49445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89925"/>
          <c:w val="0.84925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gas in the grid, EU, TJ GCV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325"/>
          <c:y val="0.08875"/>
          <c:w val="0.833"/>
          <c:h val="0.75225"/>
        </c:manualLayout>
      </c:layout>
      <c:areaChart>
        <c:grouping val="stacked"/>
        <c:varyColors val="0"/>
        <c:ser>
          <c:idx val="0"/>
          <c:order val="0"/>
          <c:tx>
            <c:strRef>
              <c:f>'DATA-CHARTS'!$A$2</c:f>
              <c:strCache>
                <c:ptCount val="1"/>
                <c:pt idx="0">
                  <c:v>Natural gas domestic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'DATA-CHARTS'!$B$1:$AH$1</c:f>
              <c:strCache/>
            </c:strRef>
          </c:cat>
          <c:val>
            <c:numRef>
              <c:f>'DATA-CHARTS'!$B$2:$AH$2</c:f>
              <c:numCache/>
            </c:numRef>
          </c:val>
        </c:ser>
        <c:ser>
          <c:idx val="1"/>
          <c:order val="1"/>
          <c:tx>
            <c:strRef>
              <c:f>'DATA-CHARTS'!$A$3</c:f>
              <c:strCache>
                <c:ptCount val="1"/>
                <c:pt idx="0">
                  <c:v>Natural gas net imports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'DATA-CHARTS'!$B$1:$AH$1</c:f>
              <c:strCache/>
            </c:strRef>
          </c:cat>
          <c:val>
            <c:numRef>
              <c:f>'DATA-CHARTS'!$B$3:$AH$3</c:f>
              <c:numCache/>
            </c:numRef>
          </c:val>
        </c:ser>
        <c:ser>
          <c:idx val="2"/>
          <c:order val="2"/>
          <c:tx>
            <c:strRef>
              <c:f>'DATA-CHARTS'!$A$4</c:f>
              <c:strCache>
                <c:ptCount val="1"/>
                <c:pt idx="0">
                  <c:v>Biogas injected in the grid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'DATA-CHARTS'!$B$1:$AH$1</c:f>
              <c:strCache/>
            </c:strRef>
          </c:cat>
          <c:val>
            <c:numRef>
              <c:f>'DATA-CHARTS'!$B$4:$AH$4</c:f>
              <c:numCache/>
            </c:numRef>
          </c:val>
        </c:ser>
        <c:axId val="26349084"/>
        <c:axId val="35815165"/>
      </c:area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815165"/>
        <c:crosses val="autoZero"/>
        <c:auto val="1"/>
        <c:lblOffset val="100"/>
        <c:tickLblSkip val="4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3490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90125"/>
          <c:w val="0.8332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coal and coal products, EU, kt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"/>
          <c:y val="0.07625"/>
          <c:w val="0.84225"/>
          <c:h val="0.77725"/>
        </c:manualLayout>
      </c:layout>
      <c:areaChart>
        <c:grouping val="stacked"/>
        <c:varyColors val="0"/>
        <c:ser>
          <c:idx val="0"/>
          <c:order val="0"/>
          <c:tx>
            <c:strRef>
              <c:f>'DATA-CHARTS'!$A$39</c:f>
              <c:strCache>
                <c:ptCount val="1"/>
                <c:pt idx="0">
                  <c:v>Hard coal domestic production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'DATA-CHARTS'!$B$38:$AH$38</c:f>
              <c:strCache/>
            </c:strRef>
          </c:cat>
          <c:val>
            <c:numRef>
              <c:f>'DATA-CHARTS'!$B$39:$AH$39</c:f>
              <c:numCache/>
            </c:numRef>
          </c:val>
        </c:ser>
        <c:ser>
          <c:idx val="1"/>
          <c:order val="1"/>
          <c:tx>
            <c:strRef>
              <c:f>'DATA-CHARTS'!$A$40</c:f>
              <c:strCache>
                <c:ptCount val="1"/>
                <c:pt idx="0">
                  <c:v>Brown coal domestic production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'DATA-CHARTS'!$B$38:$AH$38</c:f>
              <c:strCache/>
            </c:strRef>
          </c:cat>
          <c:val>
            <c:numRef>
              <c:f>'DATA-CHARTS'!$B$40:$AH$40</c:f>
              <c:numCache/>
            </c:numRef>
          </c:val>
        </c:ser>
        <c:ser>
          <c:idx val="2"/>
          <c:order val="2"/>
          <c:tx>
            <c:strRef>
              <c:f>'DATA-CHARTS'!$A$41</c:f>
              <c:strCache>
                <c:ptCount val="1"/>
                <c:pt idx="0">
                  <c:v>Net imports (including coal products)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'DATA-CHARTS'!$B$38:$AH$38</c:f>
              <c:strCache/>
            </c:strRef>
          </c:cat>
          <c:val>
            <c:numRef>
              <c:f>'DATA-CHARTS'!$B$41:$AH$41</c:f>
              <c:numCache/>
            </c:numRef>
          </c:val>
        </c:ser>
        <c:axId val="53901030"/>
        <c:axId val="15347223"/>
      </c:area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347223"/>
        <c:crosses val="autoZero"/>
        <c:auto val="1"/>
        <c:lblOffset val="100"/>
        <c:tickLblSkip val="4"/>
        <c:noMultiLvlLbl val="0"/>
      </c:catAx>
      <c:valAx>
        <c:axId val="15347223"/>
        <c:scaling>
          <c:orientation val="minMax"/>
          <c:max val="11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9010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9055"/>
          <c:w val="0.896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Supply of oil and blended biofuels, EU, kt</a:t>
            </a:r>
          </a:p>
        </c:rich>
      </c:tx>
      <c:layout>
        <c:manualLayout>
          <c:xMode val="edge"/>
          <c:yMode val="edge"/>
          <c:x val="0.005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08875"/>
          <c:w val="0.85875"/>
          <c:h val="0.75025"/>
        </c:manualLayout>
      </c:layout>
      <c:areaChart>
        <c:grouping val="stacked"/>
        <c:varyColors val="0"/>
        <c:ser>
          <c:idx val="0"/>
          <c:order val="0"/>
          <c:tx>
            <c:strRef>
              <c:f>'DATA-CHARTS'!$A$22</c:f>
              <c:strCache>
                <c:ptCount val="1"/>
                <c:pt idx="0">
                  <c:v>Oil domestic production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'DATA-CHARTS'!$B$21:$AH$21</c:f>
              <c:strCache/>
            </c:strRef>
          </c:cat>
          <c:val>
            <c:numRef>
              <c:f>'DATA-CHARTS'!$B$22:$AH$22</c:f>
              <c:numCache/>
            </c:numRef>
          </c:val>
        </c:ser>
        <c:ser>
          <c:idx val="1"/>
          <c:order val="1"/>
          <c:tx>
            <c:strRef>
              <c:f>'DATA-CHARTS'!$A$23</c:f>
              <c:strCache>
                <c:ptCount val="1"/>
                <c:pt idx="0">
                  <c:v>Oil net imports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'DATA-CHARTS'!$B$21:$AH$21</c:f>
              <c:strCache/>
            </c:strRef>
          </c:cat>
          <c:val>
            <c:numRef>
              <c:f>'DATA-CHARTS'!$B$23:$AH$23</c:f>
              <c:numCache/>
            </c:numRef>
          </c:val>
        </c:ser>
        <c:ser>
          <c:idx val="2"/>
          <c:order val="2"/>
          <c:tx>
            <c:strRef>
              <c:f>'DATA-CHARTS'!$A$24</c:f>
              <c:strCache>
                <c:ptCount val="1"/>
                <c:pt idx="0">
                  <c:v>Liquid biofuels blended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'DATA-CHARTS'!$B$21:$AH$21</c:f>
              <c:strCache/>
            </c:strRef>
          </c:cat>
          <c:val>
            <c:numRef>
              <c:f>'DATA-CHARTS'!$B$24:$AH$24</c:f>
              <c:numCache/>
            </c:numRef>
          </c:val>
        </c:ser>
        <c:axId val="3907280"/>
        <c:axId val="35165521"/>
      </c:area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165521"/>
        <c:crosses val="autoZero"/>
        <c:auto val="1"/>
        <c:lblOffset val="100"/>
        <c:tickLblSkip val="4"/>
        <c:noMultiLvlLbl val="0"/>
      </c:catAx>
      <c:valAx>
        <c:axId val="351655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072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9925"/>
          <c:w val="0.699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production in the EU, GWh</a:t>
            </a:r>
          </a:p>
        </c:rich>
      </c:tx>
      <c:layout>
        <c:manualLayout>
          <c:xMode val="edge"/>
          <c:yMode val="edge"/>
          <c:x val="0.005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"/>
          <c:y val="0.09275"/>
          <c:w val="0.8692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'DATA-CHARTS'!$A$30</c:f>
              <c:strCache>
                <c:ptCount val="1"/>
                <c:pt idx="0">
                  <c:v>Nuclear</c:v>
                </c:pt>
              </c:strCache>
            </c:strRef>
          </c:tx>
          <c:spPr>
            <a:ln w="50800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50800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chemeClr val="accent2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'DATA-CHARTS'!$B$29:$AH$29</c:f>
              <c:strCache/>
            </c:strRef>
          </c:cat>
          <c:val>
            <c:numRef>
              <c:f>'DATA-CHARTS'!$B$30:$AH$30</c:f>
              <c:numCache/>
            </c:numRef>
          </c:val>
          <c:smooth val="0"/>
        </c:ser>
        <c:ser>
          <c:idx val="1"/>
          <c:order val="1"/>
          <c:tx>
            <c:strRef>
              <c:f>'DATA-CHARTS'!$A$31</c:f>
              <c:strCache>
                <c:ptCount val="1"/>
                <c:pt idx="0">
                  <c:v>Renewables</c:v>
                </c:pt>
              </c:strCache>
            </c:strRef>
          </c:tx>
          <c:spPr>
            <a:ln w="50800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50800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chemeClr val="accent1"/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1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'DATA-CHARTS'!$B$29:$AH$29</c:f>
              <c:strCache/>
            </c:strRef>
          </c:cat>
          <c:val>
            <c:numRef>
              <c:f>'DATA-CHARTS'!$B$31:$AH$31</c:f>
              <c:numCache/>
            </c:numRef>
          </c:val>
          <c:smooth val="0"/>
        </c:ser>
        <c:ser>
          <c:idx val="2"/>
          <c:order val="2"/>
          <c:tx>
            <c:strRef>
              <c:f>'DATA-CHARTS'!$A$32</c:f>
              <c:strCache>
                <c:ptCount val="1"/>
                <c:pt idx="0">
                  <c:v>Fossil fuels</c:v>
                </c:pt>
              </c:strCache>
            </c:strRef>
          </c:tx>
          <c:spPr>
            <a:ln w="5080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50800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ysDot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tx2"/>
                </a:solidFill>
                <a:ln w="28575">
                  <a:noFill/>
                  <a:prstDash val="sysDot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'DATA-CHARTS'!$B$29:$AH$29</c:f>
              <c:strCache/>
            </c:strRef>
          </c:cat>
          <c:val>
            <c:numRef>
              <c:f>'DATA-CHARTS'!$B$32:$AH$32</c:f>
              <c:numCache/>
            </c:numRef>
          </c:val>
          <c:smooth val="0"/>
        </c:ser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834923"/>
        <c:crosses val="autoZero"/>
        <c:auto val="1"/>
        <c:lblOffset val="100"/>
        <c:tickLblSkip val="2"/>
        <c:noMultiLvlLbl val="0"/>
      </c:catAx>
      <c:valAx>
        <c:axId val="29834923"/>
        <c:scaling>
          <c:orientation val="minMax"/>
          <c:max val="16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0542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75"/>
          <c:y val="0.91175"/>
          <c:w val="0.47225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nrg_cg_sff, nrg_cb_gas, nrg_cb_oil, nrg_ind_pehnf)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76950"/>
    <xdr:graphicFrame macro="">
      <xdr:nvGraphicFramePr>
        <xdr:cNvPr id="2" name="Chart 1"/>
        <xdr:cNvGraphicFramePr/>
      </xdr:nvGraphicFramePr>
      <xdr:xfrm>
        <a:off x="0" y="0"/>
        <a:ext cx="9315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0.44525</cdr:y>
    </cdr:from>
    <cdr:to>
      <cdr:x>1</cdr:x>
      <cdr:y>0.48775</cdr:y>
    </cdr:to>
    <cdr:sp macro="" textlink="'DATA-CHARTS'!$AJ$5">
      <cdr:nvSpPr>
        <cdr:cNvPr id="3" name="TextBox 1"/>
        <cdr:cNvSpPr txBox="1"/>
      </cdr:nvSpPr>
      <cdr:spPr>
        <a:xfrm>
          <a:off x="8734425" y="2705100"/>
          <a:ext cx="561975" cy="2571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fld id="{1B9EE26D-5060-4738-87EE-FBE7D8D8FD86}" type="TxLink">
            <a:rPr lang="en-150" sz="1600" b="1" i="0" u="none" strike="noStrike">
              <a:solidFill>
                <a:schemeClr val="accent2"/>
              </a:solidFill>
              <a:latin typeface="Arial Narrow" panose="020B0606020202030204" pitchFamily="34" charset="0"/>
              <a:cs typeface="Calibri"/>
            </a:rPr>
            <a:pPr algn="r"/>
            <a:t>89%</a:t>
          </a:fld>
          <a:endParaRPr lang="en-GB" sz="1600">
            <a:solidFill>
              <a:schemeClr val="accent2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nrg_cb_gas)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0.53425</cdr:y>
    </cdr:from>
    <cdr:to>
      <cdr:x>1</cdr:x>
      <cdr:y>0.61625</cdr:y>
    </cdr:to>
    <cdr:sp macro="" textlink="'DATA-CHARTS'!$AJ$42">
      <cdr:nvSpPr>
        <cdr:cNvPr id="4" name="TextBox 3"/>
        <cdr:cNvSpPr txBox="1"/>
      </cdr:nvSpPr>
      <cdr:spPr>
        <a:xfrm>
          <a:off x="8772525" y="3238500"/>
          <a:ext cx="533400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fld id="{B8FE01DA-9B2E-4878-85B8-588BBD9BE35C}" type="TxLink">
            <a:rPr lang="en-150" sz="1600" b="1" i="0" u="none" strike="noStrike">
              <a:solidFill>
                <a:schemeClr val="accent2"/>
              </a:solidFill>
              <a:latin typeface="Arial Narrow" panose="020B0606020202030204" pitchFamily="34" charset="0"/>
              <a:cs typeface="Arial" panose="020B0604020202020204" pitchFamily="34" charset="0"/>
            </a:rPr>
            <a:pPr algn="r"/>
            <a:t>25%</a:t>
          </a:fld>
          <a:endParaRPr lang="en-GB" sz="1600">
            <a:solidFill>
              <a:schemeClr val="accent2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nrg_cb_sff)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76950"/>
    <xdr:graphicFrame macro="">
      <xdr:nvGraphicFramePr>
        <xdr:cNvPr id="2" name="Chart 1"/>
        <xdr:cNvGraphicFramePr/>
      </xdr:nvGraphicFramePr>
      <xdr:xfrm>
        <a:off x="0" y="0"/>
        <a:ext cx="9315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0.5105</cdr:y>
    </cdr:from>
    <cdr:to>
      <cdr:x>1</cdr:x>
      <cdr:y>0.55075</cdr:y>
    </cdr:to>
    <cdr:sp macro="" textlink="'DATA-CHARTS'!$AJ$25">
      <cdr:nvSpPr>
        <cdr:cNvPr id="3" name="TextBox 1"/>
        <cdr:cNvSpPr txBox="1"/>
      </cdr:nvSpPr>
      <cdr:spPr>
        <a:xfrm>
          <a:off x="8724900" y="3095625"/>
          <a:ext cx="5905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fld id="{E2FF511D-F6CA-4249-8A41-7A533299BF50}" type="TxLink">
            <a:rPr lang="en-150" sz="1600" b="1" i="0" u="none" strike="noStrike">
              <a:solidFill>
                <a:schemeClr val="accent2"/>
              </a:solidFill>
              <a:latin typeface="Arial Narrow" panose="020B0606020202030204" pitchFamily="34" charset="0"/>
              <a:cs typeface="Calibri"/>
            </a:rPr>
            <a:pPr algn="r"/>
            <a:t>93%</a:t>
          </a:fld>
          <a:endParaRPr lang="en-GB" sz="1600">
            <a:solidFill>
              <a:schemeClr val="accent2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nrg_cb_oil)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76950"/>
    <xdr:graphicFrame macro="">
      <xdr:nvGraphicFramePr>
        <xdr:cNvPr id="2" name="Chart 1"/>
        <xdr:cNvGraphicFramePr/>
      </xdr:nvGraphicFramePr>
      <xdr:xfrm>
        <a:off x="0" y="0"/>
        <a:ext cx="9315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nrg_ind_pehcf, nrg_ind_pehnf)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CB_OIL__custom_6654658/default/table?lang=en" TargetMode="External" /><Relationship Id="rId2" Type="http://schemas.openxmlformats.org/officeDocument/2006/relationships/hyperlink" Target="https://ec.europa.eu/eurostat/databrowser/view/NRG_CB_OIL__custom_6654749/default/table?lang=en" TargetMode="External" /><Relationship Id="rId3" Type="http://schemas.openxmlformats.org/officeDocument/2006/relationships/hyperlink" Target="https://ec.europa.eu/eurostat/databrowser/view/NRG_CB_OIL__custom_6654877/default/table?lang=e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CB_SFF__custom_6654366/default/table?lang=en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CB_GAS__custom_6654443/default/table?lang=en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IND_PEHNF__custom_6654922/default/table?lang=en" TargetMode="External" /><Relationship Id="rId2" Type="http://schemas.openxmlformats.org/officeDocument/2006/relationships/hyperlink" Target="https://ec.europa.eu/eurostat/databrowser/view/NRG_IND_PEHCF__custom_6654960/default/table?lang=en" TargetMode="External" /><Relationship Id="rId3" Type="http://schemas.openxmlformats.org/officeDocument/2006/relationships/hyperlink" Target="https://ec.europa.eu/eurostat/databrowser/view/NRG_CB_E__custom_6658677/default/table?lang=e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IND_PEHNF__custom_6654922/default/table?lang=en" TargetMode="External" /><Relationship Id="rId2" Type="http://schemas.openxmlformats.org/officeDocument/2006/relationships/hyperlink" Target="https://ec.europa.eu/eurostat/databrowser/view/NRG_IND_PEHCF__custom_6654960/default/table?lang=en" TargetMode="External" /><Relationship Id="rId3" Type="http://schemas.openxmlformats.org/officeDocument/2006/relationships/hyperlink" Target="https://ec.europa.eu/eurostat/databrowser/view/NRG_CB_H__custom_6658510/default/table?lang=e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CB_RW__custom_6658754/default/table?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53"/>
  <sheetViews>
    <sheetView workbookViewId="0" topLeftCell="A1"/>
  </sheetViews>
  <sheetFormatPr defaultColWidth="9.140625" defaultRowHeight="15"/>
  <cols>
    <col min="1" max="2" width="31.28125" style="0" customWidth="1"/>
    <col min="3" max="29" width="9.140625" style="0" customWidth="1"/>
  </cols>
  <sheetData>
    <row r="1" ht="15">
      <c r="A1" s="2" t="s">
        <v>98</v>
      </c>
    </row>
    <row r="2" ht="15">
      <c r="A2" t="s">
        <v>99</v>
      </c>
    </row>
    <row r="5" ht="15">
      <c r="A5" s="3" t="s">
        <v>100</v>
      </c>
    </row>
    <row r="6" spans="1:2" ht="15">
      <c r="A6" s="3" t="s">
        <v>3</v>
      </c>
      <c r="B6" s="4" t="s">
        <v>101</v>
      </c>
    </row>
    <row r="7" spans="1:2" ht="15">
      <c r="A7" s="3" t="s">
        <v>5</v>
      </c>
      <c r="B7" s="3" t="s">
        <v>6</v>
      </c>
    </row>
    <row r="9" spans="1:3" ht="15">
      <c r="A9" s="4" t="s">
        <v>7</v>
      </c>
      <c r="C9" s="3" t="s">
        <v>8</v>
      </c>
    </row>
    <row r="10" spans="1:3" ht="15">
      <c r="A10" s="4" t="s">
        <v>9</v>
      </c>
      <c r="C10" s="3" t="s">
        <v>10</v>
      </c>
    </row>
    <row r="11" spans="1:3" ht="15">
      <c r="A11" s="4" t="s">
        <v>11</v>
      </c>
      <c r="C11" s="3" t="s">
        <v>12</v>
      </c>
    </row>
    <row r="13" spans="1:35" ht="15">
      <c r="A13" s="70" t="s">
        <v>13</v>
      </c>
      <c r="B13" s="70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  <c r="M13" s="5" t="s">
        <v>24</v>
      </c>
      <c r="N13" s="5" t="s">
        <v>25</v>
      </c>
      <c r="O13" s="5" t="s">
        <v>26</v>
      </c>
      <c r="P13" s="5" t="s">
        <v>27</v>
      </c>
      <c r="Q13" s="5" t="s">
        <v>28</v>
      </c>
      <c r="R13" s="5" t="s">
        <v>29</v>
      </c>
      <c r="S13" s="5" t="s">
        <v>30</v>
      </c>
      <c r="T13" s="5" t="s">
        <v>31</v>
      </c>
      <c r="U13" s="5" t="s">
        <v>32</v>
      </c>
      <c r="V13" s="5" t="s">
        <v>33</v>
      </c>
      <c r="W13" s="5" t="s">
        <v>34</v>
      </c>
      <c r="X13" s="5" t="s">
        <v>35</v>
      </c>
      <c r="Y13" s="5" t="s">
        <v>36</v>
      </c>
      <c r="Z13" s="5" t="s">
        <v>37</v>
      </c>
      <c r="AA13" s="5" t="s">
        <v>38</v>
      </c>
      <c r="AB13" s="5" t="s">
        <v>39</v>
      </c>
      <c r="AC13" s="5" t="s">
        <v>40</v>
      </c>
      <c r="AD13" s="5" t="s">
        <v>41</v>
      </c>
      <c r="AE13" s="5" t="s">
        <v>42</v>
      </c>
      <c r="AF13" s="5" t="s">
        <v>43</v>
      </c>
      <c r="AG13" s="5" t="s">
        <v>44</v>
      </c>
      <c r="AH13" s="5" t="s">
        <v>45</v>
      </c>
      <c r="AI13" s="5" t="s">
        <v>46</v>
      </c>
    </row>
    <row r="14" spans="1:35" ht="15">
      <c r="A14" s="6" t="s">
        <v>47</v>
      </c>
      <c r="B14" s="6" t="s">
        <v>48</v>
      </c>
      <c r="C14" s="7" t="s">
        <v>49</v>
      </c>
      <c r="D14" s="7" t="s">
        <v>49</v>
      </c>
      <c r="E14" s="7" t="s">
        <v>49</v>
      </c>
      <c r="F14" s="7" t="s">
        <v>49</v>
      </c>
      <c r="G14" s="7" t="s">
        <v>49</v>
      </c>
      <c r="H14" s="7" t="s">
        <v>49</v>
      </c>
      <c r="I14" s="7" t="s">
        <v>49</v>
      </c>
      <c r="J14" s="7" t="s">
        <v>49</v>
      </c>
      <c r="K14" s="7" t="s">
        <v>49</v>
      </c>
      <c r="L14" s="7" t="s">
        <v>49</v>
      </c>
      <c r="M14" s="7" t="s">
        <v>49</v>
      </c>
      <c r="N14" s="7" t="s">
        <v>49</v>
      </c>
      <c r="O14" s="7" t="s">
        <v>49</v>
      </c>
      <c r="P14" s="7" t="s">
        <v>49</v>
      </c>
      <c r="Q14" s="7" t="s">
        <v>49</v>
      </c>
      <c r="R14" s="7" t="s">
        <v>49</v>
      </c>
      <c r="S14" s="7" t="s">
        <v>49</v>
      </c>
      <c r="T14" s="7" t="s">
        <v>49</v>
      </c>
      <c r="U14" s="7" t="s">
        <v>49</v>
      </c>
      <c r="V14" s="7" t="s">
        <v>49</v>
      </c>
      <c r="W14" s="7" t="s">
        <v>49</v>
      </c>
      <c r="X14" s="7" t="s">
        <v>49</v>
      </c>
      <c r="Y14" s="7" t="s">
        <v>49</v>
      </c>
      <c r="Z14" s="7" t="s">
        <v>49</v>
      </c>
      <c r="AA14" s="7" t="s">
        <v>49</v>
      </c>
      <c r="AB14" s="7" t="s">
        <v>49</v>
      </c>
      <c r="AC14" s="7" t="s">
        <v>49</v>
      </c>
      <c r="AD14" s="7" t="s">
        <v>49</v>
      </c>
      <c r="AE14" s="7" t="s">
        <v>49</v>
      </c>
      <c r="AF14" s="7" t="s">
        <v>49</v>
      </c>
      <c r="AG14" s="7" t="s">
        <v>49</v>
      </c>
      <c r="AH14" s="7" t="s">
        <v>49</v>
      </c>
      <c r="AI14" s="7" t="s">
        <v>49</v>
      </c>
    </row>
    <row r="15" spans="1:35" ht="15">
      <c r="A15" s="8" t="s">
        <v>102</v>
      </c>
      <c r="B15" s="8" t="s">
        <v>51</v>
      </c>
      <c r="C15" s="10">
        <v>40179</v>
      </c>
      <c r="D15" s="10">
        <v>38934.9</v>
      </c>
      <c r="E15" s="10">
        <v>38690.6</v>
      </c>
      <c r="F15" s="10">
        <v>38565.6</v>
      </c>
      <c r="G15" s="10">
        <v>40102.7</v>
      </c>
      <c r="H15" s="10">
        <v>39315.9</v>
      </c>
      <c r="I15" s="10">
        <v>38995.8</v>
      </c>
      <c r="J15" s="10">
        <v>39962.2</v>
      </c>
      <c r="K15" s="10">
        <v>39298.9</v>
      </c>
      <c r="L15" s="10">
        <v>40561.3</v>
      </c>
      <c r="M15" s="10">
        <v>43871</v>
      </c>
      <c r="N15" s="10">
        <v>41905</v>
      </c>
      <c r="O15" s="10">
        <v>46800</v>
      </c>
      <c r="P15" s="10">
        <v>46864</v>
      </c>
      <c r="Q15" s="10">
        <v>46345</v>
      </c>
      <c r="R15" s="9">
        <v>45545.786</v>
      </c>
      <c r="S15" s="10">
        <v>42693.14</v>
      </c>
      <c r="T15" s="10">
        <v>40614.23</v>
      </c>
      <c r="U15" s="9">
        <v>38034.386</v>
      </c>
      <c r="V15" s="9">
        <v>34703.223</v>
      </c>
      <c r="W15" s="9">
        <v>33185.002</v>
      </c>
      <c r="X15" s="9">
        <v>31460.979</v>
      </c>
      <c r="Y15" s="9">
        <v>30224.903</v>
      </c>
      <c r="Z15" s="9">
        <v>29391.375</v>
      </c>
      <c r="AA15" s="9">
        <v>29006.891</v>
      </c>
      <c r="AB15" s="9">
        <v>28201.064</v>
      </c>
      <c r="AC15" s="9">
        <v>25211.271</v>
      </c>
      <c r="AD15" s="9">
        <v>25074.071</v>
      </c>
      <c r="AE15" s="9">
        <v>24573.251</v>
      </c>
      <c r="AF15" s="9">
        <v>22755.758</v>
      </c>
      <c r="AG15" s="9">
        <v>21443.774</v>
      </c>
      <c r="AH15" s="9">
        <v>20162.379</v>
      </c>
      <c r="AI15" s="9">
        <v>19024.355</v>
      </c>
    </row>
    <row r="16" spans="1:35" ht="15">
      <c r="A16" s="8" t="s">
        <v>102</v>
      </c>
      <c r="B16" s="8" t="s">
        <v>53</v>
      </c>
      <c r="C16" s="12">
        <v>734076.413</v>
      </c>
      <c r="D16" s="12">
        <v>717812.219</v>
      </c>
      <c r="E16" s="12">
        <v>724229.213</v>
      </c>
      <c r="F16" s="12">
        <v>728577.442</v>
      </c>
      <c r="G16" s="12">
        <v>736509.904</v>
      </c>
      <c r="H16" s="12">
        <v>735994.895</v>
      </c>
      <c r="I16" s="12">
        <v>761875.658</v>
      </c>
      <c r="J16" s="12">
        <v>773655.999</v>
      </c>
      <c r="K16" s="12">
        <v>801986.046</v>
      </c>
      <c r="L16" s="11">
        <v>770601.81</v>
      </c>
      <c r="M16" s="12">
        <v>792731.364</v>
      </c>
      <c r="N16" s="12">
        <v>802352.243</v>
      </c>
      <c r="O16" s="12">
        <v>796912.352</v>
      </c>
      <c r="P16" s="12">
        <v>816005.219</v>
      </c>
      <c r="Q16" s="12">
        <v>843240.474</v>
      </c>
      <c r="R16" s="12">
        <v>867331.093</v>
      </c>
      <c r="S16" s="12">
        <v>874177.473</v>
      </c>
      <c r="T16" s="12">
        <v>852561.906</v>
      </c>
      <c r="U16" s="12">
        <v>866729.129</v>
      </c>
      <c r="V16" s="12">
        <v>822409.119</v>
      </c>
      <c r="W16" s="12">
        <v>830457.057</v>
      </c>
      <c r="X16" s="12">
        <v>810816.425</v>
      </c>
      <c r="Y16" s="12">
        <v>811036.172</v>
      </c>
      <c r="Z16" s="11">
        <v>801251</v>
      </c>
      <c r="AA16" s="12">
        <v>796886.398</v>
      </c>
      <c r="AB16" s="12">
        <v>848597.627</v>
      </c>
      <c r="AC16" s="12">
        <v>853573.104</v>
      </c>
      <c r="AD16" s="12">
        <v>868391.818</v>
      </c>
      <c r="AE16" s="12">
        <v>856742.785</v>
      </c>
      <c r="AF16" s="12">
        <v>846971.382</v>
      </c>
      <c r="AG16" s="12">
        <v>745199.069</v>
      </c>
      <c r="AH16" s="12">
        <v>770790.842</v>
      </c>
      <c r="AI16" s="12">
        <v>808493.689</v>
      </c>
    </row>
    <row r="17" spans="1:35" ht="15">
      <c r="A17" s="8" t="s">
        <v>102</v>
      </c>
      <c r="B17" s="8" t="s">
        <v>54</v>
      </c>
      <c r="C17" s="9">
        <v>189919.418</v>
      </c>
      <c r="D17" s="9">
        <v>172739.901</v>
      </c>
      <c r="E17" s="9">
        <v>175971.273</v>
      </c>
      <c r="F17" s="10">
        <v>186644.8</v>
      </c>
      <c r="G17" s="9">
        <v>189489.057</v>
      </c>
      <c r="H17" s="9">
        <v>178508.452</v>
      </c>
      <c r="I17" s="10">
        <v>186748</v>
      </c>
      <c r="J17" s="9">
        <v>194195.464</v>
      </c>
      <c r="K17" s="10">
        <v>198974.4</v>
      </c>
      <c r="L17" s="9">
        <v>197937.704</v>
      </c>
      <c r="M17" s="9">
        <v>216892.989</v>
      </c>
      <c r="N17" s="9">
        <v>212488.506</v>
      </c>
      <c r="O17" s="9">
        <v>214965.354</v>
      </c>
      <c r="P17" s="9">
        <v>223444.286</v>
      </c>
      <c r="Q17" s="9">
        <v>249698.691</v>
      </c>
      <c r="R17" s="9">
        <v>267681.301</v>
      </c>
      <c r="S17" s="9">
        <v>273457.563</v>
      </c>
      <c r="T17" s="9">
        <v>269289.988</v>
      </c>
      <c r="U17" s="9">
        <v>277622.992</v>
      </c>
      <c r="V17" s="9">
        <v>273077.987</v>
      </c>
      <c r="W17" s="9">
        <v>285079.636</v>
      </c>
      <c r="X17" s="9">
        <v>283128.352</v>
      </c>
      <c r="Y17" s="9">
        <v>304709.164</v>
      </c>
      <c r="Z17" s="9">
        <v>307444.559</v>
      </c>
      <c r="AA17" s="9">
        <v>308984.841</v>
      </c>
      <c r="AB17" s="9">
        <v>340552.806</v>
      </c>
      <c r="AC17" s="9">
        <v>350876.495</v>
      </c>
      <c r="AD17" s="9">
        <v>357771.493</v>
      </c>
      <c r="AE17" s="9">
        <v>346270.122</v>
      </c>
      <c r="AF17" s="9">
        <v>326066.753</v>
      </c>
      <c r="AG17" s="9">
        <v>291639.141</v>
      </c>
      <c r="AH17" s="9">
        <v>318390.279</v>
      </c>
      <c r="AI17" s="9">
        <v>310721.117</v>
      </c>
    </row>
    <row r="18" spans="1:35" ht="15">
      <c r="A18" s="8" t="s">
        <v>102</v>
      </c>
      <c r="B18" s="8" t="s">
        <v>103</v>
      </c>
      <c r="C18" s="12">
        <v>529267.323</v>
      </c>
      <c r="D18" s="12">
        <v>536663.961</v>
      </c>
      <c r="E18" s="11">
        <v>537195.62</v>
      </c>
      <c r="F18" s="11">
        <v>530269.98</v>
      </c>
      <c r="G18" s="12">
        <v>536855.109</v>
      </c>
      <c r="H18" s="12">
        <v>545861.638</v>
      </c>
      <c r="I18" s="12">
        <v>557638.719</v>
      </c>
      <c r="J18" s="12">
        <v>562614.996</v>
      </c>
      <c r="K18" s="12">
        <v>574527.052</v>
      </c>
      <c r="L18" s="12">
        <v>566910.866</v>
      </c>
      <c r="M18" s="12">
        <v>559735.961</v>
      </c>
      <c r="N18" s="12">
        <v>569349.895</v>
      </c>
      <c r="O18" s="12">
        <v>565252.964</v>
      </c>
      <c r="P18" s="12">
        <v>569458.984</v>
      </c>
      <c r="Q18" s="12">
        <v>571454.648</v>
      </c>
      <c r="R18" s="12">
        <v>570756.302</v>
      </c>
      <c r="S18" s="12">
        <v>570661.417</v>
      </c>
      <c r="T18" s="11">
        <v>556466</v>
      </c>
      <c r="U18" s="12">
        <v>553267.322</v>
      </c>
      <c r="V18" s="12">
        <v>524431.881</v>
      </c>
      <c r="W18" s="12">
        <v>525090.721</v>
      </c>
      <c r="X18" s="12">
        <v>510835.553</v>
      </c>
      <c r="Y18" s="12">
        <v>493914.528</v>
      </c>
      <c r="Z18" s="12">
        <v>479968.124</v>
      </c>
      <c r="AA18" s="12">
        <v>477463.343</v>
      </c>
      <c r="AB18" s="12">
        <v>484333.785</v>
      </c>
      <c r="AC18" s="12">
        <v>487895.055</v>
      </c>
      <c r="AD18" s="11">
        <v>500146.6</v>
      </c>
      <c r="AE18" s="12">
        <v>495843.804</v>
      </c>
      <c r="AF18" s="12">
        <v>497438.629</v>
      </c>
      <c r="AG18" s="12">
        <v>437964.486</v>
      </c>
      <c r="AH18" s="12">
        <v>464470.767</v>
      </c>
      <c r="AI18" s="13" t="s">
        <v>49</v>
      </c>
    </row>
    <row r="19" spans="1:35" ht="15">
      <c r="A19" s="8" t="s">
        <v>102</v>
      </c>
      <c r="B19" s="8" t="s">
        <v>104</v>
      </c>
      <c r="C19" s="9">
        <v>529837.696</v>
      </c>
      <c r="D19" s="9">
        <v>534957.291</v>
      </c>
      <c r="E19" s="9">
        <v>530830.491</v>
      </c>
      <c r="F19" s="9">
        <v>529688.868</v>
      </c>
      <c r="G19" s="9">
        <v>530928.963</v>
      </c>
      <c r="H19" s="9">
        <v>541363.443</v>
      </c>
      <c r="I19" s="9">
        <v>554488.458</v>
      </c>
      <c r="J19" s="9">
        <v>559088.035</v>
      </c>
      <c r="K19" s="9">
        <v>572838.046</v>
      </c>
      <c r="L19" s="9">
        <v>563406.634</v>
      </c>
      <c r="M19" s="9">
        <v>552553.719</v>
      </c>
      <c r="N19" s="9">
        <v>569386.623</v>
      </c>
      <c r="O19" s="10">
        <v>565183.14</v>
      </c>
      <c r="P19" s="9">
        <v>568523.663</v>
      </c>
      <c r="Q19" s="9">
        <v>569602.606</v>
      </c>
      <c r="R19" s="9">
        <v>565761.698</v>
      </c>
      <c r="S19" s="10">
        <v>566898.09</v>
      </c>
      <c r="T19" s="9">
        <v>551361.307</v>
      </c>
      <c r="U19" s="9">
        <v>554235.602</v>
      </c>
      <c r="V19" s="9">
        <v>527057.463</v>
      </c>
      <c r="W19" s="9">
        <v>526678.385</v>
      </c>
      <c r="X19" s="9">
        <v>513849.686</v>
      </c>
      <c r="Y19" s="10">
        <v>494123.77</v>
      </c>
      <c r="Z19" s="9">
        <v>478867.659</v>
      </c>
      <c r="AA19" s="10">
        <v>478028.97</v>
      </c>
      <c r="AB19" s="9">
        <v>485153.695</v>
      </c>
      <c r="AC19" s="10">
        <v>488482.76</v>
      </c>
      <c r="AD19" s="9">
        <v>503696.303</v>
      </c>
      <c r="AE19" s="10">
        <v>499991.4</v>
      </c>
      <c r="AF19" s="9">
        <v>499931.356</v>
      </c>
      <c r="AG19" s="9">
        <v>438222.111</v>
      </c>
      <c r="AH19" s="9">
        <v>458496.674</v>
      </c>
      <c r="AI19" s="9">
        <v>469846.684</v>
      </c>
    </row>
    <row r="20" spans="1:35" ht="15">
      <c r="A20" s="8" t="s">
        <v>102</v>
      </c>
      <c r="B20" s="8" t="s">
        <v>105</v>
      </c>
      <c r="C20" s="12">
        <v>529267.323</v>
      </c>
      <c r="D20" s="12">
        <v>536663.961</v>
      </c>
      <c r="E20" s="11">
        <v>537195.62</v>
      </c>
      <c r="F20" s="11">
        <v>530269.98</v>
      </c>
      <c r="G20" s="12">
        <v>536855.109</v>
      </c>
      <c r="H20" s="12">
        <v>545861.638</v>
      </c>
      <c r="I20" s="12">
        <v>557638.719</v>
      </c>
      <c r="J20" s="12">
        <v>562614.996</v>
      </c>
      <c r="K20" s="12">
        <v>574527.052</v>
      </c>
      <c r="L20" s="12">
        <v>566910.866</v>
      </c>
      <c r="M20" s="12">
        <v>559735.961</v>
      </c>
      <c r="N20" s="12">
        <v>569349.895</v>
      </c>
      <c r="O20" s="12">
        <v>565252.964</v>
      </c>
      <c r="P20" s="12">
        <v>569458.984</v>
      </c>
      <c r="Q20" s="12">
        <v>571454.648</v>
      </c>
      <c r="R20" s="12">
        <v>570756.302</v>
      </c>
      <c r="S20" s="12">
        <v>570661.417</v>
      </c>
      <c r="T20" s="11">
        <v>556466</v>
      </c>
      <c r="U20" s="12">
        <v>553267.322</v>
      </c>
      <c r="V20" s="12">
        <v>524431.881</v>
      </c>
      <c r="W20" s="12">
        <v>525090.721</v>
      </c>
      <c r="X20" s="12">
        <v>510835.553</v>
      </c>
      <c r="Y20" s="12">
        <v>493914.528</v>
      </c>
      <c r="Z20" s="12">
        <v>479968.124</v>
      </c>
      <c r="AA20" s="12">
        <v>477463.343</v>
      </c>
      <c r="AB20" s="12">
        <v>484333.785</v>
      </c>
      <c r="AC20" s="12">
        <v>487895.055</v>
      </c>
      <c r="AD20" s="11">
        <v>500146.6</v>
      </c>
      <c r="AE20" s="12">
        <v>495843.804</v>
      </c>
      <c r="AF20" s="12">
        <v>497438.629</v>
      </c>
      <c r="AG20" s="12">
        <v>437964.486</v>
      </c>
      <c r="AH20" s="12">
        <v>464470.767</v>
      </c>
      <c r="AI20" s="13" t="s">
        <v>49</v>
      </c>
    </row>
    <row r="21" spans="1:35" ht="15">
      <c r="A21" s="8" t="s">
        <v>106</v>
      </c>
      <c r="B21" s="8" t="s">
        <v>51</v>
      </c>
      <c r="C21" s="10">
        <v>40179</v>
      </c>
      <c r="D21" s="10">
        <v>38934.9</v>
      </c>
      <c r="E21" s="10">
        <v>38690.6</v>
      </c>
      <c r="F21" s="10">
        <v>38565.6</v>
      </c>
      <c r="G21" s="10">
        <v>40102.7</v>
      </c>
      <c r="H21" s="10">
        <v>39315.9</v>
      </c>
      <c r="I21" s="10">
        <v>38995.8</v>
      </c>
      <c r="J21" s="10">
        <v>39962.2</v>
      </c>
      <c r="K21" s="10">
        <v>39298.9</v>
      </c>
      <c r="L21" s="10">
        <v>40561.3</v>
      </c>
      <c r="M21" s="10">
        <v>43871</v>
      </c>
      <c r="N21" s="10">
        <v>41905</v>
      </c>
      <c r="O21" s="10">
        <v>46800</v>
      </c>
      <c r="P21" s="10">
        <v>46864</v>
      </c>
      <c r="Q21" s="10">
        <v>46345</v>
      </c>
      <c r="R21" s="9">
        <v>45545.786</v>
      </c>
      <c r="S21" s="10">
        <v>42693.14</v>
      </c>
      <c r="T21" s="10">
        <v>40614.23</v>
      </c>
      <c r="U21" s="9">
        <v>38034.386</v>
      </c>
      <c r="V21" s="9">
        <v>34703.223</v>
      </c>
      <c r="W21" s="9">
        <v>33185.002</v>
      </c>
      <c r="X21" s="9">
        <v>31460.979</v>
      </c>
      <c r="Y21" s="9">
        <v>30224.903</v>
      </c>
      <c r="Z21" s="9">
        <v>29391.375</v>
      </c>
      <c r="AA21" s="9">
        <v>29006.891</v>
      </c>
      <c r="AB21" s="9">
        <v>28201.064</v>
      </c>
      <c r="AC21" s="9">
        <v>25211.271</v>
      </c>
      <c r="AD21" s="9">
        <v>25074.071</v>
      </c>
      <c r="AE21" s="9">
        <v>24573.251</v>
      </c>
      <c r="AF21" s="9">
        <v>22755.758</v>
      </c>
      <c r="AG21" s="9">
        <v>21443.774</v>
      </c>
      <c r="AH21" s="9">
        <v>20162.379</v>
      </c>
      <c r="AI21" s="9">
        <v>19024.355</v>
      </c>
    </row>
    <row r="22" spans="1:35" ht="15">
      <c r="A22" s="8" t="s">
        <v>106</v>
      </c>
      <c r="B22" s="8" t="s">
        <v>53</v>
      </c>
      <c r="C22" s="12">
        <v>734076.413</v>
      </c>
      <c r="D22" s="12">
        <v>717812.219</v>
      </c>
      <c r="E22" s="12">
        <v>724229.213</v>
      </c>
      <c r="F22" s="12">
        <v>728577.442</v>
      </c>
      <c r="G22" s="12">
        <v>736509.904</v>
      </c>
      <c r="H22" s="12">
        <v>735994.895</v>
      </c>
      <c r="I22" s="12">
        <v>761875.658</v>
      </c>
      <c r="J22" s="12">
        <v>773655.999</v>
      </c>
      <c r="K22" s="12">
        <v>801986.046</v>
      </c>
      <c r="L22" s="11">
        <v>770601.81</v>
      </c>
      <c r="M22" s="12">
        <v>792731.364</v>
      </c>
      <c r="N22" s="12">
        <v>802352.243</v>
      </c>
      <c r="O22" s="12">
        <v>796912.352</v>
      </c>
      <c r="P22" s="12">
        <v>816005.219</v>
      </c>
      <c r="Q22" s="12">
        <v>843240.474</v>
      </c>
      <c r="R22" s="12">
        <v>867306.649</v>
      </c>
      <c r="S22" s="12">
        <v>873969.363</v>
      </c>
      <c r="T22" s="12">
        <v>852291.331</v>
      </c>
      <c r="U22" s="12">
        <v>866360.981</v>
      </c>
      <c r="V22" s="12">
        <v>821819.224</v>
      </c>
      <c r="W22" s="12">
        <v>829794.039</v>
      </c>
      <c r="X22" s="12">
        <v>809942.346</v>
      </c>
      <c r="Y22" s="12">
        <v>810311.624</v>
      </c>
      <c r="Z22" s="12">
        <v>800640.359</v>
      </c>
      <c r="AA22" s="12">
        <v>796195.979</v>
      </c>
      <c r="AB22" s="12">
        <v>847839.182</v>
      </c>
      <c r="AC22" s="12">
        <v>852780.099</v>
      </c>
      <c r="AD22" s="12">
        <v>867439.431</v>
      </c>
      <c r="AE22" s="12">
        <v>855709.305</v>
      </c>
      <c r="AF22" s="12">
        <v>845794.268</v>
      </c>
      <c r="AG22" s="12">
        <v>743971.909</v>
      </c>
      <c r="AH22" s="12">
        <v>769543.755</v>
      </c>
      <c r="AI22" s="12">
        <v>807343.167</v>
      </c>
    </row>
    <row r="23" spans="1:35" ht="15">
      <c r="A23" s="8" t="s">
        <v>106</v>
      </c>
      <c r="B23" s="8" t="s">
        <v>54</v>
      </c>
      <c r="C23" s="9">
        <v>189919.418</v>
      </c>
      <c r="D23" s="9">
        <v>172739.901</v>
      </c>
      <c r="E23" s="9">
        <v>175971.273</v>
      </c>
      <c r="F23" s="10">
        <v>186644.8</v>
      </c>
      <c r="G23" s="9">
        <v>189489.057</v>
      </c>
      <c r="H23" s="9">
        <v>178508.452</v>
      </c>
      <c r="I23" s="10">
        <v>186748</v>
      </c>
      <c r="J23" s="9">
        <v>194195.464</v>
      </c>
      <c r="K23" s="10">
        <v>198974.4</v>
      </c>
      <c r="L23" s="9">
        <v>197937.704</v>
      </c>
      <c r="M23" s="9">
        <v>216892.989</v>
      </c>
      <c r="N23" s="9">
        <v>212488.506</v>
      </c>
      <c r="O23" s="9">
        <v>214965.354</v>
      </c>
      <c r="P23" s="9">
        <v>223444.286</v>
      </c>
      <c r="Q23" s="9">
        <v>249698.691</v>
      </c>
      <c r="R23" s="10">
        <v>267681.19</v>
      </c>
      <c r="S23" s="9">
        <v>273380.266</v>
      </c>
      <c r="T23" s="9">
        <v>269217.289</v>
      </c>
      <c r="U23" s="9">
        <v>277238.055</v>
      </c>
      <c r="V23" s="9">
        <v>272645.998</v>
      </c>
      <c r="W23" s="9">
        <v>284677.945</v>
      </c>
      <c r="X23" s="10">
        <v>282673.4</v>
      </c>
      <c r="Y23" s="9">
        <v>304183.082</v>
      </c>
      <c r="Z23" s="10">
        <v>306941.78</v>
      </c>
      <c r="AA23" s="9">
        <v>308527.613</v>
      </c>
      <c r="AB23" s="9">
        <v>340051.672</v>
      </c>
      <c r="AC23" s="9">
        <v>350315.964</v>
      </c>
      <c r="AD23" s="9">
        <v>357165.723</v>
      </c>
      <c r="AE23" s="9">
        <v>345517.953</v>
      </c>
      <c r="AF23" s="10">
        <v>325199.82</v>
      </c>
      <c r="AG23" s="10">
        <v>290705.24</v>
      </c>
      <c r="AH23" s="9">
        <v>317554.917</v>
      </c>
      <c r="AI23" s="9">
        <v>309921.052</v>
      </c>
    </row>
    <row r="24" spans="1:35" ht="15">
      <c r="A24" s="8" t="s">
        <v>106</v>
      </c>
      <c r="B24" s="8" t="s">
        <v>103</v>
      </c>
      <c r="C24" s="12">
        <v>529267.323</v>
      </c>
      <c r="D24" s="12">
        <v>536663.961</v>
      </c>
      <c r="E24" s="11">
        <v>537183.62</v>
      </c>
      <c r="F24" s="11">
        <v>530217.98</v>
      </c>
      <c r="G24" s="12">
        <v>536724.109</v>
      </c>
      <c r="H24" s="12">
        <v>545657.638</v>
      </c>
      <c r="I24" s="12">
        <v>557334.719</v>
      </c>
      <c r="J24" s="12">
        <v>562214.996</v>
      </c>
      <c r="K24" s="12">
        <v>574163.052</v>
      </c>
      <c r="L24" s="12">
        <v>566529.866</v>
      </c>
      <c r="M24" s="12">
        <v>559191.961</v>
      </c>
      <c r="N24" s="12">
        <v>568769.895</v>
      </c>
      <c r="O24" s="12">
        <v>564528.964</v>
      </c>
      <c r="P24" s="12">
        <v>568599.984</v>
      </c>
      <c r="Q24" s="12">
        <v>569938.648</v>
      </c>
      <c r="R24" s="12">
        <v>568188.918</v>
      </c>
      <c r="S24" s="12">
        <v>566885.652</v>
      </c>
      <c r="T24" s="12">
        <v>550303.098</v>
      </c>
      <c r="U24" s="12">
        <v>543845.586</v>
      </c>
      <c r="V24" s="12">
        <v>512136.824</v>
      </c>
      <c r="W24" s="12">
        <v>511092.152</v>
      </c>
      <c r="X24" s="12">
        <v>495881.924</v>
      </c>
      <c r="Y24" s="12">
        <v>477924.115</v>
      </c>
      <c r="Z24" s="12">
        <v>465591.449</v>
      </c>
      <c r="AA24" s="12">
        <v>462194.013</v>
      </c>
      <c r="AB24" s="12">
        <v>469051.323</v>
      </c>
      <c r="AC24" s="12">
        <v>472723.857</v>
      </c>
      <c r="AD24" s="12">
        <v>483887.022</v>
      </c>
      <c r="AE24" s="12">
        <v>477754.056</v>
      </c>
      <c r="AF24" s="12">
        <v>478673.917</v>
      </c>
      <c r="AG24" s="12">
        <v>419024.415</v>
      </c>
      <c r="AH24" s="11">
        <v>444510.9</v>
      </c>
      <c r="AI24" s="13" t="s">
        <v>49</v>
      </c>
    </row>
    <row r="25" spans="1:35" ht="15">
      <c r="A25" s="8" t="s">
        <v>106</v>
      </c>
      <c r="B25" s="8" t="s">
        <v>104</v>
      </c>
      <c r="C25" s="9">
        <v>529837.696</v>
      </c>
      <c r="D25" s="9">
        <v>534957.291</v>
      </c>
      <c r="E25" s="9">
        <v>530818.491</v>
      </c>
      <c r="F25" s="9">
        <v>529636.868</v>
      </c>
      <c r="G25" s="9">
        <v>530797.963</v>
      </c>
      <c r="H25" s="9">
        <v>541159.443</v>
      </c>
      <c r="I25" s="9">
        <v>554184.458</v>
      </c>
      <c r="J25" s="9">
        <v>558688.035</v>
      </c>
      <c r="K25" s="9">
        <v>572474.046</v>
      </c>
      <c r="L25" s="9">
        <v>563025.634</v>
      </c>
      <c r="M25" s="9">
        <v>552009.719</v>
      </c>
      <c r="N25" s="9">
        <v>568806.623</v>
      </c>
      <c r="O25" s="10">
        <v>564459.14</v>
      </c>
      <c r="P25" s="9">
        <v>567664.663</v>
      </c>
      <c r="Q25" s="9">
        <v>568086.606</v>
      </c>
      <c r="R25" s="9">
        <v>563178.405</v>
      </c>
      <c r="S25" s="10">
        <v>563118.98</v>
      </c>
      <c r="T25" s="9">
        <v>545328.669</v>
      </c>
      <c r="U25" s="9">
        <v>544846.199</v>
      </c>
      <c r="V25" s="9">
        <v>514731.175</v>
      </c>
      <c r="W25" s="9">
        <v>512663.718</v>
      </c>
      <c r="X25" s="9">
        <v>498862.253</v>
      </c>
      <c r="Y25" s="10">
        <v>478107.33</v>
      </c>
      <c r="Z25" s="9">
        <v>464582.741</v>
      </c>
      <c r="AA25" s="9">
        <v>462921.317</v>
      </c>
      <c r="AB25" s="9">
        <v>469944.587</v>
      </c>
      <c r="AC25" s="9">
        <v>473478.421</v>
      </c>
      <c r="AD25" s="9">
        <v>487124.156</v>
      </c>
      <c r="AE25" s="9">
        <v>482122.236</v>
      </c>
      <c r="AF25" s="9">
        <v>481134.335</v>
      </c>
      <c r="AG25" s="9">
        <v>419587.117</v>
      </c>
      <c r="AH25" s="10">
        <v>438470.9</v>
      </c>
      <c r="AI25" s="9">
        <v>450327.335</v>
      </c>
    </row>
    <row r="26" spans="1:35" ht="15">
      <c r="A26" s="8" t="s">
        <v>106</v>
      </c>
      <c r="B26" s="8" t="s">
        <v>105</v>
      </c>
      <c r="C26" s="12">
        <v>529267.323</v>
      </c>
      <c r="D26" s="12">
        <v>536663.961</v>
      </c>
      <c r="E26" s="11">
        <v>537183.62</v>
      </c>
      <c r="F26" s="11">
        <v>530217.98</v>
      </c>
      <c r="G26" s="12">
        <v>536724.109</v>
      </c>
      <c r="H26" s="12">
        <v>545657.638</v>
      </c>
      <c r="I26" s="12">
        <v>557334.719</v>
      </c>
      <c r="J26" s="12">
        <v>562214.996</v>
      </c>
      <c r="K26" s="12">
        <v>574163.052</v>
      </c>
      <c r="L26" s="12">
        <v>566529.866</v>
      </c>
      <c r="M26" s="12">
        <v>559191.961</v>
      </c>
      <c r="N26" s="12">
        <v>568769.895</v>
      </c>
      <c r="O26" s="12">
        <v>564528.964</v>
      </c>
      <c r="P26" s="12">
        <v>568599.984</v>
      </c>
      <c r="Q26" s="12">
        <v>569938.648</v>
      </c>
      <c r="R26" s="12">
        <v>568188.918</v>
      </c>
      <c r="S26" s="12">
        <v>566885.652</v>
      </c>
      <c r="T26" s="12">
        <v>550303.098</v>
      </c>
      <c r="U26" s="12">
        <v>543845.586</v>
      </c>
      <c r="V26" s="12">
        <v>512136.824</v>
      </c>
      <c r="W26" s="12">
        <v>511092.152</v>
      </c>
      <c r="X26" s="12">
        <v>495881.924</v>
      </c>
      <c r="Y26" s="12">
        <v>477924.115</v>
      </c>
      <c r="Z26" s="12">
        <v>465591.449</v>
      </c>
      <c r="AA26" s="12">
        <v>462194.013</v>
      </c>
      <c r="AB26" s="12">
        <v>469051.323</v>
      </c>
      <c r="AC26" s="12">
        <v>472723.857</v>
      </c>
      <c r="AD26" s="12">
        <v>483887.022</v>
      </c>
      <c r="AE26" s="12">
        <v>477754.056</v>
      </c>
      <c r="AF26" s="12">
        <v>478673.917</v>
      </c>
      <c r="AG26" s="12">
        <v>419024.415</v>
      </c>
      <c r="AH26" s="11">
        <v>444510.9</v>
      </c>
      <c r="AI26" s="13" t="s">
        <v>49</v>
      </c>
    </row>
    <row r="27" spans="1:35" ht="15">
      <c r="A27" s="8" t="s">
        <v>107</v>
      </c>
      <c r="B27" s="8" t="s">
        <v>51</v>
      </c>
      <c r="C27" s="14" t="s">
        <v>49</v>
      </c>
      <c r="D27" s="14" t="s">
        <v>49</v>
      </c>
      <c r="E27" s="14" t="s">
        <v>49</v>
      </c>
      <c r="F27" s="14" t="s">
        <v>49</v>
      </c>
      <c r="G27" s="14" t="s">
        <v>49</v>
      </c>
      <c r="H27" s="14" t="s">
        <v>49</v>
      </c>
      <c r="I27" s="14" t="s">
        <v>49</v>
      </c>
      <c r="J27" s="14" t="s">
        <v>49</v>
      </c>
      <c r="K27" s="14" t="s">
        <v>49</v>
      </c>
      <c r="L27" s="14" t="s">
        <v>49</v>
      </c>
      <c r="M27" s="14" t="s">
        <v>49</v>
      </c>
      <c r="N27" s="14" t="s">
        <v>49</v>
      </c>
      <c r="O27" s="14" t="s">
        <v>49</v>
      </c>
      <c r="P27" s="14" t="s">
        <v>49</v>
      </c>
      <c r="Q27" s="14" t="s">
        <v>49</v>
      </c>
      <c r="R27" s="14" t="s">
        <v>49</v>
      </c>
      <c r="S27" s="14" t="s">
        <v>49</v>
      </c>
      <c r="T27" s="14" t="s">
        <v>49</v>
      </c>
      <c r="U27" s="14" t="s">
        <v>49</v>
      </c>
      <c r="V27" s="14" t="s">
        <v>49</v>
      </c>
      <c r="W27" s="14" t="s">
        <v>49</v>
      </c>
      <c r="X27" s="14" t="s">
        <v>49</v>
      </c>
      <c r="Y27" s="14" t="s">
        <v>49</v>
      </c>
      <c r="Z27" s="14" t="s">
        <v>49</v>
      </c>
      <c r="AA27" s="14" t="s">
        <v>49</v>
      </c>
      <c r="AB27" s="14" t="s">
        <v>49</v>
      </c>
      <c r="AC27" s="14" t="s">
        <v>49</v>
      </c>
      <c r="AD27" s="14" t="s">
        <v>49</v>
      </c>
      <c r="AE27" s="14" t="s">
        <v>49</v>
      </c>
      <c r="AF27" s="14" t="s">
        <v>49</v>
      </c>
      <c r="AG27" s="14" t="s">
        <v>49</v>
      </c>
      <c r="AH27" s="14" t="s">
        <v>49</v>
      </c>
      <c r="AI27" s="14" t="s">
        <v>49</v>
      </c>
    </row>
    <row r="28" spans="1:35" ht="15">
      <c r="A28" s="8" t="s">
        <v>107</v>
      </c>
      <c r="B28" s="8" t="s">
        <v>53</v>
      </c>
      <c r="C28" s="12">
        <v>205762.777</v>
      </c>
      <c r="D28" s="12">
        <v>204465.101</v>
      </c>
      <c r="E28" s="12">
        <v>198926.095</v>
      </c>
      <c r="F28" s="12">
        <v>201745.587</v>
      </c>
      <c r="G28" s="12">
        <v>195193.613</v>
      </c>
      <c r="H28" s="11">
        <v>196093.44</v>
      </c>
      <c r="I28" s="12">
        <v>206548.267</v>
      </c>
      <c r="J28" s="12">
        <v>206672.072</v>
      </c>
      <c r="K28" s="12">
        <v>209434.082</v>
      </c>
      <c r="L28" s="12">
        <v>209376.383</v>
      </c>
      <c r="M28" s="12">
        <v>219735.182</v>
      </c>
      <c r="N28" s="12">
        <v>226906.698</v>
      </c>
      <c r="O28" s="12">
        <v>235167.261</v>
      </c>
      <c r="P28" s="11">
        <v>237100.31</v>
      </c>
      <c r="Q28" s="12">
        <v>250959.019</v>
      </c>
      <c r="R28" s="12">
        <v>272267.263</v>
      </c>
      <c r="S28" s="12">
        <v>279379.666</v>
      </c>
      <c r="T28" s="11">
        <v>265494.51</v>
      </c>
      <c r="U28" s="12">
        <v>278644.076</v>
      </c>
      <c r="V28" s="12">
        <v>279399.301</v>
      </c>
      <c r="W28" s="11">
        <v>290841.97</v>
      </c>
      <c r="X28" s="11">
        <v>289276.77</v>
      </c>
      <c r="Y28" s="12">
        <v>281785.029</v>
      </c>
      <c r="Z28" s="12">
        <v>290111.946</v>
      </c>
      <c r="AA28" s="12">
        <v>287927.438</v>
      </c>
      <c r="AB28" s="12">
        <v>306093.184</v>
      </c>
      <c r="AC28" s="12">
        <v>317345.482</v>
      </c>
      <c r="AD28" s="12">
        <v>318583.515</v>
      </c>
      <c r="AE28" s="12">
        <v>317547.484</v>
      </c>
      <c r="AF28" s="12">
        <v>316624.059</v>
      </c>
      <c r="AG28" s="12">
        <v>280828.173</v>
      </c>
      <c r="AH28" s="12">
        <v>297098.917</v>
      </c>
      <c r="AI28" s="11">
        <v>301734.87</v>
      </c>
    </row>
    <row r="29" spans="1:35" ht="15">
      <c r="A29" s="8" t="s">
        <v>107</v>
      </c>
      <c r="B29" s="8" t="s">
        <v>54</v>
      </c>
      <c r="C29" s="9">
        <v>172029.236</v>
      </c>
      <c r="D29" s="9">
        <v>161910.301</v>
      </c>
      <c r="E29" s="9">
        <v>162558.973</v>
      </c>
      <c r="F29" s="10">
        <v>172777.2</v>
      </c>
      <c r="G29" s="9">
        <v>173963.657</v>
      </c>
      <c r="H29" s="9">
        <v>165552.152</v>
      </c>
      <c r="I29" s="10">
        <v>172571</v>
      </c>
      <c r="J29" s="9">
        <v>176748.264</v>
      </c>
      <c r="K29" s="10">
        <v>183296.5</v>
      </c>
      <c r="L29" s="9">
        <v>178588.504</v>
      </c>
      <c r="M29" s="9">
        <v>192468.989</v>
      </c>
      <c r="N29" s="9">
        <v>194212.506</v>
      </c>
      <c r="O29" s="9">
        <v>193806.354</v>
      </c>
      <c r="P29" s="9">
        <v>201273.286</v>
      </c>
      <c r="Q29" s="9">
        <v>225604.691</v>
      </c>
      <c r="R29" s="9">
        <v>244421.463</v>
      </c>
      <c r="S29" s="9">
        <v>252494.351</v>
      </c>
      <c r="T29" s="10">
        <v>248766.93</v>
      </c>
      <c r="U29" s="9">
        <v>258741.433</v>
      </c>
      <c r="V29" s="9">
        <v>254742.102</v>
      </c>
      <c r="W29" s="9">
        <v>266747.074</v>
      </c>
      <c r="X29" s="9">
        <v>266963.844</v>
      </c>
      <c r="Y29" s="9">
        <v>286903.004</v>
      </c>
      <c r="Z29" s="9">
        <v>289812.316</v>
      </c>
      <c r="AA29" s="9">
        <v>291757.841</v>
      </c>
      <c r="AB29" s="9">
        <v>324338.307</v>
      </c>
      <c r="AC29" s="9">
        <v>335012.905</v>
      </c>
      <c r="AD29" s="9">
        <v>341200.605</v>
      </c>
      <c r="AE29" s="9">
        <v>331467.033</v>
      </c>
      <c r="AF29" s="9">
        <v>312605.699</v>
      </c>
      <c r="AG29" s="10">
        <v>278442.26</v>
      </c>
      <c r="AH29" s="9">
        <v>304393.829</v>
      </c>
      <c r="AI29" s="9">
        <v>298403.565</v>
      </c>
    </row>
    <row r="30" spans="1:35" ht="15">
      <c r="A30" s="8" t="s">
        <v>107</v>
      </c>
      <c r="B30" s="8" t="s">
        <v>103</v>
      </c>
      <c r="C30" s="12">
        <v>525765.868</v>
      </c>
      <c r="D30" s="11">
        <v>533376.87</v>
      </c>
      <c r="E30" s="12">
        <v>533891.802</v>
      </c>
      <c r="F30" s="12">
        <v>526051.525</v>
      </c>
      <c r="G30" s="12">
        <v>532563.018</v>
      </c>
      <c r="H30" s="12">
        <v>542148.183</v>
      </c>
      <c r="I30" s="12">
        <v>554195.628</v>
      </c>
      <c r="J30" s="12">
        <v>558666.269</v>
      </c>
      <c r="K30" s="12">
        <v>570474.688</v>
      </c>
      <c r="L30" s="12">
        <v>562708.411</v>
      </c>
      <c r="M30" s="12">
        <v>555148.779</v>
      </c>
      <c r="N30" s="11">
        <v>564849.35</v>
      </c>
      <c r="O30" s="11">
        <v>559823.6</v>
      </c>
      <c r="P30" s="12">
        <v>564641.802</v>
      </c>
      <c r="Q30" s="12">
        <v>566655.921</v>
      </c>
      <c r="R30" s="12">
        <v>565772.029</v>
      </c>
      <c r="S30" s="12">
        <v>565398.417</v>
      </c>
      <c r="T30" s="12">
        <v>552075.363</v>
      </c>
      <c r="U30" s="12">
        <v>549051.595</v>
      </c>
      <c r="V30" s="12">
        <v>520375.699</v>
      </c>
      <c r="W30" s="12">
        <v>521136.812</v>
      </c>
      <c r="X30" s="12">
        <v>506915.371</v>
      </c>
      <c r="Y30" s="12">
        <v>490332.074</v>
      </c>
      <c r="Z30" s="12">
        <v>476272.578</v>
      </c>
      <c r="AA30" s="12">
        <v>473875.434</v>
      </c>
      <c r="AB30" s="12">
        <v>481055.785</v>
      </c>
      <c r="AC30" s="12">
        <v>484444.055</v>
      </c>
      <c r="AD30" s="12">
        <v>497111.793</v>
      </c>
      <c r="AE30" s="12">
        <v>493258.671</v>
      </c>
      <c r="AF30" s="12">
        <v>495270.753</v>
      </c>
      <c r="AG30" s="12">
        <v>435605.558</v>
      </c>
      <c r="AH30" s="12">
        <v>462236.092</v>
      </c>
      <c r="AI30" s="13" t="s">
        <v>49</v>
      </c>
    </row>
    <row r="31" spans="1:35" ht="15">
      <c r="A31" s="8" t="s">
        <v>107</v>
      </c>
      <c r="B31" s="8" t="s">
        <v>104</v>
      </c>
      <c r="C31" s="9">
        <v>526336.241</v>
      </c>
      <c r="D31" s="10">
        <v>531670.2</v>
      </c>
      <c r="E31" s="9">
        <v>527526.673</v>
      </c>
      <c r="F31" s="9">
        <v>525470.413</v>
      </c>
      <c r="G31" s="9">
        <v>526636.872</v>
      </c>
      <c r="H31" s="9">
        <v>537649.988</v>
      </c>
      <c r="I31" s="9">
        <v>551044.367</v>
      </c>
      <c r="J31" s="9">
        <v>555138.308</v>
      </c>
      <c r="K31" s="9">
        <v>568786.682</v>
      </c>
      <c r="L31" s="9">
        <v>559204.179</v>
      </c>
      <c r="M31" s="9">
        <v>547966.537</v>
      </c>
      <c r="N31" s="9">
        <v>564886.078</v>
      </c>
      <c r="O31" s="9">
        <v>559752.776</v>
      </c>
      <c r="P31" s="9">
        <v>563707.481</v>
      </c>
      <c r="Q31" s="9">
        <v>564803.879</v>
      </c>
      <c r="R31" s="9">
        <v>560777.425</v>
      </c>
      <c r="S31" s="10">
        <v>561635.09</v>
      </c>
      <c r="T31" s="9">
        <v>546970.671</v>
      </c>
      <c r="U31" s="9">
        <v>550018.875</v>
      </c>
      <c r="V31" s="9">
        <v>523001.281</v>
      </c>
      <c r="W31" s="9">
        <v>522724.476</v>
      </c>
      <c r="X31" s="9">
        <v>509927.504</v>
      </c>
      <c r="Y31" s="9">
        <v>490540.315</v>
      </c>
      <c r="Z31" s="9">
        <v>475173.114</v>
      </c>
      <c r="AA31" s="9">
        <v>474441.061</v>
      </c>
      <c r="AB31" s="9">
        <v>481875.705</v>
      </c>
      <c r="AC31" s="10">
        <v>485031.34</v>
      </c>
      <c r="AD31" s="9">
        <v>500661.492</v>
      </c>
      <c r="AE31" s="9">
        <v>497406.266</v>
      </c>
      <c r="AF31" s="9">
        <v>497763.481</v>
      </c>
      <c r="AG31" s="9">
        <v>435863.183</v>
      </c>
      <c r="AH31" s="9">
        <v>456261.999</v>
      </c>
      <c r="AI31" s="9">
        <v>467416.386</v>
      </c>
    </row>
    <row r="32" spans="1:35" ht="15">
      <c r="A32" s="8" t="s">
        <v>107</v>
      </c>
      <c r="B32" s="8" t="s">
        <v>105</v>
      </c>
      <c r="C32" s="12">
        <v>525765.868</v>
      </c>
      <c r="D32" s="11">
        <v>533376.87</v>
      </c>
      <c r="E32" s="12">
        <v>533891.802</v>
      </c>
      <c r="F32" s="12">
        <v>526051.525</v>
      </c>
      <c r="G32" s="12">
        <v>532563.018</v>
      </c>
      <c r="H32" s="12">
        <v>542148.183</v>
      </c>
      <c r="I32" s="12">
        <v>554195.628</v>
      </c>
      <c r="J32" s="12">
        <v>558666.269</v>
      </c>
      <c r="K32" s="12">
        <v>570474.688</v>
      </c>
      <c r="L32" s="12">
        <v>562708.411</v>
      </c>
      <c r="M32" s="12">
        <v>555148.779</v>
      </c>
      <c r="N32" s="11">
        <v>564849.35</v>
      </c>
      <c r="O32" s="11">
        <v>559823.6</v>
      </c>
      <c r="P32" s="12">
        <v>564641.802</v>
      </c>
      <c r="Q32" s="12">
        <v>566655.921</v>
      </c>
      <c r="R32" s="12">
        <v>565772.029</v>
      </c>
      <c r="S32" s="12">
        <v>565398.417</v>
      </c>
      <c r="T32" s="12">
        <v>552075.363</v>
      </c>
      <c r="U32" s="12">
        <v>549051.595</v>
      </c>
      <c r="V32" s="12">
        <v>520375.699</v>
      </c>
      <c r="W32" s="12">
        <v>521136.812</v>
      </c>
      <c r="X32" s="12">
        <v>506915.371</v>
      </c>
      <c r="Y32" s="12">
        <v>490332.074</v>
      </c>
      <c r="Z32" s="12">
        <v>476272.578</v>
      </c>
      <c r="AA32" s="12">
        <v>473875.434</v>
      </c>
      <c r="AB32" s="12">
        <v>481055.785</v>
      </c>
      <c r="AC32" s="12">
        <v>484444.055</v>
      </c>
      <c r="AD32" s="12">
        <v>497111.793</v>
      </c>
      <c r="AE32" s="12">
        <v>493258.671</v>
      </c>
      <c r="AF32" s="12">
        <v>495270.753</v>
      </c>
      <c r="AG32" s="12">
        <v>435605.558</v>
      </c>
      <c r="AH32" s="12">
        <v>462236.092</v>
      </c>
      <c r="AI32" s="13" t="s">
        <v>49</v>
      </c>
    </row>
    <row r="33" spans="1:35" ht="15">
      <c r="A33" s="8" t="s">
        <v>108</v>
      </c>
      <c r="B33" s="8" t="s">
        <v>51</v>
      </c>
      <c r="C33" s="14" t="s">
        <v>49</v>
      </c>
      <c r="D33" s="14" t="s">
        <v>49</v>
      </c>
      <c r="E33" s="14" t="s">
        <v>49</v>
      </c>
      <c r="F33" s="14" t="s">
        <v>49</v>
      </c>
      <c r="G33" s="14" t="s">
        <v>49</v>
      </c>
      <c r="H33" s="14" t="s">
        <v>49</v>
      </c>
      <c r="I33" s="14" t="s">
        <v>49</v>
      </c>
      <c r="J33" s="14" t="s">
        <v>49</v>
      </c>
      <c r="K33" s="14" t="s">
        <v>49</v>
      </c>
      <c r="L33" s="14" t="s">
        <v>49</v>
      </c>
      <c r="M33" s="14" t="s">
        <v>49</v>
      </c>
      <c r="N33" s="14" t="s">
        <v>49</v>
      </c>
      <c r="O33" s="14" t="s">
        <v>49</v>
      </c>
      <c r="P33" s="14" t="s">
        <v>49</v>
      </c>
      <c r="Q33" s="14" t="s">
        <v>49</v>
      </c>
      <c r="R33" s="14" t="s">
        <v>49</v>
      </c>
      <c r="S33" s="14" t="s">
        <v>49</v>
      </c>
      <c r="T33" s="14" t="s">
        <v>49</v>
      </c>
      <c r="U33" s="14" t="s">
        <v>49</v>
      </c>
      <c r="V33" s="14" t="s">
        <v>49</v>
      </c>
      <c r="W33" s="14" t="s">
        <v>49</v>
      </c>
      <c r="X33" s="14" t="s">
        <v>49</v>
      </c>
      <c r="Y33" s="14" t="s">
        <v>49</v>
      </c>
      <c r="Z33" s="14" t="s">
        <v>49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14" t="s">
        <v>49</v>
      </c>
      <c r="AF33" s="14" t="s">
        <v>49</v>
      </c>
      <c r="AG33" s="14" t="s">
        <v>49</v>
      </c>
      <c r="AH33" s="14" t="s">
        <v>49</v>
      </c>
      <c r="AI33" s="14" t="s">
        <v>49</v>
      </c>
    </row>
    <row r="34" spans="1:35" ht="15">
      <c r="A34" s="8" t="s">
        <v>108</v>
      </c>
      <c r="B34" s="8" t="s">
        <v>53</v>
      </c>
      <c r="C34" s="12">
        <v>205762.777</v>
      </c>
      <c r="D34" s="12">
        <v>204465.101</v>
      </c>
      <c r="E34" s="12">
        <v>198926.095</v>
      </c>
      <c r="F34" s="12">
        <v>201745.587</v>
      </c>
      <c r="G34" s="12">
        <v>195193.613</v>
      </c>
      <c r="H34" s="11">
        <v>196093.44</v>
      </c>
      <c r="I34" s="12">
        <v>206548.267</v>
      </c>
      <c r="J34" s="12">
        <v>206672.072</v>
      </c>
      <c r="K34" s="12">
        <v>209434.082</v>
      </c>
      <c r="L34" s="12">
        <v>209376.383</v>
      </c>
      <c r="M34" s="12">
        <v>219735.182</v>
      </c>
      <c r="N34" s="12">
        <v>226906.698</v>
      </c>
      <c r="O34" s="12">
        <v>235167.261</v>
      </c>
      <c r="P34" s="11">
        <v>237100.31</v>
      </c>
      <c r="Q34" s="12">
        <v>250959.019</v>
      </c>
      <c r="R34" s="12">
        <v>272242.819</v>
      </c>
      <c r="S34" s="12">
        <v>279171.556</v>
      </c>
      <c r="T34" s="12">
        <v>265223.935</v>
      </c>
      <c r="U34" s="12">
        <v>278275.928</v>
      </c>
      <c r="V34" s="12">
        <v>278809.406</v>
      </c>
      <c r="W34" s="12">
        <v>290178.952</v>
      </c>
      <c r="X34" s="12">
        <v>288402.691</v>
      </c>
      <c r="Y34" s="12">
        <v>281060.481</v>
      </c>
      <c r="Z34" s="12">
        <v>289501.305</v>
      </c>
      <c r="AA34" s="12">
        <v>287237.019</v>
      </c>
      <c r="AB34" s="12">
        <v>305334.739</v>
      </c>
      <c r="AC34" s="12">
        <v>316552.477</v>
      </c>
      <c r="AD34" s="12">
        <v>317631.128</v>
      </c>
      <c r="AE34" s="12">
        <v>316514.004</v>
      </c>
      <c r="AF34" s="12">
        <v>315446.945</v>
      </c>
      <c r="AG34" s="12">
        <v>279601.013</v>
      </c>
      <c r="AH34" s="11">
        <v>295851.83</v>
      </c>
      <c r="AI34" s="12">
        <v>300584.348</v>
      </c>
    </row>
    <row r="35" spans="1:35" ht="15">
      <c r="A35" s="8" t="s">
        <v>108</v>
      </c>
      <c r="B35" s="8" t="s">
        <v>54</v>
      </c>
      <c r="C35" s="9">
        <v>172029.236</v>
      </c>
      <c r="D35" s="9">
        <v>161910.301</v>
      </c>
      <c r="E35" s="9">
        <v>162558.973</v>
      </c>
      <c r="F35" s="10">
        <v>172777.2</v>
      </c>
      <c r="G35" s="9">
        <v>173963.657</v>
      </c>
      <c r="H35" s="9">
        <v>165552.152</v>
      </c>
      <c r="I35" s="10">
        <v>172571</v>
      </c>
      <c r="J35" s="9">
        <v>176748.264</v>
      </c>
      <c r="K35" s="10">
        <v>183296.5</v>
      </c>
      <c r="L35" s="9">
        <v>178588.504</v>
      </c>
      <c r="M35" s="9">
        <v>192468.989</v>
      </c>
      <c r="N35" s="9">
        <v>194212.506</v>
      </c>
      <c r="O35" s="9">
        <v>193806.354</v>
      </c>
      <c r="P35" s="9">
        <v>201273.286</v>
      </c>
      <c r="Q35" s="9">
        <v>225604.691</v>
      </c>
      <c r="R35" s="9">
        <v>244421.352</v>
      </c>
      <c r="S35" s="9">
        <v>252417.054</v>
      </c>
      <c r="T35" s="9">
        <v>248694.231</v>
      </c>
      <c r="U35" s="9">
        <v>258356.496</v>
      </c>
      <c r="V35" s="9">
        <v>254310.113</v>
      </c>
      <c r="W35" s="9">
        <v>266345.383</v>
      </c>
      <c r="X35" s="9">
        <v>266508.892</v>
      </c>
      <c r="Y35" s="9">
        <v>286376.922</v>
      </c>
      <c r="Z35" s="9">
        <v>289309.537</v>
      </c>
      <c r="AA35" s="9">
        <v>291300.613</v>
      </c>
      <c r="AB35" s="9">
        <v>323837.173</v>
      </c>
      <c r="AC35" s="9">
        <v>334452.374</v>
      </c>
      <c r="AD35" s="9">
        <v>340594.835</v>
      </c>
      <c r="AE35" s="9">
        <v>330714.864</v>
      </c>
      <c r="AF35" s="9">
        <v>311738.766</v>
      </c>
      <c r="AG35" s="9">
        <v>277508.359</v>
      </c>
      <c r="AH35" s="9">
        <v>303558.467</v>
      </c>
      <c r="AI35" s="10">
        <v>297603.5</v>
      </c>
    </row>
    <row r="36" spans="1:35" ht="15">
      <c r="A36" s="8" t="s">
        <v>108</v>
      </c>
      <c r="B36" s="8" t="s">
        <v>103</v>
      </c>
      <c r="C36" s="12">
        <v>525765.868</v>
      </c>
      <c r="D36" s="11">
        <v>533376.87</v>
      </c>
      <c r="E36" s="12">
        <v>533879.802</v>
      </c>
      <c r="F36" s="12">
        <v>525999.525</v>
      </c>
      <c r="G36" s="12">
        <v>532432.018</v>
      </c>
      <c r="H36" s="12">
        <v>541944.183</v>
      </c>
      <c r="I36" s="12">
        <v>553891.628</v>
      </c>
      <c r="J36" s="12">
        <v>558266.269</v>
      </c>
      <c r="K36" s="12">
        <v>570110.688</v>
      </c>
      <c r="L36" s="12">
        <v>562327.411</v>
      </c>
      <c r="M36" s="12">
        <v>554604.779</v>
      </c>
      <c r="N36" s="11">
        <v>564269.35</v>
      </c>
      <c r="O36" s="11">
        <v>559099.6</v>
      </c>
      <c r="P36" s="12">
        <v>563782.802</v>
      </c>
      <c r="Q36" s="12">
        <v>565139.921</v>
      </c>
      <c r="R36" s="12">
        <v>563204.645</v>
      </c>
      <c r="S36" s="12">
        <v>561622.652</v>
      </c>
      <c r="T36" s="12">
        <v>545912.461</v>
      </c>
      <c r="U36" s="12">
        <v>539629.859</v>
      </c>
      <c r="V36" s="12">
        <v>508080.642</v>
      </c>
      <c r="W36" s="12">
        <v>507138.243</v>
      </c>
      <c r="X36" s="12">
        <v>491961.742</v>
      </c>
      <c r="Y36" s="12">
        <v>474341.661</v>
      </c>
      <c r="Z36" s="12">
        <v>461895.903</v>
      </c>
      <c r="AA36" s="12">
        <v>458606.104</v>
      </c>
      <c r="AB36" s="12">
        <v>465773.323</v>
      </c>
      <c r="AC36" s="12">
        <v>469272.857</v>
      </c>
      <c r="AD36" s="12">
        <v>480852.215</v>
      </c>
      <c r="AE36" s="12">
        <v>475168.923</v>
      </c>
      <c r="AF36" s="12">
        <v>476506.041</v>
      </c>
      <c r="AG36" s="12">
        <v>416665.487</v>
      </c>
      <c r="AH36" s="12">
        <v>442276.225</v>
      </c>
      <c r="AI36" s="13" t="s">
        <v>49</v>
      </c>
    </row>
    <row r="37" spans="1:35" ht="15">
      <c r="A37" s="8" t="s">
        <v>108</v>
      </c>
      <c r="B37" s="8" t="s">
        <v>104</v>
      </c>
      <c r="C37" s="9">
        <v>526336.241</v>
      </c>
      <c r="D37" s="10">
        <v>531670.2</v>
      </c>
      <c r="E37" s="9">
        <v>527514.673</v>
      </c>
      <c r="F37" s="9">
        <v>525418.413</v>
      </c>
      <c r="G37" s="9">
        <v>526505.872</v>
      </c>
      <c r="H37" s="9">
        <v>537445.988</v>
      </c>
      <c r="I37" s="9">
        <v>550740.367</v>
      </c>
      <c r="J37" s="9">
        <v>554738.308</v>
      </c>
      <c r="K37" s="9">
        <v>568422.682</v>
      </c>
      <c r="L37" s="9">
        <v>558823.179</v>
      </c>
      <c r="M37" s="9">
        <v>547422.537</v>
      </c>
      <c r="N37" s="9">
        <v>564306.078</v>
      </c>
      <c r="O37" s="9">
        <v>559028.776</v>
      </c>
      <c r="P37" s="9">
        <v>562848.481</v>
      </c>
      <c r="Q37" s="9">
        <v>563287.879</v>
      </c>
      <c r="R37" s="9">
        <v>558194.132</v>
      </c>
      <c r="S37" s="10">
        <v>557855.98</v>
      </c>
      <c r="T37" s="9">
        <v>540938.033</v>
      </c>
      <c r="U37" s="9">
        <v>540629.472</v>
      </c>
      <c r="V37" s="9">
        <v>510674.993</v>
      </c>
      <c r="W37" s="9">
        <v>508709.809</v>
      </c>
      <c r="X37" s="9">
        <v>494940.071</v>
      </c>
      <c r="Y37" s="9">
        <v>474523.875</v>
      </c>
      <c r="Z37" s="9">
        <v>460888.196</v>
      </c>
      <c r="AA37" s="9">
        <v>459333.408</v>
      </c>
      <c r="AB37" s="9">
        <v>466666.597</v>
      </c>
      <c r="AC37" s="9">
        <v>470027.001</v>
      </c>
      <c r="AD37" s="9">
        <v>484089.345</v>
      </c>
      <c r="AE37" s="9">
        <v>479537.102</v>
      </c>
      <c r="AF37" s="10">
        <v>478966.46</v>
      </c>
      <c r="AG37" s="9">
        <v>417228.189</v>
      </c>
      <c r="AH37" s="9">
        <v>436236.225</v>
      </c>
      <c r="AI37" s="9">
        <v>447897.037</v>
      </c>
    </row>
    <row r="38" spans="1:35" ht="15">
      <c r="A38" s="8" t="s">
        <v>108</v>
      </c>
      <c r="B38" s="8" t="s">
        <v>105</v>
      </c>
      <c r="C38" s="12">
        <v>525765.868</v>
      </c>
      <c r="D38" s="11">
        <v>533376.87</v>
      </c>
      <c r="E38" s="12">
        <v>533879.802</v>
      </c>
      <c r="F38" s="12">
        <v>525999.525</v>
      </c>
      <c r="G38" s="12">
        <v>532432.018</v>
      </c>
      <c r="H38" s="12">
        <v>541944.183</v>
      </c>
      <c r="I38" s="12">
        <v>553891.628</v>
      </c>
      <c r="J38" s="12">
        <v>558266.269</v>
      </c>
      <c r="K38" s="12">
        <v>570110.688</v>
      </c>
      <c r="L38" s="12">
        <v>562327.411</v>
      </c>
      <c r="M38" s="12">
        <v>554604.779</v>
      </c>
      <c r="N38" s="11">
        <v>564269.35</v>
      </c>
      <c r="O38" s="11">
        <v>559099.6</v>
      </c>
      <c r="P38" s="12">
        <v>563782.802</v>
      </c>
      <c r="Q38" s="12">
        <v>565139.921</v>
      </c>
      <c r="R38" s="12">
        <v>563204.645</v>
      </c>
      <c r="S38" s="12">
        <v>561622.652</v>
      </c>
      <c r="T38" s="12">
        <v>545912.461</v>
      </c>
      <c r="U38" s="12">
        <v>539629.859</v>
      </c>
      <c r="V38" s="12">
        <v>508080.642</v>
      </c>
      <c r="W38" s="12">
        <v>507138.243</v>
      </c>
      <c r="X38" s="12">
        <v>491961.742</v>
      </c>
      <c r="Y38" s="12">
        <v>474341.661</v>
      </c>
      <c r="Z38" s="12">
        <v>461895.903</v>
      </c>
      <c r="AA38" s="12">
        <v>458606.104</v>
      </c>
      <c r="AB38" s="12">
        <v>465773.323</v>
      </c>
      <c r="AC38" s="12">
        <v>469272.857</v>
      </c>
      <c r="AD38" s="12">
        <v>480852.215</v>
      </c>
      <c r="AE38" s="12">
        <v>475168.923</v>
      </c>
      <c r="AF38" s="12">
        <v>476506.041</v>
      </c>
      <c r="AG38" s="12">
        <v>416665.487</v>
      </c>
      <c r="AH38" s="12">
        <v>442276.225</v>
      </c>
      <c r="AI38" s="13" t="s">
        <v>49</v>
      </c>
    </row>
    <row r="39" ht="11.45" customHeight="1"/>
    <row r="40" ht="15">
      <c r="A40" s="4" t="s">
        <v>73</v>
      </c>
    </row>
    <row r="41" spans="1:2" ht="15">
      <c r="A41" s="4" t="s">
        <v>49</v>
      </c>
      <c r="B41" s="3" t="s">
        <v>74</v>
      </c>
    </row>
    <row r="43" ht="15">
      <c r="A43" s="2" t="s">
        <v>127</v>
      </c>
    </row>
    <row r="44" ht="15">
      <c r="A44" t="s">
        <v>99</v>
      </c>
    </row>
    <row r="47" ht="15">
      <c r="A47" s="3" t="s">
        <v>124</v>
      </c>
    </row>
    <row r="48" spans="1:2" ht="15">
      <c r="A48" s="3" t="s">
        <v>3</v>
      </c>
      <c r="B48" s="4" t="s">
        <v>125</v>
      </c>
    </row>
    <row r="49" spans="1:2" ht="15">
      <c r="A49" s="3" t="s">
        <v>5</v>
      </c>
      <c r="B49" s="3" t="s">
        <v>6</v>
      </c>
    </row>
    <row r="51" spans="1:3" ht="15">
      <c r="A51" s="4" t="s">
        <v>7</v>
      </c>
      <c r="C51" s="3" t="s">
        <v>8</v>
      </c>
    </row>
    <row r="52" spans="1:3" ht="15">
      <c r="A52" s="4" t="s">
        <v>9</v>
      </c>
      <c r="C52" s="3" t="s">
        <v>10</v>
      </c>
    </row>
    <row r="53" spans="1:3" ht="15">
      <c r="A53" s="4" t="s">
        <v>11</v>
      </c>
      <c r="C53" s="3" t="s">
        <v>12</v>
      </c>
    </row>
    <row r="55" spans="1:35" ht="15">
      <c r="A55" s="70" t="s">
        <v>13</v>
      </c>
      <c r="B55" s="70" t="s">
        <v>13</v>
      </c>
      <c r="C55" s="5" t="s">
        <v>14</v>
      </c>
      <c r="D55" s="5" t="s">
        <v>15</v>
      </c>
      <c r="E55" s="5" t="s">
        <v>16</v>
      </c>
      <c r="F55" s="5" t="s">
        <v>17</v>
      </c>
      <c r="G55" s="5" t="s">
        <v>18</v>
      </c>
      <c r="H55" s="5" t="s">
        <v>19</v>
      </c>
      <c r="I55" s="5" t="s">
        <v>20</v>
      </c>
      <c r="J55" s="5" t="s">
        <v>21</v>
      </c>
      <c r="K55" s="5" t="s">
        <v>22</v>
      </c>
      <c r="L55" s="5" t="s">
        <v>23</v>
      </c>
      <c r="M55" s="5" t="s">
        <v>24</v>
      </c>
      <c r="N55" s="5" t="s">
        <v>25</v>
      </c>
      <c r="O55" s="5" t="s">
        <v>26</v>
      </c>
      <c r="P55" s="5" t="s">
        <v>27</v>
      </c>
      <c r="Q55" s="5" t="s">
        <v>28</v>
      </c>
      <c r="R55" s="5" t="s">
        <v>29</v>
      </c>
      <c r="S55" s="5" t="s">
        <v>30</v>
      </c>
      <c r="T55" s="5" t="s">
        <v>31</v>
      </c>
      <c r="U55" s="5" t="s">
        <v>32</v>
      </c>
      <c r="V55" s="5" t="s">
        <v>33</v>
      </c>
      <c r="W55" s="5" t="s">
        <v>34</v>
      </c>
      <c r="X55" s="5" t="s">
        <v>35</v>
      </c>
      <c r="Y55" s="5" t="s">
        <v>36</v>
      </c>
      <c r="Z55" s="5" t="s">
        <v>37</v>
      </c>
      <c r="AA55" s="5" t="s">
        <v>38</v>
      </c>
      <c r="AB55" s="5" t="s">
        <v>39</v>
      </c>
      <c r="AC55" s="5" t="s">
        <v>40</v>
      </c>
      <c r="AD55" s="5" t="s">
        <v>41</v>
      </c>
      <c r="AE55" s="5" t="s">
        <v>42</v>
      </c>
      <c r="AF55" s="5" t="s">
        <v>43</v>
      </c>
      <c r="AG55" s="5" t="s">
        <v>44</v>
      </c>
      <c r="AH55" s="5" t="s">
        <v>45</v>
      </c>
      <c r="AI55" s="5" t="s">
        <v>46</v>
      </c>
    </row>
    <row r="56" spans="1:35" ht="15">
      <c r="A56" s="6" t="s">
        <v>47</v>
      </c>
      <c r="B56" s="6" t="s">
        <v>48</v>
      </c>
      <c r="C56" s="7" t="s">
        <v>49</v>
      </c>
      <c r="D56" s="7" t="s">
        <v>49</v>
      </c>
      <c r="E56" s="7" t="s">
        <v>49</v>
      </c>
      <c r="F56" s="7" t="s">
        <v>49</v>
      </c>
      <c r="G56" s="7" t="s">
        <v>49</v>
      </c>
      <c r="H56" s="7" t="s">
        <v>49</v>
      </c>
      <c r="I56" s="7" t="s">
        <v>49</v>
      </c>
      <c r="J56" s="7" t="s">
        <v>49</v>
      </c>
      <c r="K56" s="7" t="s">
        <v>49</v>
      </c>
      <c r="L56" s="7" t="s">
        <v>49</v>
      </c>
      <c r="M56" s="7" t="s">
        <v>49</v>
      </c>
      <c r="N56" s="7" t="s">
        <v>49</v>
      </c>
      <c r="O56" s="7" t="s">
        <v>49</v>
      </c>
      <c r="P56" s="7" t="s">
        <v>49</v>
      </c>
      <c r="Q56" s="7" t="s">
        <v>49</v>
      </c>
      <c r="R56" s="7" t="s">
        <v>49</v>
      </c>
      <c r="S56" s="7" t="s">
        <v>49</v>
      </c>
      <c r="T56" s="7" t="s">
        <v>49</v>
      </c>
      <c r="U56" s="7" t="s">
        <v>49</v>
      </c>
      <c r="V56" s="7" t="s">
        <v>49</v>
      </c>
      <c r="W56" s="7" t="s">
        <v>49</v>
      </c>
      <c r="X56" s="7" t="s">
        <v>49</v>
      </c>
      <c r="Y56" s="7" t="s">
        <v>49</v>
      </c>
      <c r="Z56" s="7" t="s">
        <v>49</v>
      </c>
      <c r="AA56" s="7" t="s">
        <v>49</v>
      </c>
      <c r="AB56" s="7" t="s">
        <v>49</v>
      </c>
      <c r="AC56" s="7" t="s">
        <v>49</v>
      </c>
      <c r="AD56" s="7" t="s">
        <v>49</v>
      </c>
      <c r="AE56" s="7" t="s">
        <v>49</v>
      </c>
      <c r="AF56" s="7" t="s">
        <v>49</v>
      </c>
      <c r="AG56" s="7" t="s">
        <v>49</v>
      </c>
      <c r="AH56" s="7" t="s">
        <v>49</v>
      </c>
      <c r="AI56" s="7" t="s">
        <v>49</v>
      </c>
    </row>
    <row r="57" spans="1:35" ht="15">
      <c r="A57" s="8" t="s">
        <v>112</v>
      </c>
      <c r="B57" s="8" t="s">
        <v>51</v>
      </c>
      <c r="C57" s="10">
        <v>40179</v>
      </c>
      <c r="D57" s="10">
        <v>38934.9</v>
      </c>
      <c r="E57" s="10">
        <v>38690.6</v>
      </c>
      <c r="F57" s="10">
        <v>38565.6</v>
      </c>
      <c r="G57" s="10">
        <v>40102.7</v>
      </c>
      <c r="H57" s="10">
        <v>39315.9</v>
      </c>
      <c r="I57" s="10">
        <v>38995.8</v>
      </c>
      <c r="J57" s="10">
        <v>39962.2</v>
      </c>
      <c r="K57" s="10">
        <v>39298.9</v>
      </c>
      <c r="L57" s="10">
        <v>40561.3</v>
      </c>
      <c r="M57" s="10">
        <v>43871</v>
      </c>
      <c r="N57" s="10">
        <v>41905</v>
      </c>
      <c r="O57" s="10">
        <v>46800</v>
      </c>
      <c r="P57" s="10">
        <v>46864</v>
      </c>
      <c r="Q57" s="10">
        <v>46345</v>
      </c>
      <c r="R57" s="9">
        <v>45545.786</v>
      </c>
      <c r="S57" s="10">
        <v>42693.14</v>
      </c>
      <c r="T57" s="10">
        <v>40614.23</v>
      </c>
      <c r="U57" s="9">
        <v>38034.386</v>
      </c>
      <c r="V57" s="9">
        <v>34703.223</v>
      </c>
      <c r="W57" s="9">
        <v>33185.002</v>
      </c>
      <c r="X57" s="9">
        <v>31460.979</v>
      </c>
      <c r="Y57" s="9">
        <v>30224.903</v>
      </c>
      <c r="Z57" s="9">
        <v>29391.375</v>
      </c>
      <c r="AA57" s="9">
        <v>29006.891</v>
      </c>
      <c r="AB57" s="9">
        <v>28201.064</v>
      </c>
      <c r="AC57" s="9">
        <v>25211.271</v>
      </c>
      <c r="AD57" s="9">
        <v>25074.071</v>
      </c>
      <c r="AE57" s="9">
        <v>24573.251</v>
      </c>
      <c r="AF57" s="9">
        <v>22755.758</v>
      </c>
      <c r="AG57" s="9">
        <v>21443.774</v>
      </c>
      <c r="AH57" s="9">
        <v>20162.379</v>
      </c>
      <c r="AI57" s="9">
        <v>19024.355</v>
      </c>
    </row>
    <row r="58" spans="1:35" ht="15">
      <c r="A58" s="8" t="s">
        <v>112</v>
      </c>
      <c r="B58" s="8" t="s">
        <v>52</v>
      </c>
      <c r="C58" s="11">
        <v>400</v>
      </c>
      <c r="D58" s="11">
        <v>368</v>
      </c>
      <c r="E58" s="11">
        <v>476</v>
      </c>
      <c r="F58" s="11">
        <v>493</v>
      </c>
      <c r="G58" s="11">
        <v>612</v>
      </c>
      <c r="H58" s="11">
        <v>735</v>
      </c>
      <c r="I58" s="11">
        <v>930</v>
      </c>
      <c r="J58" s="11">
        <v>1012</v>
      </c>
      <c r="K58" s="11">
        <v>858</v>
      </c>
      <c r="L58" s="11">
        <v>802</v>
      </c>
      <c r="M58" s="11">
        <v>1188</v>
      </c>
      <c r="N58" s="11">
        <v>1393</v>
      </c>
      <c r="O58" s="11">
        <v>1672</v>
      </c>
      <c r="P58" s="11">
        <v>1795</v>
      </c>
      <c r="Q58" s="11">
        <v>2445</v>
      </c>
      <c r="R58" s="12">
        <v>3643.158</v>
      </c>
      <c r="S58" s="12">
        <v>4733.036</v>
      </c>
      <c r="T58" s="12">
        <v>7208.195</v>
      </c>
      <c r="U58" s="12">
        <v>10964.454</v>
      </c>
      <c r="V58" s="12">
        <v>13676.464</v>
      </c>
      <c r="W58" s="12">
        <v>15247.291</v>
      </c>
      <c r="X58" s="12">
        <v>15989.729</v>
      </c>
      <c r="Y58" s="12">
        <v>17473.748</v>
      </c>
      <c r="Z58" s="12">
        <v>16053.155</v>
      </c>
      <c r="AA58" s="11">
        <v>16865.2</v>
      </c>
      <c r="AB58" s="12">
        <v>17254.895</v>
      </c>
      <c r="AC58" s="12">
        <v>16955.529</v>
      </c>
      <c r="AD58" s="12">
        <v>18654.328</v>
      </c>
      <c r="AE58" s="12">
        <v>20645.707</v>
      </c>
      <c r="AF58" s="12">
        <v>21192.861</v>
      </c>
      <c r="AG58" s="12">
        <v>21544.443</v>
      </c>
      <c r="AH58" s="12">
        <v>22268.766</v>
      </c>
      <c r="AI58" s="12">
        <v>22455.345</v>
      </c>
    </row>
    <row r="59" spans="1:35" ht="15">
      <c r="A59" s="8" t="s">
        <v>112</v>
      </c>
      <c r="B59" s="8" t="s">
        <v>113</v>
      </c>
      <c r="C59" s="14" t="s">
        <v>49</v>
      </c>
      <c r="D59" s="14" t="s">
        <v>49</v>
      </c>
      <c r="E59" s="14" t="s">
        <v>49</v>
      </c>
      <c r="F59" s="14" t="s">
        <v>49</v>
      </c>
      <c r="G59" s="14" t="s">
        <v>49</v>
      </c>
      <c r="H59" s="14" t="s">
        <v>49</v>
      </c>
      <c r="I59" s="14" t="s">
        <v>49</v>
      </c>
      <c r="J59" s="14" t="s">
        <v>49</v>
      </c>
      <c r="K59" s="14" t="s">
        <v>49</v>
      </c>
      <c r="L59" s="14" t="s">
        <v>49</v>
      </c>
      <c r="M59" s="14" t="s">
        <v>49</v>
      </c>
      <c r="N59" s="14" t="s">
        <v>49</v>
      </c>
      <c r="O59" s="14" t="s">
        <v>49</v>
      </c>
      <c r="P59" s="14" t="s">
        <v>49</v>
      </c>
      <c r="Q59" s="14" t="s">
        <v>49</v>
      </c>
      <c r="R59" s="14" t="s">
        <v>49</v>
      </c>
      <c r="S59" s="14" t="s">
        <v>49</v>
      </c>
      <c r="T59" s="14" t="s">
        <v>49</v>
      </c>
      <c r="U59" s="14" t="s">
        <v>49</v>
      </c>
      <c r="V59" s="14" t="s">
        <v>49</v>
      </c>
      <c r="W59" s="14" t="s">
        <v>49</v>
      </c>
      <c r="X59" s="14" t="s">
        <v>49</v>
      </c>
      <c r="Y59" s="14" t="s">
        <v>49</v>
      </c>
      <c r="Z59" s="14" t="s">
        <v>49</v>
      </c>
      <c r="AA59" s="14" t="s">
        <v>49</v>
      </c>
      <c r="AB59" s="14" t="s">
        <v>49</v>
      </c>
      <c r="AC59" s="14" t="s">
        <v>49</v>
      </c>
      <c r="AD59" s="14" t="s">
        <v>49</v>
      </c>
      <c r="AE59" s="14" t="s">
        <v>49</v>
      </c>
      <c r="AF59" s="14" t="s">
        <v>49</v>
      </c>
      <c r="AG59" s="14" t="s">
        <v>49</v>
      </c>
      <c r="AH59" s="14" t="s">
        <v>49</v>
      </c>
      <c r="AI59" s="14" t="s">
        <v>49</v>
      </c>
    </row>
    <row r="60" spans="1:35" ht="15">
      <c r="A60" s="8" t="s">
        <v>112</v>
      </c>
      <c r="B60" s="8" t="s">
        <v>53</v>
      </c>
      <c r="C60" s="12">
        <v>528313.636</v>
      </c>
      <c r="D60" s="12">
        <v>513347.118</v>
      </c>
      <c r="E60" s="12">
        <v>525303.118</v>
      </c>
      <c r="F60" s="12">
        <v>526831.855</v>
      </c>
      <c r="G60" s="12">
        <v>541316.291</v>
      </c>
      <c r="H60" s="12">
        <v>539901.455</v>
      </c>
      <c r="I60" s="12">
        <v>555327.391</v>
      </c>
      <c r="J60" s="12">
        <v>566983.927</v>
      </c>
      <c r="K60" s="12">
        <v>592551.964</v>
      </c>
      <c r="L60" s="12">
        <v>561225.427</v>
      </c>
      <c r="M60" s="12">
        <v>572996.182</v>
      </c>
      <c r="N60" s="12">
        <v>575445.545</v>
      </c>
      <c r="O60" s="12">
        <v>561745.091</v>
      </c>
      <c r="P60" s="12">
        <v>578904.909</v>
      </c>
      <c r="Q60" s="12">
        <v>592281.455</v>
      </c>
      <c r="R60" s="11">
        <v>595063.83</v>
      </c>
      <c r="S60" s="12">
        <v>594797.807</v>
      </c>
      <c r="T60" s="12">
        <v>587067.396</v>
      </c>
      <c r="U60" s="12">
        <v>588085.053</v>
      </c>
      <c r="V60" s="12">
        <v>543009.818</v>
      </c>
      <c r="W60" s="12">
        <v>539615.087</v>
      </c>
      <c r="X60" s="12">
        <v>521539.655</v>
      </c>
      <c r="Y60" s="12">
        <v>529251.143</v>
      </c>
      <c r="Z60" s="12">
        <v>511139.054</v>
      </c>
      <c r="AA60" s="11">
        <v>508958.96</v>
      </c>
      <c r="AB60" s="12">
        <v>542504.443</v>
      </c>
      <c r="AC60" s="12">
        <v>536227.622</v>
      </c>
      <c r="AD60" s="12">
        <v>549808.303</v>
      </c>
      <c r="AE60" s="12">
        <v>539195.301</v>
      </c>
      <c r="AF60" s="12">
        <v>530347.323</v>
      </c>
      <c r="AG60" s="12">
        <v>464370.896</v>
      </c>
      <c r="AH60" s="12">
        <v>473691.925</v>
      </c>
      <c r="AI60" s="12">
        <v>506758.819</v>
      </c>
    </row>
    <row r="61" spans="1:35" ht="15">
      <c r="A61" s="8" t="s">
        <v>112</v>
      </c>
      <c r="B61" s="8" t="s">
        <v>54</v>
      </c>
      <c r="C61" s="9">
        <v>17890.182</v>
      </c>
      <c r="D61" s="10">
        <v>10829.6</v>
      </c>
      <c r="E61" s="10">
        <v>13412.3</v>
      </c>
      <c r="F61" s="10">
        <v>13867.6</v>
      </c>
      <c r="G61" s="10">
        <v>15525.4</v>
      </c>
      <c r="H61" s="10">
        <v>12956.3</v>
      </c>
      <c r="I61" s="10">
        <v>14177</v>
      </c>
      <c r="J61" s="10">
        <v>17447.2</v>
      </c>
      <c r="K61" s="10">
        <v>15677.9</v>
      </c>
      <c r="L61" s="10">
        <v>19349.2</v>
      </c>
      <c r="M61" s="10">
        <v>24424</v>
      </c>
      <c r="N61" s="10">
        <v>18276</v>
      </c>
      <c r="O61" s="10">
        <v>21159</v>
      </c>
      <c r="P61" s="10">
        <v>22171</v>
      </c>
      <c r="Q61" s="10">
        <v>24094</v>
      </c>
      <c r="R61" s="9">
        <v>23259.838</v>
      </c>
      <c r="S61" s="9">
        <v>20963.212</v>
      </c>
      <c r="T61" s="9">
        <v>20523.058</v>
      </c>
      <c r="U61" s="9">
        <v>18881.559</v>
      </c>
      <c r="V61" s="9">
        <v>18335.885</v>
      </c>
      <c r="W61" s="9">
        <v>18332.562</v>
      </c>
      <c r="X61" s="9">
        <v>16164.508</v>
      </c>
      <c r="Y61" s="10">
        <v>17806.16</v>
      </c>
      <c r="Z61" s="9">
        <v>17632.243</v>
      </c>
      <c r="AA61" s="10">
        <v>17227</v>
      </c>
      <c r="AB61" s="9">
        <v>16214.499</v>
      </c>
      <c r="AC61" s="10">
        <v>15863.59</v>
      </c>
      <c r="AD61" s="9">
        <v>16570.888</v>
      </c>
      <c r="AE61" s="9">
        <v>14803.089</v>
      </c>
      <c r="AF61" s="9">
        <v>13461.054</v>
      </c>
      <c r="AG61" s="9">
        <v>13196.881</v>
      </c>
      <c r="AH61" s="10">
        <v>13996.45</v>
      </c>
      <c r="AI61" s="9">
        <v>12317.552</v>
      </c>
    </row>
    <row r="62" spans="1:35" ht="15">
      <c r="A62" s="8" t="s">
        <v>112</v>
      </c>
      <c r="B62" s="8" t="s">
        <v>55</v>
      </c>
      <c r="C62" s="11">
        <v>-1630</v>
      </c>
      <c r="D62" s="11">
        <v>3042.3</v>
      </c>
      <c r="E62" s="11">
        <v>-6208.1</v>
      </c>
      <c r="F62" s="11">
        <v>853.4</v>
      </c>
      <c r="G62" s="11">
        <v>-669.2</v>
      </c>
      <c r="H62" s="11">
        <v>426.5</v>
      </c>
      <c r="I62" s="11">
        <v>-216.1</v>
      </c>
      <c r="J62" s="11">
        <v>683.8</v>
      </c>
      <c r="K62" s="11">
        <v>-3633.4</v>
      </c>
      <c r="L62" s="11">
        <v>1350</v>
      </c>
      <c r="M62" s="11">
        <v>1105</v>
      </c>
      <c r="N62" s="11">
        <v>-1819</v>
      </c>
      <c r="O62" s="11">
        <v>348</v>
      </c>
      <c r="P62" s="11">
        <v>-2574</v>
      </c>
      <c r="Q62" s="11">
        <v>-3037</v>
      </c>
      <c r="R62" s="12">
        <v>337.512</v>
      </c>
      <c r="S62" s="12">
        <v>-1799.853</v>
      </c>
      <c r="T62" s="12">
        <v>-521.226</v>
      </c>
      <c r="U62" s="12">
        <v>-2898.324</v>
      </c>
      <c r="V62" s="11">
        <v>1067.86</v>
      </c>
      <c r="W62" s="12">
        <v>-106.043</v>
      </c>
      <c r="X62" s="12">
        <v>3367.807</v>
      </c>
      <c r="Y62" s="12">
        <v>-998.255</v>
      </c>
      <c r="Z62" s="12">
        <v>-2185.563</v>
      </c>
      <c r="AA62" s="12">
        <v>1073.662</v>
      </c>
      <c r="AB62" s="12">
        <v>-4285.319</v>
      </c>
      <c r="AC62" s="12">
        <v>3046.026</v>
      </c>
      <c r="AD62" s="12">
        <v>1683.191</v>
      </c>
      <c r="AE62" s="12">
        <v>912.766</v>
      </c>
      <c r="AF62" s="12">
        <v>-2918.078</v>
      </c>
      <c r="AG62" s="12">
        <v>-957.499</v>
      </c>
      <c r="AH62" s="12">
        <v>5709.601</v>
      </c>
      <c r="AI62" s="12">
        <v>-5826.321</v>
      </c>
    </row>
    <row r="63" spans="1:35" ht="15">
      <c r="A63" s="8" t="s">
        <v>112</v>
      </c>
      <c r="B63" s="8" t="s">
        <v>56</v>
      </c>
      <c r="C63" s="14" t="s">
        <v>49</v>
      </c>
      <c r="D63" s="14" t="s">
        <v>49</v>
      </c>
      <c r="E63" s="14" t="s">
        <v>49</v>
      </c>
      <c r="F63" s="14" t="s">
        <v>49</v>
      </c>
      <c r="G63" s="14" t="s">
        <v>49</v>
      </c>
      <c r="H63" s="14" t="s">
        <v>49</v>
      </c>
      <c r="I63" s="14" t="s">
        <v>49</v>
      </c>
      <c r="J63" s="14" t="s">
        <v>49</v>
      </c>
      <c r="K63" s="14" t="s">
        <v>49</v>
      </c>
      <c r="L63" s="14" t="s">
        <v>49</v>
      </c>
      <c r="M63" s="14" t="s">
        <v>49</v>
      </c>
      <c r="N63" s="14" t="s">
        <v>49</v>
      </c>
      <c r="O63" s="14" t="s">
        <v>49</v>
      </c>
      <c r="P63" s="14" t="s">
        <v>49</v>
      </c>
      <c r="Q63" s="14" t="s">
        <v>49</v>
      </c>
      <c r="R63" s="14" t="s">
        <v>49</v>
      </c>
      <c r="S63" s="14" t="s">
        <v>49</v>
      </c>
      <c r="T63" s="14" t="s">
        <v>49</v>
      </c>
      <c r="U63" s="14" t="s">
        <v>49</v>
      </c>
      <c r="V63" s="14" t="s">
        <v>49</v>
      </c>
      <c r="W63" s="14" t="s">
        <v>49</v>
      </c>
      <c r="X63" s="14" t="s">
        <v>49</v>
      </c>
      <c r="Y63" s="14" t="s">
        <v>49</v>
      </c>
      <c r="Z63" s="14" t="s">
        <v>49</v>
      </c>
      <c r="AA63" s="14" t="s">
        <v>49</v>
      </c>
      <c r="AB63" s="14" t="s">
        <v>49</v>
      </c>
      <c r="AC63" s="14" t="s">
        <v>49</v>
      </c>
      <c r="AD63" s="14" t="s">
        <v>49</v>
      </c>
      <c r="AE63" s="14" t="s">
        <v>49</v>
      </c>
      <c r="AF63" s="14" t="s">
        <v>49</v>
      </c>
      <c r="AG63" s="14" t="s">
        <v>49</v>
      </c>
      <c r="AH63" s="14" t="s">
        <v>49</v>
      </c>
      <c r="AI63" s="14" t="s">
        <v>49</v>
      </c>
    </row>
    <row r="64" spans="1:35" ht="15">
      <c r="A64" s="8" t="s">
        <v>112</v>
      </c>
      <c r="B64" s="8" t="s">
        <v>103</v>
      </c>
      <c r="C64" s="12">
        <v>3501.455</v>
      </c>
      <c r="D64" s="12">
        <v>3287.091</v>
      </c>
      <c r="E64" s="12">
        <v>3303.818</v>
      </c>
      <c r="F64" s="12">
        <v>4218.455</v>
      </c>
      <c r="G64" s="12">
        <v>4292.091</v>
      </c>
      <c r="H64" s="12">
        <v>3713.455</v>
      </c>
      <c r="I64" s="12">
        <v>3443.091</v>
      </c>
      <c r="J64" s="12">
        <v>3948.727</v>
      </c>
      <c r="K64" s="12">
        <v>4052.364</v>
      </c>
      <c r="L64" s="12">
        <v>4202.455</v>
      </c>
      <c r="M64" s="12">
        <v>4587.182</v>
      </c>
      <c r="N64" s="12">
        <v>4500.545</v>
      </c>
      <c r="O64" s="12">
        <v>5429.364</v>
      </c>
      <c r="P64" s="12">
        <v>4817.182</v>
      </c>
      <c r="Q64" s="12">
        <v>4798.727</v>
      </c>
      <c r="R64" s="12">
        <v>4984.273</v>
      </c>
      <c r="S64" s="11">
        <v>5263</v>
      </c>
      <c r="T64" s="12">
        <v>4390.637</v>
      </c>
      <c r="U64" s="12">
        <v>4215.727</v>
      </c>
      <c r="V64" s="12">
        <v>4056.182</v>
      </c>
      <c r="W64" s="12">
        <v>3953.909</v>
      </c>
      <c r="X64" s="12">
        <v>3920.182</v>
      </c>
      <c r="Y64" s="12">
        <v>3582.454</v>
      </c>
      <c r="Z64" s="12">
        <v>3695.546</v>
      </c>
      <c r="AA64" s="12">
        <v>3587.909</v>
      </c>
      <c r="AB64" s="11">
        <v>3278</v>
      </c>
      <c r="AC64" s="11">
        <v>3451</v>
      </c>
      <c r="AD64" s="12">
        <v>3034.807</v>
      </c>
      <c r="AE64" s="12">
        <v>2585.133</v>
      </c>
      <c r="AF64" s="12">
        <v>2167.876</v>
      </c>
      <c r="AG64" s="12">
        <v>2358.928</v>
      </c>
      <c r="AH64" s="12">
        <v>2234.675</v>
      </c>
      <c r="AI64" s="13" t="s">
        <v>49</v>
      </c>
    </row>
    <row r="65" spans="1:35" ht="15">
      <c r="A65" s="8" t="s">
        <v>112</v>
      </c>
      <c r="B65" s="8" t="s">
        <v>104</v>
      </c>
      <c r="C65" s="9">
        <v>3501.455</v>
      </c>
      <c r="D65" s="9">
        <v>3287.091</v>
      </c>
      <c r="E65" s="9">
        <v>3303.818</v>
      </c>
      <c r="F65" s="9">
        <v>4218.455</v>
      </c>
      <c r="G65" s="9">
        <v>4292.091</v>
      </c>
      <c r="H65" s="9">
        <v>3713.455</v>
      </c>
      <c r="I65" s="9">
        <v>3444.091</v>
      </c>
      <c r="J65" s="9">
        <v>3949.727</v>
      </c>
      <c r="K65" s="9">
        <v>4051.364</v>
      </c>
      <c r="L65" s="9">
        <v>4202.455</v>
      </c>
      <c r="M65" s="9">
        <v>4587.182</v>
      </c>
      <c r="N65" s="9">
        <v>4500.545</v>
      </c>
      <c r="O65" s="9">
        <v>5430.364</v>
      </c>
      <c r="P65" s="9">
        <v>4816.182</v>
      </c>
      <c r="Q65" s="9">
        <v>4798.727</v>
      </c>
      <c r="R65" s="9">
        <v>4984.273</v>
      </c>
      <c r="S65" s="10">
        <v>5263</v>
      </c>
      <c r="T65" s="9">
        <v>4390.636</v>
      </c>
      <c r="U65" s="9">
        <v>4216.727</v>
      </c>
      <c r="V65" s="9">
        <v>4056.182</v>
      </c>
      <c r="W65" s="9">
        <v>3953.909</v>
      </c>
      <c r="X65" s="9">
        <v>3922.182</v>
      </c>
      <c r="Y65" s="9">
        <v>3583.455</v>
      </c>
      <c r="Z65" s="9">
        <v>3694.545</v>
      </c>
      <c r="AA65" s="9">
        <v>3587.909</v>
      </c>
      <c r="AB65" s="10">
        <v>3277.99</v>
      </c>
      <c r="AC65" s="10">
        <v>3451.42</v>
      </c>
      <c r="AD65" s="9">
        <v>3034.811</v>
      </c>
      <c r="AE65" s="9">
        <v>2585.134</v>
      </c>
      <c r="AF65" s="9">
        <v>2167.875</v>
      </c>
      <c r="AG65" s="9">
        <v>2358.928</v>
      </c>
      <c r="AH65" s="9">
        <v>2234.675</v>
      </c>
      <c r="AI65" s="9">
        <v>2430.298</v>
      </c>
    </row>
    <row r="66" spans="1:35" ht="15">
      <c r="A66" s="8" t="s">
        <v>112</v>
      </c>
      <c r="B66" s="8" t="s">
        <v>114</v>
      </c>
      <c r="C66" s="13" t="s">
        <v>49</v>
      </c>
      <c r="D66" s="13" t="s">
        <v>49</v>
      </c>
      <c r="E66" s="13" t="s">
        <v>49</v>
      </c>
      <c r="F66" s="13" t="s">
        <v>49</v>
      </c>
      <c r="G66" s="13" t="s">
        <v>49</v>
      </c>
      <c r="H66" s="13" t="s">
        <v>49</v>
      </c>
      <c r="I66" s="13" t="s">
        <v>49</v>
      </c>
      <c r="J66" s="13" t="s">
        <v>49</v>
      </c>
      <c r="K66" s="13" t="s">
        <v>49</v>
      </c>
      <c r="L66" s="13" t="s">
        <v>49</v>
      </c>
      <c r="M66" s="13" t="s">
        <v>49</v>
      </c>
      <c r="N66" s="13" t="s">
        <v>49</v>
      </c>
      <c r="O66" s="13" t="s">
        <v>49</v>
      </c>
      <c r="P66" s="13" t="s">
        <v>49</v>
      </c>
      <c r="Q66" s="13" t="s">
        <v>49</v>
      </c>
      <c r="R66" s="13" t="s">
        <v>49</v>
      </c>
      <c r="S66" s="13" t="s">
        <v>49</v>
      </c>
      <c r="T66" s="13" t="s">
        <v>49</v>
      </c>
      <c r="U66" s="13" t="s">
        <v>49</v>
      </c>
      <c r="V66" s="13" t="s">
        <v>49</v>
      </c>
      <c r="W66" s="13" t="s">
        <v>49</v>
      </c>
      <c r="X66" s="13" t="s">
        <v>49</v>
      </c>
      <c r="Y66" s="13" t="s">
        <v>49</v>
      </c>
      <c r="Z66" s="13" t="s">
        <v>49</v>
      </c>
      <c r="AA66" s="13" t="s">
        <v>49</v>
      </c>
      <c r="AB66" s="13" t="s">
        <v>49</v>
      </c>
      <c r="AC66" s="13" t="s">
        <v>49</v>
      </c>
      <c r="AD66" s="13" t="s">
        <v>49</v>
      </c>
      <c r="AE66" s="13" t="s">
        <v>49</v>
      </c>
      <c r="AF66" s="13" t="s">
        <v>49</v>
      </c>
      <c r="AG66" s="13" t="s">
        <v>49</v>
      </c>
      <c r="AH66" s="13" t="s">
        <v>49</v>
      </c>
      <c r="AI66" s="13" t="s">
        <v>49</v>
      </c>
    </row>
    <row r="67" spans="1:35" ht="15">
      <c r="A67" s="8" t="s">
        <v>112</v>
      </c>
      <c r="B67" s="8" t="s">
        <v>115</v>
      </c>
      <c r="C67" s="9">
        <v>570924.999</v>
      </c>
      <c r="D67" s="9">
        <v>562983.627</v>
      </c>
      <c r="E67" s="10">
        <v>565476</v>
      </c>
      <c r="F67" s="10">
        <v>575482.8</v>
      </c>
      <c r="G67" s="10">
        <v>587454.3</v>
      </c>
      <c r="H67" s="10">
        <v>588730.1</v>
      </c>
      <c r="I67" s="10">
        <v>603257.7</v>
      </c>
      <c r="J67" s="10">
        <v>613268</v>
      </c>
      <c r="K67" s="10">
        <v>637397.2</v>
      </c>
      <c r="L67" s="9">
        <v>607465.072</v>
      </c>
      <c r="M67" s="10">
        <v>618616</v>
      </c>
      <c r="N67" s="10">
        <v>620634</v>
      </c>
      <c r="O67" s="9">
        <v>615367.727</v>
      </c>
      <c r="P67" s="9">
        <v>624160.727</v>
      </c>
      <c r="Q67" s="9">
        <v>633921.728</v>
      </c>
      <c r="R67" s="9">
        <v>638975.796</v>
      </c>
      <c r="S67" s="9">
        <v>639519.763</v>
      </c>
      <c r="T67" s="9">
        <v>634186.027</v>
      </c>
      <c r="U67" s="9">
        <v>630849.012</v>
      </c>
      <c r="V67" s="9">
        <v>588035.911</v>
      </c>
      <c r="W67" s="9">
        <v>583073.355</v>
      </c>
      <c r="X67" s="9">
        <v>569874.641</v>
      </c>
      <c r="Y67" s="9">
        <v>568493.383</v>
      </c>
      <c r="Z67" s="9">
        <v>546478.625</v>
      </c>
      <c r="AA67" s="9">
        <v>549130.474</v>
      </c>
      <c r="AB67" s="9">
        <v>575737.574</v>
      </c>
      <c r="AC67" s="9">
        <v>575567.735</v>
      </c>
      <c r="AD67" s="10">
        <v>588037.09</v>
      </c>
      <c r="AE67" s="9">
        <v>579677.736</v>
      </c>
      <c r="AF67" s="9">
        <v>570156.478</v>
      </c>
      <c r="AG67" s="9">
        <v>502106.293</v>
      </c>
      <c r="AH67" s="9">
        <v>519821.909</v>
      </c>
      <c r="AI67" s="9">
        <v>540791.649</v>
      </c>
    </row>
    <row r="68" spans="1:35" ht="15">
      <c r="A68" s="8" t="s">
        <v>112</v>
      </c>
      <c r="B68" s="8" t="s">
        <v>126</v>
      </c>
      <c r="C68" s="13" t="s">
        <v>49</v>
      </c>
      <c r="D68" s="13" t="s">
        <v>49</v>
      </c>
      <c r="E68" s="13" t="s">
        <v>49</v>
      </c>
      <c r="F68" s="13" t="s">
        <v>49</v>
      </c>
      <c r="G68" s="13" t="s">
        <v>49</v>
      </c>
      <c r="H68" s="13" t="s">
        <v>49</v>
      </c>
      <c r="I68" s="13" t="s">
        <v>49</v>
      </c>
      <c r="J68" s="13" t="s">
        <v>49</v>
      </c>
      <c r="K68" s="13" t="s">
        <v>49</v>
      </c>
      <c r="L68" s="13" t="s">
        <v>49</v>
      </c>
      <c r="M68" s="13" t="s">
        <v>49</v>
      </c>
      <c r="N68" s="13" t="s">
        <v>49</v>
      </c>
      <c r="O68" s="13" t="s">
        <v>49</v>
      </c>
      <c r="P68" s="13" t="s">
        <v>49</v>
      </c>
      <c r="Q68" s="13" t="s">
        <v>49</v>
      </c>
      <c r="R68" s="13" t="s">
        <v>49</v>
      </c>
      <c r="S68" s="13" t="s">
        <v>49</v>
      </c>
      <c r="T68" s="13" t="s">
        <v>49</v>
      </c>
      <c r="U68" s="13" t="s">
        <v>49</v>
      </c>
      <c r="V68" s="13" t="s">
        <v>49</v>
      </c>
      <c r="W68" s="13" t="s">
        <v>49</v>
      </c>
      <c r="X68" s="13" t="s">
        <v>49</v>
      </c>
      <c r="Y68" s="13" t="s">
        <v>49</v>
      </c>
      <c r="Z68" s="13" t="s">
        <v>49</v>
      </c>
      <c r="AA68" s="13" t="s">
        <v>49</v>
      </c>
      <c r="AB68" s="13" t="s">
        <v>49</v>
      </c>
      <c r="AC68" s="13" t="s">
        <v>49</v>
      </c>
      <c r="AD68" s="13" t="s">
        <v>49</v>
      </c>
      <c r="AE68" s="13" t="s">
        <v>49</v>
      </c>
      <c r="AF68" s="13" t="s">
        <v>49</v>
      </c>
      <c r="AG68" s="13" t="s">
        <v>49</v>
      </c>
      <c r="AH68" s="13" t="s">
        <v>49</v>
      </c>
      <c r="AI68" s="13" t="s">
        <v>49</v>
      </c>
    </row>
    <row r="69" spans="1:35" ht="15">
      <c r="A69" s="8" t="s">
        <v>112</v>
      </c>
      <c r="B69" s="8" t="s">
        <v>116</v>
      </c>
      <c r="C69" s="10">
        <v>14521</v>
      </c>
      <c r="D69" s="10">
        <v>13700</v>
      </c>
      <c r="E69" s="10">
        <v>13642</v>
      </c>
      <c r="F69" s="10">
        <v>13757</v>
      </c>
      <c r="G69" s="10">
        <v>14729</v>
      </c>
      <c r="H69" s="10">
        <v>13765</v>
      </c>
      <c r="I69" s="10">
        <v>13916</v>
      </c>
      <c r="J69" s="10">
        <v>14903</v>
      </c>
      <c r="K69" s="10">
        <v>15295</v>
      </c>
      <c r="L69" s="10">
        <v>13472</v>
      </c>
      <c r="M69" s="10">
        <v>15191</v>
      </c>
      <c r="N69" s="10">
        <v>15047</v>
      </c>
      <c r="O69" s="10">
        <v>14563</v>
      </c>
      <c r="P69" s="10">
        <v>15093</v>
      </c>
      <c r="Q69" s="9">
        <v>15174.463</v>
      </c>
      <c r="R69" s="9">
        <v>15346.671</v>
      </c>
      <c r="S69" s="9">
        <v>15225.417</v>
      </c>
      <c r="T69" s="9">
        <v>15430.627</v>
      </c>
      <c r="U69" s="9">
        <v>13749.647</v>
      </c>
      <c r="V69" s="9">
        <v>14590.856</v>
      </c>
      <c r="W69" s="9">
        <v>15772.165</v>
      </c>
      <c r="X69" s="9">
        <v>15718.514</v>
      </c>
      <c r="Y69" s="9">
        <v>15183.874</v>
      </c>
      <c r="Z69" s="9">
        <v>13884.484</v>
      </c>
      <c r="AA69" s="10">
        <v>15170.97</v>
      </c>
      <c r="AB69" s="10">
        <v>16027</v>
      </c>
      <c r="AC69" s="10">
        <v>15300.04</v>
      </c>
      <c r="AD69" s="9">
        <v>15936.479</v>
      </c>
      <c r="AE69" s="9">
        <v>14475.041</v>
      </c>
      <c r="AF69" s="9">
        <v>14874.122</v>
      </c>
      <c r="AG69" s="9">
        <v>14843.451</v>
      </c>
      <c r="AH69" s="9">
        <v>14844.754</v>
      </c>
      <c r="AI69" s="9">
        <v>14962.694</v>
      </c>
    </row>
    <row r="70" spans="1:35" ht="15">
      <c r="A70" s="8" t="s">
        <v>112</v>
      </c>
      <c r="B70" s="8" t="s">
        <v>117</v>
      </c>
      <c r="C70" s="12">
        <v>4522.455</v>
      </c>
      <c r="D70" s="12">
        <v>4301.091</v>
      </c>
      <c r="E70" s="12">
        <v>4401.318</v>
      </c>
      <c r="F70" s="12">
        <v>5158.455</v>
      </c>
      <c r="G70" s="12">
        <v>5326.091</v>
      </c>
      <c r="H70" s="12">
        <v>4554.455</v>
      </c>
      <c r="I70" s="12">
        <v>4200.391</v>
      </c>
      <c r="J70" s="12">
        <v>4678.727</v>
      </c>
      <c r="K70" s="12">
        <v>4519.364</v>
      </c>
      <c r="L70" s="12">
        <v>4718.455</v>
      </c>
      <c r="M70" s="12">
        <v>4988.182</v>
      </c>
      <c r="N70" s="12">
        <v>4895.545</v>
      </c>
      <c r="O70" s="12">
        <v>6036.364</v>
      </c>
      <c r="P70" s="12">
        <v>5437.182</v>
      </c>
      <c r="Q70" s="12">
        <v>5490.727</v>
      </c>
      <c r="R70" s="12">
        <v>5596.273</v>
      </c>
      <c r="S70" s="11">
        <v>5737</v>
      </c>
      <c r="T70" s="12">
        <v>4829.636</v>
      </c>
      <c r="U70" s="12">
        <v>4727.727</v>
      </c>
      <c r="V70" s="12">
        <v>4543.682</v>
      </c>
      <c r="W70" s="12">
        <v>4495.909</v>
      </c>
      <c r="X70" s="12">
        <v>4364.182</v>
      </c>
      <c r="Y70" s="12">
        <v>3846.455</v>
      </c>
      <c r="Z70" s="12">
        <v>4462.545</v>
      </c>
      <c r="AA70" s="12">
        <v>4789.909</v>
      </c>
      <c r="AB70" s="11">
        <v>4330.92</v>
      </c>
      <c r="AC70" s="11">
        <v>4308.26</v>
      </c>
      <c r="AD70" s="12">
        <v>4590.695</v>
      </c>
      <c r="AE70" s="12">
        <v>4245.688</v>
      </c>
      <c r="AF70" s="12">
        <v>3950.086</v>
      </c>
      <c r="AG70" s="12">
        <v>4059.222</v>
      </c>
      <c r="AH70" s="12">
        <v>5032.231</v>
      </c>
      <c r="AI70" s="12">
        <v>4765.361</v>
      </c>
    </row>
    <row r="71" spans="1:35" ht="15">
      <c r="A71" s="8" t="s">
        <v>112</v>
      </c>
      <c r="B71" s="8" t="s">
        <v>118</v>
      </c>
      <c r="C71" s="10">
        <v>-1021</v>
      </c>
      <c r="D71" s="10">
        <v>-1014</v>
      </c>
      <c r="E71" s="10">
        <v>-1097.5</v>
      </c>
      <c r="F71" s="10">
        <v>-940</v>
      </c>
      <c r="G71" s="10">
        <v>-1034</v>
      </c>
      <c r="H71" s="10">
        <v>-841</v>
      </c>
      <c r="I71" s="10">
        <v>-756.3</v>
      </c>
      <c r="J71" s="10">
        <v>-729</v>
      </c>
      <c r="K71" s="10">
        <v>-468</v>
      </c>
      <c r="L71" s="10">
        <v>-516</v>
      </c>
      <c r="M71" s="10">
        <v>-401</v>
      </c>
      <c r="N71" s="10">
        <v>-395</v>
      </c>
      <c r="O71" s="10">
        <v>-606</v>
      </c>
      <c r="P71" s="10">
        <v>-621</v>
      </c>
      <c r="Q71" s="10">
        <v>-692</v>
      </c>
      <c r="R71" s="10">
        <v>-612</v>
      </c>
      <c r="S71" s="10">
        <v>-474</v>
      </c>
      <c r="T71" s="10">
        <v>-439</v>
      </c>
      <c r="U71" s="10">
        <v>-511</v>
      </c>
      <c r="V71" s="10">
        <v>-487.5</v>
      </c>
      <c r="W71" s="10">
        <v>-542</v>
      </c>
      <c r="X71" s="10">
        <v>-442</v>
      </c>
      <c r="Y71" s="10">
        <v>-263</v>
      </c>
      <c r="Z71" s="10">
        <v>-768</v>
      </c>
      <c r="AA71" s="10">
        <v>-1202</v>
      </c>
      <c r="AB71" s="10">
        <v>-1052.93</v>
      </c>
      <c r="AC71" s="10">
        <v>-856.84</v>
      </c>
      <c r="AD71" s="9">
        <v>-1555.884</v>
      </c>
      <c r="AE71" s="9">
        <v>-1660.554</v>
      </c>
      <c r="AF71" s="9">
        <v>-1782.211</v>
      </c>
      <c r="AG71" s="9">
        <v>-1700.294</v>
      </c>
      <c r="AH71" s="9">
        <v>-2797.556</v>
      </c>
      <c r="AI71" s="9">
        <v>-2335.063</v>
      </c>
    </row>
    <row r="72" spans="1:35" ht="15">
      <c r="A72" s="8" t="s">
        <v>112</v>
      </c>
      <c r="B72" s="8" t="s">
        <v>119</v>
      </c>
      <c r="C72" s="11">
        <v>14949</v>
      </c>
      <c r="D72" s="11">
        <v>12447</v>
      </c>
      <c r="E72" s="11">
        <v>14856</v>
      </c>
      <c r="F72" s="11">
        <v>17528</v>
      </c>
      <c r="G72" s="11">
        <v>15830</v>
      </c>
      <c r="H72" s="11">
        <v>16523</v>
      </c>
      <c r="I72" s="11">
        <v>18214</v>
      </c>
      <c r="J72" s="11">
        <v>17899</v>
      </c>
      <c r="K72" s="11">
        <v>18722</v>
      </c>
      <c r="L72" s="11">
        <v>19895</v>
      </c>
      <c r="M72" s="11">
        <v>20027</v>
      </c>
      <c r="N72" s="11">
        <v>18478</v>
      </c>
      <c r="O72" s="11">
        <v>24834</v>
      </c>
      <c r="P72" s="11">
        <v>19399</v>
      </c>
      <c r="Q72" s="11">
        <v>19042</v>
      </c>
      <c r="R72" s="12">
        <v>16915.779</v>
      </c>
      <c r="S72" s="12">
        <v>20418.881</v>
      </c>
      <c r="T72" s="12">
        <v>22112.321</v>
      </c>
      <c r="U72" s="12">
        <v>21658.183</v>
      </c>
      <c r="V72" s="12">
        <v>23778.577</v>
      </c>
      <c r="W72" s="11">
        <v>24809.78</v>
      </c>
      <c r="X72" s="11">
        <v>24403.89</v>
      </c>
      <c r="Y72" s="12">
        <v>23203.207</v>
      </c>
      <c r="Z72" s="12">
        <v>22653.547</v>
      </c>
      <c r="AA72" s="11">
        <v>23632.87</v>
      </c>
      <c r="AB72" s="12">
        <v>20666.103</v>
      </c>
      <c r="AC72" s="12">
        <v>22769.876</v>
      </c>
      <c r="AD72" s="12">
        <v>22916.085</v>
      </c>
      <c r="AE72" s="12">
        <v>25019.828</v>
      </c>
      <c r="AF72" s="12">
        <v>27907.194</v>
      </c>
      <c r="AG72" s="12">
        <v>25298.579</v>
      </c>
      <c r="AH72" s="11">
        <v>30305.84</v>
      </c>
      <c r="AI72" s="12">
        <v>28972.699</v>
      </c>
    </row>
    <row r="73" spans="1:35" ht="15">
      <c r="A73" s="8" t="s">
        <v>112</v>
      </c>
      <c r="B73" s="8" t="s">
        <v>120</v>
      </c>
      <c r="C73" s="9">
        <v>7917.455</v>
      </c>
      <c r="D73" s="9">
        <v>8026.091</v>
      </c>
      <c r="E73" s="9">
        <v>7871.318</v>
      </c>
      <c r="F73" s="9">
        <v>8678.455</v>
      </c>
      <c r="G73" s="9">
        <v>8941.091</v>
      </c>
      <c r="H73" s="9">
        <v>8980.455</v>
      </c>
      <c r="I73" s="9">
        <v>9732.391</v>
      </c>
      <c r="J73" s="9">
        <v>10728.727</v>
      </c>
      <c r="K73" s="9">
        <v>10017.364</v>
      </c>
      <c r="L73" s="9">
        <v>10491.455</v>
      </c>
      <c r="M73" s="9">
        <v>11338.182</v>
      </c>
      <c r="N73" s="9">
        <v>11539.545</v>
      </c>
      <c r="O73" s="9">
        <v>13435.364</v>
      </c>
      <c r="P73" s="9">
        <v>13150.182</v>
      </c>
      <c r="Q73" s="10">
        <v>14235.19</v>
      </c>
      <c r="R73" s="9">
        <v>14617.102</v>
      </c>
      <c r="S73" s="9">
        <v>15585.453</v>
      </c>
      <c r="T73" s="9">
        <v>17202.458</v>
      </c>
      <c r="U73" s="9">
        <v>19862.828</v>
      </c>
      <c r="V73" s="9">
        <v>24455.002</v>
      </c>
      <c r="W73" s="9">
        <v>27117.365</v>
      </c>
      <c r="X73" s="9">
        <v>26441.425</v>
      </c>
      <c r="Y73" s="9">
        <v>28039.077</v>
      </c>
      <c r="Z73" s="9">
        <v>26825.184</v>
      </c>
      <c r="AA73" s="9">
        <v>28351.079</v>
      </c>
      <c r="AB73" s="9">
        <v>28416.113</v>
      </c>
      <c r="AC73" s="9">
        <v>28079.039</v>
      </c>
      <c r="AD73" s="9">
        <v>29464.479</v>
      </c>
      <c r="AE73" s="9">
        <v>30341.069</v>
      </c>
      <c r="AF73" s="9">
        <v>30541.648</v>
      </c>
      <c r="AG73" s="10">
        <v>31240.47</v>
      </c>
      <c r="AH73" s="9">
        <v>33164.906</v>
      </c>
      <c r="AI73" s="10">
        <v>33238.39</v>
      </c>
    </row>
    <row r="74" spans="1:35" ht="15">
      <c r="A74" s="8" t="s">
        <v>107</v>
      </c>
      <c r="B74" s="8" t="s">
        <v>51</v>
      </c>
      <c r="C74" s="13" t="s">
        <v>49</v>
      </c>
      <c r="D74" s="13" t="s">
        <v>49</v>
      </c>
      <c r="E74" s="13" t="s">
        <v>49</v>
      </c>
      <c r="F74" s="13" t="s">
        <v>49</v>
      </c>
      <c r="G74" s="13" t="s">
        <v>49</v>
      </c>
      <c r="H74" s="13" t="s">
        <v>49</v>
      </c>
      <c r="I74" s="13" t="s">
        <v>49</v>
      </c>
      <c r="J74" s="13" t="s">
        <v>49</v>
      </c>
      <c r="K74" s="13" t="s">
        <v>49</v>
      </c>
      <c r="L74" s="13" t="s">
        <v>49</v>
      </c>
      <c r="M74" s="13" t="s">
        <v>49</v>
      </c>
      <c r="N74" s="13" t="s">
        <v>49</v>
      </c>
      <c r="O74" s="13" t="s">
        <v>49</v>
      </c>
      <c r="P74" s="13" t="s">
        <v>49</v>
      </c>
      <c r="Q74" s="13" t="s">
        <v>49</v>
      </c>
      <c r="R74" s="13" t="s">
        <v>49</v>
      </c>
      <c r="S74" s="13" t="s">
        <v>49</v>
      </c>
      <c r="T74" s="13" t="s">
        <v>49</v>
      </c>
      <c r="U74" s="13" t="s">
        <v>49</v>
      </c>
      <c r="V74" s="13" t="s">
        <v>49</v>
      </c>
      <c r="W74" s="13" t="s">
        <v>49</v>
      </c>
      <c r="X74" s="13" t="s">
        <v>49</v>
      </c>
      <c r="Y74" s="13" t="s">
        <v>49</v>
      </c>
      <c r="Z74" s="13" t="s">
        <v>49</v>
      </c>
      <c r="AA74" s="13" t="s">
        <v>49</v>
      </c>
      <c r="AB74" s="13" t="s">
        <v>49</v>
      </c>
      <c r="AC74" s="13" t="s">
        <v>49</v>
      </c>
      <c r="AD74" s="13" t="s">
        <v>49</v>
      </c>
      <c r="AE74" s="13" t="s">
        <v>49</v>
      </c>
      <c r="AF74" s="13" t="s">
        <v>49</v>
      </c>
      <c r="AG74" s="13" t="s">
        <v>49</v>
      </c>
      <c r="AH74" s="13" t="s">
        <v>49</v>
      </c>
      <c r="AI74" s="13" t="s">
        <v>49</v>
      </c>
    </row>
    <row r="75" spans="1:35" ht="15">
      <c r="A75" s="8" t="s">
        <v>107</v>
      </c>
      <c r="B75" s="8" t="s">
        <v>52</v>
      </c>
      <c r="C75" s="14" t="s">
        <v>49</v>
      </c>
      <c r="D75" s="14" t="s">
        <v>49</v>
      </c>
      <c r="E75" s="14" t="s">
        <v>49</v>
      </c>
      <c r="F75" s="14" t="s">
        <v>49</v>
      </c>
      <c r="G75" s="14" t="s">
        <v>49</v>
      </c>
      <c r="H75" s="14" t="s">
        <v>49</v>
      </c>
      <c r="I75" s="14" t="s">
        <v>49</v>
      </c>
      <c r="J75" s="14" t="s">
        <v>49</v>
      </c>
      <c r="K75" s="14" t="s">
        <v>49</v>
      </c>
      <c r="L75" s="14" t="s">
        <v>49</v>
      </c>
      <c r="M75" s="14" t="s">
        <v>49</v>
      </c>
      <c r="N75" s="14" t="s">
        <v>49</v>
      </c>
      <c r="O75" s="14" t="s">
        <v>49</v>
      </c>
      <c r="P75" s="14" t="s">
        <v>49</v>
      </c>
      <c r="Q75" s="14" t="s">
        <v>49</v>
      </c>
      <c r="R75" s="14" t="s">
        <v>49</v>
      </c>
      <c r="S75" s="14" t="s">
        <v>49</v>
      </c>
      <c r="T75" s="14" t="s">
        <v>49</v>
      </c>
      <c r="U75" s="14" t="s">
        <v>49</v>
      </c>
      <c r="V75" s="14" t="s">
        <v>49</v>
      </c>
      <c r="W75" s="14" t="s">
        <v>49</v>
      </c>
      <c r="X75" s="14" t="s">
        <v>49</v>
      </c>
      <c r="Y75" s="14" t="s">
        <v>49</v>
      </c>
      <c r="Z75" s="14" t="s">
        <v>49</v>
      </c>
      <c r="AA75" s="14" t="s">
        <v>49</v>
      </c>
      <c r="AB75" s="14" t="s">
        <v>49</v>
      </c>
      <c r="AC75" s="14" t="s">
        <v>49</v>
      </c>
      <c r="AD75" s="14" t="s">
        <v>49</v>
      </c>
      <c r="AE75" s="14" t="s">
        <v>49</v>
      </c>
      <c r="AF75" s="14" t="s">
        <v>49</v>
      </c>
      <c r="AG75" s="14" t="s">
        <v>49</v>
      </c>
      <c r="AH75" s="14" t="s">
        <v>49</v>
      </c>
      <c r="AI75" s="14" t="s">
        <v>49</v>
      </c>
    </row>
    <row r="76" spans="1:35" ht="15">
      <c r="A76" s="8" t="s">
        <v>107</v>
      </c>
      <c r="B76" s="8" t="s">
        <v>113</v>
      </c>
      <c r="C76" s="11">
        <v>596</v>
      </c>
      <c r="D76" s="11">
        <v>670</v>
      </c>
      <c r="E76" s="11">
        <v>640</v>
      </c>
      <c r="F76" s="11">
        <v>574</v>
      </c>
      <c r="G76" s="11">
        <v>596</v>
      </c>
      <c r="H76" s="11">
        <v>654</v>
      </c>
      <c r="I76" s="11">
        <v>749</v>
      </c>
      <c r="J76" s="11">
        <v>700</v>
      </c>
      <c r="K76" s="11">
        <v>812</v>
      </c>
      <c r="L76" s="11">
        <v>911</v>
      </c>
      <c r="M76" s="11">
        <v>1024</v>
      </c>
      <c r="N76" s="11">
        <v>1152</v>
      </c>
      <c r="O76" s="11">
        <v>1150</v>
      </c>
      <c r="P76" s="11">
        <v>1099</v>
      </c>
      <c r="Q76" s="11">
        <v>1010</v>
      </c>
      <c r="R76" s="11">
        <v>930</v>
      </c>
      <c r="S76" s="11">
        <v>939</v>
      </c>
      <c r="T76" s="11">
        <v>1013</v>
      </c>
      <c r="U76" s="11">
        <v>1013</v>
      </c>
      <c r="V76" s="11">
        <v>961</v>
      </c>
      <c r="W76" s="11">
        <v>877</v>
      </c>
      <c r="X76" s="11">
        <v>951</v>
      </c>
      <c r="Y76" s="12">
        <v>1053.968</v>
      </c>
      <c r="Z76" s="12">
        <v>1076.629</v>
      </c>
      <c r="AA76" s="12">
        <v>1253.605</v>
      </c>
      <c r="AB76" s="12">
        <v>1073.415</v>
      </c>
      <c r="AC76" s="12">
        <v>1166.013</v>
      </c>
      <c r="AD76" s="11">
        <v>1126.05</v>
      </c>
      <c r="AE76" s="12">
        <v>1085.777</v>
      </c>
      <c r="AF76" s="12">
        <v>1227.127</v>
      </c>
      <c r="AG76" s="12">
        <v>1181.516</v>
      </c>
      <c r="AH76" s="11">
        <v>1177.64</v>
      </c>
      <c r="AI76" s="12">
        <v>1138.698</v>
      </c>
    </row>
    <row r="77" spans="1:35" ht="15">
      <c r="A77" s="8" t="s">
        <v>107</v>
      </c>
      <c r="B77" s="8" t="s">
        <v>53</v>
      </c>
      <c r="C77" s="9">
        <v>205762.777</v>
      </c>
      <c r="D77" s="9">
        <v>204465.101</v>
      </c>
      <c r="E77" s="9">
        <v>198926.095</v>
      </c>
      <c r="F77" s="9">
        <v>201745.587</v>
      </c>
      <c r="G77" s="9">
        <v>195193.613</v>
      </c>
      <c r="H77" s="10">
        <v>196093.44</v>
      </c>
      <c r="I77" s="9">
        <v>206548.267</v>
      </c>
      <c r="J77" s="9">
        <v>206672.072</v>
      </c>
      <c r="K77" s="9">
        <v>209434.082</v>
      </c>
      <c r="L77" s="9">
        <v>209376.383</v>
      </c>
      <c r="M77" s="9">
        <v>219735.182</v>
      </c>
      <c r="N77" s="9">
        <v>226906.698</v>
      </c>
      <c r="O77" s="9">
        <v>235167.261</v>
      </c>
      <c r="P77" s="10">
        <v>237100.31</v>
      </c>
      <c r="Q77" s="9">
        <v>250959.019</v>
      </c>
      <c r="R77" s="9">
        <v>272267.263</v>
      </c>
      <c r="S77" s="9">
        <v>279379.666</v>
      </c>
      <c r="T77" s="10">
        <v>265494.51</v>
      </c>
      <c r="U77" s="9">
        <v>278644.076</v>
      </c>
      <c r="V77" s="9">
        <v>279399.301</v>
      </c>
      <c r="W77" s="10">
        <v>290841.97</v>
      </c>
      <c r="X77" s="10">
        <v>289276.77</v>
      </c>
      <c r="Y77" s="9">
        <v>281785.029</v>
      </c>
      <c r="Z77" s="9">
        <v>290111.946</v>
      </c>
      <c r="AA77" s="9">
        <v>287927.438</v>
      </c>
      <c r="AB77" s="9">
        <v>306093.184</v>
      </c>
      <c r="AC77" s="9">
        <v>317345.482</v>
      </c>
      <c r="AD77" s="9">
        <v>318583.515</v>
      </c>
      <c r="AE77" s="9">
        <v>317547.484</v>
      </c>
      <c r="AF77" s="9">
        <v>316624.059</v>
      </c>
      <c r="AG77" s="9">
        <v>280828.173</v>
      </c>
      <c r="AH77" s="9">
        <v>297098.917</v>
      </c>
      <c r="AI77" s="10">
        <v>301734.87</v>
      </c>
    </row>
    <row r="78" spans="1:35" ht="15">
      <c r="A78" s="8" t="s">
        <v>107</v>
      </c>
      <c r="B78" s="8" t="s">
        <v>54</v>
      </c>
      <c r="C78" s="12">
        <v>172029.236</v>
      </c>
      <c r="D78" s="12">
        <v>161910.301</v>
      </c>
      <c r="E78" s="12">
        <v>162558.973</v>
      </c>
      <c r="F78" s="11">
        <v>172777.2</v>
      </c>
      <c r="G78" s="12">
        <v>173963.657</v>
      </c>
      <c r="H78" s="12">
        <v>165552.152</v>
      </c>
      <c r="I78" s="11">
        <v>172571</v>
      </c>
      <c r="J78" s="12">
        <v>176748.264</v>
      </c>
      <c r="K78" s="11">
        <v>183296.5</v>
      </c>
      <c r="L78" s="12">
        <v>178588.504</v>
      </c>
      <c r="M78" s="12">
        <v>192468.989</v>
      </c>
      <c r="N78" s="12">
        <v>194212.506</v>
      </c>
      <c r="O78" s="12">
        <v>193806.354</v>
      </c>
      <c r="P78" s="12">
        <v>201273.286</v>
      </c>
      <c r="Q78" s="12">
        <v>225604.691</v>
      </c>
      <c r="R78" s="12">
        <v>244421.463</v>
      </c>
      <c r="S78" s="12">
        <v>252494.351</v>
      </c>
      <c r="T78" s="11">
        <v>248766.93</v>
      </c>
      <c r="U78" s="12">
        <v>258741.433</v>
      </c>
      <c r="V78" s="12">
        <v>254742.102</v>
      </c>
      <c r="W78" s="12">
        <v>266747.074</v>
      </c>
      <c r="X78" s="12">
        <v>266963.844</v>
      </c>
      <c r="Y78" s="12">
        <v>286903.004</v>
      </c>
      <c r="Z78" s="12">
        <v>289812.316</v>
      </c>
      <c r="AA78" s="12">
        <v>291757.841</v>
      </c>
      <c r="AB78" s="12">
        <v>324338.307</v>
      </c>
      <c r="AC78" s="12">
        <v>335012.905</v>
      </c>
      <c r="AD78" s="12">
        <v>341200.605</v>
      </c>
      <c r="AE78" s="12">
        <v>331467.033</v>
      </c>
      <c r="AF78" s="12">
        <v>312605.699</v>
      </c>
      <c r="AG78" s="11">
        <v>278442.26</v>
      </c>
      <c r="AH78" s="12">
        <v>304393.829</v>
      </c>
      <c r="AI78" s="12">
        <v>298403.565</v>
      </c>
    </row>
    <row r="79" spans="1:35" ht="15">
      <c r="A79" s="8" t="s">
        <v>107</v>
      </c>
      <c r="B79" s="8" t="s">
        <v>55</v>
      </c>
      <c r="C79" s="10">
        <v>968</v>
      </c>
      <c r="D79" s="10">
        <v>-95.2</v>
      </c>
      <c r="E79" s="10">
        <v>379.1</v>
      </c>
      <c r="F79" s="10">
        <v>620.1</v>
      </c>
      <c r="G79" s="10">
        <v>-2397.2</v>
      </c>
      <c r="H79" s="10">
        <v>1704</v>
      </c>
      <c r="I79" s="10">
        <v>227.8</v>
      </c>
      <c r="J79" s="10">
        <v>-2051.5</v>
      </c>
      <c r="K79" s="10">
        <v>-4852</v>
      </c>
      <c r="L79" s="10">
        <v>9078.1</v>
      </c>
      <c r="M79" s="9">
        <v>-5060.256</v>
      </c>
      <c r="N79" s="9">
        <v>3496.486</v>
      </c>
      <c r="O79" s="9">
        <v>2802.969</v>
      </c>
      <c r="P79" s="9">
        <v>-1437.643</v>
      </c>
      <c r="Q79" s="9">
        <v>2141.888</v>
      </c>
      <c r="R79" s="9">
        <v>-7178.785</v>
      </c>
      <c r="S79" s="9">
        <v>-1654.084</v>
      </c>
      <c r="T79" s="9">
        <v>2204.226</v>
      </c>
      <c r="U79" s="9">
        <v>-1766.108</v>
      </c>
      <c r="V79" s="9">
        <v>-1018.644</v>
      </c>
      <c r="W79" s="9">
        <v>1575.946</v>
      </c>
      <c r="X79" s="10">
        <v>2262.63</v>
      </c>
      <c r="Y79" s="10">
        <v>2933.73</v>
      </c>
      <c r="Z79" s="9">
        <v>2075.735</v>
      </c>
      <c r="AA79" s="9">
        <v>-504.922</v>
      </c>
      <c r="AB79" s="9">
        <v>-7756.363</v>
      </c>
      <c r="AC79" s="9">
        <v>-1133.118</v>
      </c>
      <c r="AD79" s="9">
        <v>6447.758</v>
      </c>
      <c r="AE79" s="9">
        <v>2875.296</v>
      </c>
      <c r="AF79" s="9">
        <v>-2898.599</v>
      </c>
      <c r="AG79" s="9">
        <v>-5992.629</v>
      </c>
      <c r="AH79" s="9">
        <v>14284.691</v>
      </c>
      <c r="AI79" s="9">
        <v>-2629.378</v>
      </c>
    </row>
    <row r="80" spans="1:35" ht="15">
      <c r="A80" s="8" t="s">
        <v>107</v>
      </c>
      <c r="B80" s="8" t="s">
        <v>56</v>
      </c>
      <c r="C80" s="11">
        <v>33841</v>
      </c>
      <c r="D80" s="11">
        <v>33572</v>
      </c>
      <c r="E80" s="11">
        <v>33850</v>
      </c>
      <c r="F80" s="11">
        <v>33778</v>
      </c>
      <c r="G80" s="11">
        <v>33303</v>
      </c>
      <c r="H80" s="11">
        <v>33463.7</v>
      </c>
      <c r="I80" s="11">
        <v>35175.1</v>
      </c>
      <c r="J80" s="11">
        <v>37763.8</v>
      </c>
      <c r="K80" s="11">
        <v>39560.2</v>
      </c>
      <c r="L80" s="11">
        <v>38096.3</v>
      </c>
      <c r="M80" s="11">
        <v>41288.3</v>
      </c>
      <c r="N80" s="11">
        <v>42575</v>
      </c>
      <c r="O80" s="11">
        <v>43851.8</v>
      </c>
      <c r="P80" s="11">
        <v>45201</v>
      </c>
      <c r="Q80" s="11">
        <v>47540.8</v>
      </c>
      <c r="R80" s="12">
        <v>48466.286</v>
      </c>
      <c r="S80" s="12">
        <v>51680.738</v>
      </c>
      <c r="T80" s="11">
        <v>53931.35</v>
      </c>
      <c r="U80" s="12">
        <v>53344.153</v>
      </c>
      <c r="V80" s="12">
        <v>47618.631</v>
      </c>
      <c r="W80" s="12">
        <v>48004.748</v>
      </c>
      <c r="X80" s="12">
        <v>47830.399</v>
      </c>
      <c r="Y80" s="12">
        <v>44565.579</v>
      </c>
      <c r="Z80" s="12">
        <v>42143.388</v>
      </c>
      <c r="AA80" s="12">
        <v>40860.849</v>
      </c>
      <c r="AB80" s="12">
        <v>41137.428</v>
      </c>
      <c r="AC80" s="12">
        <v>42454.111</v>
      </c>
      <c r="AD80" s="11">
        <v>43091.95</v>
      </c>
      <c r="AE80" s="12">
        <v>44390.827</v>
      </c>
      <c r="AF80" s="12">
        <v>43952.034</v>
      </c>
      <c r="AG80" s="12">
        <v>39498.114</v>
      </c>
      <c r="AH80" s="12">
        <v>41176.965</v>
      </c>
      <c r="AI80" s="12">
        <v>43923.748</v>
      </c>
    </row>
    <row r="81" spans="1:35" ht="15">
      <c r="A81" s="8" t="s">
        <v>107</v>
      </c>
      <c r="B81" s="8" t="s">
        <v>103</v>
      </c>
      <c r="C81" s="9">
        <v>525765.868</v>
      </c>
      <c r="D81" s="10">
        <v>533376.87</v>
      </c>
      <c r="E81" s="9">
        <v>533891.802</v>
      </c>
      <c r="F81" s="9">
        <v>526051.525</v>
      </c>
      <c r="G81" s="9">
        <v>532563.018</v>
      </c>
      <c r="H81" s="9">
        <v>542148.183</v>
      </c>
      <c r="I81" s="9">
        <v>554195.628</v>
      </c>
      <c r="J81" s="9">
        <v>558666.269</v>
      </c>
      <c r="K81" s="9">
        <v>570474.688</v>
      </c>
      <c r="L81" s="9">
        <v>562708.411</v>
      </c>
      <c r="M81" s="9">
        <v>555148.779</v>
      </c>
      <c r="N81" s="10">
        <v>564849.35</v>
      </c>
      <c r="O81" s="10">
        <v>559823.6</v>
      </c>
      <c r="P81" s="9">
        <v>564641.802</v>
      </c>
      <c r="Q81" s="9">
        <v>566655.921</v>
      </c>
      <c r="R81" s="9">
        <v>565772.029</v>
      </c>
      <c r="S81" s="9">
        <v>565398.417</v>
      </c>
      <c r="T81" s="9">
        <v>552075.363</v>
      </c>
      <c r="U81" s="9">
        <v>549051.595</v>
      </c>
      <c r="V81" s="9">
        <v>520375.699</v>
      </c>
      <c r="W81" s="9">
        <v>521136.812</v>
      </c>
      <c r="X81" s="9">
        <v>506915.371</v>
      </c>
      <c r="Y81" s="9">
        <v>490332.074</v>
      </c>
      <c r="Z81" s="9">
        <v>476272.578</v>
      </c>
      <c r="AA81" s="9">
        <v>473875.434</v>
      </c>
      <c r="AB81" s="9">
        <v>481055.785</v>
      </c>
      <c r="AC81" s="9">
        <v>484444.055</v>
      </c>
      <c r="AD81" s="9">
        <v>497111.793</v>
      </c>
      <c r="AE81" s="9">
        <v>493258.671</v>
      </c>
      <c r="AF81" s="9">
        <v>495270.753</v>
      </c>
      <c r="AG81" s="9">
        <v>435605.558</v>
      </c>
      <c r="AH81" s="9">
        <v>462236.092</v>
      </c>
      <c r="AI81" s="14" t="s">
        <v>49</v>
      </c>
    </row>
    <row r="82" spans="1:35" ht="15">
      <c r="A82" s="8" t="s">
        <v>107</v>
      </c>
      <c r="B82" s="8" t="s">
        <v>104</v>
      </c>
      <c r="C82" s="12">
        <v>526336.241</v>
      </c>
      <c r="D82" s="11">
        <v>531670.2</v>
      </c>
      <c r="E82" s="12">
        <v>527526.673</v>
      </c>
      <c r="F82" s="12">
        <v>525470.413</v>
      </c>
      <c r="G82" s="12">
        <v>526636.872</v>
      </c>
      <c r="H82" s="12">
        <v>537649.988</v>
      </c>
      <c r="I82" s="12">
        <v>551044.367</v>
      </c>
      <c r="J82" s="12">
        <v>555138.308</v>
      </c>
      <c r="K82" s="12">
        <v>568786.682</v>
      </c>
      <c r="L82" s="12">
        <v>559204.179</v>
      </c>
      <c r="M82" s="12">
        <v>547966.537</v>
      </c>
      <c r="N82" s="12">
        <v>564886.078</v>
      </c>
      <c r="O82" s="12">
        <v>559752.776</v>
      </c>
      <c r="P82" s="12">
        <v>563707.481</v>
      </c>
      <c r="Q82" s="12">
        <v>564803.879</v>
      </c>
      <c r="R82" s="12">
        <v>560777.425</v>
      </c>
      <c r="S82" s="11">
        <v>561635.09</v>
      </c>
      <c r="T82" s="12">
        <v>546970.671</v>
      </c>
      <c r="U82" s="12">
        <v>550018.875</v>
      </c>
      <c r="V82" s="12">
        <v>523001.281</v>
      </c>
      <c r="W82" s="12">
        <v>522724.476</v>
      </c>
      <c r="X82" s="12">
        <v>509927.504</v>
      </c>
      <c r="Y82" s="12">
        <v>490540.315</v>
      </c>
      <c r="Z82" s="12">
        <v>475173.114</v>
      </c>
      <c r="AA82" s="12">
        <v>474441.061</v>
      </c>
      <c r="AB82" s="12">
        <v>481875.705</v>
      </c>
      <c r="AC82" s="11">
        <v>485031.34</v>
      </c>
      <c r="AD82" s="12">
        <v>500661.492</v>
      </c>
      <c r="AE82" s="12">
        <v>497406.266</v>
      </c>
      <c r="AF82" s="12">
        <v>497763.481</v>
      </c>
      <c r="AG82" s="12">
        <v>435863.183</v>
      </c>
      <c r="AH82" s="12">
        <v>456261.999</v>
      </c>
      <c r="AI82" s="12">
        <v>467416.386</v>
      </c>
    </row>
    <row r="83" spans="1:35" ht="15">
      <c r="A83" s="8" t="s">
        <v>107</v>
      </c>
      <c r="B83" s="8" t="s">
        <v>114</v>
      </c>
      <c r="C83" s="10">
        <v>564596.2</v>
      </c>
      <c r="D83" s="9">
        <v>558339.484</v>
      </c>
      <c r="E83" s="10">
        <v>562998</v>
      </c>
      <c r="F83" s="10">
        <v>571872.5</v>
      </c>
      <c r="G83" s="9">
        <v>582782.116</v>
      </c>
      <c r="H83" s="10">
        <v>581083.1</v>
      </c>
      <c r="I83" s="10">
        <v>595852.3</v>
      </c>
      <c r="J83" s="10">
        <v>607772.7</v>
      </c>
      <c r="K83" s="10">
        <v>632313.5</v>
      </c>
      <c r="L83" s="10">
        <v>602248.3</v>
      </c>
      <c r="M83" s="10">
        <v>611680.5</v>
      </c>
      <c r="N83" s="10">
        <v>614306.1</v>
      </c>
      <c r="O83" s="10">
        <v>607328.4</v>
      </c>
      <c r="P83" s="10">
        <v>617557.6</v>
      </c>
      <c r="Q83" s="10">
        <v>627437</v>
      </c>
      <c r="R83" s="9">
        <v>629438.582</v>
      </c>
      <c r="S83" s="9">
        <v>631245.031</v>
      </c>
      <c r="T83" s="9">
        <v>624388.659</v>
      </c>
      <c r="U83" s="9">
        <v>624062.662</v>
      </c>
      <c r="V83" s="9">
        <v>581498.223</v>
      </c>
      <c r="W83" s="9">
        <v>576940.866</v>
      </c>
      <c r="X83" s="9">
        <v>563247.453</v>
      </c>
      <c r="Y83" s="9">
        <v>562840.268</v>
      </c>
      <c r="Z83" s="9">
        <v>539400.189</v>
      </c>
      <c r="AA83" s="9">
        <v>542509.025</v>
      </c>
      <c r="AB83" s="9">
        <v>570539.095</v>
      </c>
      <c r="AC83" s="9">
        <v>569934.559</v>
      </c>
      <c r="AD83" s="9">
        <v>581635.971</v>
      </c>
      <c r="AE83" s="9">
        <v>573790.018</v>
      </c>
      <c r="AF83" s="9">
        <v>563115.936</v>
      </c>
      <c r="AG83" s="9">
        <v>496260.978</v>
      </c>
      <c r="AH83" s="9">
        <v>512017.283</v>
      </c>
      <c r="AI83" s="9">
        <v>535142.329</v>
      </c>
    </row>
    <row r="84" spans="1:35" ht="15">
      <c r="A84" s="8" t="s">
        <v>107</v>
      </c>
      <c r="B84" s="8" t="s">
        <v>115</v>
      </c>
      <c r="C84" s="13" t="s">
        <v>49</v>
      </c>
      <c r="D84" s="13" t="s">
        <v>49</v>
      </c>
      <c r="E84" s="13" t="s">
        <v>49</v>
      </c>
      <c r="F84" s="13" t="s">
        <v>49</v>
      </c>
      <c r="G84" s="13" t="s">
        <v>49</v>
      </c>
      <c r="H84" s="13" t="s">
        <v>49</v>
      </c>
      <c r="I84" s="13" t="s">
        <v>49</v>
      </c>
      <c r="J84" s="13" t="s">
        <v>49</v>
      </c>
      <c r="K84" s="13" t="s">
        <v>49</v>
      </c>
      <c r="L84" s="13" t="s">
        <v>49</v>
      </c>
      <c r="M84" s="13" t="s">
        <v>49</v>
      </c>
      <c r="N84" s="13" t="s">
        <v>49</v>
      </c>
      <c r="O84" s="13" t="s">
        <v>49</v>
      </c>
      <c r="P84" s="13" t="s">
        <v>49</v>
      </c>
      <c r="Q84" s="13" t="s">
        <v>49</v>
      </c>
      <c r="R84" s="13" t="s">
        <v>49</v>
      </c>
      <c r="S84" s="13" t="s">
        <v>49</v>
      </c>
      <c r="T84" s="13" t="s">
        <v>49</v>
      </c>
      <c r="U84" s="13" t="s">
        <v>49</v>
      </c>
      <c r="V84" s="13" t="s">
        <v>49</v>
      </c>
      <c r="W84" s="13" t="s">
        <v>49</v>
      </c>
      <c r="X84" s="13" t="s">
        <v>49</v>
      </c>
      <c r="Y84" s="13" t="s">
        <v>49</v>
      </c>
      <c r="Z84" s="13" t="s">
        <v>49</v>
      </c>
      <c r="AA84" s="13" t="s">
        <v>49</v>
      </c>
      <c r="AB84" s="13" t="s">
        <v>49</v>
      </c>
      <c r="AC84" s="13" t="s">
        <v>49</v>
      </c>
      <c r="AD84" s="13" t="s">
        <v>49</v>
      </c>
      <c r="AE84" s="13" t="s">
        <v>49</v>
      </c>
      <c r="AF84" s="13" t="s">
        <v>49</v>
      </c>
      <c r="AG84" s="13" t="s">
        <v>49</v>
      </c>
      <c r="AH84" s="13" t="s">
        <v>49</v>
      </c>
      <c r="AI84" s="13" t="s">
        <v>49</v>
      </c>
    </row>
    <row r="85" spans="1:35" ht="15">
      <c r="A85" s="8" t="s">
        <v>107</v>
      </c>
      <c r="B85" s="8" t="s">
        <v>126</v>
      </c>
      <c r="C85" s="10">
        <v>29206</v>
      </c>
      <c r="D85" s="10">
        <v>28538</v>
      </c>
      <c r="E85" s="10">
        <v>28735.14</v>
      </c>
      <c r="F85" s="9">
        <v>29733.174</v>
      </c>
      <c r="G85" s="10">
        <v>31101</v>
      </c>
      <c r="H85" s="10">
        <v>31612</v>
      </c>
      <c r="I85" s="10">
        <v>32661.2</v>
      </c>
      <c r="J85" s="10">
        <v>32323.3</v>
      </c>
      <c r="K85" s="10">
        <v>33308.4</v>
      </c>
      <c r="L85" s="10">
        <v>32119.2</v>
      </c>
      <c r="M85" s="10">
        <v>32379</v>
      </c>
      <c r="N85" s="10">
        <v>32749</v>
      </c>
      <c r="O85" s="10">
        <v>32208.7</v>
      </c>
      <c r="P85" s="10">
        <v>33072</v>
      </c>
      <c r="Q85" s="10">
        <v>33992.8</v>
      </c>
      <c r="R85" s="9">
        <v>34509.036</v>
      </c>
      <c r="S85" s="9">
        <v>34002.606</v>
      </c>
      <c r="T85" s="9">
        <v>34130.645</v>
      </c>
      <c r="U85" s="9">
        <v>33846.287</v>
      </c>
      <c r="V85" s="9">
        <v>32152.909</v>
      </c>
      <c r="W85" s="9">
        <v>31231.059</v>
      </c>
      <c r="X85" s="9">
        <v>29454.758</v>
      </c>
      <c r="Y85" s="9">
        <v>28109.511</v>
      </c>
      <c r="Z85" s="9">
        <v>26265.773</v>
      </c>
      <c r="AA85" s="10">
        <v>25513.81</v>
      </c>
      <c r="AB85" s="9">
        <v>27328.965</v>
      </c>
      <c r="AC85" s="9">
        <v>26933.891</v>
      </c>
      <c r="AD85" s="9">
        <v>26613.193</v>
      </c>
      <c r="AE85" s="9">
        <v>25028.876</v>
      </c>
      <c r="AF85" s="9">
        <v>24486.408</v>
      </c>
      <c r="AG85" s="9">
        <v>22374.229</v>
      </c>
      <c r="AH85" s="9">
        <v>23693.469</v>
      </c>
      <c r="AI85" s="10">
        <v>27438.77</v>
      </c>
    </row>
    <row r="86" spans="1:35" ht="15">
      <c r="A86" s="8" t="s">
        <v>107</v>
      </c>
      <c r="B86" s="8" t="s">
        <v>116</v>
      </c>
      <c r="C86" s="11">
        <v>-14521</v>
      </c>
      <c r="D86" s="11">
        <v>-13700</v>
      </c>
      <c r="E86" s="11">
        <v>-13642</v>
      </c>
      <c r="F86" s="11">
        <v>-13757</v>
      </c>
      <c r="G86" s="11">
        <v>-14729</v>
      </c>
      <c r="H86" s="11">
        <v>-13765</v>
      </c>
      <c r="I86" s="11">
        <v>-13916</v>
      </c>
      <c r="J86" s="11">
        <v>-14903</v>
      </c>
      <c r="K86" s="11">
        <v>-14876</v>
      </c>
      <c r="L86" s="11">
        <v>-13152</v>
      </c>
      <c r="M86" s="11">
        <v>-14892</v>
      </c>
      <c r="N86" s="11">
        <v>-14379</v>
      </c>
      <c r="O86" s="11">
        <v>-14563</v>
      </c>
      <c r="P86" s="11">
        <v>-15093</v>
      </c>
      <c r="Q86" s="12">
        <v>-15174.463</v>
      </c>
      <c r="R86" s="12">
        <v>-15339.671</v>
      </c>
      <c r="S86" s="12">
        <v>-15225.417</v>
      </c>
      <c r="T86" s="12">
        <v>-15430.627</v>
      </c>
      <c r="U86" s="12">
        <v>-13749.647</v>
      </c>
      <c r="V86" s="12">
        <v>-14590.856</v>
      </c>
      <c r="W86" s="12">
        <v>-15772.164</v>
      </c>
      <c r="X86" s="12">
        <v>-15718.513</v>
      </c>
      <c r="Y86" s="12">
        <v>-15183.873</v>
      </c>
      <c r="Z86" s="12">
        <v>-13884.484</v>
      </c>
      <c r="AA86" s="11">
        <v>-15170.97</v>
      </c>
      <c r="AB86" s="11">
        <v>-16027</v>
      </c>
      <c r="AC86" s="11">
        <v>-15300</v>
      </c>
      <c r="AD86" s="12">
        <v>-15936.483</v>
      </c>
      <c r="AE86" s="12">
        <v>-14475.041</v>
      </c>
      <c r="AF86" s="12">
        <v>-14874.122</v>
      </c>
      <c r="AG86" s="12">
        <v>-14843.451</v>
      </c>
      <c r="AH86" s="12">
        <v>-14844.755</v>
      </c>
      <c r="AI86" s="13" t="s">
        <v>49</v>
      </c>
    </row>
    <row r="87" spans="1:35" ht="15">
      <c r="A87" s="8" t="s">
        <v>107</v>
      </c>
      <c r="B87" s="8" t="s">
        <v>117</v>
      </c>
      <c r="C87" s="10">
        <v>3417.9</v>
      </c>
      <c r="D87" s="9">
        <v>3744.016</v>
      </c>
      <c r="E87" s="9">
        <v>3486.091</v>
      </c>
      <c r="F87" s="10">
        <v>3535</v>
      </c>
      <c r="G87" s="10">
        <v>3625.7</v>
      </c>
      <c r="H87" s="10">
        <v>4426</v>
      </c>
      <c r="I87" s="10">
        <v>5532</v>
      </c>
      <c r="J87" s="10">
        <v>6050</v>
      </c>
      <c r="K87" s="10">
        <v>5498</v>
      </c>
      <c r="L87" s="10">
        <v>5773</v>
      </c>
      <c r="M87" s="10">
        <v>6350</v>
      </c>
      <c r="N87" s="10">
        <v>6644</v>
      </c>
      <c r="O87" s="10">
        <v>7399</v>
      </c>
      <c r="P87" s="10">
        <v>7713</v>
      </c>
      <c r="Q87" s="9">
        <v>8744.463</v>
      </c>
      <c r="R87" s="9">
        <v>9020.829</v>
      </c>
      <c r="S87" s="9">
        <v>9848.453</v>
      </c>
      <c r="T87" s="9">
        <v>12372.822</v>
      </c>
      <c r="U87" s="9">
        <v>15144.101</v>
      </c>
      <c r="V87" s="10">
        <v>19966.32</v>
      </c>
      <c r="W87" s="9">
        <v>22739.455</v>
      </c>
      <c r="X87" s="9">
        <v>22400.242</v>
      </c>
      <c r="Y87" s="9">
        <v>24445.621</v>
      </c>
      <c r="Z87" s="9">
        <v>22615.639</v>
      </c>
      <c r="AA87" s="9">
        <v>23819.285</v>
      </c>
      <c r="AB87" s="9">
        <v>24344.207</v>
      </c>
      <c r="AC87" s="9">
        <v>24032.297</v>
      </c>
      <c r="AD87" s="9">
        <v>25134.152</v>
      </c>
      <c r="AE87" s="9">
        <v>26353.701</v>
      </c>
      <c r="AF87" s="9">
        <v>26864.082</v>
      </c>
      <c r="AG87" s="9">
        <v>27498.032</v>
      </c>
      <c r="AH87" s="9">
        <v>28456.012</v>
      </c>
      <c r="AI87" s="10">
        <v>28473.01</v>
      </c>
    </row>
    <row r="88" spans="1:35" ht="15">
      <c r="A88" s="8" t="s">
        <v>107</v>
      </c>
      <c r="B88" s="8" t="s">
        <v>118</v>
      </c>
      <c r="C88" s="11">
        <v>1020.6</v>
      </c>
      <c r="D88" s="11">
        <v>1014.1</v>
      </c>
      <c r="E88" s="11">
        <v>1097.5</v>
      </c>
      <c r="F88" s="11">
        <v>939.6</v>
      </c>
      <c r="G88" s="11">
        <v>1034.3</v>
      </c>
      <c r="H88" s="11">
        <v>840.3</v>
      </c>
      <c r="I88" s="11">
        <v>756.3</v>
      </c>
      <c r="J88" s="11">
        <v>729.4</v>
      </c>
      <c r="K88" s="11">
        <v>468.2</v>
      </c>
      <c r="L88" s="11">
        <v>516.4</v>
      </c>
      <c r="M88" s="11">
        <v>400.4</v>
      </c>
      <c r="N88" s="11">
        <v>395.3</v>
      </c>
      <c r="O88" s="11">
        <v>606</v>
      </c>
      <c r="P88" s="11">
        <v>620.5</v>
      </c>
      <c r="Q88" s="11">
        <v>691.8</v>
      </c>
      <c r="R88" s="11">
        <v>612.1</v>
      </c>
      <c r="S88" s="11">
        <v>473.6</v>
      </c>
      <c r="T88" s="11">
        <v>438.7</v>
      </c>
      <c r="U88" s="11">
        <v>511.2</v>
      </c>
      <c r="V88" s="11">
        <v>487.3</v>
      </c>
      <c r="W88" s="11">
        <v>541.9</v>
      </c>
      <c r="X88" s="11">
        <v>442.3</v>
      </c>
      <c r="Y88" s="11">
        <v>263</v>
      </c>
      <c r="Z88" s="11">
        <v>768</v>
      </c>
      <c r="AA88" s="11">
        <v>1202</v>
      </c>
      <c r="AB88" s="11">
        <v>1052.93</v>
      </c>
      <c r="AC88" s="11">
        <v>856.84</v>
      </c>
      <c r="AD88" s="12">
        <v>1555.884</v>
      </c>
      <c r="AE88" s="12">
        <v>1660.554</v>
      </c>
      <c r="AF88" s="12">
        <v>1782.211</v>
      </c>
      <c r="AG88" s="12">
        <v>1700.294</v>
      </c>
      <c r="AH88" s="12">
        <v>2797.556</v>
      </c>
      <c r="AI88" s="12">
        <v>2295.641</v>
      </c>
    </row>
    <row r="89" spans="1:35" ht="15">
      <c r="A89" s="8" t="s">
        <v>107</v>
      </c>
      <c r="B89" s="8" t="s">
        <v>119</v>
      </c>
      <c r="C89" s="10">
        <v>-16023</v>
      </c>
      <c r="D89" s="10">
        <v>-15055</v>
      </c>
      <c r="E89" s="10">
        <v>-15450</v>
      </c>
      <c r="F89" s="10">
        <v>-18484</v>
      </c>
      <c r="G89" s="10">
        <v>-18584</v>
      </c>
      <c r="H89" s="10">
        <v>-16749</v>
      </c>
      <c r="I89" s="10">
        <v>-18510</v>
      </c>
      <c r="J89" s="10">
        <v>-18469</v>
      </c>
      <c r="K89" s="10">
        <v>-18820</v>
      </c>
      <c r="L89" s="10">
        <v>-20013</v>
      </c>
      <c r="M89" s="10">
        <v>-22199</v>
      </c>
      <c r="N89" s="10">
        <v>-18478</v>
      </c>
      <c r="O89" s="10">
        <v>-24834</v>
      </c>
      <c r="P89" s="10">
        <v>-19399</v>
      </c>
      <c r="Q89" s="10">
        <v>-19042</v>
      </c>
      <c r="R89" s="9">
        <v>-16915.779</v>
      </c>
      <c r="S89" s="9">
        <v>-20418.881</v>
      </c>
      <c r="T89" s="9">
        <v>-22112.321</v>
      </c>
      <c r="U89" s="9">
        <v>-21658.183</v>
      </c>
      <c r="V89" s="9">
        <v>-23778.577</v>
      </c>
      <c r="W89" s="10">
        <v>-24809.78</v>
      </c>
      <c r="X89" s="10">
        <v>-24403.89</v>
      </c>
      <c r="Y89" s="9">
        <v>-23203.207</v>
      </c>
      <c r="Z89" s="9">
        <v>-22653.547</v>
      </c>
      <c r="AA89" s="10">
        <v>-23632.87</v>
      </c>
      <c r="AB89" s="9">
        <v>-20666.063</v>
      </c>
      <c r="AC89" s="9">
        <v>-22769.826</v>
      </c>
      <c r="AD89" s="10">
        <v>-22916.09</v>
      </c>
      <c r="AE89" s="9">
        <v>-25019.828</v>
      </c>
      <c r="AF89" s="9">
        <v>-27907.194</v>
      </c>
      <c r="AG89" s="9">
        <v>-25298.578</v>
      </c>
      <c r="AH89" s="9">
        <v>-30305.837</v>
      </c>
      <c r="AI89" s="10">
        <v>28972.7</v>
      </c>
    </row>
    <row r="90" spans="1:35" ht="15">
      <c r="A90" s="8" t="s">
        <v>107</v>
      </c>
      <c r="B90" s="8" t="s">
        <v>120</v>
      </c>
      <c r="C90" s="13" t="s">
        <v>49</v>
      </c>
      <c r="D90" s="13" t="s">
        <v>49</v>
      </c>
      <c r="E90" s="13" t="s">
        <v>49</v>
      </c>
      <c r="F90" s="13" t="s">
        <v>49</v>
      </c>
      <c r="G90" s="13" t="s">
        <v>49</v>
      </c>
      <c r="H90" s="13" t="s">
        <v>49</v>
      </c>
      <c r="I90" s="13" t="s">
        <v>49</v>
      </c>
      <c r="J90" s="13" t="s">
        <v>49</v>
      </c>
      <c r="K90" s="13" t="s">
        <v>49</v>
      </c>
      <c r="L90" s="13" t="s">
        <v>49</v>
      </c>
      <c r="M90" s="13" t="s">
        <v>49</v>
      </c>
      <c r="N90" s="13" t="s">
        <v>49</v>
      </c>
      <c r="O90" s="13" t="s">
        <v>49</v>
      </c>
      <c r="P90" s="13" t="s">
        <v>49</v>
      </c>
      <c r="Q90" s="13" t="s">
        <v>49</v>
      </c>
      <c r="R90" s="13" t="s">
        <v>49</v>
      </c>
      <c r="S90" s="13" t="s">
        <v>49</v>
      </c>
      <c r="T90" s="13" t="s">
        <v>49</v>
      </c>
      <c r="U90" s="13" t="s">
        <v>49</v>
      </c>
      <c r="V90" s="13" t="s">
        <v>49</v>
      </c>
      <c r="W90" s="13" t="s">
        <v>49</v>
      </c>
      <c r="X90" s="13" t="s">
        <v>49</v>
      </c>
      <c r="Y90" s="13" t="s">
        <v>49</v>
      </c>
      <c r="Z90" s="13" t="s">
        <v>49</v>
      </c>
      <c r="AA90" s="13" t="s">
        <v>49</v>
      </c>
      <c r="AB90" s="13" t="s">
        <v>49</v>
      </c>
      <c r="AC90" s="13" t="s">
        <v>49</v>
      </c>
      <c r="AD90" s="13" t="s">
        <v>49</v>
      </c>
      <c r="AE90" s="13" t="s">
        <v>49</v>
      </c>
      <c r="AF90" s="13" t="s">
        <v>49</v>
      </c>
      <c r="AG90" s="13" t="s">
        <v>49</v>
      </c>
      <c r="AH90" s="13" t="s">
        <v>49</v>
      </c>
      <c r="AI90" s="13" t="s">
        <v>49</v>
      </c>
    </row>
    <row r="91" ht="11.45" customHeight="1"/>
    <row r="92" ht="15">
      <c r="A92" s="4" t="s">
        <v>73</v>
      </c>
    </row>
    <row r="93" spans="1:2" ht="15">
      <c r="A93" s="4" t="s">
        <v>49</v>
      </c>
      <c r="B93" s="3" t="s">
        <v>74</v>
      </c>
    </row>
    <row r="96" ht="15">
      <c r="A96" s="2" t="s">
        <v>172</v>
      </c>
    </row>
    <row r="97" ht="15">
      <c r="A97" t="s">
        <v>99</v>
      </c>
    </row>
    <row r="100" ht="15">
      <c r="A100" s="3" t="s">
        <v>134</v>
      </c>
    </row>
    <row r="101" spans="1:2" ht="15">
      <c r="A101" s="3" t="s">
        <v>3</v>
      </c>
      <c r="B101" s="4" t="s">
        <v>135</v>
      </c>
    </row>
    <row r="102" spans="1:2" ht="15">
      <c r="A102" s="3" t="s">
        <v>5</v>
      </c>
      <c r="B102" s="3" t="s">
        <v>6</v>
      </c>
    </row>
    <row r="104" spans="1:3" ht="15">
      <c r="A104" s="4" t="s">
        <v>7</v>
      </c>
      <c r="C104" s="3" t="s">
        <v>8</v>
      </c>
    </row>
    <row r="105" spans="1:3" ht="15">
      <c r="A105" s="4" t="s">
        <v>136</v>
      </c>
      <c r="C105" s="3" t="s">
        <v>114</v>
      </c>
    </row>
    <row r="106" spans="1:3" ht="15">
      <c r="A106" s="4" t="s">
        <v>9</v>
      </c>
      <c r="C106" s="3" t="s">
        <v>10</v>
      </c>
    </row>
    <row r="107" spans="1:3" ht="15">
      <c r="A107" s="4" t="s">
        <v>11</v>
      </c>
      <c r="C107" s="3" t="s">
        <v>12</v>
      </c>
    </row>
    <row r="109" spans="1:34" ht="15">
      <c r="A109" s="46" t="s">
        <v>13</v>
      </c>
      <c r="B109" s="5" t="s">
        <v>14</v>
      </c>
      <c r="C109" s="5" t="s">
        <v>15</v>
      </c>
      <c r="D109" s="5" t="s">
        <v>16</v>
      </c>
      <c r="E109" s="5" t="s">
        <v>17</v>
      </c>
      <c r="F109" s="5" t="s">
        <v>18</v>
      </c>
      <c r="G109" s="5" t="s">
        <v>19</v>
      </c>
      <c r="H109" s="5" t="s">
        <v>20</v>
      </c>
      <c r="I109" s="5" t="s">
        <v>21</v>
      </c>
      <c r="J109" s="5" t="s">
        <v>22</v>
      </c>
      <c r="K109" s="5" t="s">
        <v>23</v>
      </c>
      <c r="L109" s="5" t="s">
        <v>24</v>
      </c>
      <c r="M109" s="5" t="s">
        <v>25</v>
      </c>
      <c r="N109" s="5" t="s">
        <v>26</v>
      </c>
      <c r="O109" s="5" t="s">
        <v>27</v>
      </c>
      <c r="P109" s="5" t="s">
        <v>28</v>
      </c>
      <c r="Q109" s="5" t="s">
        <v>29</v>
      </c>
      <c r="R109" s="5" t="s">
        <v>30</v>
      </c>
      <c r="S109" s="5" t="s">
        <v>31</v>
      </c>
      <c r="T109" s="5" t="s">
        <v>32</v>
      </c>
      <c r="U109" s="5" t="s">
        <v>33</v>
      </c>
      <c r="V109" s="5" t="s">
        <v>34</v>
      </c>
      <c r="W109" s="5" t="s">
        <v>35</v>
      </c>
      <c r="X109" s="5" t="s">
        <v>36</v>
      </c>
      <c r="Y109" s="5" t="s">
        <v>37</v>
      </c>
      <c r="Z109" s="5" t="s">
        <v>38</v>
      </c>
      <c r="AA109" s="5" t="s">
        <v>39</v>
      </c>
      <c r="AB109" s="5" t="s">
        <v>40</v>
      </c>
      <c r="AC109" s="5" t="s">
        <v>41</v>
      </c>
      <c r="AD109" s="5" t="s">
        <v>42</v>
      </c>
      <c r="AE109" s="5" t="s">
        <v>43</v>
      </c>
      <c r="AF109" s="5" t="s">
        <v>44</v>
      </c>
      <c r="AG109" s="5" t="s">
        <v>45</v>
      </c>
      <c r="AH109" s="5" t="s">
        <v>46</v>
      </c>
    </row>
    <row r="110" spans="1:34" ht="15">
      <c r="A110" s="6" t="s">
        <v>47</v>
      </c>
      <c r="B110" s="7" t="s">
        <v>49</v>
      </c>
      <c r="C110" s="7" t="s">
        <v>49</v>
      </c>
      <c r="D110" s="7" t="s">
        <v>49</v>
      </c>
      <c r="E110" s="7" t="s">
        <v>49</v>
      </c>
      <c r="F110" s="7" t="s">
        <v>49</v>
      </c>
      <c r="G110" s="7" t="s">
        <v>49</v>
      </c>
      <c r="H110" s="7" t="s">
        <v>49</v>
      </c>
      <c r="I110" s="7" t="s">
        <v>49</v>
      </c>
      <c r="J110" s="7" t="s">
        <v>49</v>
      </c>
      <c r="K110" s="7" t="s">
        <v>49</v>
      </c>
      <c r="L110" s="7" t="s">
        <v>49</v>
      </c>
      <c r="M110" s="7" t="s">
        <v>49</v>
      </c>
      <c r="N110" s="7" t="s">
        <v>49</v>
      </c>
      <c r="O110" s="7" t="s">
        <v>49</v>
      </c>
      <c r="P110" s="7" t="s">
        <v>49</v>
      </c>
      <c r="Q110" s="7" t="s">
        <v>49</v>
      </c>
      <c r="R110" s="7" t="s">
        <v>49</v>
      </c>
      <c r="S110" s="7" t="s">
        <v>49</v>
      </c>
      <c r="T110" s="7" t="s">
        <v>49</v>
      </c>
      <c r="U110" s="7" t="s">
        <v>49</v>
      </c>
      <c r="V110" s="7" t="s">
        <v>49</v>
      </c>
      <c r="W110" s="7" t="s">
        <v>49</v>
      </c>
      <c r="X110" s="7" t="s">
        <v>49</v>
      </c>
      <c r="Y110" s="7" t="s">
        <v>49</v>
      </c>
      <c r="Z110" s="7" t="s">
        <v>49</v>
      </c>
      <c r="AA110" s="7" t="s">
        <v>49</v>
      </c>
      <c r="AB110" s="7" t="s">
        <v>49</v>
      </c>
      <c r="AC110" s="7" t="s">
        <v>49</v>
      </c>
      <c r="AD110" s="7" t="s">
        <v>49</v>
      </c>
      <c r="AE110" s="7" t="s">
        <v>49</v>
      </c>
      <c r="AF110" s="7" t="s">
        <v>49</v>
      </c>
      <c r="AG110" s="7" t="s">
        <v>49</v>
      </c>
      <c r="AH110" s="7" t="s">
        <v>49</v>
      </c>
    </row>
    <row r="111" spans="1:34" ht="15">
      <c r="A111" s="8" t="s">
        <v>102</v>
      </c>
      <c r="B111" s="49">
        <v>564596.2</v>
      </c>
      <c r="C111" s="49">
        <v>558339.484</v>
      </c>
      <c r="D111" s="49">
        <v>562998</v>
      </c>
      <c r="E111" s="49">
        <v>571872.5</v>
      </c>
      <c r="F111" s="49">
        <v>582782.116</v>
      </c>
      <c r="G111" s="49">
        <v>581083.1</v>
      </c>
      <c r="H111" s="49">
        <v>595852.3</v>
      </c>
      <c r="I111" s="49">
        <v>607772.7</v>
      </c>
      <c r="J111" s="49">
        <v>632313.5</v>
      </c>
      <c r="K111" s="49">
        <v>602248.3</v>
      </c>
      <c r="L111" s="49">
        <v>611680.5</v>
      </c>
      <c r="M111" s="49">
        <v>614306.1</v>
      </c>
      <c r="N111" s="49">
        <v>607328.4</v>
      </c>
      <c r="O111" s="49">
        <v>617557.6</v>
      </c>
      <c r="P111" s="49">
        <v>627437</v>
      </c>
      <c r="Q111" s="49">
        <v>629438.582</v>
      </c>
      <c r="R111" s="49">
        <v>631245.031</v>
      </c>
      <c r="S111" s="49">
        <v>624388.659</v>
      </c>
      <c r="T111" s="49">
        <v>624062.662</v>
      </c>
      <c r="U111" s="49">
        <v>581498.223</v>
      </c>
      <c r="V111" s="49">
        <v>576940.866</v>
      </c>
      <c r="W111" s="49">
        <v>563247.453</v>
      </c>
      <c r="X111" s="49">
        <v>562840.268</v>
      </c>
      <c r="Y111" s="49">
        <v>539400.189</v>
      </c>
      <c r="Z111" s="49">
        <v>542509.025</v>
      </c>
      <c r="AA111" s="49">
        <v>570539.095</v>
      </c>
      <c r="AB111" s="49">
        <v>569934.559</v>
      </c>
      <c r="AC111" s="49">
        <v>581635.971</v>
      </c>
      <c r="AD111" s="49">
        <v>573790.018</v>
      </c>
      <c r="AE111" s="49">
        <v>563115.936</v>
      </c>
      <c r="AF111" s="49">
        <v>496260.978</v>
      </c>
      <c r="AG111" s="49">
        <v>512017.283</v>
      </c>
      <c r="AH111" s="49">
        <v>535142.329</v>
      </c>
    </row>
    <row r="112" spans="1:34" ht="15">
      <c r="A112" s="8" t="s">
        <v>112</v>
      </c>
      <c r="B112" s="49" t="s">
        <v>49</v>
      </c>
      <c r="C112" s="49" t="s">
        <v>49</v>
      </c>
      <c r="D112" s="49" t="s">
        <v>49</v>
      </c>
      <c r="E112" s="49" t="s">
        <v>49</v>
      </c>
      <c r="F112" s="49" t="s">
        <v>49</v>
      </c>
      <c r="G112" s="49" t="s">
        <v>49</v>
      </c>
      <c r="H112" s="49" t="s">
        <v>49</v>
      </c>
      <c r="I112" s="49" t="s">
        <v>49</v>
      </c>
      <c r="J112" s="49" t="s">
        <v>49</v>
      </c>
      <c r="K112" s="49" t="s">
        <v>49</v>
      </c>
      <c r="L112" s="49" t="s">
        <v>49</v>
      </c>
      <c r="M112" s="49" t="s">
        <v>49</v>
      </c>
      <c r="N112" s="49" t="s">
        <v>49</v>
      </c>
      <c r="O112" s="49" t="s">
        <v>49</v>
      </c>
      <c r="P112" s="49" t="s">
        <v>49</v>
      </c>
      <c r="Q112" s="49" t="s">
        <v>49</v>
      </c>
      <c r="R112" s="49" t="s">
        <v>49</v>
      </c>
      <c r="S112" s="49" t="s">
        <v>49</v>
      </c>
      <c r="T112" s="49" t="s">
        <v>49</v>
      </c>
      <c r="U112" s="49" t="s">
        <v>49</v>
      </c>
      <c r="V112" s="49" t="s">
        <v>49</v>
      </c>
      <c r="W112" s="49" t="s">
        <v>49</v>
      </c>
      <c r="X112" s="49" t="s">
        <v>49</v>
      </c>
      <c r="Y112" s="49" t="s">
        <v>49</v>
      </c>
      <c r="Z112" s="49" t="s">
        <v>49</v>
      </c>
      <c r="AA112" s="49" t="s">
        <v>49</v>
      </c>
      <c r="AB112" s="49" t="s">
        <v>49</v>
      </c>
      <c r="AC112" s="49" t="s">
        <v>49</v>
      </c>
      <c r="AD112" s="49" t="s">
        <v>49</v>
      </c>
      <c r="AE112" s="49" t="s">
        <v>49</v>
      </c>
      <c r="AF112" s="49" t="s">
        <v>49</v>
      </c>
      <c r="AG112" s="49" t="s">
        <v>49</v>
      </c>
      <c r="AH112" s="49" t="s">
        <v>49</v>
      </c>
    </row>
    <row r="113" spans="1:34" ht="15">
      <c r="A113" s="8" t="s">
        <v>137</v>
      </c>
      <c r="B113" s="50" t="s">
        <v>49</v>
      </c>
      <c r="C113" s="50" t="s">
        <v>49</v>
      </c>
      <c r="D113" s="50" t="s">
        <v>49</v>
      </c>
      <c r="E113" s="50" t="s">
        <v>49</v>
      </c>
      <c r="F113" s="50" t="s">
        <v>49</v>
      </c>
      <c r="G113" s="50" t="s">
        <v>49</v>
      </c>
      <c r="H113" s="50" t="s">
        <v>49</v>
      </c>
      <c r="I113" s="50" t="s">
        <v>49</v>
      </c>
      <c r="J113" s="50" t="s">
        <v>49</v>
      </c>
      <c r="K113" s="50" t="s">
        <v>49</v>
      </c>
      <c r="L113" s="50" t="s">
        <v>49</v>
      </c>
      <c r="M113" s="50" t="s">
        <v>49</v>
      </c>
      <c r="N113" s="50" t="s">
        <v>49</v>
      </c>
      <c r="O113" s="50" t="s">
        <v>49</v>
      </c>
      <c r="P113" s="50" t="s">
        <v>49</v>
      </c>
      <c r="Q113" s="50" t="s">
        <v>49</v>
      </c>
      <c r="R113" s="50" t="s">
        <v>49</v>
      </c>
      <c r="S113" s="50" t="s">
        <v>49</v>
      </c>
      <c r="T113" s="50" t="s">
        <v>49</v>
      </c>
      <c r="U113" s="50" t="s">
        <v>49</v>
      </c>
      <c r="V113" s="50" t="s">
        <v>49</v>
      </c>
      <c r="W113" s="50" t="s">
        <v>49</v>
      </c>
      <c r="X113" s="50" t="s">
        <v>49</v>
      </c>
      <c r="Y113" s="50" t="s">
        <v>49</v>
      </c>
      <c r="Z113" s="50" t="s">
        <v>49</v>
      </c>
      <c r="AA113" s="50" t="s">
        <v>49</v>
      </c>
      <c r="AB113" s="50" t="s">
        <v>49</v>
      </c>
      <c r="AC113" s="50" t="s">
        <v>49</v>
      </c>
      <c r="AD113" s="50" t="s">
        <v>49</v>
      </c>
      <c r="AE113" s="50" t="s">
        <v>49</v>
      </c>
      <c r="AF113" s="50" t="s">
        <v>49</v>
      </c>
      <c r="AG113" s="50" t="s">
        <v>49</v>
      </c>
      <c r="AH113" s="50" t="s">
        <v>49</v>
      </c>
    </row>
    <row r="114" spans="1:34" ht="15">
      <c r="A114" s="8" t="s">
        <v>138</v>
      </c>
      <c r="B114" s="49" t="s">
        <v>49</v>
      </c>
      <c r="C114" s="49" t="s">
        <v>49</v>
      </c>
      <c r="D114" s="49" t="s">
        <v>49</v>
      </c>
      <c r="E114" s="49" t="s">
        <v>49</v>
      </c>
      <c r="F114" s="49" t="s">
        <v>49</v>
      </c>
      <c r="G114" s="49" t="s">
        <v>49</v>
      </c>
      <c r="H114" s="49" t="s">
        <v>49</v>
      </c>
      <c r="I114" s="49" t="s">
        <v>49</v>
      </c>
      <c r="J114" s="49" t="s">
        <v>49</v>
      </c>
      <c r="K114" s="49" t="s">
        <v>49</v>
      </c>
      <c r="L114" s="49" t="s">
        <v>49</v>
      </c>
      <c r="M114" s="49" t="s">
        <v>49</v>
      </c>
      <c r="N114" s="49" t="s">
        <v>49</v>
      </c>
      <c r="O114" s="49" t="s">
        <v>49</v>
      </c>
      <c r="P114" s="49" t="s">
        <v>49</v>
      </c>
      <c r="Q114" s="49" t="s">
        <v>49</v>
      </c>
      <c r="R114" s="49" t="s">
        <v>49</v>
      </c>
      <c r="S114" s="49" t="s">
        <v>49</v>
      </c>
      <c r="T114" s="49" t="s">
        <v>49</v>
      </c>
      <c r="U114" s="49" t="s">
        <v>49</v>
      </c>
      <c r="V114" s="49" t="s">
        <v>49</v>
      </c>
      <c r="W114" s="49" t="s">
        <v>49</v>
      </c>
      <c r="X114" s="49" t="s">
        <v>49</v>
      </c>
      <c r="Y114" s="49" t="s">
        <v>49</v>
      </c>
      <c r="Z114" s="49" t="s">
        <v>49</v>
      </c>
      <c r="AA114" s="49" t="s">
        <v>49</v>
      </c>
      <c r="AB114" s="49" t="s">
        <v>49</v>
      </c>
      <c r="AC114" s="49" t="s">
        <v>49</v>
      </c>
      <c r="AD114" s="49" t="s">
        <v>49</v>
      </c>
      <c r="AE114" s="49" t="s">
        <v>49</v>
      </c>
      <c r="AF114" s="49" t="s">
        <v>49</v>
      </c>
      <c r="AG114" s="49" t="s">
        <v>49</v>
      </c>
      <c r="AH114" s="49" t="s">
        <v>49</v>
      </c>
    </row>
    <row r="115" spans="1:34" ht="15">
      <c r="A115" s="8" t="s">
        <v>139</v>
      </c>
      <c r="B115" s="50" t="s">
        <v>49</v>
      </c>
      <c r="C115" s="50" t="s">
        <v>49</v>
      </c>
      <c r="D115" s="50" t="s">
        <v>49</v>
      </c>
      <c r="E115" s="50" t="s">
        <v>49</v>
      </c>
      <c r="F115" s="50" t="s">
        <v>49</v>
      </c>
      <c r="G115" s="50" t="s">
        <v>49</v>
      </c>
      <c r="H115" s="50" t="s">
        <v>49</v>
      </c>
      <c r="I115" s="50" t="s">
        <v>49</v>
      </c>
      <c r="J115" s="50" t="s">
        <v>49</v>
      </c>
      <c r="K115" s="50" t="s">
        <v>49</v>
      </c>
      <c r="L115" s="50" t="s">
        <v>49</v>
      </c>
      <c r="M115" s="50" t="s">
        <v>49</v>
      </c>
      <c r="N115" s="50" t="s">
        <v>49</v>
      </c>
      <c r="O115" s="50" t="s">
        <v>49</v>
      </c>
      <c r="P115" s="50" t="s">
        <v>49</v>
      </c>
      <c r="Q115" s="50" t="s">
        <v>49</v>
      </c>
      <c r="R115" s="50" t="s">
        <v>49</v>
      </c>
      <c r="S115" s="50" t="s">
        <v>49</v>
      </c>
      <c r="T115" s="50" t="s">
        <v>49</v>
      </c>
      <c r="U115" s="50" t="s">
        <v>49</v>
      </c>
      <c r="V115" s="50" t="s">
        <v>49</v>
      </c>
      <c r="W115" s="50" t="s">
        <v>49</v>
      </c>
      <c r="X115" s="50" t="s">
        <v>49</v>
      </c>
      <c r="Y115" s="50" t="s">
        <v>49</v>
      </c>
      <c r="Z115" s="50" t="s">
        <v>49</v>
      </c>
      <c r="AA115" s="50" t="s">
        <v>49</v>
      </c>
      <c r="AB115" s="50" t="s">
        <v>49</v>
      </c>
      <c r="AC115" s="50" t="s">
        <v>49</v>
      </c>
      <c r="AD115" s="50" t="s">
        <v>49</v>
      </c>
      <c r="AE115" s="50" t="s">
        <v>49</v>
      </c>
      <c r="AF115" s="50" t="s">
        <v>49</v>
      </c>
      <c r="AG115" s="50" t="s">
        <v>49</v>
      </c>
      <c r="AH115" s="50" t="s">
        <v>49</v>
      </c>
    </row>
    <row r="116" spans="1:34" ht="15">
      <c r="A116" s="8" t="s">
        <v>140</v>
      </c>
      <c r="B116" s="49" t="s">
        <v>49</v>
      </c>
      <c r="C116" s="49" t="s">
        <v>49</v>
      </c>
      <c r="D116" s="49" t="s">
        <v>49</v>
      </c>
      <c r="E116" s="49" t="s">
        <v>49</v>
      </c>
      <c r="F116" s="49" t="s">
        <v>49</v>
      </c>
      <c r="G116" s="49" t="s">
        <v>49</v>
      </c>
      <c r="H116" s="49" t="s">
        <v>49</v>
      </c>
      <c r="I116" s="49" t="s">
        <v>49</v>
      </c>
      <c r="J116" s="49" t="s">
        <v>49</v>
      </c>
      <c r="K116" s="49" t="s">
        <v>49</v>
      </c>
      <c r="L116" s="49" t="s">
        <v>49</v>
      </c>
      <c r="M116" s="49" t="s">
        <v>49</v>
      </c>
      <c r="N116" s="49" t="s">
        <v>49</v>
      </c>
      <c r="O116" s="49" t="s">
        <v>49</v>
      </c>
      <c r="P116" s="49" t="s">
        <v>49</v>
      </c>
      <c r="Q116" s="49" t="s">
        <v>49</v>
      </c>
      <c r="R116" s="49" t="s">
        <v>49</v>
      </c>
      <c r="S116" s="49" t="s">
        <v>49</v>
      </c>
      <c r="T116" s="49" t="s">
        <v>49</v>
      </c>
      <c r="U116" s="49" t="s">
        <v>49</v>
      </c>
      <c r="V116" s="49" t="s">
        <v>49</v>
      </c>
      <c r="W116" s="49" t="s">
        <v>49</v>
      </c>
      <c r="X116" s="49" t="s">
        <v>49</v>
      </c>
      <c r="Y116" s="49" t="s">
        <v>49</v>
      </c>
      <c r="Z116" s="49" t="s">
        <v>49</v>
      </c>
      <c r="AA116" s="49" t="s">
        <v>49</v>
      </c>
      <c r="AB116" s="49" t="s">
        <v>49</v>
      </c>
      <c r="AC116" s="49" t="s">
        <v>49</v>
      </c>
      <c r="AD116" s="49" t="s">
        <v>49</v>
      </c>
      <c r="AE116" s="49" t="s">
        <v>49</v>
      </c>
      <c r="AF116" s="49" t="s">
        <v>49</v>
      </c>
      <c r="AG116" s="49" t="s">
        <v>49</v>
      </c>
      <c r="AH116" s="49" t="s">
        <v>49</v>
      </c>
    </row>
    <row r="117" spans="1:34" ht="15">
      <c r="A117" s="8" t="s">
        <v>141</v>
      </c>
      <c r="B117" s="50" t="s">
        <v>49</v>
      </c>
      <c r="C117" s="50" t="s">
        <v>49</v>
      </c>
      <c r="D117" s="50" t="s">
        <v>49</v>
      </c>
      <c r="E117" s="50" t="s">
        <v>49</v>
      </c>
      <c r="F117" s="50" t="s">
        <v>49</v>
      </c>
      <c r="G117" s="50" t="s">
        <v>49</v>
      </c>
      <c r="H117" s="50" t="s">
        <v>49</v>
      </c>
      <c r="I117" s="50" t="s">
        <v>49</v>
      </c>
      <c r="J117" s="50" t="s">
        <v>49</v>
      </c>
      <c r="K117" s="50" t="s">
        <v>49</v>
      </c>
      <c r="L117" s="50" t="s">
        <v>49</v>
      </c>
      <c r="M117" s="50" t="s">
        <v>49</v>
      </c>
      <c r="N117" s="50" t="s">
        <v>49</v>
      </c>
      <c r="O117" s="50" t="s">
        <v>49</v>
      </c>
      <c r="P117" s="50" t="s">
        <v>49</v>
      </c>
      <c r="Q117" s="50" t="s">
        <v>49</v>
      </c>
      <c r="R117" s="50" t="s">
        <v>49</v>
      </c>
      <c r="S117" s="50" t="s">
        <v>49</v>
      </c>
      <c r="T117" s="50" t="s">
        <v>49</v>
      </c>
      <c r="U117" s="50" t="s">
        <v>49</v>
      </c>
      <c r="V117" s="50" t="s">
        <v>49</v>
      </c>
      <c r="W117" s="50" t="s">
        <v>49</v>
      </c>
      <c r="X117" s="50" t="s">
        <v>49</v>
      </c>
      <c r="Y117" s="50" t="s">
        <v>49</v>
      </c>
      <c r="Z117" s="50" t="s">
        <v>49</v>
      </c>
      <c r="AA117" s="50" t="s">
        <v>49</v>
      </c>
      <c r="AB117" s="50" t="s">
        <v>49</v>
      </c>
      <c r="AC117" s="50" t="s">
        <v>49</v>
      </c>
      <c r="AD117" s="50" t="s">
        <v>49</v>
      </c>
      <c r="AE117" s="50" t="s">
        <v>49</v>
      </c>
      <c r="AF117" s="50" t="s">
        <v>49</v>
      </c>
      <c r="AG117" s="50" t="s">
        <v>49</v>
      </c>
      <c r="AH117" s="50" t="s">
        <v>49</v>
      </c>
    </row>
    <row r="118" spans="1:34" ht="15">
      <c r="A118" s="8" t="s">
        <v>142</v>
      </c>
      <c r="B118" s="49" t="s">
        <v>49</v>
      </c>
      <c r="C118" s="49" t="s">
        <v>49</v>
      </c>
      <c r="D118" s="49" t="s">
        <v>49</v>
      </c>
      <c r="E118" s="49" t="s">
        <v>49</v>
      </c>
      <c r="F118" s="49" t="s">
        <v>49</v>
      </c>
      <c r="G118" s="49" t="s">
        <v>49</v>
      </c>
      <c r="H118" s="49" t="s">
        <v>49</v>
      </c>
      <c r="I118" s="49" t="s">
        <v>49</v>
      </c>
      <c r="J118" s="49" t="s">
        <v>49</v>
      </c>
      <c r="K118" s="49" t="s">
        <v>49</v>
      </c>
      <c r="L118" s="49" t="s">
        <v>49</v>
      </c>
      <c r="M118" s="49" t="s">
        <v>49</v>
      </c>
      <c r="N118" s="49" t="s">
        <v>49</v>
      </c>
      <c r="O118" s="49" t="s">
        <v>49</v>
      </c>
      <c r="P118" s="49" t="s">
        <v>49</v>
      </c>
      <c r="Q118" s="49" t="s">
        <v>49</v>
      </c>
      <c r="R118" s="49" t="s">
        <v>49</v>
      </c>
      <c r="S118" s="49" t="s">
        <v>49</v>
      </c>
      <c r="T118" s="49" t="s">
        <v>49</v>
      </c>
      <c r="U118" s="49" t="s">
        <v>49</v>
      </c>
      <c r="V118" s="49" t="s">
        <v>49</v>
      </c>
      <c r="W118" s="49" t="s">
        <v>49</v>
      </c>
      <c r="X118" s="49" t="s">
        <v>49</v>
      </c>
      <c r="Y118" s="49" t="s">
        <v>49</v>
      </c>
      <c r="Z118" s="49" t="s">
        <v>49</v>
      </c>
      <c r="AA118" s="49" t="s">
        <v>49</v>
      </c>
      <c r="AB118" s="49" t="s">
        <v>49</v>
      </c>
      <c r="AC118" s="49" t="s">
        <v>49</v>
      </c>
      <c r="AD118" s="49" t="s">
        <v>49</v>
      </c>
      <c r="AE118" s="49" t="s">
        <v>49</v>
      </c>
      <c r="AF118" s="49" t="s">
        <v>49</v>
      </c>
      <c r="AG118" s="49" t="s">
        <v>49</v>
      </c>
      <c r="AH118" s="49" t="s">
        <v>49</v>
      </c>
    </row>
    <row r="119" spans="1:34" ht="15">
      <c r="A119" s="8" t="s">
        <v>143</v>
      </c>
      <c r="B119" s="50" t="s">
        <v>49</v>
      </c>
      <c r="C119" s="50" t="s">
        <v>49</v>
      </c>
      <c r="D119" s="50" t="s">
        <v>49</v>
      </c>
      <c r="E119" s="50" t="s">
        <v>49</v>
      </c>
      <c r="F119" s="50" t="s">
        <v>49</v>
      </c>
      <c r="G119" s="50" t="s">
        <v>49</v>
      </c>
      <c r="H119" s="50" t="s">
        <v>49</v>
      </c>
      <c r="I119" s="50" t="s">
        <v>49</v>
      </c>
      <c r="J119" s="50" t="s">
        <v>49</v>
      </c>
      <c r="K119" s="50" t="s">
        <v>49</v>
      </c>
      <c r="L119" s="50" t="s">
        <v>49</v>
      </c>
      <c r="M119" s="50" t="s">
        <v>49</v>
      </c>
      <c r="N119" s="50" t="s">
        <v>49</v>
      </c>
      <c r="O119" s="50" t="s">
        <v>49</v>
      </c>
      <c r="P119" s="50" t="s">
        <v>49</v>
      </c>
      <c r="Q119" s="50" t="s">
        <v>49</v>
      </c>
      <c r="R119" s="50" t="s">
        <v>49</v>
      </c>
      <c r="S119" s="50" t="s">
        <v>49</v>
      </c>
      <c r="T119" s="50" t="s">
        <v>49</v>
      </c>
      <c r="U119" s="50" t="s">
        <v>49</v>
      </c>
      <c r="V119" s="50" t="s">
        <v>49</v>
      </c>
      <c r="W119" s="50" t="s">
        <v>49</v>
      </c>
      <c r="X119" s="50" t="s">
        <v>49</v>
      </c>
      <c r="Y119" s="50" t="s">
        <v>49</v>
      </c>
      <c r="Z119" s="50" t="s">
        <v>49</v>
      </c>
      <c r="AA119" s="50" t="s">
        <v>49</v>
      </c>
      <c r="AB119" s="50" t="s">
        <v>49</v>
      </c>
      <c r="AC119" s="50" t="s">
        <v>49</v>
      </c>
      <c r="AD119" s="50" t="s">
        <v>49</v>
      </c>
      <c r="AE119" s="50" t="s">
        <v>49</v>
      </c>
      <c r="AF119" s="50" t="s">
        <v>49</v>
      </c>
      <c r="AG119" s="50" t="s">
        <v>49</v>
      </c>
      <c r="AH119" s="50" t="s">
        <v>49</v>
      </c>
    </row>
    <row r="120" spans="1:34" ht="15">
      <c r="A120" s="8" t="s">
        <v>144</v>
      </c>
      <c r="B120" s="49" t="s">
        <v>49</v>
      </c>
      <c r="C120" s="49" t="s">
        <v>49</v>
      </c>
      <c r="D120" s="49" t="s">
        <v>49</v>
      </c>
      <c r="E120" s="49" t="s">
        <v>49</v>
      </c>
      <c r="F120" s="49" t="s">
        <v>49</v>
      </c>
      <c r="G120" s="49" t="s">
        <v>49</v>
      </c>
      <c r="H120" s="49" t="s">
        <v>49</v>
      </c>
      <c r="I120" s="49" t="s">
        <v>49</v>
      </c>
      <c r="J120" s="49" t="s">
        <v>49</v>
      </c>
      <c r="K120" s="49" t="s">
        <v>49</v>
      </c>
      <c r="L120" s="49" t="s">
        <v>49</v>
      </c>
      <c r="M120" s="49" t="s">
        <v>49</v>
      </c>
      <c r="N120" s="49" t="s">
        <v>49</v>
      </c>
      <c r="O120" s="49" t="s">
        <v>49</v>
      </c>
      <c r="P120" s="49" t="s">
        <v>49</v>
      </c>
      <c r="Q120" s="49" t="s">
        <v>49</v>
      </c>
      <c r="R120" s="49" t="s">
        <v>49</v>
      </c>
      <c r="S120" s="49" t="s">
        <v>49</v>
      </c>
      <c r="T120" s="49" t="s">
        <v>49</v>
      </c>
      <c r="U120" s="49" t="s">
        <v>49</v>
      </c>
      <c r="V120" s="49" t="s">
        <v>49</v>
      </c>
      <c r="W120" s="49" t="s">
        <v>49</v>
      </c>
      <c r="X120" s="49" t="s">
        <v>49</v>
      </c>
      <c r="Y120" s="49" t="s">
        <v>49</v>
      </c>
      <c r="Z120" s="49" t="s">
        <v>49</v>
      </c>
      <c r="AA120" s="49" t="s">
        <v>49</v>
      </c>
      <c r="AB120" s="49" t="s">
        <v>49</v>
      </c>
      <c r="AC120" s="49" t="s">
        <v>49</v>
      </c>
      <c r="AD120" s="49" t="s">
        <v>49</v>
      </c>
      <c r="AE120" s="49" t="s">
        <v>49</v>
      </c>
      <c r="AF120" s="49" t="s">
        <v>49</v>
      </c>
      <c r="AG120" s="49" t="s">
        <v>49</v>
      </c>
      <c r="AH120" s="49" t="s">
        <v>49</v>
      </c>
    </row>
    <row r="121" spans="1:34" ht="15">
      <c r="A121" s="8" t="s">
        <v>158</v>
      </c>
      <c r="B121" s="49">
        <v>10414</v>
      </c>
      <c r="C121" s="49">
        <v>9235.4</v>
      </c>
      <c r="D121" s="49">
        <v>11654.9</v>
      </c>
      <c r="E121" s="49">
        <v>12897.5</v>
      </c>
      <c r="F121" s="49">
        <v>14662.6</v>
      </c>
      <c r="G121" s="49">
        <v>14473.1</v>
      </c>
      <c r="H121" s="49">
        <v>13877.2</v>
      </c>
      <c r="I121" s="49">
        <v>14753.1</v>
      </c>
      <c r="J121" s="49">
        <v>48373.7</v>
      </c>
      <c r="K121" s="49">
        <v>106849</v>
      </c>
      <c r="L121" s="49">
        <v>134083</v>
      </c>
      <c r="M121" s="49">
        <v>130309</v>
      </c>
      <c r="N121" s="49">
        <v>144639</v>
      </c>
      <c r="O121" s="49">
        <v>147167</v>
      </c>
      <c r="P121" s="49">
        <v>142771.9</v>
      </c>
      <c r="Q121" s="49">
        <v>148964.086</v>
      </c>
      <c r="R121" s="49">
        <v>151321.535</v>
      </c>
      <c r="S121" s="49">
        <v>159208.627</v>
      </c>
      <c r="T121" s="49">
        <v>158757.304</v>
      </c>
      <c r="U121" s="49">
        <v>151685.388</v>
      </c>
      <c r="V121" s="49">
        <v>147786.517</v>
      </c>
      <c r="W121" s="49">
        <v>152761.93</v>
      </c>
      <c r="X121" s="49">
        <v>155182.263</v>
      </c>
      <c r="Y121" s="49">
        <v>151908.733</v>
      </c>
      <c r="Z121" s="49">
        <v>153302.208</v>
      </c>
      <c r="AA121" s="49">
        <v>166981.65</v>
      </c>
      <c r="AB121" s="49">
        <v>164569.437</v>
      </c>
      <c r="AC121" s="49">
        <v>161010.491</v>
      </c>
      <c r="AD121" s="49">
        <v>158912.808</v>
      </c>
      <c r="AE121" s="49">
        <v>158152.935</v>
      </c>
      <c r="AF121" s="49">
        <v>147186.95</v>
      </c>
      <c r="AG121" s="49">
        <v>154083.431</v>
      </c>
      <c r="AH121" s="49" t="s">
        <v>49</v>
      </c>
    </row>
    <row r="122" spans="1:34" ht="15">
      <c r="A122" s="8" t="s">
        <v>159</v>
      </c>
      <c r="B122" s="50">
        <v>20829</v>
      </c>
      <c r="C122" s="50">
        <v>23225.5</v>
      </c>
      <c r="D122" s="50">
        <v>24246.8</v>
      </c>
      <c r="E122" s="50">
        <v>25172.4</v>
      </c>
      <c r="F122" s="50">
        <v>25483.674</v>
      </c>
      <c r="G122" s="50">
        <v>26793.8</v>
      </c>
      <c r="H122" s="50">
        <v>27991.7</v>
      </c>
      <c r="I122" s="50">
        <v>27229.7</v>
      </c>
      <c r="J122" s="50">
        <v>41531.4</v>
      </c>
      <c r="K122" s="50">
        <v>81899</v>
      </c>
      <c r="L122" s="50">
        <v>89925</v>
      </c>
      <c r="M122" s="50">
        <v>98951</v>
      </c>
      <c r="N122" s="50">
        <v>81638</v>
      </c>
      <c r="O122" s="50">
        <v>85199</v>
      </c>
      <c r="P122" s="50">
        <v>90493</v>
      </c>
      <c r="Q122" s="50">
        <v>91554.715</v>
      </c>
      <c r="R122" s="50">
        <v>90157.14</v>
      </c>
      <c r="S122" s="50">
        <v>81292.502</v>
      </c>
      <c r="T122" s="50">
        <v>87666.661</v>
      </c>
      <c r="U122" s="50">
        <v>79014.262</v>
      </c>
      <c r="V122" s="50">
        <v>80027.391</v>
      </c>
      <c r="W122" s="50">
        <v>71776.06</v>
      </c>
      <c r="X122" s="50">
        <v>73259.898</v>
      </c>
      <c r="Y122" s="50">
        <v>71137.361</v>
      </c>
      <c r="Z122" s="50">
        <v>71152.475</v>
      </c>
      <c r="AA122" s="50">
        <v>68432.389</v>
      </c>
      <c r="AB122" s="50">
        <v>65187.85</v>
      </c>
      <c r="AC122" s="50">
        <v>68032.306</v>
      </c>
      <c r="AD122" s="50">
        <v>65822.848</v>
      </c>
      <c r="AE122" s="50">
        <v>66694.734</v>
      </c>
      <c r="AF122" s="50">
        <v>61090.614</v>
      </c>
      <c r="AG122" s="50">
        <v>57962.309</v>
      </c>
      <c r="AH122" s="50" t="s">
        <v>49</v>
      </c>
    </row>
    <row r="123" spans="1:34" ht="15">
      <c r="A123" s="8" t="s">
        <v>161</v>
      </c>
      <c r="B123" s="50">
        <v>9804</v>
      </c>
      <c r="C123" s="50">
        <v>13955</v>
      </c>
      <c r="D123" s="50">
        <v>14748</v>
      </c>
      <c r="E123" s="50">
        <v>14644</v>
      </c>
      <c r="F123" s="50">
        <v>18543</v>
      </c>
      <c r="G123" s="50">
        <v>18073</v>
      </c>
      <c r="H123" s="50">
        <v>26444</v>
      </c>
      <c r="I123" s="50">
        <v>24441</v>
      </c>
      <c r="J123" s="50">
        <v>30059</v>
      </c>
      <c r="K123" s="50">
        <v>29046</v>
      </c>
      <c r="L123" s="50">
        <v>30258</v>
      </c>
      <c r="M123" s="50">
        <v>31551</v>
      </c>
      <c r="N123" s="50">
        <v>30117</v>
      </c>
      <c r="O123" s="50">
        <v>29940</v>
      </c>
      <c r="P123" s="50">
        <v>28528</v>
      </c>
      <c r="Q123" s="50">
        <v>29124.932</v>
      </c>
      <c r="R123" s="50">
        <v>27310.482</v>
      </c>
      <c r="S123" s="50">
        <v>26880.518</v>
      </c>
      <c r="T123" s="50">
        <v>28239.833</v>
      </c>
      <c r="U123" s="50">
        <v>25226.774</v>
      </c>
      <c r="V123" s="50">
        <v>22745.181</v>
      </c>
      <c r="W123" s="50">
        <v>21629.973</v>
      </c>
      <c r="X123" s="50">
        <v>20579.496</v>
      </c>
      <c r="Y123" s="50">
        <v>17643.025</v>
      </c>
      <c r="Z123" s="50">
        <v>14680.397</v>
      </c>
      <c r="AA123" s="50">
        <v>15228.539</v>
      </c>
      <c r="AB123" s="50">
        <v>17461.788</v>
      </c>
      <c r="AC123" s="50">
        <v>16444.03</v>
      </c>
      <c r="AD123" s="50">
        <v>16551.974</v>
      </c>
      <c r="AE123" s="50">
        <v>16906.377</v>
      </c>
      <c r="AF123" s="50">
        <v>24524.896</v>
      </c>
      <c r="AG123" s="50">
        <v>24661.683</v>
      </c>
      <c r="AH123" s="50" t="s">
        <v>49</v>
      </c>
    </row>
    <row r="124" spans="1:34" ht="15">
      <c r="A124" s="8" t="s">
        <v>162</v>
      </c>
      <c r="B124" s="49">
        <v>21962</v>
      </c>
      <c r="C124" s="49">
        <v>55546.4</v>
      </c>
      <c r="D124" s="49">
        <v>53761.8</v>
      </c>
      <c r="E124" s="49">
        <v>51188.1</v>
      </c>
      <c r="F124" s="49">
        <v>47065.122</v>
      </c>
      <c r="G124" s="49">
        <v>47977.8</v>
      </c>
      <c r="H124" s="49">
        <v>61295.1</v>
      </c>
      <c r="I124" s="49">
        <v>67564.7</v>
      </c>
      <c r="J124" s="49">
        <v>70449.3</v>
      </c>
      <c r="K124" s="49">
        <v>65385.2</v>
      </c>
      <c r="L124" s="49">
        <v>64823</v>
      </c>
      <c r="M124" s="49">
        <v>60236</v>
      </c>
      <c r="N124" s="49">
        <v>57985.8</v>
      </c>
      <c r="O124" s="49">
        <v>57739</v>
      </c>
      <c r="P124" s="49">
        <v>57794.1</v>
      </c>
      <c r="Q124" s="49">
        <v>57327.402</v>
      </c>
      <c r="R124" s="49">
        <v>57171.146</v>
      </c>
      <c r="S124" s="49">
        <v>54492.214</v>
      </c>
      <c r="T124" s="49">
        <v>49531.15</v>
      </c>
      <c r="U124" s="49">
        <v>43977.081</v>
      </c>
      <c r="V124" s="49">
        <v>47089.818</v>
      </c>
      <c r="W124" s="49">
        <v>44850.804</v>
      </c>
      <c r="X124" s="49">
        <v>43594.241</v>
      </c>
      <c r="Y124" s="49">
        <v>38536.177</v>
      </c>
      <c r="Z124" s="49">
        <v>41126.039</v>
      </c>
      <c r="AA124" s="49">
        <v>43772.452</v>
      </c>
      <c r="AB124" s="49">
        <v>47016.8</v>
      </c>
      <c r="AC124" s="49">
        <v>49443.968</v>
      </c>
      <c r="AD124" s="49">
        <v>47955.465</v>
      </c>
      <c r="AE124" s="49">
        <v>37209.433</v>
      </c>
      <c r="AF124" s="49">
        <v>18067.311</v>
      </c>
      <c r="AG124" s="49">
        <v>19866.782</v>
      </c>
      <c r="AH124" s="49" t="s">
        <v>49</v>
      </c>
    </row>
    <row r="125" spans="1:34" ht="15">
      <c r="A125" s="8" t="s">
        <v>107</v>
      </c>
      <c r="B125" s="50">
        <v>564596.2</v>
      </c>
      <c r="C125" s="50">
        <v>558339.484</v>
      </c>
      <c r="D125" s="50">
        <v>562998</v>
      </c>
      <c r="E125" s="50">
        <v>571872.5</v>
      </c>
      <c r="F125" s="50">
        <v>582782.116</v>
      </c>
      <c r="G125" s="50">
        <v>581083.1</v>
      </c>
      <c r="H125" s="50">
        <v>595852.3</v>
      </c>
      <c r="I125" s="50">
        <v>607772.7</v>
      </c>
      <c r="J125" s="50">
        <v>632313.5</v>
      </c>
      <c r="K125" s="50">
        <v>602248.3</v>
      </c>
      <c r="L125" s="50">
        <v>611680.5</v>
      </c>
      <c r="M125" s="50">
        <v>614306.1</v>
      </c>
      <c r="N125" s="50">
        <v>607328.4</v>
      </c>
      <c r="O125" s="50">
        <v>617557.6</v>
      </c>
      <c r="P125" s="50">
        <v>627437</v>
      </c>
      <c r="Q125" s="50">
        <v>629438.582</v>
      </c>
      <c r="R125" s="50">
        <v>631245.031</v>
      </c>
      <c r="S125" s="50">
        <v>624388.659</v>
      </c>
      <c r="T125" s="50">
        <v>624062.662</v>
      </c>
      <c r="U125" s="50">
        <v>581498.223</v>
      </c>
      <c r="V125" s="50">
        <v>576940.866</v>
      </c>
      <c r="W125" s="50">
        <v>563247.453</v>
      </c>
      <c r="X125" s="50">
        <v>562840.268</v>
      </c>
      <c r="Y125" s="50">
        <v>539400.189</v>
      </c>
      <c r="Z125" s="50">
        <v>542509.025</v>
      </c>
      <c r="AA125" s="50">
        <v>570539.095</v>
      </c>
      <c r="AB125" s="50">
        <v>569934.559</v>
      </c>
      <c r="AC125" s="50">
        <v>581635.971</v>
      </c>
      <c r="AD125" s="50">
        <v>573790.018</v>
      </c>
      <c r="AE125" s="50">
        <v>563115.936</v>
      </c>
      <c r="AF125" s="50">
        <v>496260.978</v>
      </c>
      <c r="AG125" s="50">
        <v>512017.283</v>
      </c>
      <c r="AH125" s="50">
        <v>535142.329</v>
      </c>
    </row>
    <row r="126" spans="1:34" ht="15">
      <c r="A126" s="8" t="s">
        <v>106</v>
      </c>
      <c r="B126" s="50">
        <v>564596.2</v>
      </c>
      <c r="C126" s="50">
        <v>558339.484</v>
      </c>
      <c r="D126" s="50">
        <v>562998</v>
      </c>
      <c r="E126" s="50">
        <v>571872.5</v>
      </c>
      <c r="F126" s="50">
        <v>582782.116</v>
      </c>
      <c r="G126" s="50">
        <v>581083.1</v>
      </c>
      <c r="H126" s="50">
        <v>595852.3</v>
      </c>
      <c r="I126" s="50">
        <v>607772.7</v>
      </c>
      <c r="J126" s="50">
        <v>632313.5</v>
      </c>
      <c r="K126" s="50">
        <v>602248.3</v>
      </c>
      <c r="L126" s="50">
        <v>611680.5</v>
      </c>
      <c r="M126" s="50">
        <v>614060.1</v>
      </c>
      <c r="N126" s="50">
        <v>607087.4</v>
      </c>
      <c r="O126" s="50">
        <v>617557.6</v>
      </c>
      <c r="P126" s="50">
        <v>627437</v>
      </c>
      <c r="Q126" s="50">
        <v>629434.582</v>
      </c>
      <c r="R126" s="50">
        <v>631222.031</v>
      </c>
      <c r="S126" s="50">
        <v>624333.659</v>
      </c>
      <c r="T126" s="50">
        <v>623840.662</v>
      </c>
      <c r="U126" s="50">
        <v>581284.223</v>
      </c>
      <c r="V126" s="50">
        <v>576867.866</v>
      </c>
      <c r="W126" s="50">
        <v>563173.453</v>
      </c>
      <c r="X126" s="50">
        <v>562840.268</v>
      </c>
      <c r="Y126" s="50">
        <v>539400.189</v>
      </c>
      <c r="Z126" s="50">
        <v>542509.025</v>
      </c>
      <c r="AA126" s="50">
        <v>570539.095</v>
      </c>
      <c r="AB126" s="50">
        <v>569934.559</v>
      </c>
      <c r="AC126" s="50">
        <v>581635.971</v>
      </c>
      <c r="AD126" s="50">
        <v>573790.018</v>
      </c>
      <c r="AE126" s="50">
        <v>563115.936</v>
      </c>
      <c r="AF126" s="50">
        <v>496260.978</v>
      </c>
      <c r="AG126" s="50">
        <v>512017.283</v>
      </c>
      <c r="AH126" s="50">
        <v>535141.329</v>
      </c>
    </row>
    <row r="127" spans="1:34" ht="15">
      <c r="A127" s="8" t="s">
        <v>108</v>
      </c>
      <c r="B127" s="49">
        <v>564596.2</v>
      </c>
      <c r="C127" s="49">
        <v>558339.484</v>
      </c>
      <c r="D127" s="49">
        <v>562998</v>
      </c>
      <c r="E127" s="49">
        <v>571872.5</v>
      </c>
      <c r="F127" s="49">
        <v>582782.116</v>
      </c>
      <c r="G127" s="49">
        <v>581083.1</v>
      </c>
      <c r="H127" s="49">
        <v>595852.3</v>
      </c>
      <c r="I127" s="49">
        <v>607772.7</v>
      </c>
      <c r="J127" s="49">
        <v>632313.5</v>
      </c>
      <c r="K127" s="49">
        <v>602248.3</v>
      </c>
      <c r="L127" s="49">
        <v>611680.5</v>
      </c>
      <c r="M127" s="49">
        <v>614060.1</v>
      </c>
      <c r="N127" s="49">
        <v>607087.4</v>
      </c>
      <c r="O127" s="49">
        <v>617557.6</v>
      </c>
      <c r="P127" s="49">
        <v>627437</v>
      </c>
      <c r="Q127" s="49">
        <v>629434.582</v>
      </c>
      <c r="R127" s="49">
        <v>631222.031</v>
      </c>
      <c r="S127" s="49">
        <v>624333.659</v>
      </c>
      <c r="T127" s="49">
        <v>623840.662</v>
      </c>
      <c r="U127" s="49">
        <v>581284.223</v>
      </c>
      <c r="V127" s="49">
        <v>576867.866</v>
      </c>
      <c r="W127" s="49">
        <v>563173.453</v>
      </c>
      <c r="X127" s="49">
        <v>562840.268</v>
      </c>
      <c r="Y127" s="49">
        <v>539400.189</v>
      </c>
      <c r="Z127" s="49">
        <v>542509.025</v>
      </c>
      <c r="AA127" s="49">
        <v>570539.095</v>
      </c>
      <c r="AB127" s="49">
        <v>569934.559</v>
      </c>
      <c r="AC127" s="49">
        <v>581635.971</v>
      </c>
      <c r="AD127" s="49">
        <v>573790.018</v>
      </c>
      <c r="AE127" s="49">
        <v>563115.936</v>
      </c>
      <c r="AF127" s="49">
        <v>496260.978</v>
      </c>
      <c r="AG127" s="49">
        <v>512017.283</v>
      </c>
      <c r="AH127" s="49">
        <v>535141.329</v>
      </c>
    </row>
    <row r="128" spans="1:34" ht="15">
      <c r="A128" s="8" t="s">
        <v>156</v>
      </c>
      <c r="B128" s="49">
        <v>186888.6</v>
      </c>
      <c r="C128" s="49">
        <v>189437.9</v>
      </c>
      <c r="D128" s="49">
        <v>194396.7</v>
      </c>
      <c r="E128" s="49">
        <v>202303.9</v>
      </c>
      <c r="F128" s="49">
        <v>207477.231</v>
      </c>
      <c r="G128" s="49">
        <v>204353.9</v>
      </c>
      <c r="H128" s="49">
        <v>214781.9</v>
      </c>
      <c r="I128" s="49">
        <v>219737.8</v>
      </c>
      <c r="J128" s="49">
        <v>228656.1</v>
      </c>
      <c r="K128" s="49">
        <v>217550</v>
      </c>
      <c r="L128" s="49">
        <v>224008</v>
      </c>
      <c r="M128" s="49">
        <v>229260</v>
      </c>
      <c r="N128" s="49">
        <v>226277</v>
      </c>
      <c r="O128" s="49">
        <v>232366</v>
      </c>
      <c r="P128" s="49">
        <v>233265</v>
      </c>
      <c r="Q128" s="49">
        <v>240518.801</v>
      </c>
      <c r="R128" s="49">
        <v>241477.675</v>
      </c>
      <c r="S128" s="49">
        <v>240501.129</v>
      </c>
      <c r="T128" s="49">
        <v>246423.565</v>
      </c>
      <c r="U128" s="49">
        <v>230699.65</v>
      </c>
      <c r="V128" s="49">
        <v>227813.908</v>
      </c>
      <c r="W128" s="49">
        <v>224537.99</v>
      </c>
      <c r="X128" s="49">
        <v>228442.161</v>
      </c>
      <c r="Y128" s="49">
        <v>223046.094</v>
      </c>
      <c r="Z128" s="49">
        <v>224454.683</v>
      </c>
      <c r="AA128" s="49">
        <v>235413.939</v>
      </c>
      <c r="AB128" s="49">
        <v>229757.297</v>
      </c>
      <c r="AC128" s="49">
        <v>232074.351</v>
      </c>
      <c r="AD128" s="49">
        <v>227280.824</v>
      </c>
      <c r="AE128" s="49">
        <v>228038.171</v>
      </c>
      <c r="AF128" s="49">
        <v>210768.479</v>
      </c>
      <c r="AG128" s="49">
        <v>214172.28</v>
      </c>
      <c r="AH128" s="49">
        <v>216779.093</v>
      </c>
    </row>
    <row r="129" spans="1:34" ht="15">
      <c r="A129" s="8" t="s">
        <v>157</v>
      </c>
      <c r="B129" s="50">
        <v>186888.6</v>
      </c>
      <c r="C129" s="50">
        <v>189437.9</v>
      </c>
      <c r="D129" s="50">
        <v>194396.7</v>
      </c>
      <c r="E129" s="50">
        <v>202303.9</v>
      </c>
      <c r="F129" s="50">
        <v>207477.231</v>
      </c>
      <c r="G129" s="50">
        <v>204353.9</v>
      </c>
      <c r="H129" s="50">
        <v>214781.9</v>
      </c>
      <c r="I129" s="50">
        <v>219737.8</v>
      </c>
      <c r="J129" s="50">
        <v>228656.1</v>
      </c>
      <c r="K129" s="50">
        <v>217550</v>
      </c>
      <c r="L129" s="50">
        <v>224008</v>
      </c>
      <c r="M129" s="50">
        <v>229064</v>
      </c>
      <c r="N129" s="50">
        <v>226086</v>
      </c>
      <c r="O129" s="50">
        <v>232366</v>
      </c>
      <c r="P129" s="50">
        <v>233265</v>
      </c>
      <c r="Q129" s="50">
        <v>240518.801</v>
      </c>
      <c r="R129" s="50">
        <v>241477.675</v>
      </c>
      <c r="S129" s="50">
        <v>240499.129</v>
      </c>
      <c r="T129" s="50">
        <v>246286.565</v>
      </c>
      <c r="U129" s="50">
        <v>230562.65</v>
      </c>
      <c r="V129" s="50">
        <v>227813.908</v>
      </c>
      <c r="W129" s="50">
        <v>224537.99</v>
      </c>
      <c r="X129" s="50">
        <v>228442.161</v>
      </c>
      <c r="Y129" s="50">
        <v>223046.094</v>
      </c>
      <c r="Z129" s="50">
        <v>224454.683</v>
      </c>
      <c r="AA129" s="50">
        <v>235413.939</v>
      </c>
      <c r="AB129" s="50">
        <v>229757.297</v>
      </c>
      <c r="AC129" s="50">
        <v>232074.351</v>
      </c>
      <c r="AD129" s="50">
        <v>227280.824</v>
      </c>
      <c r="AE129" s="50">
        <v>228038.171</v>
      </c>
      <c r="AF129" s="50">
        <v>210768.479</v>
      </c>
      <c r="AG129" s="50">
        <v>214172.28</v>
      </c>
      <c r="AH129" s="50">
        <v>216779.093</v>
      </c>
    </row>
    <row r="130" spans="1:34" ht="15">
      <c r="A130" s="8" t="s">
        <v>150</v>
      </c>
      <c r="B130" s="49">
        <v>114136</v>
      </c>
      <c r="C130" s="49">
        <v>110656</v>
      </c>
      <c r="D130" s="49">
        <v>115783</v>
      </c>
      <c r="E130" s="49">
        <v>116913</v>
      </c>
      <c r="F130" s="49">
        <v>119075</v>
      </c>
      <c r="G130" s="49">
        <v>120455</v>
      </c>
      <c r="H130" s="49">
        <v>121630.2</v>
      </c>
      <c r="I130" s="49">
        <v>123498.7</v>
      </c>
      <c r="J130" s="49">
        <v>125729</v>
      </c>
      <c r="K130" s="49">
        <v>120952</v>
      </c>
      <c r="L130" s="49">
        <v>120585</v>
      </c>
      <c r="M130" s="49">
        <v>123610</v>
      </c>
      <c r="N130" s="49">
        <v>121583</v>
      </c>
      <c r="O130" s="49">
        <v>122219</v>
      </c>
      <c r="P130" s="49">
        <v>123898</v>
      </c>
      <c r="Q130" s="49">
        <v>124509.981</v>
      </c>
      <c r="R130" s="49">
        <v>125725.814</v>
      </c>
      <c r="S130" s="49">
        <v>120181.863</v>
      </c>
      <c r="T130" s="49">
        <v>117232.913</v>
      </c>
      <c r="U130" s="49">
        <v>113712.505</v>
      </c>
      <c r="V130" s="49">
        <v>107245.487</v>
      </c>
      <c r="W130" s="49">
        <v>103150.359</v>
      </c>
      <c r="X130" s="49">
        <v>102712.718</v>
      </c>
      <c r="Y130" s="49">
        <v>97114.825</v>
      </c>
      <c r="Z130" s="49">
        <v>98587.087</v>
      </c>
      <c r="AA130" s="49">
        <v>102047.1</v>
      </c>
      <c r="AB130" s="49">
        <v>101739.849</v>
      </c>
      <c r="AC130" s="49">
        <v>101782.49</v>
      </c>
      <c r="AD130" s="49">
        <v>102320.918</v>
      </c>
      <c r="AE130" s="49">
        <v>99956.155</v>
      </c>
      <c r="AF130" s="49">
        <v>87262.831</v>
      </c>
      <c r="AG130" s="49">
        <v>93097.539</v>
      </c>
      <c r="AH130" s="49">
        <v>96382.174</v>
      </c>
    </row>
    <row r="131" spans="1:34" ht="15">
      <c r="A131" s="8" t="s">
        <v>151</v>
      </c>
      <c r="B131" s="50">
        <v>114136</v>
      </c>
      <c r="C131" s="50">
        <v>110656</v>
      </c>
      <c r="D131" s="50">
        <v>115783</v>
      </c>
      <c r="E131" s="50">
        <v>116913</v>
      </c>
      <c r="F131" s="50">
        <v>119075</v>
      </c>
      <c r="G131" s="50">
        <v>120455</v>
      </c>
      <c r="H131" s="50">
        <v>121630.2</v>
      </c>
      <c r="I131" s="50">
        <v>123498.7</v>
      </c>
      <c r="J131" s="50">
        <v>125729</v>
      </c>
      <c r="K131" s="50">
        <v>120952</v>
      </c>
      <c r="L131" s="50">
        <v>120585</v>
      </c>
      <c r="M131" s="50">
        <v>123560</v>
      </c>
      <c r="N131" s="50">
        <v>121533</v>
      </c>
      <c r="O131" s="50">
        <v>122219</v>
      </c>
      <c r="P131" s="50">
        <v>123898</v>
      </c>
      <c r="Q131" s="50">
        <v>124505.981</v>
      </c>
      <c r="R131" s="50">
        <v>125702.814</v>
      </c>
      <c r="S131" s="50">
        <v>120128.863</v>
      </c>
      <c r="T131" s="50">
        <v>117147.913</v>
      </c>
      <c r="U131" s="50">
        <v>113635.505</v>
      </c>
      <c r="V131" s="50">
        <v>107172.487</v>
      </c>
      <c r="W131" s="50">
        <v>103076.359</v>
      </c>
      <c r="X131" s="50">
        <v>102712.718</v>
      </c>
      <c r="Y131" s="50">
        <v>97114.825</v>
      </c>
      <c r="Z131" s="50">
        <v>98587.087</v>
      </c>
      <c r="AA131" s="50">
        <v>102047.1</v>
      </c>
      <c r="AB131" s="50">
        <v>101739.849</v>
      </c>
      <c r="AC131" s="50">
        <v>101782.49</v>
      </c>
      <c r="AD131" s="50">
        <v>102320.918</v>
      </c>
      <c r="AE131" s="50">
        <v>99956.155</v>
      </c>
      <c r="AF131" s="50">
        <v>87262.831</v>
      </c>
      <c r="AG131" s="50">
        <v>93097.539</v>
      </c>
      <c r="AH131" s="50">
        <v>96382.174</v>
      </c>
    </row>
    <row r="132" spans="1:34" ht="15">
      <c r="A132" s="8" t="s">
        <v>160</v>
      </c>
      <c r="B132" s="49">
        <v>126991</v>
      </c>
      <c r="C132" s="49">
        <v>126701</v>
      </c>
      <c r="D132" s="49">
        <v>122458.8</v>
      </c>
      <c r="E132" s="49">
        <v>121176.1</v>
      </c>
      <c r="F132" s="49">
        <v>113638</v>
      </c>
      <c r="G132" s="49">
        <v>111251</v>
      </c>
      <c r="H132" s="49">
        <v>111267.1</v>
      </c>
      <c r="I132" s="49">
        <v>112162.7</v>
      </c>
      <c r="J132" s="49">
        <v>118916</v>
      </c>
      <c r="K132" s="49">
        <v>107381.2</v>
      </c>
      <c r="L132" s="49">
        <v>108656</v>
      </c>
      <c r="M132" s="49">
        <v>104979</v>
      </c>
      <c r="N132" s="49">
        <v>100285.8</v>
      </c>
      <c r="O132" s="49">
        <v>99911</v>
      </c>
      <c r="P132" s="49">
        <v>100335.1</v>
      </c>
      <c r="Q132" s="49">
        <v>99792.334</v>
      </c>
      <c r="R132" s="49">
        <v>98165.628</v>
      </c>
      <c r="S132" s="49">
        <v>95041.732</v>
      </c>
      <c r="T132" s="49">
        <v>89793.983</v>
      </c>
      <c r="U132" s="49">
        <v>78959.855</v>
      </c>
      <c r="V132" s="49">
        <v>77776.999</v>
      </c>
      <c r="W132" s="49">
        <v>74234.777</v>
      </c>
      <c r="X132" s="49">
        <v>72492.737</v>
      </c>
      <c r="Y132" s="49">
        <v>63955.202</v>
      </c>
      <c r="Z132" s="49">
        <v>63502.436</v>
      </c>
      <c r="AA132" s="49">
        <v>66953.991</v>
      </c>
      <c r="AB132" s="49">
        <v>71852.588</v>
      </c>
      <c r="AC132" s="49">
        <v>73263.998</v>
      </c>
      <c r="AD132" s="49">
        <v>71803.439</v>
      </c>
      <c r="AE132" s="49">
        <v>61149.81</v>
      </c>
      <c r="AF132" s="49">
        <v>48812.207</v>
      </c>
      <c r="AG132" s="49">
        <v>51949.465</v>
      </c>
      <c r="AH132" s="49">
        <v>56639.258</v>
      </c>
    </row>
    <row r="133" spans="1:34" ht="15">
      <c r="A133" s="8" t="s">
        <v>148</v>
      </c>
      <c r="B133" s="49">
        <v>30815</v>
      </c>
      <c r="C133" s="49">
        <v>29044.3</v>
      </c>
      <c r="D133" s="49">
        <v>28744.4</v>
      </c>
      <c r="E133" s="49">
        <v>29333</v>
      </c>
      <c r="F133" s="49">
        <v>32201.4</v>
      </c>
      <c r="G133" s="49">
        <v>35404.6</v>
      </c>
      <c r="H133" s="49">
        <v>36014</v>
      </c>
      <c r="I133" s="49">
        <v>37645.1</v>
      </c>
      <c r="J133" s="49">
        <v>39833</v>
      </c>
      <c r="K133" s="49">
        <v>37984</v>
      </c>
      <c r="L133" s="49">
        <v>37873</v>
      </c>
      <c r="M133" s="49">
        <v>35853</v>
      </c>
      <c r="N133" s="49">
        <v>35623</v>
      </c>
      <c r="O133" s="49">
        <v>37070</v>
      </c>
      <c r="P133" s="49">
        <v>35905</v>
      </c>
      <c r="Q133" s="49">
        <v>34415.536</v>
      </c>
      <c r="R133" s="49">
        <v>33098.21</v>
      </c>
      <c r="S133" s="49">
        <v>33845.938</v>
      </c>
      <c r="T133" s="49">
        <v>35519.021</v>
      </c>
      <c r="U133" s="49">
        <v>32684.651</v>
      </c>
      <c r="V133" s="49">
        <v>34601.931</v>
      </c>
      <c r="W133" s="49">
        <v>34540.389</v>
      </c>
      <c r="X133" s="49">
        <v>33846.64</v>
      </c>
      <c r="Y133" s="49">
        <v>32899.721</v>
      </c>
      <c r="Z133" s="49">
        <v>33310.618</v>
      </c>
      <c r="AA133" s="49">
        <v>36297.186</v>
      </c>
      <c r="AB133" s="49">
        <v>37335.69</v>
      </c>
      <c r="AC133" s="49">
        <v>42866.582</v>
      </c>
      <c r="AD133" s="49">
        <v>41907.19</v>
      </c>
      <c r="AE133" s="49">
        <v>40651.436</v>
      </c>
      <c r="AF133" s="49">
        <v>38266.412</v>
      </c>
      <c r="AG133" s="49">
        <v>38043.164</v>
      </c>
      <c r="AH133" s="49">
        <v>38396.488</v>
      </c>
    </row>
    <row r="134" spans="1:34" ht="15">
      <c r="A134" s="8" t="s">
        <v>153</v>
      </c>
      <c r="B134" s="50">
        <v>25774</v>
      </c>
      <c r="C134" s="50">
        <v>23719</v>
      </c>
      <c r="D134" s="50">
        <v>23655</v>
      </c>
      <c r="E134" s="50">
        <v>24373</v>
      </c>
      <c r="F134" s="50">
        <v>27403</v>
      </c>
      <c r="G134" s="50">
        <v>28521</v>
      </c>
      <c r="H134" s="50">
        <v>30891.6</v>
      </c>
      <c r="I134" s="50">
        <v>30791.3</v>
      </c>
      <c r="J134" s="50">
        <v>32176</v>
      </c>
      <c r="K134" s="50">
        <v>33968</v>
      </c>
      <c r="L134" s="50">
        <v>33835</v>
      </c>
      <c r="M134" s="50">
        <v>31887</v>
      </c>
      <c r="N134" s="50">
        <v>30807</v>
      </c>
      <c r="O134" s="50">
        <v>31242</v>
      </c>
      <c r="P134" s="50">
        <v>32140</v>
      </c>
      <c r="Q134" s="50">
        <v>31582.163</v>
      </c>
      <c r="R134" s="50">
        <v>32212.663</v>
      </c>
      <c r="S134" s="50">
        <v>31934.8</v>
      </c>
      <c r="T134" s="50">
        <v>31828.034</v>
      </c>
      <c r="U134" s="50">
        <v>28170.75</v>
      </c>
      <c r="V134" s="50">
        <v>28117.458</v>
      </c>
      <c r="W134" s="50">
        <v>28771.545</v>
      </c>
      <c r="X134" s="50">
        <v>27224.257</v>
      </c>
      <c r="Y134" s="50">
        <v>27556.823</v>
      </c>
      <c r="Z134" s="50">
        <v>27542.109</v>
      </c>
      <c r="AA134" s="50">
        <v>28420.802</v>
      </c>
      <c r="AB134" s="50">
        <v>28809.46</v>
      </c>
      <c r="AC134" s="50">
        <v>30261.522</v>
      </c>
      <c r="AD134" s="50">
        <v>33306.056</v>
      </c>
      <c r="AE134" s="50">
        <v>33062.333</v>
      </c>
      <c r="AF134" s="50">
        <v>15882.539</v>
      </c>
      <c r="AG134" s="50">
        <v>16383.993</v>
      </c>
      <c r="AH134" s="50">
        <v>27104.093</v>
      </c>
    </row>
    <row r="135" spans="1:34" ht="15">
      <c r="A135" s="8" t="s">
        <v>154</v>
      </c>
      <c r="B135" s="49">
        <v>25774</v>
      </c>
      <c r="C135" s="49">
        <v>23719</v>
      </c>
      <c r="D135" s="49">
        <v>23655</v>
      </c>
      <c r="E135" s="49">
        <v>24373</v>
      </c>
      <c r="F135" s="49">
        <v>27403</v>
      </c>
      <c r="G135" s="49">
        <v>28521</v>
      </c>
      <c r="H135" s="49">
        <v>30891.6</v>
      </c>
      <c r="I135" s="49">
        <v>30791.3</v>
      </c>
      <c r="J135" s="49">
        <v>32176</v>
      </c>
      <c r="K135" s="49">
        <v>33968</v>
      </c>
      <c r="L135" s="49">
        <v>33835</v>
      </c>
      <c r="M135" s="49">
        <v>31887</v>
      </c>
      <c r="N135" s="49">
        <v>30807</v>
      </c>
      <c r="O135" s="49">
        <v>31242</v>
      </c>
      <c r="P135" s="49">
        <v>32140</v>
      </c>
      <c r="Q135" s="49">
        <v>31582.163</v>
      </c>
      <c r="R135" s="49">
        <v>32212.663</v>
      </c>
      <c r="S135" s="49">
        <v>31934.8</v>
      </c>
      <c r="T135" s="49">
        <v>31828.034</v>
      </c>
      <c r="U135" s="49">
        <v>28170.75</v>
      </c>
      <c r="V135" s="49">
        <v>28117.458</v>
      </c>
      <c r="W135" s="49">
        <v>28771.545</v>
      </c>
      <c r="X135" s="49">
        <v>27224.257</v>
      </c>
      <c r="Y135" s="49">
        <v>27556.823</v>
      </c>
      <c r="Z135" s="49">
        <v>27542.109</v>
      </c>
      <c r="AA135" s="49">
        <v>28420.802</v>
      </c>
      <c r="AB135" s="49">
        <v>28809.46</v>
      </c>
      <c r="AC135" s="49">
        <v>30261.522</v>
      </c>
      <c r="AD135" s="49">
        <v>33306.056</v>
      </c>
      <c r="AE135" s="49">
        <v>33062.333</v>
      </c>
      <c r="AF135" s="49">
        <v>15882.539</v>
      </c>
      <c r="AG135" s="49">
        <v>16383.993</v>
      </c>
      <c r="AH135" s="49">
        <v>27103.093</v>
      </c>
    </row>
    <row r="136" spans="1:34" ht="15">
      <c r="A136" s="8" t="s">
        <v>168</v>
      </c>
      <c r="B136" s="49">
        <v>11624</v>
      </c>
      <c r="C136" s="49">
        <v>11931.484</v>
      </c>
      <c r="D136" s="49">
        <v>12389</v>
      </c>
      <c r="E136" s="49">
        <v>12696.2</v>
      </c>
      <c r="F136" s="49">
        <v>14323.885</v>
      </c>
      <c r="G136" s="49">
        <v>14055.6</v>
      </c>
      <c r="H136" s="49">
        <v>15174.2</v>
      </c>
      <c r="I136" s="49">
        <v>15858.8</v>
      </c>
      <c r="J136" s="49">
        <v>17379</v>
      </c>
      <c r="K136" s="49">
        <v>16939</v>
      </c>
      <c r="L136" s="49">
        <v>16621</v>
      </c>
      <c r="M136" s="49">
        <v>19566</v>
      </c>
      <c r="N136" s="49">
        <v>25051</v>
      </c>
      <c r="O136" s="49">
        <v>24600.6</v>
      </c>
      <c r="P136" s="49">
        <v>25560.3</v>
      </c>
      <c r="Q136" s="49">
        <v>21086.297</v>
      </c>
      <c r="R136" s="49">
        <v>21380.05</v>
      </c>
      <c r="S136" s="49">
        <v>22987.723</v>
      </c>
      <c r="T136" s="49">
        <v>23812.36</v>
      </c>
      <c r="U136" s="49">
        <v>21222.718</v>
      </c>
      <c r="V136" s="49">
        <v>24914.697</v>
      </c>
      <c r="W136" s="49">
        <v>20643.037</v>
      </c>
      <c r="X136" s="49">
        <v>22048.693</v>
      </c>
      <c r="Y136" s="49">
        <v>19407.537</v>
      </c>
      <c r="Z136" s="49">
        <v>19100.91</v>
      </c>
      <c r="AA136" s="49">
        <v>20307.943</v>
      </c>
      <c r="AB136" s="49">
        <v>21626.186</v>
      </c>
      <c r="AC136" s="49">
        <v>20784.025</v>
      </c>
      <c r="AD136" s="49">
        <v>17527.277</v>
      </c>
      <c r="AE136" s="49">
        <v>20612.532</v>
      </c>
      <c r="AF136" s="49">
        <v>21566.951</v>
      </c>
      <c r="AG136" s="49">
        <v>21687.986</v>
      </c>
      <c r="AH136" s="49">
        <v>26160.033</v>
      </c>
    </row>
    <row r="137" spans="1:34" ht="15">
      <c r="A137" s="8" t="s">
        <v>145</v>
      </c>
      <c r="B137" s="50">
        <v>17010</v>
      </c>
      <c r="C137" s="50">
        <v>16155</v>
      </c>
      <c r="D137" s="50">
        <v>16467</v>
      </c>
      <c r="E137" s="50">
        <v>16978</v>
      </c>
      <c r="F137" s="50">
        <v>17590</v>
      </c>
      <c r="G137" s="50">
        <v>17133</v>
      </c>
      <c r="H137" s="50">
        <v>17030.7</v>
      </c>
      <c r="I137" s="50">
        <v>17111.4</v>
      </c>
      <c r="J137" s="50">
        <v>17520</v>
      </c>
      <c r="K137" s="50">
        <v>16561</v>
      </c>
      <c r="L137" s="50">
        <v>17273</v>
      </c>
      <c r="M137" s="50">
        <v>17498</v>
      </c>
      <c r="N137" s="50">
        <v>17522</v>
      </c>
      <c r="O137" s="50">
        <v>18602</v>
      </c>
      <c r="P137" s="50">
        <v>19354</v>
      </c>
      <c r="Q137" s="50">
        <v>19651.48</v>
      </c>
      <c r="R137" s="50">
        <v>20235.282</v>
      </c>
      <c r="S137" s="50">
        <v>20802.923</v>
      </c>
      <c r="T137" s="50">
        <v>20331.311</v>
      </c>
      <c r="U137" s="50">
        <v>19105.916</v>
      </c>
      <c r="V137" s="50">
        <v>18915.867</v>
      </c>
      <c r="W137" s="50">
        <v>18954.661</v>
      </c>
      <c r="X137" s="50">
        <v>18317</v>
      </c>
      <c r="Y137" s="50">
        <v>17413.623</v>
      </c>
      <c r="Z137" s="50">
        <v>17388.766</v>
      </c>
      <c r="AA137" s="50">
        <v>19139.741</v>
      </c>
      <c r="AB137" s="50">
        <v>18859.515</v>
      </c>
      <c r="AC137" s="50">
        <v>19029.624</v>
      </c>
      <c r="AD137" s="50">
        <v>18640.14</v>
      </c>
      <c r="AE137" s="50">
        <v>18544.85</v>
      </c>
      <c r="AF137" s="50">
        <v>16501.982</v>
      </c>
      <c r="AG137" s="50">
        <v>17186.141</v>
      </c>
      <c r="AH137" s="50">
        <v>18503.358</v>
      </c>
    </row>
    <row r="138" spans="1:34" ht="15">
      <c r="A138" s="8" t="s">
        <v>167</v>
      </c>
      <c r="B138" s="50">
        <v>17634</v>
      </c>
      <c r="C138" s="50">
        <v>17750</v>
      </c>
      <c r="D138" s="50">
        <v>17471.7</v>
      </c>
      <c r="E138" s="50">
        <v>16482</v>
      </c>
      <c r="F138" s="50">
        <v>17681</v>
      </c>
      <c r="G138" s="50">
        <v>16809</v>
      </c>
      <c r="H138" s="50">
        <v>16549.8</v>
      </c>
      <c r="I138" s="50">
        <v>17502.3</v>
      </c>
      <c r="J138" s="50">
        <v>18182</v>
      </c>
      <c r="K138" s="50">
        <v>19044</v>
      </c>
      <c r="L138" s="50">
        <v>18580</v>
      </c>
      <c r="M138" s="50">
        <v>17823</v>
      </c>
      <c r="N138" s="50">
        <v>18003</v>
      </c>
      <c r="O138" s="50">
        <v>17928</v>
      </c>
      <c r="P138" s="50">
        <v>19522</v>
      </c>
      <c r="Q138" s="50">
        <v>20091.093</v>
      </c>
      <c r="R138" s="50">
        <v>21193.549</v>
      </c>
      <c r="S138" s="50">
        <v>20990.873</v>
      </c>
      <c r="T138" s="50">
        <v>20622.181</v>
      </c>
      <c r="U138" s="50">
        <v>20389.214</v>
      </c>
      <c r="V138" s="50">
        <v>19264.322</v>
      </c>
      <c r="W138" s="50">
        <v>18643.776</v>
      </c>
      <c r="X138" s="50">
        <v>15867.92</v>
      </c>
      <c r="Y138" s="50">
        <v>16342.318</v>
      </c>
      <c r="Z138" s="50">
        <v>15972.281</v>
      </c>
      <c r="AA138" s="50">
        <v>18046.962</v>
      </c>
      <c r="AB138" s="50">
        <v>17321.212</v>
      </c>
      <c r="AC138" s="50">
        <v>17385.087</v>
      </c>
      <c r="AD138" s="50">
        <v>17144.879</v>
      </c>
      <c r="AE138" s="50">
        <v>17392.793</v>
      </c>
      <c r="AF138" s="50">
        <v>17362.281</v>
      </c>
      <c r="AG138" s="50">
        <v>17068.392</v>
      </c>
      <c r="AH138" s="50">
        <v>13871.067</v>
      </c>
    </row>
    <row r="139" spans="1:34" ht="15">
      <c r="A139" s="8" t="s">
        <v>147</v>
      </c>
      <c r="B139" s="50">
        <v>13286</v>
      </c>
      <c r="C139" s="50">
        <v>13428.2</v>
      </c>
      <c r="D139" s="50">
        <v>13489.4</v>
      </c>
      <c r="E139" s="50">
        <v>14051</v>
      </c>
      <c r="F139" s="50">
        <v>14915</v>
      </c>
      <c r="G139" s="50">
        <v>14615</v>
      </c>
      <c r="H139" s="50">
        <v>14580.3</v>
      </c>
      <c r="I139" s="50">
        <v>14752.5</v>
      </c>
      <c r="J139" s="50">
        <v>14630.8</v>
      </c>
      <c r="K139" s="50">
        <v>14065</v>
      </c>
      <c r="L139" s="50">
        <v>15459</v>
      </c>
      <c r="M139" s="50">
        <v>15818</v>
      </c>
      <c r="N139" s="50">
        <v>14716.5</v>
      </c>
      <c r="O139" s="50">
        <v>15219</v>
      </c>
      <c r="P139" s="50">
        <v>15163.6</v>
      </c>
      <c r="Q139" s="50">
        <v>15484.384</v>
      </c>
      <c r="R139" s="50">
        <v>15404.593</v>
      </c>
      <c r="S139" s="50">
        <v>15280.138</v>
      </c>
      <c r="T139" s="50">
        <v>15567.64</v>
      </c>
      <c r="U139" s="50">
        <v>14575.468</v>
      </c>
      <c r="V139" s="50">
        <v>13985.162</v>
      </c>
      <c r="W139" s="50">
        <v>13956.299</v>
      </c>
      <c r="X139" s="50">
        <v>13323.795</v>
      </c>
      <c r="Y139" s="50">
        <v>13480.738</v>
      </c>
      <c r="Z139" s="50">
        <v>13371.112</v>
      </c>
      <c r="AA139" s="50">
        <v>13875.962</v>
      </c>
      <c r="AB139" s="50">
        <v>13867.017</v>
      </c>
      <c r="AC139" s="50">
        <v>14626.806</v>
      </c>
      <c r="AD139" s="50">
        <v>14122.991</v>
      </c>
      <c r="AE139" s="50">
        <v>14282.502</v>
      </c>
      <c r="AF139" s="50">
        <v>12484.835</v>
      </c>
      <c r="AG139" s="50">
        <v>13681.614</v>
      </c>
      <c r="AH139" s="50">
        <v>12478.364</v>
      </c>
    </row>
    <row r="140" spans="1:34" ht="15">
      <c r="A140" s="8" t="s">
        <v>166</v>
      </c>
      <c r="B140" s="49">
        <v>4877</v>
      </c>
      <c r="C140" s="49">
        <v>5348</v>
      </c>
      <c r="D140" s="49">
        <v>5317</v>
      </c>
      <c r="E140" s="49">
        <v>5333</v>
      </c>
      <c r="F140" s="49">
        <v>5580</v>
      </c>
      <c r="G140" s="49">
        <v>5570</v>
      </c>
      <c r="H140" s="49">
        <v>5647.4</v>
      </c>
      <c r="I140" s="49">
        <v>6215.4</v>
      </c>
      <c r="J140" s="49">
        <v>6538</v>
      </c>
      <c r="K140" s="49">
        <v>6457</v>
      </c>
      <c r="L140" s="49">
        <v>7346.5</v>
      </c>
      <c r="M140" s="49">
        <v>7127</v>
      </c>
      <c r="N140" s="49">
        <v>6985</v>
      </c>
      <c r="O140" s="49">
        <v>6538</v>
      </c>
      <c r="P140" s="49">
        <v>7310</v>
      </c>
      <c r="Q140" s="49">
        <v>7814.006</v>
      </c>
      <c r="R140" s="49">
        <v>7849.471</v>
      </c>
      <c r="S140" s="49">
        <v>7820.341</v>
      </c>
      <c r="T140" s="49">
        <v>8096.753</v>
      </c>
      <c r="U140" s="49">
        <v>7570.531</v>
      </c>
      <c r="V140" s="49">
        <v>7862.166</v>
      </c>
      <c r="W140" s="49">
        <v>8226.841</v>
      </c>
      <c r="X140" s="49">
        <v>9517.458</v>
      </c>
      <c r="Y140" s="49">
        <v>9834.83</v>
      </c>
      <c r="Z140" s="49">
        <v>9745.617</v>
      </c>
      <c r="AA140" s="49">
        <v>10518.323</v>
      </c>
      <c r="AB140" s="49">
        <v>10239.45</v>
      </c>
      <c r="AC140" s="49">
        <v>10333.424</v>
      </c>
      <c r="AD140" s="49">
        <v>9937.78</v>
      </c>
      <c r="AE140" s="49">
        <v>10283.297</v>
      </c>
      <c r="AF140" s="49">
        <v>9764.578</v>
      </c>
      <c r="AG140" s="49">
        <v>9541.77</v>
      </c>
      <c r="AH140" s="49">
        <v>10491.126</v>
      </c>
    </row>
    <row r="141" spans="1:34" ht="15">
      <c r="A141" s="8" t="s">
        <v>155</v>
      </c>
      <c r="B141" s="50">
        <v>4086</v>
      </c>
      <c r="C141" s="50">
        <v>3788</v>
      </c>
      <c r="D141" s="50">
        <v>3338</v>
      </c>
      <c r="E141" s="50">
        <v>2724</v>
      </c>
      <c r="F141" s="50">
        <v>2812</v>
      </c>
      <c r="G141" s="50">
        <v>2358</v>
      </c>
      <c r="H141" s="50">
        <v>2121.5</v>
      </c>
      <c r="I141" s="50">
        <v>2575</v>
      </c>
      <c r="J141" s="50">
        <v>2584</v>
      </c>
      <c r="K141" s="50">
        <v>1284</v>
      </c>
      <c r="L141" s="50">
        <v>1416</v>
      </c>
      <c r="M141" s="50">
        <v>1457</v>
      </c>
      <c r="N141" s="50">
        <v>1389</v>
      </c>
      <c r="O141" s="50">
        <v>2873</v>
      </c>
      <c r="P141" s="50">
        <v>5027</v>
      </c>
      <c r="Q141" s="50">
        <v>4863.903</v>
      </c>
      <c r="R141" s="50">
        <v>4938.522</v>
      </c>
      <c r="S141" s="50">
        <v>5023.06</v>
      </c>
      <c r="T141" s="50">
        <v>4847.054</v>
      </c>
      <c r="U141" s="50">
        <v>5452.516</v>
      </c>
      <c r="V141" s="50">
        <v>6288.555</v>
      </c>
      <c r="W141" s="50">
        <v>7597.487</v>
      </c>
      <c r="X141" s="50">
        <v>9839.867</v>
      </c>
      <c r="Y141" s="50">
        <v>9443.138</v>
      </c>
      <c r="Z141" s="50">
        <v>9885.939</v>
      </c>
      <c r="AA141" s="50">
        <v>10566.555</v>
      </c>
      <c r="AB141" s="50">
        <v>10070.996</v>
      </c>
      <c r="AC141" s="50">
        <v>10398.92</v>
      </c>
      <c r="AD141" s="50">
        <v>11242.343</v>
      </c>
      <c r="AE141" s="50">
        <v>10942.918</v>
      </c>
      <c r="AF141" s="50">
        <v>8749.422</v>
      </c>
      <c r="AG141" s="50">
        <v>9318.665</v>
      </c>
      <c r="AH141" s="50">
        <v>10162.577</v>
      </c>
    </row>
    <row r="142" spans="1:34" ht="15">
      <c r="A142" s="8" t="s">
        <v>164</v>
      </c>
      <c r="B142" s="49">
        <v>7622.9</v>
      </c>
      <c r="C142" s="49">
        <v>6989.1</v>
      </c>
      <c r="D142" s="49">
        <v>7005.7</v>
      </c>
      <c r="E142" s="49">
        <v>6860.7</v>
      </c>
      <c r="F142" s="49">
        <v>7235</v>
      </c>
      <c r="G142" s="49">
        <v>7659.4</v>
      </c>
      <c r="H142" s="49">
        <v>7508.5</v>
      </c>
      <c r="I142" s="49">
        <v>7160</v>
      </c>
      <c r="J142" s="49">
        <v>7475.2</v>
      </c>
      <c r="K142" s="49">
        <v>7208</v>
      </c>
      <c r="L142" s="49">
        <v>7361</v>
      </c>
      <c r="M142" s="49">
        <v>7165</v>
      </c>
      <c r="N142" s="49">
        <v>7226</v>
      </c>
      <c r="O142" s="49">
        <v>7157</v>
      </c>
      <c r="P142" s="49">
        <v>8162</v>
      </c>
      <c r="Q142" s="49">
        <v>7832.604</v>
      </c>
      <c r="R142" s="49">
        <v>7804.574</v>
      </c>
      <c r="S142" s="49">
        <v>7898.138</v>
      </c>
      <c r="T142" s="49">
        <v>8014.745</v>
      </c>
      <c r="U142" s="49">
        <v>7333.317</v>
      </c>
      <c r="V142" s="49">
        <v>8048.985</v>
      </c>
      <c r="W142" s="49">
        <v>7877.549</v>
      </c>
      <c r="X142" s="49">
        <v>7337.597</v>
      </c>
      <c r="Y142" s="49">
        <v>7169.917</v>
      </c>
      <c r="Z142" s="49">
        <v>7703.011</v>
      </c>
      <c r="AA142" s="49">
        <v>7242.951</v>
      </c>
      <c r="AB142" s="49">
        <v>6736.201</v>
      </c>
      <c r="AC142" s="49">
        <v>6986.621</v>
      </c>
      <c r="AD142" s="49">
        <v>6632.883</v>
      </c>
      <c r="AE142" s="49">
        <v>6183.342</v>
      </c>
      <c r="AF142" s="49">
        <v>6414.188</v>
      </c>
      <c r="AG142" s="49">
        <v>7279.424</v>
      </c>
      <c r="AH142" s="49">
        <v>5664.089</v>
      </c>
    </row>
    <row r="143" spans="1:34" ht="15">
      <c r="A143" s="8" t="s">
        <v>163</v>
      </c>
      <c r="B143" s="50">
        <v>1748.7</v>
      </c>
      <c r="C143" s="50">
        <v>1525.3</v>
      </c>
      <c r="D143" s="50">
        <v>1112.8</v>
      </c>
      <c r="E143" s="50">
        <v>1517</v>
      </c>
      <c r="F143" s="50">
        <v>1603.8</v>
      </c>
      <c r="G143" s="50">
        <v>1301.7</v>
      </c>
      <c r="H143" s="50">
        <v>1168.1</v>
      </c>
      <c r="I143" s="50">
        <v>1450.5</v>
      </c>
      <c r="J143" s="50">
        <v>1319.1</v>
      </c>
      <c r="K143" s="50">
        <v>1239.1</v>
      </c>
      <c r="L143" s="50">
        <v>1097</v>
      </c>
      <c r="M143" s="50">
        <v>892.1</v>
      </c>
      <c r="N143" s="50">
        <v>883.1</v>
      </c>
      <c r="O143" s="50">
        <v>893</v>
      </c>
      <c r="P143" s="50">
        <v>768</v>
      </c>
      <c r="Q143" s="50">
        <v>848</v>
      </c>
      <c r="R143" s="50">
        <v>808</v>
      </c>
      <c r="S143" s="50">
        <v>927.001</v>
      </c>
      <c r="T143" s="50">
        <v>970.819</v>
      </c>
      <c r="U143" s="50">
        <v>780.778</v>
      </c>
      <c r="V143" s="50">
        <v>944.943</v>
      </c>
      <c r="W143" s="50">
        <v>1012.363</v>
      </c>
      <c r="X143" s="50">
        <v>941</v>
      </c>
      <c r="Y143" s="50">
        <v>721</v>
      </c>
      <c r="Z143" s="50">
        <v>782</v>
      </c>
      <c r="AA143" s="50">
        <v>883.19</v>
      </c>
      <c r="AB143" s="50">
        <v>1050.91</v>
      </c>
      <c r="AC143" s="50">
        <v>1084.643</v>
      </c>
      <c r="AD143" s="50">
        <v>1041.375</v>
      </c>
      <c r="AE143" s="50">
        <v>1195.405</v>
      </c>
      <c r="AF143" s="50">
        <v>1607.509</v>
      </c>
      <c r="AG143" s="50">
        <v>1604.474</v>
      </c>
      <c r="AH143" s="50">
        <v>1863.304</v>
      </c>
    </row>
    <row r="144" spans="1:34" ht="15">
      <c r="A144" s="8" t="s">
        <v>165</v>
      </c>
      <c r="B144" s="50">
        <v>708</v>
      </c>
      <c r="C144" s="50">
        <v>636.2</v>
      </c>
      <c r="D144" s="50">
        <v>632.5</v>
      </c>
      <c r="E144" s="50">
        <v>595.6</v>
      </c>
      <c r="F144" s="50">
        <v>610.8</v>
      </c>
      <c r="G144" s="50">
        <v>729.9</v>
      </c>
      <c r="H144" s="50">
        <v>962</v>
      </c>
      <c r="I144" s="50">
        <v>835.2</v>
      </c>
      <c r="J144" s="50">
        <v>957.3</v>
      </c>
      <c r="K144" s="50">
        <v>1102</v>
      </c>
      <c r="L144" s="50">
        <v>1188</v>
      </c>
      <c r="M144" s="50">
        <v>1101</v>
      </c>
      <c r="N144" s="50">
        <v>820</v>
      </c>
      <c r="O144" s="50">
        <v>749</v>
      </c>
      <c r="P144" s="50">
        <v>854</v>
      </c>
      <c r="Q144" s="50">
        <v>807</v>
      </c>
      <c r="R144" s="50">
        <v>829</v>
      </c>
      <c r="S144" s="50">
        <v>982</v>
      </c>
      <c r="T144" s="50">
        <v>822</v>
      </c>
      <c r="U144" s="50">
        <v>688</v>
      </c>
      <c r="V144" s="50">
        <v>1008</v>
      </c>
      <c r="W144" s="50">
        <v>943</v>
      </c>
      <c r="X144" s="50">
        <v>796</v>
      </c>
      <c r="Y144" s="50">
        <v>880</v>
      </c>
      <c r="Z144" s="50">
        <v>1007</v>
      </c>
      <c r="AA144" s="50">
        <v>667.2</v>
      </c>
      <c r="AB144" s="50">
        <v>542.31</v>
      </c>
      <c r="AC144" s="50">
        <v>642.782</v>
      </c>
      <c r="AD144" s="50">
        <v>795.93</v>
      </c>
      <c r="AE144" s="50">
        <v>718.144</v>
      </c>
      <c r="AF144" s="50">
        <v>705.388</v>
      </c>
      <c r="AG144" s="50">
        <v>874.602</v>
      </c>
      <c r="AH144" s="50">
        <v>543.982</v>
      </c>
    </row>
    <row r="145" spans="1:34" ht="15">
      <c r="A145" s="8" t="s">
        <v>149</v>
      </c>
      <c r="B145" s="50">
        <v>269</v>
      </c>
      <c r="C145" s="50">
        <v>198</v>
      </c>
      <c r="D145" s="50">
        <v>139</v>
      </c>
      <c r="E145" s="50">
        <v>118</v>
      </c>
      <c r="F145" s="50">
        <v>201</v>
      </c>
      <c r="G145" s="50">
        <v>169</v>
      </c>
      <c r="H145" s="50">
        <v>168</v>
      </c>
      <c r="I145" s="50">
        <v>163</v>
      </c>
      <c r="J145" s="50">
        <v>178</v>
      </c>
      <c r="K145" s="50">
        <v>161</v>
      </c>
      <c r="L145" s="50">
        <v>213</v>
      </c>
      <c r="M145" s="50">
        <v>149</v>
      </c>
      <c r="N145" s="50">
        <v>117</v>
      </c>
      <c r="O145" s="50">
        <v>152</v>
      </c>
      <c r="P145" s="50">
        <v>135</v>
      </c>
      <c r="Q145" s="50">
        <v>107</v>
      </c>
      <c r="R145" s="50">
        <v>91</v>
      </c>
      <c r="S145" s="50">
        <v>150</v>
      </c>
      <c r="T145" s="50">
        <v>146.283</v>
      </c>
      <c r="U145" s="50">
        <v>123.354</v>
      </c>
      <c r="V145" s="50">
        <v>115.386</v>
      </c>
      <c r="W145" s="50">
        <v>116.38</v>
      </c>
      <c r="X145" s="50">
        <v>109.425</v>
      </c>
      <c r="Y145" s="50">
        <v>99.423</v>
      </c>
      <c r="Z145" s="50">
        <v>121.456</v>
      </c>
      <c r="AA145" s="50">
        <v>120.25</v>
      </c>
      <c r="AB145" s="50">
        <v>116.878</v>
      </c>
      <c r="AC145" s="50">
        <v>95.096</v>
      </c>
      <c r="AD145" s="50">
        <v>78.993</v>
      </c>
      <c r="AE145" s="50">
        <v>93.378</v>
      </c>
      <c r="AF145" s="50">
        <v>103.264</v>
      </c>
      <c r="AG145" s="50">
        <v>125.275</v>
      </c>
      <c r="AH145" s="50">
        <v>103.194</v>
      </c>
    </row>
    <row r="146" spans="1:34" ht="15">
      <c r="A146" s="8" t="s">
        <v>171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0">
        <v>0</v>
      </c>
      <c r="AH146" s="50">
        <v>1</v>
      </c>
    </row>
    <row r="147" spans="1:34" ht="15">
      <c r="A147" s="8" t="s">
        <v>146</v>
      </c>
      <c r="B147" s="49">
        <v>0</v>
      </c>
      <c r="C147" s="49">
        <v>0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22</v>
      </c>
      <c r="N147" s="49">
        <v>19</v>
      </c>
      <c r="O147" s="49">
        <v>19</v>
      </c>
      <c r="P147" s="49">
        <v>19</v>
      </c>
      <c r="Q147" s="49">
        <v>18</v>
      </c>
      <c r="R147" s="49">
        <v>18</v>
      </c>
      <c r="S147" s="49">
        <v>19</v>
      </c>
      <c r="T147" s="49">
        <v>32</v>
      </c>
      <c r="U147" s="49">
        <v>29</v>
      </c>
      <c r="V147" s="49">
        <v>37</v>
      </c>
      <c r="W147" s="49">
        <v>41</v>
      </c>
      <c r="X147" s="49">
        <v>23</v>
      </c>
      <c r="Y147" s="49">
        <v>35</v>
      </c>
      <c r="Z147" s="49">
        <v>34</v>
      </c>
      <c r="AA147" s="49">
        <v>37</v>
      </c>
      <c r="AB147" s="49">
        <v>9</v>
      </c>
      <c r="AC147" s="49">
        <v>20</v>
      </c>
      <c r="AD147" s="49">
        <v>7</v>
      </c>
      <c r="AE147" s="49">
        <v>8.87</v>
      </c>
      <c r="AF147" s="49">
        <v>8.112</v>
      </c>
      <c r="AG147" s="49">
        <v>2.499</v>
      </c>
      <c r="AH147" s="49">
        <v>0.129</v>
      </c>
    </row>
    <row r="148" spans="1:34" ht="15">
      <c r="A148" s="8" t="s">
        <v>152</v>
      </c>
      <c r="B148" s="49">
        <v>1126</v>
      </c>
      <c r="C148" s="49">
        <v>1032</v>
      </c>
      <c r="D148" s="49">
        <v>598</v>
      </c>
      <c r="E148" s="49">
        <v>418</v>
      </c>
      <c r="F148" s="49">
        <v>435</v>
      </c>
      <c r="G148" s="49">
        <v>697</v>
      </c>
      <c r="H148" s="49">
        <v>357</v>
      </c>
      <c r="I148" s="49">
        <v>313</v>
      </c>
      <c r="J148" s="49">
        <v>240</v>
      </c>
      <c r="K148" s="49">
        <v>353</v>
      </c>
      <c r="L148" s="49">
        <v>169</v>
      </c>
      <c r="M148" s="49">
        <v>99</v>
      </c>
      <c r="N148" s="49">
        <v>21</v>
      </c>
      <c r="O148" s="49">
        <v>19</v>
      </c>
      <c r="P148" s="49">
        <v>19</v>
      </c>
      <c r="Q148" s="49">
        <v>16</v>
      </c>
      <c r="R148" s="49">
        <v>13</v>
      </c>
      <c r="S148" s="49">
        <v>2</v>
      </c>
      <c r="T148" s="49">
        <v>2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</row>
    <row r="149" spans="1:34" ht="15">
      <c r="A149" s="8" t="s">
        <v>169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50</v>
      </c>
      <c r="N149" s="50">
        <v>50</v>
      </c>
      <c r="O149" s="50">
        <v>0</v>
      </c>
      <c r="P149" s="50">
        <v>0</v>
      </c>
      <c r="Q149" s="50">
        <v>4</v>
      </c>
      <c r="R149" s="50">
        <v>23</v>
      </c>
      <c r="S149" s="50">
        <v>53</v>
      </c>
      <c r="T149" s="50">
        <v>85</v>
      </c>
      <c r="U149" s="50">
        <v>77</v>
      </c>
      <c r="V149" s="50">
        <v>73</v>
      </c>
      <c r="W149" s="50">
        <v>74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</row>
    <row r="150" spans="1:34" ht="15">
      <c r="A150" s="8" t="s">
        <v>170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196</v>
      </c>
      <c r="N150" s="49">
        <v>191</v>
      </c>
      <c r="O150" s="49">
        <v>0</v>
      </c>
      <c r="P150" s="49">
        <v>0</v>
      </c>
      <c r="Q150" s="49">
        <v>0</v>
      </c>
      <c r="R150" s="49">
        <v>0</v>
      </c>
      <c r="S150" s="49">
        <v>2</v>
      </c>
      <c r="T150" s="49">
        <v>137</v>
      </c>
      <c r="U150" s="49">
        <v>137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</row>
    <row r="151" ht="11.45" customHeight="1"/>
    <row r="152" ht="15">
      <c r="A152" s="4" t="s">
        <v>73</v>
      </c>
    </row>
    <row r="153" spans="1:2" ht="15">
      <c r="A153" s="4" t="s">
        <v>49</v>
      </c>
      <c r="B153" s="3" t="s">
        <v>74</v>
      </c>
    </row>
    <row r="154" ht="11.45" customHeight="1"/>
  </sheetData>
  <mergeCells count="2">
    <mergeCell ref="A13:B13"/>
    <mergeCell ref="A55:B55"/>
  </mergeCells>
  <hyperlinks>
    <hyperlink ref="A1" r:id="rId1" display="https://ec.europa.eu/eurostat/databrowser/view/NRG_CB_OIL__custom_6654658/default/table?lang=en"/>
    <hyperlink ref="A43" r:id="rId2" display="https://ec.europa.eu/eurostat/databrowser/view/NRG_CB_OIL__custom_6654749/default/table?lang=en"/>
    <hyperlink ref="A96" r:id="rId3" display="https://ec.europa.eu/eurostat/databrowser/view/NRG_CB_OIL__custom_6654877/default/table?lang=e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L64"/>
  <sheetViews>
    <sheetView workbookViewId="0" topLeftCell="A1"/>
  </sheetViews>
  <sheetFormatPr defaultColWidth="9.140625" defaultRowHeight="15"/>
  <cols>
    <col min="1" max="1" width="9.140625" style="33" customWidth="1"/>
    <col min="2" max="2" width="2.00390625" style="33" bestFit="1" customWidth="1"/>
    <col min="3" max="3" width="31.00390625" style="33" customWidth="1"/>
    <col min="4" max="8" width="10.7109375" style="33" customWidth="1"/>
    <col min="9" max="9" width="10.7109375" style="34" customWidth="1"/>
    <col min="10" max="16384" width="9.140625" style="33" customWidth="1"/>
  </cols>
  <sheetData>
    <row r="1" s="79" customFormat="1" ht="12">
      <c r="I1" s="92"/>
    </row>
    <row r="2" ht="15.75">
      <c r="C2" s="35" t="s">
        <v>297</v>
      </c>
    </row>
    <row r="3" spans="3:12" s="79" customFormat="1" ht="24">
      <c r="C3" s="66"/>
      <c r="D3" s="66">
        <v>2017</v>
      </c>
      <c r="E3" s="66">
        <v>2018</v>
      </c>
      <c r="F3" s="66">
        <v>2019</v>
      </c>
      <c r="G3" s="66">
        <v>2020</v>
      </c>
      <c r="H3" s="66">
        <v>2021</v>
      </c>
      <c r="I3" s="18" t="s">
        <v>77</v>
      </c>
      <c r="K3" s="80" t="s">
        <v>262</v>
      </c>
      <c r="L3" s="81" t="s">
        <v>263</v>
      </c>
    </row>
    <row r="4" spans="3:12" s="79" customFormat="1" ht="12">
      <c r="C4" s="19" t="s">
        <v>59</v>
      </c>
      <c r="D4" s="82">
        <v>3384.558</v>
      </c>
      <c r="E4" s="82">
        <v>5096</v>
      </c>
      <c r="F4" s="82">
        <v>1915</v>
      </c>
      <c r="G4" s="82">
        <v>1915</v>
      </c>
      <c r="H4" s="82">
        <v>1635.618</v>
      </c>
      <c r="I4" s="83">
        <v>1205.447</v>
      </c>
      <c r="K4" s="84">
        <f>I4/H4-1</f>
        <v>-0.2630021190767038</v>
      </c>
      <c r="L4" s="85">
        <f>I4/AVERAGE(D4:F4)-1</f>
        <v>-0.6521263216462263</v>
      </c>
    </row>
    <row r="5" spans="3:12" s="79" customFormat="1" ht="12">
      <c r="C5" s="20" t="s">
        <v>60</v>
      </c>
      <c r="D5" s="86">
        <v>13150.182</v>
      </c>
      <c r="E5" s="86">
        <v>12431.302</v>
      </c>
      <c r="F5" s="86">
        <v>1003.177</v>
      </c>
      <c r="G5" s="86">
        <v>1110.725</v>
      </c>
      <c r="H5" s="86">
        <v>1272.245</v>
      </c>
      <c r="I5" s="87">
        <v>1559.079</v>
      </c>
      <c r="K5" s="84">
        <f aca="true" t="shared" si="0" ref="K5:K31">I5/H5-1</f>
        <v>0.22545500277069275</v>
      </c>
      <c r="L5" s="85">
        <f aca="true" t="shared" si="1" ref="L5:L31">I5/AVERAGE(D5:F5)-1</f>
        <v>-0.8240625675083839</v>
      </c>
    </row>
    <row r="6" spans="3:12" s="79" customFormat="1" ht="12">
      <c r="C6" s="20" t="s">
        <v>61</v>
      </c>
      <c r="D6" s="86">
        <v>414408.525</v>
      </c>
      <c r="E6" s="86">
        <v>398204.029</v>
      </c>
      <c r="F6" s="86">
        <v>378383.96</v>
      </c>
      <c r="G6" s="86">
        <v>320836.076</v>
      </c>
      <c r="H6" s="86">
        <v>344731.95</v>
      </c>
      <c r="I6" s="87">
        <v>328451.299</v>
      </c>
      <c r="K6" s="84">
        <f t="shared" si="0"/>
        <v>-0.047226986068451215</v>
      </c>
      <c r="L6" s="85">
        <f t="shared" si="1"/>
        <v>-0.17266433157670857</v>
      </c>
    </row>
    <row r="7" spans="3:12" s="79" customFormat="1" ht="12">
      <c r="C7" s="20" t="s">
        <v>63</v>
      </c>
      <c r="D7" s="86">
        <v>5001.731</v>
      </c>
      <c r="E7" s="86">
        <v>5245.906</v>
      </c>
      <c r="F7" s="86">
        <v>4442.68</v>
      </c>
      <c r="G7" s="86">
        <v>4096.01</v>
      </c>
      <c r="H7" s="86">
        <v>4211.521</v>
      </c>
      <c r="I7" s="87">
        <v>3194.583</v>
      </c>
      <c r="K7" s="84">
        <f t="shared" si="0"/>
        <v>-0.24146573173919816</v>
      </c>
      <c r="L7" s="85">
        <f t="shared" si="1"/>
        <v>-0.347614554539565</v>
      </c>
    </row>
    <row r="8" spans="3:12" s="79" customFormat="1" ht="12">
      <c r="C8" s="20" t="s">
        <v>64</v>
      </c>
      <c r="D8" s="86">
        <v>114980.617</v>
      </c>
      <c r="E8" s="86">
        <v>100922.361</v>
      </c>
      <c r="F8" s="86">
        <v>93677.101</v>
      </c>
      <c r="G8" s="86">
        <v>86932.264</v>
      </c>
      <c r="H8" s="86">
        <v>91573.201</v>
      </c>
      <c r="I8" s="87">
        <v>84522.225</v>
      </c>
      <c r="K8" s="84">
        <f t="shared" si="0"/>
        <v>-0.07699824755498053</v>
      </c>
      <c r="L8" s="85">
        <f t="shared" si="1"/>
        <v>-0.18093348958671207</v>
      </c>
    </row>
    <row r="9" spans="3:12" s="79" customFormat="1" ht="12">
      <c r="C9" s="20" t="s">
        <v>68</v>
      </c>
      <c r="D9" s="86">
        <v>9551.047</v>
      </c>
      <c r="E9" s="86">
        <v>10127.63</v>
      </c>
      <c r="F9" s="86">
        <v>7797.241</v>
      </c>
      <c r="G9" s="86">
        <v>6874.474</v>
      </c>
      <c r="H9" s="86">
        <v>7487.952</v>
      </c>
      <c r="I9" s="87">
        <v>6856.228</v>
      </c>
      <c r="K9" s="84">
        <f t="shared" si="0"/>
        <v>-0.0843653912311404</v>
      </c>
      <c r="L9" s="85">
        <f t="shared" si="1"/>
        <v>-0.251392291970008</v>
      </c>
    </row>
    <row r="10" spans="3:12" s="79" customFormat="1" ht="12">
      <c r="C10" s="20" t="s">
        <v>87</v>
      </c>
      <c r="D10" s="86">
        <v>13706.199</v>
      </c>
      <c r="E10" s="86">
        <v>13403.868</v>
      </c>
      <c r="F10" s="86">
        <v>13574.534</v>
      </c>
      <c r="G10" s="86">
        <v>10764.195</v>
      </c>
      <c r="H10" s="86">
        <v>12343.141</v>
      </c>
      <c r="I10" s="87">
        <v>8479.1</v>
      </c>
      <c r="K10" s="84">
        <f t="shared" si="0"/>
        <v>-0.31305167785088084</v>
      </c>
      <c r="L10" s="85">
        <f t="shared" si="1"/>
        <v>-0.3747683552310124</v>
      </c>
    </row>
    <row r="11" spans="3:12" s="79" customFormat="1" ht="12">
      <c r="C11" s="17" t="s">
        <v>89</v>
      </c>
      <c r="D11" s="86">
        <v>21059.649</v>
      </c>
      <c r="E11" s="86">
        <v>19901.626</v>
      </c>
      <c r="F11" s="86">
        <v>18845.693</v>
      </c>
      <c r="G11" s="86">
        <v>18867.277</v>
      </c>
      <c r="H11" s="86">
        <v>17357.313</v>
      </c>
      <c r="I11" s="87">
        <v>17728.264</v>
      </c>
      <c r="K11" s="84">
        <f t="shared" si="0"/>
        <v>0.021371453058431467</v>
      </c>
      <c r="L11" s="85">
        <f t="shared" si="1"/>
        <v>-0.11072582713104595</v>
      </c>
    </row>
    <row r="12" spans="3:12" s="79" customFormat="1" ht="12">
      <c r="C12" s="20" t="s">
        <v>70</v>
      </c>
      <c r="D12" s="86">
        <v>30217</v>
      </c>
      <c r="E12" s="86">
        <v>33182.178</v>
      </c>
      <c r="F12" s="86">
        <v>30434.108</v>
      </c>
      <c r="G12" s="86">
        <v>23536.959</v>
      </c>
      <c r="H12" s="86">
        <v>19233.236</v>
      </c>
      <c r="I12" s="87">
        <v>18678.285</v>
      </c>
      <c r="K12" s="84">
        <f t="shared" si="0"/>
        <v>-0.028853750871668193</v>
      </c>
      <c r="L12" s="85">
        <f t="shared" si="1"/>
        <v>-0.40282540035952696</v>
      </c>
    </row>
    <row r="13" spans="3:12" s="79" customFormat="1" ht="12">
      <c r="C13" s="20" t="s">
        <v>72</v>
      </c>
      <c r="D13" s="86">
        <v>1910</v>
      </c>
      <c r="E13" s="86">
        <v>2271</v>
      </c>
      <c r="F13" s="86">
        <v>1958.13</v>
      </c>
      <c r="G13" s="86">
        <v>1207.483</v>
      </c>
      <c r="H13" s="86">
        <v>1696.347</v>
      </c>
      <c r="I13" s="87">
        <v>1782</v>
      </c>
      <c r="K13" s="84">
        <f t="shared" si="0"/>
        <v>0.05049261737132804</v>
      </c>
      <c r="L13" s="85">
        <f t="shared" si="1"/>
        <v>-0.12919257288899244</v>
      </c>
    </row>
    <row r="14" spans="3:12" s="79" customFormat="1" ht="12">
      <c r="C14" s="20" t="s">
        <v>91</v>
      </c>
      <c r="D14" s="86">
        <v>847052.257</v>
      </c>
      <c r="E14" s="86">
        <v>827525.656</v>
      </c>
      <c r="F14" s="86">
        <v>806505.445</v>
      </c>
      <c r="G14" s="86">
        <v>787617.323</v>
      </c>
      <c r="H14" s="86">
        <v>850446.444</v>
      </c>
      <c r="I14" s="87">
        <v>749156.361</v>
      </c>
      <c r="K14" s="84">
        <f t="shared" si="0"/>
        <v>-0.11910224766605049</v>
      </c>
      <c r="L14" s="85">
        <f t="shared" si="1"/>
        <v>-0.09415817257680381</v>
      </c>
    </row>
    <row r="15" spans="3:12" s="79" customFormat="1" ht="12">
      <c r="C15" s="20" t="s">
        <v>145</v>
      </c>
      <c r="D15" s="86">
        <v>41351.09</v>
      </c>
      <c r="E15" s="86">
        <v>40112.838</v>
      </c>
      <c r="F15" s="86">
        <v>39780.925</v>
      </c>
      <c r="G15" s="86">
        <v>36840.909</v>
      </c>
      <c r="H15" s="86">
        <v>34875.771</v>
      </c>
      <c r="I15" s="87">
        <v>39144.706</v>
      </c>
      <c r="K15" s="84">
        <f t="shared" si="0"/>
        <v>0.12240403230081998</v>
      </c>
      <c r="L15" s="85">
        <f t="shared" si="1"/>
        <v>-0.031430076458585865</v>
      </c>
    </row>
    <row r="16" spans="3:12" s="79" customFormat="1" ht="12">
      <c r="C16" s="20" t="s">
        <v>147</v>
      </c>
      <c r="D16" s="86">
        <v>830.596</v>
      </c>
      <c r="E16" s="86">
        <v>901.548</v>
      </c>
      <c r="F16" s="86">
        <v>1157.004</v>
      </c>
      <c r="G16" s="86">
        <v>918.817</v>
      </c>
      <c r="H16" s="86">
        <v>1066.917</v>
      </c>
      <c r="I16" s="87">
        <v>1080.149</v>
      </c>
      <c r="K16" s="84">
        <f t="shared" si="0"/>
        <v>0.012402089384647486</v>
      </c>
      <c r="L16" s="85">
        <f t="shared" si="1"/>
        <v>0.12159259407963852</v>
      </c>
    </row>
    <row r="17" spans="3:12" s="79" customFormat="1" ht="12">
      <c r="C17" s="20" t="s">
        <v>156</v>
      </c>
      <c r="D17" s="86">
        <v>9063.436</v>
      </c>
      <c r="E17" s="86">
        <v>9660.845</v>
      </c>
      <c r="F17" s="86">
        <v>8910.886</v>
      </c>
      <c r="G17" s="86">
        <v>8076.166</v>
      </c>
      <c r="H17" s="86">
        <v>15824.44</v>
      </c>
      <c r="I17" s="87">
        <v>25967.853</v>
      </c>
      <c r="K17" s="84">
        <f t="shared" si="0"/>
        <v>0.6409966482226226</v>
      </c>
      <c r="L17" s="85">
        <f t="shared" si="1"/>
        <v>1.8190008404870506</v>
      </c>
    </row>
    <row r="18" spans="3:12" s="79" customFormat="1" ht="12">
      <c r="C18" s="20" t="s">
        <v>160</v>
      </c>
      <c r="D18" s="86">
        <v>24353.889</v>
      </c>
      <c r="E18" s="86">
        <v>15717.843</v>
      </c>
      <c r="F18" s="86">
        <v>12329.332</v>
      </c>
      <c r="G18" s="86">
        <v>12422.492</v>
      </c>
      <c r="H18" s="86">
        <v>13307.763</v>
      </c>
      <c r="I18" s="87">
        <v>18796.611</v>
      </c>
      <c r="K18" s="84">
        <f t="shared" si="0"/>
        <v>0.41245459511113913</v>
      </c>
      <c r="L18" s="85">
        <f t="shared" si="1"/>
        <v>0.0761200001587754</v>
      </c>
    </row>
    <row r="19" spans="3:12" s="79" customFormat="1" ht="12">
      <c r="C19" s="20" t="s">
        <v>214</v>
      </c>
      <c r="D19" s="86">
        <v>454873.328</v>
      </c>
      <c r="E19" s="86">
        <v>455792.675</v>
      </c>
      <c r="F19" s="86">
        <v>476222.036</v>
      </c>
      <c r="G19" s="86">
        <v>472349.681</v>
      </c>
      <c r="H19" s="86">
        <v>550128.08</v>
      </c>
      <c r="I19" s="87">
        <v>505962.78</v>
      </c>
      <c r="K19" s="84">
        <f t="shared" si="0"/>
        <v>-0.08028185000118504</v>
      </c>
      <c r="L19" s="85">
        <f t="shared" si="1"/>
        <v>0.09445629157956859</v>
      </c>
    </row>
    <row r="20" spans="3:12" s="79" customFormat="1" ht="12">
      <c r="C20" s="20" t="s">
        <v>218</v>
      </c>
      <c r="D20" s="86">
        <v>29221.419</v>
      </c>
      <c r="E20" s="86">
        <v>35762.537</v>
      </c>
      <c r="F20" s="86">
        <v>40086.913</v>
      </c>
      <c r="G20" s="86">
        <v>42209.797</v>
      </c>
      <c r="H20" s="86">
        <v>36128.957</v>
      </c>
      <c r="I20" s="87">
        <v>35732.372</v>
      </c>
      <c r="K20" s="84">
        <f t="shared" si="0"/>
        <v>-0.010976929115335321</v>
      </c>
      <c r="L20" s="85">
        <f t="shared" si="1"/>
        <v>0.020236313073607626</v>
      </c>
    </row>
    <row r="21" spans="3:12" s="79" customFormat="1" ht="12">
      <c r="C21" s="20" t="s">
        <v>219</v>
      </c>
      <c r="D21" s="86">
        <v>13777.231</v>
      </c>
      <c r="E21" s="86">
        <v>12083.54</v>
      </c>
      <c r="F21" s="86">
        <v>14554.192</v>
      </c>
      <c r="G21" s="86">
        <v>11706.066</v>
      </c>
      <c r="H21" s="86">
        <v>13693.213</v>
      </c>
      <c r="I21" s="87">
        <v>13205.54</v>
      </c>
      <c r="K21" s="84">
        <f t="shared" si="0"/>
        <v>-0.03561421267601683</v>
      </c>
      <c r="L21" s="85">
        <f t="shared" si="1"/>
        <v>-0.01975364916206901</v>
      </c>
    </row>
    <row r="22" spans="3:12" s="79" customFormat="1" ht="12">
      <c r="C22" s="20" t="s">
        <v>220</v>
      </c>
      <c r="D22" s="86">
        <v>118122.339</v>
      </c>
      <c r="E22" s="86">
        <v>115688.896</v>
      </c>
      <c r="F22" s="86">
        <v>120771.747</v>
      </c>
      <c r="G22" s="86">
        <v>124036.351</v>
      </c>
      <c r="H22" s="86">
        <v>131004.15</v>
      </c>
      <c r="I22" s="87">
        <v>131189.438</v>
      </c>
      <c r="K22" s="84">
        <f t="shared" si="0"/>
        <v>0.0014143674074447166</v>
      </c>
      <c r="L22" s="85">
        <f t="shared" si="1"/>
        <v>0.10994699119542073</v>
      </c>
    </row>
    <row r="23" spans="3:12" s="79" customFormat="1" ht="12">
      <c r="C23" s="20" t="s">
        <v>221</v>
      </c>
      <c r="D23" s="86">
        <v>113021.799</v>
      </c>
      <c r="E23" s="86">
        <v>111905.198</v>
      </c>
      <c r="F23" s="86">
        <v>116077.735</v>
      </c>
      <c r="G23" s="86">
        <v>119440.428</v>
      </c>
      <c r="H23" s="86">
        <v>125097.584</v>
      </c>
      <c r="I23" s="87">
        <v>125160.958</v>
      </c>
      <c r="K23" s="84">
        <f t="shared" si="0"/>
        <v>0.0005065965142858619</v>
      </c>
      <c r="L23" s="85">
        <f t="shared" si="1"/>
        <v>0.10110751776899085</v>
      </c>
    </row>
    <row r="24" spans="3:12" s="79" customFormat="1" ht="12">
      <c r="C24" s="20" t="s">
        <v>189</v>
      </c>
      <c r="D24" s="86">
        <v>10956.771</v>
      </c>
      <c r="E24" s="86">
        <v>11871.035</v>
      </c>
      <c r="F24" s="86">
        <v>12944.665</v>
      </c>
      <c r="G24" s="86">
        <v>13385.829</v>
      </c>
      <c r="H24" s="86">
        <v>14079.067</v>
      </c>
      <c r="I24" s="87">
        <v>13864.279</v>
      </c>
      <c r="K24" s="84">
        <f t="shared" si="0"/>
        <v>-0.015255840461587344</v>
      </c>
      <c r="L24" s="85">
        <f t="shared" si="1"/>
        <v>0.16270517068837642</v>
      </c>
    </row>
    <row r="25" spans="3:12" s="79" customFormat="1" ht="12">
      <c r="C25" s="20" t="s">
        <v>193</v>
      </c>
      <c r="D25" s="86">
        <v>1837.712</v>
      </c>
      <c r="E25" s="86">
        <v>2266.768</v>
      </c>
      <c r="F25" s="86">
        <v>2461.753</v>
      </c>
      <c r="G25" s="86">
        <v>2844.2</v>
      </c>
      <c r="H25" s="86">
        <v>2472.609</v>
      </c>
      <c r="I25" s="87">
        <v>3035.519</v>
      </c>
      <c r="K25" s="84">
        <f t="shared" si="0"/>
        <v>0.22765831556869687</v>
      </c>
      <c r="L25" s="85">
        <f t="shared" si="1"/>
        <v>0.38687692014584285</v>
      </c>
    </row>
    <row r="26" spans="3:12" s="79" customFormat="1" ht="12">
      <c r="C26" s="20" t="s">
        <v>200</v>
      </c>
      <c r="D26" s="86">
        <v>20782.401</v>
      </c>
      <c r="E26" s="86">
        <v>21476.972</v>
      </c>
      <c r="F26" s="86">
        <v>22098.655</v>
      </c>
      <c r="G26" s="86">
        <v>24475.1</v>
      </c>
      <c r="H26" s="86">
        <v>27717.764</v>
      </c>
      <c r="I26" s="87">
        <v>23687.826</v>
      </c>
      <c r="K26" s="84">
        <f t="shared" si="0"/>
        <v>-0.14539188658940883</v>
      </c>
      <c r="L26" s="85">
        <f t="shared" si="1"/>
        <v>0.10418979897892444</v>
      </c>
    </row>
    <row r="27" spans="3:12" s="79" customFormat="1" ht="12">
      <c r="C27" s="20" t="s">
        <v>208</v>
      </c>
      <c r="D27" s="86">
        <v>4337.204</v>
      </c>
      <c r="E27" s="86">
        <v>4119.066</v>
      </c>
      <c r="F27" s="86">
        <v>3979.972</v>
      </c>
      <c r="G27" s="86">
        <v>3686.271</v>
      </c>
      <c r="H27" s="86">
        <v>3913.244</v>
      </c>
      <c r="I27" s="87">
        <v>3783.789</v>
      </c>
      <c r="K27" s="84">
        <f t="shared" si="0"/>
        <v>-0.033081249214206965</v>
      </c>
      <c r="L27" s="85">
        <f t="shared" si="1"/>
        <v>-0.08723495409626147</v>
      </c>
    </row>
    <row r="28" spans="3:12" s="79" customFormat="1" ht="12">
      <c r="C28" s="20" t="s">
        <v>202</v>
      </c>
      <c r="D28" s="86">
        <v>1929.458</v>
      </c>
      <c r="E28" s="86">
        <v>1953.529</v>
      </c>
      <c r="F28" s="86">
        <v>2397.61</v>
      </c>
      <c r="G28" s="86">
        <v>4396.481</v>
      </c>
      <c r="H28" s="86">
        <v>4632.281</v>
      </c>
      <c r="I28" s="87">
        <v>5038.28</v>
      </c>
      <c r="K28" s="84">
        <f t="shared" si="0"/>
        <v>0.08764558972134884</v>
      </c>
      <c r="L28" s="85">
        <f t="shared" si="1"/>
        <v>1.4065928764415232</v>
      </c>
    </row>
    <row r="29" spans="3:12" s="79" customFormat="1" ht="12">
      <c r="C29" s="20" t="s">
        <v>222</v>
      </c>
      <c r="D29" s="86">
        <v>38961.526</v>
      </c>
      <c r="E29" s="86">
        <v>37127.954</v>
      </c>
      <c r="F29" s="86">
        <v>38038.694</v>
      </c>
      <c r="G29" s="86">
        <v>38505.569</v>
      </c>
      <c r="H29" s="86">
        <v>38637.281</v>
      </c>
      <c r="I29" s="87">
        <v>31920.761</v>
      </c>
      <c r="K29" s="84">
        <f t="shared" si="0"/>
        <v>-0.17383521371496102</v>
      </c>
      <c r="L29" s="85">
        <f t="shared" si="1"/>
        <v>-0.16092337550235414</v>
      </c>
    </row>
    <row r="30" spans="3:12" s="79" customFormat="1" ht="12">
      <c r="C30" s="21" t="s">
        <v>230</v>
      </c>
      <c r="D30" s="88">
        <f aca="true" t="shared" si="2" ref="D30:I30">D35-SUM(D4:D29)</f>
        <v>80799.46200000029</v>
      </c>
      <c r="E30" s="88">
        <f t="shared" si="2"/>
        <v>74911.2620000001</v>
      </c>
      <c r="F30" s="88">
        <f t="shared" si="2"/>
        <v>75059.26699999953</v>
      </c>
      <c r="G30" s="88">
        <f t="shared" si="2"/>
        <v>76648.53200000012</v>
      </c>
      <c r="H30" s="88">
        <f t="shared" si="2"/>
        <v>77977.09600000037</v>
      </c>
      <c r="I30" s="89">
        <f t="shared" si="2"/>
        <v>98118.7620000001</v>
      </c>
      <c r="K30" s="84">
        <f t="shared" si="0"/>
        <v>0.25830233534215785</v>
      </c>
      <c r="L30" s="85">
        <f t="shared" si="1"/>
        <v>0.2755397039470371</v>
      </c>
    </row>
    <row r="31" spans="3:12" s="79" customFormat="1" ht="12">
      <c r="C31" s="47" t="s">
        <v>179</v>
      </c>
      <c r="D31" s="96">
        <f>SUM(D4:D30)</f>
        <v>2438641.4260000004</v>
      </c>
      <c r="E31" s="96">
        <f aca="true" t="shared" si="3" ref="E31:I31">SUM(E4:E30)</f>
        <v>2379664.0620000004</v>
      </c>
      <c r="F31" s="96">
        <f t="shared" si="3"/>
        <v>2345408.4549999996</v>
      </c>
      <c r="G31" s="96">
        <f t="shared" si="3"/>
        <v>2255700.475000001</v>
      </c>
      <c r="H31" s="96">
        <f t="shared" si="3"/>
        <v>2442545.1849999996</v>
      </c>
      <c r="I31" s="97">
        <f t="shared" si="3"/>
        <v>2297302.4939999995</v>
      </c>
      <c r="K31" s="84">
        <f t="shared" si="0"/>
        <v>-0.05946366597103514</v>
      </c>
      <c r="L31" s="85">
        <f t="shared" si="1"/>
        <v>-0.037942115383542974</v>
      </c>
    </row>
    <row r="32" spans="3:9" s="79" customFormat="1" ht="12">
      <c r="C32" s="38" t="s">
        <v>78</v>
      </c>
      <c r="I32" s="92"/>
    </row>
    <row r="33" spans="3:9" s="79" customFormat="1" ht="12">
      <c r="C33" s="39" t="s">
        <v>233</v>
      </c>
      <c r="I33" s="92"/>
    </row>
    <row r="34" s="79" customFormat="1" ht="12">
      <c r="I34" s="92"/>
    </row>
    <row r="35" spans="3:9" s="79" customFormat="1" ht="12">
      <c r="C35" s="98" t="s">
        <v>229</v>
      </c>
      <c r="D35" s="99">
        <v>2438641.4260000004</v>
      </c>
      <c r="E35" s="99">
        <v>2379664.0620000004</v>
      </c>
      <c r="F35" s="99">
        <v>2345408.4549999996</v>
      </c>
      <c r="G35" s="99">
        <v>2255700.475000001</v>
      </c>
      <c r="H35" s="99">
        <v>2442545.1849999996</v>
      </c>
      <c r="I35" s="100">
        <v>2297302.4939999995</v>
      </c>
    </row>
    <row r="36" s="79" customFormat="1" ht="12">
      <c r="I36" s="92"/>
    </row>
    <row r="37" s="79" customFormat="1" ht="12">
      <c r="I37" s="92"/>
    </row>
    <row r="38" s="79" customFormat="1" ht="12">
      <c r="I38" s="92"/>
    </row>
    <row r="39" s="79" customFormat="1" ht="12">
      <c r="I39" s="92"/>
    </row>
    <row r="40" s="79" customFormat="1" ht="12">
      <c r="I40" s="92"/>
    </row>
    <row r="41" s="79" customFormat="1" ht="12">
      <c r="I41" s="92"/>
    </row>
    <row r="42" s="79" customFormat="1" ht="12">
      <c r="I42" s="92"/>
    </row>
    <row r="43" s="79" customFormat="1" ht="12">
      <c r="I43" s="92"/>
    </row>
    <row r="44" spans="2:3" ht="15.75">
      <c r="B44" s="35" t="s">
        <v>298</v>
      </c>
      <c r="C44" s="35"/>
    </row>
    <row r="45" spans="2:12" ht="24">
      <c r="B45" s="16"/>
      <c r="C45" s="16"/>
      <c r="D45" s="16">
        <v>2017</v>
      </c>
      <c r="E45" s="16">
        <v>2018</v>
      </c>
      <c r="F45" s="16">
        <v>2019</v>
      </c>
      <c r="G45" s="16">
        <v>2020</v>
      </c>
      <c r="H45" s="16">
        <v>2021</v>
      </c>
      <c r="I45" s="18" t="s">
        <v>77</v>
      </c>
      <c r="K45" s="36" t="s">
        <v>262</v>
      </c>
      <c r="L45" s="37" t="s">
        <v>263</v>
      </c>
    </row>
    <row r="46" spans="2:12" s="79" customFormat="1" ht="12">
      <c r="B46" s="47"/>
      <c r="C46" s="47" t="s">
        <v>206</v>
      </c>
      <c r="D46" s="96">
        <f>'DATA-HEAT'!AC128</f>
        <v>2438641.562</v>
      </c>
      <c r="E46" s="96">
        <f>'DATA-HEAT'!AD128</f>
        <v>2379662.398</v>
      </c>
      <c r="F46" s="96">
        <f>'DATA-HEAT'!AE128</f>
        <v>2345408.181</v>
      </c>
      <c r="G46" s="96">
        <f>'DATA-HEAT'!AF128</f>
        <v>2255697.7</v>
      </c>
      <c r="H46" s="96">
        <f>'DATA-HEAT'!AG128</f>
        <v>2442543.238</v>
      </c>
      <c r="I46" s="97">
        <f>'DATA-HEAT'!AH128</f>
        <v>2297302.492</v>
      </c>
      <c r="K46" s="84">
        <f>I46/H46-1</f>
        <v>-0.05946291706955642</v>
      </c>
      <c r="L46" s="85">
        <f>I46/AVERAGE(D46:F46)-1</f>
        <v>-0.03794187421970552</v>
      </c>
    </row>
    <row r="47" spans="2:12" s="79" customFormat="1" ht="12">
      <c r="B47" s="54" t="s">
        <v>131</v>
      </c>
      <c r="C47" s="54" t="s">
        <v>246</v>
      </c>
      <c r="D47" s="93">
        <f>'DATA-HEAT'!AC125</f>
        <v>46848.16</v>
      </c>
      <c r="E47" s="93">
        <f>'DATA-HEAT'!AD125</f>
        <v>50517.341</v>
      </c>
      <c r="F47" s="93">
        <f>'DATA-HEAT'!AE125</f>
        <v>40851.301</v>
      </c>
      <c r="G47" s="93">
        <f>'DATA-HEAT'!AF125</f>
        <v>41103.208</v>
      </c>
      <c r="H47" s="93">
        <f>'DATA-HEAT'!AG125</f>
        <v>47686.703</v>
      </c>
      <c r="I47" s="101">
        <f>'DATA-HEAT'!AH125</f>
        <v>43297.597</v>
      </c>
      <c r="K47" s="84">
        <f aca="true" t="shared" si="4" ref="K47:K54">I47/H47-1</f>
        <v>-0.09204045832231256</v>
      </c>
      <c r="L47" s="85">
        <f aca="true" t="shared" si="5" ref="L47:L54">I47/AVERAGE(D47:F47)-1</f>
        <v>-0.06022430615924668</v>
      </c>
    </row>
    <row r="48" spans="2:12" s="79" customFormat="1" ht="12">
      <c r="B48" s="55"/>
      <c r="C48" s="55" t="s">
        <v>242</v>
      </c>
      <c r="D48" s="96">
        <f>'DATA-HEAT'!AC129</f>
        <v>2391793.402</v>
      </c>
      <c r="E48" s="96">
        <f>'DATA-HEAT'!AD129</f>
        <v>2329145.057</v>
      </c>
      <c r="F48" s="96">
        <f>'DATA-HEAT'!AE129</f>
        <v>2304556.88</v>
      </c>
      <c r="G48" s="96">
        <f>'DATA-HEAT'!AF129</f>
        <v>2214594.492</v>
      </c>
      <c r="H48" s="96">
        <f>'DATA-HEAT'!AG129</f>
        <v>2394856.535</v>
      </c>
      <c r="I48" s="97">
        <f>'DATA-HEAT'!AH129</f>
        <v>2254004.895</v>
      </c>
      <c r="K48" s="84">
        <f t="shared" si="4"/>
        <v>-0.05881422871955044</v>
      </c>
      <c r="L48" s="85">
        <f t="shared" si="5"/>
        <v>-0.037503498513103084</v>
      </c>
    </row>
    <row r="49" spans="2:12" s="79" customFormat="1" ht="12">
      <c r="B49" s="19" t="s">
        <v>130</v>
      </c>
      <c r="C49" s="19" t="s">
        <v>53</v>
      </c>
      <c r="D49" s="102">
        <f>'DATA-HEAT'!AC121</f>
        <v>260.247</v>
      </c>
      <c r="E49" s="102">
        <f>'DATA-HEAT'!AD121</f>
        <v>241.159</v>
      </c>
      <c r="F49" s="102">
        <f>'DATA-HEAT'!AE121</f>
        <v>227.077</v>
      </c>
      <c r="G49" s="102">
        <f>'DATA-HEAT'!AF121</f>
        <v>223.439</v>
      </c>
      <c r="H49" s="102">
        <f>'DATA-HEAT'!AG121</f>
        <v>235.157</v>
      </c>
      <c r="I49" s="103">
        <f>'DATA-HEAT'!AH121</f>
        <v>208.845</v>
      </c>
      <c r="K49" s="84">
        <f t="shared" si="4"/>
        <v>-0.11189120459948043</v>
      </c>
      <c r="L49" s="85">
        <f t="shared" si="5"/>
        <v>-0.13994561300675512</v>
      </c>
    </row>
    <row r="50" spans="2:12" s="79" customFormat="1" ht="12">
      <c r="B50" s="20" t="s">
        <v>131</v>
      </c>
      <c r="C50" s="20" t="s">
        <v>54</v>
      </c>
      <c r="D50" s="86">
        <f>'DATA-HEAT'!AC122</f>
        <v>207.77</v>
      </c>
      <c r="E50" s="86">
        <f>'DATA-HEAT'!AD122</f>
        <v>75.976</v>
      </c>
      <c r="F50" s="86">
        <f>'DATA-HEAT'!AE122</f>
        <v>74.085</v>
      </c>
      <c r="G50" s="86">
        <f>'DATA-HEAT'!AF122</f>
        <v>68.744</v>
      </c>
      <c r="H50" s="86">
        <f>'DATA-HEAT'!AG122</f>
        <v>73.804</v>
      </c>
      <c r="I50" s="87">
        <f>'DATA-HEAT'!AH122</f>
        <v>65.049</v>
      </c>
      <c r="K50" s="84">
        <f t="shared" si="4"/>
        <v>-0.11862500677470045</v>
      </c>
      <c r="L50" s="85">
        <f t="shared" si="5"/>
        <v>-0.4546392011871525</v>
      </c>
    </row>
    <row r="51" spans="2:12" s="79" customFormat="1" ht="12">
      <c r="B51" s="22" t="s">
        <v>131</v>
      </c>
      <c r="C51" s="22" t="s">
        <v>247</v>
      </c>
      <c r="D51" s="88">
        <f>'DATA-HEAT'!AC124</f>
        <v>33197.274</v>
      </c>
      <c r="E51" s="88">
        <f>'DATA-HEAT'!AD124</f>
        <v>23644.209</v>
      </c>
      <c r="F51" s="88">
        <f>'DATA-HEAT'!AE124</f>
        <v>21881.306</v>
      </c>
      <c r="G51" s="88">
        <f>'DATA-HEAT'!AF124</f>
        <v>21516.397</v>
      </c>
      <c r="H51" s="88">
        <f>'DATA-HEAT'!AG124</f>
        <v>21223.606</v>
      </c>
      <c r="I51" s="89">
        <f>'DATA-HEAT'!AH124</f>
        <v>19548.023</v>
      </c>
      <c r="K51" s="84">
        <f t="shared" si="4"/>
        <v>-0.07894902496776457</v>
      </c>
      <c r="L51" s="85">
        <f t="shared" si="5"/>
        <v>-0.25505600417688445</v>
      </c>
    </row>
    <row r="52" spans="2:12" s="79" customFormat="1" ht="12">
      <c r="B52" s="56"/>
      <c r="C52" s="56" t="s">
        <v>237</v>
      </c>
      <c r="D52" s="96">
        <f>'DATA-HEAT'!AC123</f>
        <v>2358648.605</v>
      </c>
      <c r="E52" s="96">
        <f>'DATA-HEAT'!AD123</f>
        <v>2305666.031</v>
      </c>
      <c r="F52" s="96">
        <f>'DATA-HEAT'!AE123</f>
        <v>2282828.566</v>
      </c>
      <c r="G52" s="96">
        <f>'DATA-HEAT'!AF123</f>
        <v>2193232.79</v>
      </c>
      <c r="H52" s="96">
        <f>'DATA-HEAT'!AG123</f>
        <v>2373794.282</v>
      </c>
      <c r="I52" s="97">
        <f>'DATA-HEAT'!AH123</f>
        <v>2234600.668</v>
      </c>
      <c r="K52" s="84">
        <f t="shared" si="4"/>
        <v>-0.05863760607036461</v>
      </c>
      <c r="L52" s="85">
        <f t="shared" si="5"/>
        <v>-0.03502752007903687</v>
      </c>
    </row>
    <row r="53" spans="2:12" s="79" customFormat="1" ht="12">
      <c r="B53" s="54" t="s">
        <v>131</v>
      </c>
      <c r="C53" s="54" t="s">
        <v>240</v>
      </c>
      <c r="D53" s="93">
        <f>'DATA-HEAT'!AC126</f>
        <v>242417.514</v>
      </c>
      <c r="E53" s="93">
        <f>'DATA-HEAT'!AD126</f>
        <v>236893.678</v>
      </c>
      <c r="F53" s="93">
        <f>'DATA-HEAT'!AE126</f>
        <v>225754.08</v>
      </c>
      <c r="G53" s="93">
        <f>'DATA-HEAT'!AF126</f>
        <v>218468.955</v>
      </c>
      <c r="H53" s="93">
        <f>'DATA-HEAT'!AG126</f>
        <v>271044.326</v>
      </c>
      <c r="I53" s="101">
        <f>'DATA-HEAT'!AH126</f>
        <v>263096.117</v>
      </c>
      <c r="K53" s="84">
        <f t="shared" si="4"/>
        <v>-0.029324388070754104</v>
      </c>
      <c r="L53" s="85">
        <f t="shared" si="5"/>
        <v>0.11945430067927099</v>
      </c>
    </row>
    <row r="54" spans="2:12" s="79" customFormat="1" ht="12">
      <c r="B54" s="47"/>
      <c r="C54" s="47" t="s">
        <v>241</v>
      </c>
      <c r="D54" s="96">
        <f>'DATA-HEAT'!AC127</f>
        <v>2116231.091</v>
      </c>
      <c r="E54" s="96">
        <f>'DATA-HEAT'!AD127</f>
        <v>2068772.353</v>
      </c>
      <c r="F54" s="96">
        <f>'DATA-HEAT'!AE127</f>
        <v>2057074.486</v>
      </c>
      <c r="G54" s="96">
        <f>'DATA-HEAT'!AF127</f>
        <v>1974763.836</v>
      </c>
      <c r="H54" s="96">
        <f>'DATA-HEAT'!AG127</f>
        <v>2102749.956</v>
      </c>
      <c r="I54" s="97">
        <f>'DATA-HEAT'!AH127</f>
        <v>1971504.551</v>
      </c>
      <c r="K54" s="84">
        <f t="shared" si="4"/>
        <v>-0.06241607787245618</v>
      </c>
      <c r="L54" s="85">
        <f t="shared" si="5"/>
        <v>-0.05247680030165858</v>
      </c>
    </row>
    <row r="55" spans="2:9" s="79" customFormat="1" ht="12">
      <c r="B55" s="38" t="s">
        <v>256</v>
      </c>
      <c r="I55" s="92"/>
    </row>
    <row r="56" spans="2:9" s="79" customFormat="1" ht="12">
      <c r="B56" s="39" t="s">
        <v>257</v>
      </c>
      <c r="I56" s="92"/>
    </row>
    <row r="57" s="79" customFormat="1" ht="12">
      <c r="I57" s="92"/>
    </row>
    <row r="58" s="79" customFormat="1" ht="12">
      <c r="I58" s="92"/>
    </row>
    <row r="59" spans="4:9" s="79" customFormat="1" ht="12">
      <c r="D59" s="104"/>
      <c r="E59" s="104"/>
      <c r="F59" s="104"/>
      <c r="G59" s="104"/>
      <c r="H59" s="104"/>
      <c r="I59" s="105"/>
    </row>
    <row r="60" spans="4:9" s="79" customFormat="1" ht="12">
      <c r="D60" s="104"/>
      <c r="E60" s="104"/>
      <c r="F60" s="104"/>
      <c r="G60" s="104"/>
      <c r="H60" s="104"/>
      <c r="I60" s="105"/>
    </row>
    <row r="61" spans="4:9" s="79" customFormat="1" ht="12">
      <c r="D61" s="104"/>
      <c r="E61" s="104"/>
      <c r="F61" s="104"/>
      <c r="G61" s="104"/>
      <c r="H61" s="104"/>
      <c r="I61" s="105"/>
    </row>
    <row r="62" s="79" customFormat="1" ht="12">
      <c r="I62" s="92"/>
    </row>
    <row r="63" s="79" customFormat="1" ht="12">
      <c r="I63" s="92"/>
    </row>
    <row r="64" s="79" customFormat="1" ht="12">
      <c r="I64" s="92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L87"/>
  <sheetViews>
    <sheetView workbookViewId="0" topLeftCell="A1"/>
  </sheetViews>
  <sheetFormatPr defaultColWidth="9.140625" defaultRowHeight="15"/>
  <cols>
    <col min="1" max="1" width="6.8515625" style="76" bestFit="1" customWidth="1"/>
    <col min="2" max="2" width="9.00390625" style="76" customWidth="1"/>
    <col min="3" max="3" width="29.140625" style="76" customWidth="1"/>
    <col min="4" max="8" width="10.7109375" style="76" customWidth="1"/>
    <col min="9" max="9" width="10.7109375" style="77" customWidth="1"/>
    <col min="10" max="16384" width="9.140625" style="76" customWidth="1"/>
  </cols>
  <sheetData>
    <row r="2" spans="2:3" ht="15.75">
      <c r="B2" s="35" t="s">
        <v>299</v>
      </c>
      <c r="C2" s="35"/>
    </row>
    <row r="3" spans="2:12" s="79" customFormat="1" ht="24">
      <c r="B3" s="72"/>
      <c r="C3" s="72"/>
      <c r="D3" s="66">
        <v>2017</v>
      </c>
      <c r="E3" s="66">
        <v>2018</v>
      </c>
      <c r="F3" s="66">
        <v>2019</v>
      </c>
      <c r="G3" s="66">
        <v>2020</v>
      </c>
      <c r="H3" s="66">
        <v>2021</v>
      </c>
      <c r="I3" s="18" t="s">
        <v>77</v>
      </c>
      <c r="K3" s="80" t="s">
        <v>262</v>
      </c>
      <c r="L3" s="81" t="s">
        <v>263</v>
      </c>
    </row>
    <row r="4" spans="2:12" s="79" customFormat="1" ht="12">
      <c r="B4" s="73" t="s">
        <v>273</v>
      </c>
      <c r="C4" s="19" t="s">
        <v>51</v>
      </c>
      <c r="D4" s="82">
        <f>'DATA-REN'!AD14</f>
        <v>95.965</v>
      </c>
      <c r="E4" s="82">
        <f>'DATA-REN'!AE14</f>
        <v>92.532</v>
      </c>
      <c r="F4" s="82">
        <f>'DATA-REN'!AF14</f>
        <v>95.554</v>
      </c>
      <c r="G4" s="82">
        <f>'DATA-REN'!AG14</f>
        <v>94.58</v>
      </c>
      <c r="H4" s="82">
        <f>'DATA-REN'!AH14</f>
        <v>96.863</v>
      </c>
      <c r="I4" s="83">
        <f>'DATA-REN'!AI14</f>
        <v>119.193</v>
      </c>
      <c r="K4" s="84">
        <f>I4/H4-1</f>
        <v>0.23053178200138347</v>
      </c>
      <c r="L4" s="85">
        <f>I4/AVERAGE(D4:F4)-1</f>
        <v>0.2588549239397149</v>
      </c>
    </row>
    <row r="5" spans="2:12" s="79" customFormat="1" ht="12" hidden="1">
      <c r="B5" s="74"/>
      <c r="C5" s="20" t="s">
        <v>53</v>
      </c>
      <c r="D5" s="86">
        <f>'DATA-REN'!AD15</f>
        <v>497.098</v>
      </c>
      <c r="E5" s="86">
        <f>'DATA-REN'!AE15</f>
        <v>495.297</v>
      </c>
      <c r="F5" s="86">
        <f>'DATA-REN'!AF15</f>
        <v>461.353</v>
      </c>
      <c r="G5" s="86">
        <f>'DATA-REN'!AG15</f>
        <v>414.623</v>
      </c>
      <c r="H5" s="86">
        <f>'DATA-REN'!AH15</f>
        <v>406.092</v>
      </c>
      <c r="I5" s="87">
        <f>'DATA-REN'!AI15</f>
        <v>444.193</v>
      </c>
      <c r="K5" s="84">
        <f aca="true" t="shared" si="0" ref="K5:K15">I5/H5-1</f>
        <v>0.09382356707347106</v>
      </c>
      <c r="L5" s="85">
        <f aca="true" t="shared" si="1" ref="L5:L15">I5/AVERAGE(D5:F5)-1</f>
        <v>-0.08334938379966828</v>
      </c>
    </row>
    <row r="6" spans="2:12" s="79" customFormat="1" ht="12" hidden="1">
      <c r="B6" s="74"/>
      <c r="C6" s="20" t="s">
        <v>54</v>
      </c>
      <c r="D6" s="86">
        <f>'DATA-REN'!AD16</f>
        <v>77.175</v>
      </c>
      <c r="E6" s="86">
        <f>'DATA-REN'!AE16</f>
        <v>59.387</v>
      </c>
      <c r="F6" s="86">
        <f>'DATA-REN'!AF16</f>
        <v>53.858</v>
      </c>
      <c r="G6" s="86">
        <f>'DATA-REN'!AG16</f>
        <v>61.872</v>
      </c>
      <c r="H6" s="86">
        <f>'DATA-REN'!AH16</f>
        <v>69.135</v>
      </c>
      <c r="I6" s="87">
        <f>'DATA-REN'!AI16</f>
        <v>62.65</v>
      </c>
      <c r="K6" s="84">
        <f t="shared" si="0"/>
        <v>-0.09380198163014397</v>
      </c>
      <c r="L6" s="85">
        <f t="shared" si="1"/>
        <v>-0.012971326541329709</v>
      </c>
    </row>
    <row r="7" spans="2:12" s="79" customFormat="1" ht="12">
      <c r="B7" s="74"/>
      <c r="C7" s="21" t="s">
        <v>94</v>
      </c>
      <c r="D7" s="88">
        <f>D5-D6</f>
        <v>419.923</v>
      </c>
      <c r="E7" s="88">
        <f aca="true" t="shared" si="2" ref="E7:I7">E5-E6</f>
        <v>435.91</v>
      </c>
      <c r="F7" s="88">
        <f t="shared" si="2"/>
        <v>407.495</v>
      </c>
      <c r="G7" s="88">
        <f t="shared" si="2"/>
        <v>352.751</v>
      </c>
      <c r="H7" s="88">
        <f t="shared" si="2"/>
        <v>336.957</v>
      </c>
      <c r="I7" s="89">
        <f t="shared" si="2"/>
        <v>381.543</v>
      </c>
      <c r="K7" s="84">
        <f t="shared" si="0"/>
        <v>0.13231955412708452</v>
      </c>
      <c r="L7" s="85">
        <f t="shared" si="1"/>
        <v>-0.0939573887383165</v>
      </c>
    </row>
    <row r="8" spans="2:12" s="79" customFormat="1" ht="12">
      <c r="B8" s="74"/>
      <c r="C8" s="21" t="s">
        <v>55</v>
      </c>
      <c r="D8" s="88">
        <f>'DATA-REN'!AD17</f>
        <v>0.638</v>
      </c>
      <c r="E8" s="88">
        <f>'DATA-REN'!AE17</f>
        <v>-0.288</v>
      </c>
      <c r="F8" s="88">
        <f>'DATA-REN'!AF17</f>
        <v>-2.724</v>
      </c>
      <c r="G8" s="88">
        <f>'DATA-REN'!AG17</f>
        <v>-2.903</v>
      </c>
      <c r="H8" s="88">
        <f>'DATA-REN'!AH17</f>
        <v>3.656</v>
      </c>
      <c r="I8" s="89">
        <f>'DATA-REN'!AI17</f>
        <v>-2.41</v>
      </c>
      <c r="K8" s="84"/>
      <c r="L8" s="85"/>
    </row>
    <row r="9" spans="2:12" s="79" customFormat="1" ht="12">
      <c r="B9" s="75"/>
      <c r="C9" s="22" t="s">
        <v>79</v>
      </c>
      <c r="D9" s="90">
        <f>'DATA-REN'!AD18</f>
        <v>516.526</v>
      </c>
      <c r="E9" s="90">
        <f>'DATA-REN'!AE18</f>
        <v>528.154</v>
      </c>
      <c r="F9" s="90">
        <f>'DATA-REN'!AF18</f>
        <v>500.325</v>
      </c>
      <c r="G9" s="90">
        <f>'DATA-REN'!AG18</f>
        <v>444.428</v>
      </c>
      <c r="H9" s="90">
        <f>'DATA-REN'!AH18</f>
        <v>437.476</v>
      </c>
      <c r="I9" s="91">
        <f>'DATA-REN'!AI18</f>
        <v>498.327</v>
      </c>
      <c r="K9" s="84">
        <f t="shared" si="0"/>
        <v>0.13909563038886708</v>
      </c>
      <c r="L9" s="85">
        <f t="shared" si="1"/>
        <v>-0.032377888744696603</v>
      </c>
    </row>
    <row r="10" spans="2:12" s="79" customFormat="1" ht="12">
      <c r="B10" s="73" t="s">
        <v>272</v>
      </c>
      <c r="C10" s="19" t="s">
        <v>51</v>
      </c>
      <c r="D10" s="82">
        <f>'DATA-REN'!AD19+'DATA-REN'!AD24+'DATA-REN'!AD29+'DATA-REN'!AD34</f>
        <v>16749.862999999998</v>
      </c>
      <c r="E10" s="82">
        <f>'DATA-REN'!AE19+'DATA-REN'!AE24+'DATA-REN'!AE29+'DATA-REN'!AE34</f>
        <v>17648.2</v>
      </c>
      <c r="F10" s="82">
        <f>'DATA-REN'!AF19+'DATA-REN'!AF24+'DATA-REN'!AF29+'DATA-REN'!AF34</f>
        <v>18617.632999999998</v>
      </c>
      <c r="G10" s="82">
        <f>'DATA-REN'!AG19+'DATA-REN'!AG24+'DATA-REN'!AG29+'DATA-REN'!AG34</f>
        <v>18003.345</v>
      </c>
      <c r="H10" s="82">
        <f>'DATA-REN'!AH19+'DATA-REN'!AH24+'DATA-REN'!AH29+'DATA-REN'!AH34</f>
        <v>18592.195</v>
      </c>
      <c r="I10" s="83">
        <f>'DATA-REN'!AI19+'DATA-REN'!AI24+'DATA-REN'!AI29+'DATA-REN'!AI34</f>
        <v>18258.875</v>
      </c>
      <c r="K10" s="84">
        <f t="shared" si="0"/>
        <v>-0.017927953100750016</v>
      </c>
      <c r="L10" s="85">
        <f t="shared" si="1"/>
        <v>0.03321523874740806</v>
      </c>
    </row>
    <row r="11" spans="2:12" s="79" customFormat="1" ht="12" hidden="1">
      <c r="B11" s="74"/>
      <c r="C11" s="20" t="s">
        <v>53</v>
      </c>
      <c r="D11" s="86">
        <f>'DATA-REN'!AD20+'DATA-REN'!AD25+'DATA-REN'!AD30+'DATA-REN'!AD35</f>
        <v>9234.291000000001</v>
      </c>
      <c r="E11" s="86">
        <f>'DATA-REN'!AE20+'DATA-REN'!AE25+'DATA-REN'!AE30+'DATA-REN'!AE35</f>
        <v>11313.913</v>
      </c>
      <c r="F11" s="86">
        <f>'DATA-REN'!AF20+'DATA-REN'!AF25+'DATA-REN'!AF30+'DATA-REN'!AF35</f>
        <v>11744.242000000002</v>
      </c>
      <c r="G11" s="86">
        <f>'DATA-REN'!AG20+'DATA-REN'!AG25+'DATA-REN'!AG30+'DATA-REN'!AG35</f>
        <v>12615.969</v>
      </c>
      <c r="H11" s="86">
        <f>'DATA-REN'!AH20+'DATA-REN'!AH25+'DATA-REN'!AH30+'DATA-REN'!AH35</f>
        <v>13353.988000000001</v>
      </c>
      <c r="I11" s="87">
        <f>'DATA-REN'!AI20+'DATA-REN'!AI25+'DATA-REN'!AI30+'DATA-REN'!AI35</f>
        <v>13551.91</v>
      </c>
      <c r="K11" s="84">
        <f t="shared" si="0"/>
        <v>0.014821190493806036</v>
      </c>
      <c r="L11" s="85">
        <f t="shared" si="1"/>
        <v>0.25898577023245606</v>
      </c>
    </row>
    <row r="12" spans="2:12" s="79" customFormat="1" ht="12" hidden="1">
      <c r="B12" s="74"/>
      <c r="C12" s="20" t="s">
        <v>54</v>
      </c>
      <c r="D12" s="86">
        <f>'DATA-REN'!AD21+'DATA-REN'!AD26+'DATA-REN'!AD31+'DATA-REN'!AD36</f>
        <v>8106.754</v>
      </c>
      <c r="E12" s="86">
        <f>'DATA-REN'!AE21+'DATA-REN'!AE26+'DATA-REN'!AE31+'DATA-REN'!AE36</f>
        <v>9239.161</v>
      </c>
      <c r="F12" s="86">
        <f>'DATA-REN'!AF21+'DATA-REN'!AF26+'DATA-REN'!AF31+'DATA-REN'!AF36</f>
        <v>9679.154</v>
      </c>
      <c r="G12" s="86">
        <f>'DATA-REN'!AG21+'DATA-REN'!AG26+'DATA-REN'!AG31+'DATA-REN'!AG36</f>
        <v>9783.875</v>
      </c>
      <c r="H12" s="86">
        <f>'DATA-REN'!AH21+'DATA-REN'!AH26+'DATA-REN'!AH31+'DATA-REN'!AH36</f>
        <v>10510.642000000002</v>
      </c>
      <c r="I12" s="87">
        <f>'DATA-REN'!AI21+'DATA-REN'!AI26+'DATA-REN'!AI31+'DATA-REN'!AI36</f>
        <v>10105.165</v>
      </c>
      <c r="K12" s="84">
        <f t="shared" si="0"/>
        <v>-0.03857775766694371</v>
      </c>
      <c r="L12" s="85">
        <f t="shared" si="1"/>
        <v>0.12175458275425677</v>
      </c>
    </row>
    <row r="13" spans="2:12" s="79" customFormat="1" ht="12">
      <c r="B13" s="74"/>
      <c r="C13" s="21" t="s">
        <v>94</v>
      </c>
      <c r="D13" s="88">
        <f aca="true" t="shared" si="3" ref="D13">D11-D12</f>
        <v>1127.5370000000012</v>
      </c>
      <c r="E13" s="88">
        <f aca="true" t="shared" si="4" ref="E13">E11-E12</f>
        <v>2074.7520000000004</v>
      </c>
      <c r="F13" s="88">
        <f aca="true" t="shared" si="5" ref="F13">F11-F12</f>
        <v>2065.0880000000016</v>
      </c>
      <c r="G13" s="88">
        <f aca="true" t="shared" si="6" ref="G13">G11-G12</f>
        <v>2832.093999999999</v>
      </c>
      <c r="H13" s="88">
        <f aca="true" t="shared" si="7" ref="H13">H11-H12</f>
        <v>2843.3459999999995</v>
      </c>
      <c r="I13" s="89">
        <f aca="true" t="shared" si="8" ref="I13">I11-I12</f>
        <v>3446.744999999999</v>
      </c>
      <c r="K13" s="84">
        <f t="shared" si="0"/>
        <v>0.2122144121749514</v>
      </c>
      <c r="L13" s="85">
        <f t="shared" si="1"/>
        <v>0.9630709933995594</v>
      </c>
    </row>
    <row r="14" spans="2:12" s="79" customFormat="1" ht="12">
      <c r="B14" s="74"/>
      <c r="C14" s="21" t="s">
        <v>55</v>
      </c>
      <c r="D14" s="88">
        <f>'DATA-REN'!AD22+'DATA-REN'!AD27+'DATA-REN'!AD32+'DATA-REN'!AD37</f>
        <v>262.69</v>
      </c>
      <c r="E14" s="88">
        <f>'DATA-REN'!AE22+'DATA-REN'!AE27+'DATA-REN'!AE32+'DATA-REN'!AE37</f>
        <v>309.42</v>
      </c>
      <c r="F14" s="88">
        <f>'DATA-REN'!AF22+'DATA-REN'!AF27+'DATA-REN'!AF32+'DATA-REN'!AF37</f>
        <v>-96.684</v>
      </c>
      <c r="G14" s="88">
        <f>'DATA-REN'!AG22+'DATA-REN'!AG27+'DATA-REN'!AG32+'DATA-REN'!AG37</f>
        <v>59.82500000000001</v>
      </c>
      <c r="H14" s="88">
        <f>'DATA-REN'!AH22+'DATA-REN'!AH27+'DATA-REN'!AH32+'DATA-REN'!AH37</f>
        <v>454.87600000000003</v>
      </c>
      <c r="I14" s="89">
        <f>'DATA-REN'!AI22+'DATA-REN'!AI27+'DATA-REN'!AI32+'DATA-REN'!AI37</f>
        <v>66.63100000000001</v>
      </c>
      <c r="K14" s="84"/>
      <c r="L14" s="85"/>
    </row>
    <row r="15" spans="2:12" s="79" customFormat="1" ht="12">
      <c r="B15" s="75"/>
      <c r="C15" s="22" t="s">
        <v>79</v>
      </c>
      <c r="D15" s="90">
        <f>'DATA-REN'!AD23+'DATA-REN'!AD28+'DATA-REN'!AD33+'DATA-REN'!AD38</f>
        <v>18140.09</v>
      </c>
      <c r="E15" s="90">
        <f>'DATA-REN'!AE23+'DATA-REN'!AE28+'DATA-REN'!AE33+'DATA-REN'!AE38</f>
        <v>20032.371999999996</v>
      </c>
      <c r="F15" s="90">
        <f>'DATA-REN'!AF23+'DATA-REN'!AF28+'DATA-REN'!AF33+'DATA-REN'!AF38</f>
        <v>20586.037</v>
      </c>
      <c r="G15" s="90">
        <f>'DATA-REN'!AG23+'DATA-REN'!AG28+'DATA-REN'!AG33+'DATA-REN'!AG38</f>
        <v>20895.264</v>
      </c>
      <c r="H15" s="90">
        <f>'DATA-REN'!AH23+'DATA-REN'!AH28+'DATA-REN'!AH33+'DATA-REN'!AH38</f>
        <v>21890.417</v>
      </c>
      <c r="I15" s="91">
        <f>'DATA-REN'!AI23+'DATA-REN'!AI28+'DATA-REN'!AI33+'DATA-REN'!AI38</f>
        <v>21772.252</v>
      </c>
      <c r="K15" s="84">
        <f t="shared" si="0"/>
        <v>-0.00539802416737889</v>
      </c>
      <c r="L15" s="85">
        <f t="shared" si="1"/>
        <v>0.11161375990901345</v>
      </c>
    </row>
    <row r="16" spans="2:12" s="79" customFormat="1" ht="12">
      <c r="B16" s="73" t="s">
        <v>275</v>
      </c>
      <c r="C16" s="19" t="s">
        <v>51</v>
      </c>
      <c r="D16" s="82">
        <f>'DATA-REN'!AD66</f>
        <v>3767385.12</v>
      </c>
      <c r="E16" s="82">
        <f>'DATA-REN'!AE66</f>
        <v>3888288.334</v>
      </c>
      <c r="F16" s="82">
        <f>'DATA-REN'!AF66</f>
        <v>3964150.219</v>
      </c>
      <c r="G16" s="82">
        <f>'DATA-REN'!AG66</f>
        <v>3905556.403</v>
      </c>
      <c r="H16" s="82">
        <f>'DATA-REN'!AH66</f>
        <v>4207117.518</v>
      </c>
      <c r="I16" s="83">
        <f>'DATA-REN'!AI66</f>
        <v>4047722.035</v>
      </c>
      <c r="K16" s="84">
        <f aca="true" t="shared" si="9" ref="K16:K19">I16/H16-1</f>
        <v>-0.03788710021006836</v>
      </c>
      <c r="L16" s="85">
        <f aca="true" t="shared" si="10" ref="L16:L19">I16/AVERAGE(D16:F16)-1</f>
        <v>0.04503875848099548</v>
      </c>
    </row>
    <row r="17" spans="2:12" s="79" customFormat="1" ht="12" hidden="1">
      <c r="B17" s="74"/>
      <c r="C17" s="20" t="s">
        <v>53</v>
      </c>
      <c r="D17" s="86">
        <f>'DATA-REN'!AD67</f>
        <v>279368.092</v>
      </c>
      <c r="E17" s="86">
        <f>'DATA-REN'!AE67</f>
        <v>301552.318</v>
      </c>
      <c r="F17" s="86">
        <f>'DATA-REN'!AF67</f>
        <v>311907.527</v>
      </c>
      <c r="G17" s="86">
        <f>'DATA-REN'!AG67</f>
        <v>342409.76</v>
      </c>
      <c r="H17" s="86">
        <f>'DATA-REN'!AH67</f>
        <v>378456.131</v>
      </c>
      <c r="I17" s="87">
        <f>'DATA-REN'!AI67</f>
        <v>320433.927</v>
      </c>
      <c r="K17" s="84">
        <f t="shared" si="9"/>
        <v>-0.15331289216186583</v>
      </c>
      <c r="L17" s="85">
        <f t="shared" si="10"/>
        <v>0.07669321395797679</v>
      </c>
    </row>
    <row r="18" spans="2:12" s="79" customFormat="1" ht="12" hidden="1">
      <c r="B18" s="74"/>
      <c r="C18" s="20" t="s">
        <v>54</v>
      </c>
      <c r="D18" s="86">
        <f>'DATA-REN'!AD68</f>
        <v>183449.03</v>
      </c>
      <c r="E18" s="86">
        <f>'DATA-REN'!AE68</f>
        <v>196253.556</v>
      </c>
      <c r="F18" s="86">
        <f>'DATA-REN'!AF68</f>
        <v>215809.722</v>
      </c>
      <c r="G18" s="86">
        <f>'DATA-REN'!AG68</f>
        <v>214110.955</v>
      </c>
      <c r="H18" s="86">
        <f>'DATA-REN'!AH68</f>
        <v>234831.577</v>
      </c>
      <c r="I18" s="87">
        <f>'DATA-REN'!AI68</f>
        <v>214313.644</v>
      </c>
      <c r="K18" s="84">
        <f t="shared" si="9"/>
        <v>-0.08737297284342638</v>
      </c>
      <c r="L18" s="85">
        <f t="shared" si="10"/>
        <v>0.07964339840311085</v>
      </c>
    </row>
    <row r="19" spans="2:12" s="79" customFormat="1" ht="12">
      <c r="B19" s="74"/>
      <c r="C19" s="21" t="s">
        <v>94</v>
      </c>
      <c r="D19" s="88">
        <f>D17-D18</f>
        <v>95919.062</v>
      </c>
      <c r="E19" s="88">
        <f aca="true" t="shared" si="11" ref="E19:I19">E17-E18</f>
        <v>105298.76200000002</v>
      </c>
      <c r="F19" s="88">
        <f t="shared" si="11"/>
        <v>96097.805</v>
      </c>
      <c r="G19" s="88">
        <f t="shared" si="11"/>
        <v>128298.80500000002</v>
      </c>
      <c r="H19" s="88">
        <f t="shared" si="11"/>
        <v>143624.554</v>
      </c>
      <c r="I19" s="89">
        <f t="shared" si="11"/>
        <v>106120.28300000002</v>
      </c>
      <c r="K19" s="84">
        <f t="shared" si="9"/>
        <v>-0.26112715378736684</v>
      </c>
      <c r="L19" s="85">
        <f t="shared" si="10"/>
        <v>0.07078410264130452</v>
      </c>
    </row>
    <row r="20" spans="2:12" s="79" customFormat="1" ht="12">
      <c r="B20" s="74"/>
      <c r="C20" s="21" t="s">
        <v>55</v>
      </c>
      <c r="D20" s="88">
        <f>'DATA-REN'!AD69</f>
        <v>5936.841</v>
      </c>
      <c r="E20" s="88">
        <f>'DATA-REN'!AE69</f>
        <v>-9558.479</v>
      </c>
      <c r="F20" s="88">
        <f>'DATA-REN'!AF69</f>
        <v>-2698.899</v>
      </c>
      <c r="G20" s="88">
        <f>'DATA-REN'!AG69</f>
        <v>-8187.645</v>
      </c>
      <c r="H20" s="88">
        <f>'DATA-REN'!AH69</f>
        <v>9138.682</v>
      </c>
      <c r="I20" s="89">
        <f>'DATA-REN'!AI69</f>
        <v>-2423.463</v>
      </c>
      <c r="K20" s="84"/>
      <c r="L20" s="85"/>
    </row>
    <row r="21" spans="2:12" s="79" customFormat="1" ht="12">
      <c r="B21" s="75"/>
      <c r="C21" s="22" t="s">
        <v>79</v>
      </c>
      <c r="D21" s="90">
        <f>'DATA-REN'!AD70</f>
        <v>3869241.023</v>
      </c>
      <c r="E21" s="90">
        <f>'DATA-REN'!AE70</f>
        <v>3984028.617</v>
      </c>
      <c r="F21" s="90">
        <f>'DATA-REN'!AF70</f>
        <v>4057549.125</v>
      </c>
      <c r="G21" s="90">
        <f>'DATA-REN'!AG70</f>
        <v>4025667.563</v>
      </c>
      <c r="H21" s="90">
        <f>'DATA-REN'!AH70</f>
        <v>4359880.754</v>
      </c>
      <c r="I21" s="91">
        <f>'DATA-REN'!AI70</f>
        <v>4151418.854</v>
      </c>
      <c r="K21" s="84">
        <f aca="true" t="shared" si="12" ref="K21:K25">I21/H21-1</f>
        <v>-0.04781367008919801</v>
      </c>
      <c r="L21" s="85">
        <f aca="true" t="shared" si="13" ref="L21:L25">I21/AVERAGE(D21:F21)-1</f>
        <v>0.04562556174533472</v>
      </c>
    </row>
    <row r="22" spans="2:12" s="79" customFormat="1" ht="12">
      <c r="B22" s="73" t="s">
        <v>276</v>
      </c>
      <c r="C22" s="19" t="s">
        <v>51</v>
      </c>
      <c r="D22" s="82">
        <f>'DATA-REN'!AD76+'DATA-REN'!AD81+'DATA-REN'!AD86</f>
        <v>939841.917</v>
      </c>
      <c r="E22" s="82">
        <f>'DATA-REN'!AE76+'DATA-REN'!AE81+'DATA-REN'!AE86</f>
        <v>936858.155</v>
      </c>
      <c r="F22" s="82">
        <f>'DATA-REN'!AF76+'DATA-REN'!AF81+'DATA-REN'!AF86</f>
        <v>951448.288</v>
      </c>
      <c r="G22" s="82">
        <f>'DATA-REN'!AG76+'DATA-REN'!AG81+'DATA-REN'!AG86</f>
        <v>966957.828</v>
      </c>
      <c r="H22" s="82">
        <f>'DATA-REN'!AH76+'DATA-REN'!AH81+'DATA-REN'!AH86</f>
        <v>972692.06</v>
      </c>
      <c r="I22" s="83">
        <f>'DATA-REN'!AI76+'DATA-REN'!AI81+'DATA-REN'!AI86</f>
        <v>961972.632</v>
      </c>
      <c r="K22" s="84">
        <f t="shared" si="12"/>
        <v>-0.011020371647734062</v>
      </c>
      <c r="L22" s="85">
        <f t="shared" si="13"/>
        <v>0.020426628537973723</v>
      </c>
    </row>
    <row r="23" spans="2:12" s="79" customFormat="1" ht="12" hidden="1">
      <c r="B23" s="74"/>
      <c r="C23" s="20" t="s">
        <v>53</v>
      </c>
      <c r="D23" s="86">
        <f>'DATA-REN'!AD77+'DATA-REN'!AD82+'DATA-REN'!AD87</f>
        <v>40079.466</v>
      </c>
      <c r="E23" s="86">
        <f>'DATA-REN'!AE77+'DATA-REN'!AE82+'DATA-REN'!AE87</f>
        <v>39865.498</v>
      </c>
      <c r="F23" s="86">
        <f>'DATA-REN'!AF77+'DATA-REN'!AF82+'DATA-REN'!AF87</f>
        <v>39221.653000000006</v>
      </c>
      <c r="G23" s="86">
        <f>'DATA-REN'!AG77+'DATA-REN'!AG82+'DATA-REN'!AG87</f>
        <v>37361.568</v>
      </c>
      <c r="H23" s="86">
        <f>'DATA-REN'!AH77+'DATA-REN'!AH82+'DATA-REN'!AH87</f>
        <v>45272.782</v>
      </c>
      <c r="I23" s="87">
        <f>'DATA-REN'!AI77+'DATA-REN'!AI82+'DATA-REN'!AI87</f>
        <v>43145.369999999995</v>
      </c>
      <c r="K23" s="84">
        <f t="shared" si="12"/>
        <v>-0.046990971308103036</v>
      </c>
      <c r="L23" s="85">
        <f t="shared" si="13"/>
        <v>0.0861775995537406</v>
      </c>
    </row>
    <row r="24" spans="2:12" s="79" customFormat="1" ht="12" hidden="1">
      <c r="B24" s="74"/>
      <c r="C24" s="20" t="s">
        <v>54</v>
      </c>
      <c r="D24" s="86">
        <f>'DATA-REN'!AD78+'DATA-REN'!AD83+'DATA-REN'!AD88</f>
        <v>3254</v>
      </c>
      <c r="E24" s="86">
        <f>'DATA-REN'!AE78+'DATA-REN'!AE83+'DATA-REN'!AE88</f>
        <v>3224</v>
      </c>
      <c r="F24" s="86">
        <f>'DATA-REN'!AF78+'DATA-REN'!AF83+'DATA-REN'!AF88</f>
        <v>3235</v>
      </c>
      <c r="G24" s="86">
        <f>'DATA-REN'!AG78+'DATA-REN'!AG83+'DATA-REN'!AG88</f>
        <v>3335</v>
      </c>
      <c r="H24" s="86">
        <f>'DATA-REN'!AH78+'DATA-REN'!AH83+'DATA-REN'!AH88</f>
        <v>1856.685</v>
      </c>
      <c r="I24" s="87">
        <f>'DATA-REN'!AI78+'DATA-REN'!AI83+'DATA-REN'!AI88</f>
        <v>1876.685</v>
      </c>
      <c r="K24" s="84">
        <f t="shared" si="12"/>
        <v>0.010771886453544877</v>
      </c>
      <c r="L24" s="85">
        <f t="shared" si="13"/>
        <v>-0.42035879748790284</v>
      </c>
    </row>
    <row r="25" spans="2:12" s="79" customFormat="1" ht="12">
      <c r="B25" s="74"/>
      <c r="C25" s="21" t="s">
        <v>94</v>
      </c>
      <c r="D25" s="88">
        <f>D23-D24</f>
        <v>36825.466</v>
      </c>
      <c r="E25" s="88">
        <f aca="true" t="shared" si="14" ref="E25:I25">E23-E24</f>
        <v>36641.498</v>
      </c>
      <c r="F25" s="88">
        <f t="shared" si="14"/>
        <v>35986.653000000006</v>
      </c>
      <c r="G25" s="88">
        <f t="shared" si="14"/>
        <v>34026.568</v>
      </c>
      <c r="H25" s="88">
        <f t="shared" si="14"/>
        <v>43416.097</v>
      </c>
      <c r="I25" s="89">
        <f t="shared" si="14"/>
        <v>41268.685</v>
      </c>
      <c r="K25" s="84">
        <f t="shared" si="12"/>
        <v>-0.04946119408200156</v>
      </c>
      <c r="L25" s="85">
        <f t="shared" si="13"/>
        <v>0.1311280375503714</v>
      </c>
    </row>
    <row r="26" spans="2:12" s="79" customFormat="1" ht="12">
      <c r="B26" s="74"/>
      <c r="C26" s="21" t="s">
        <v>55</v>
      </c>
      <c r="D26" s="88">
        <f>'DATA-REN'!AD79+'DATA-REN'!AD84+'DATA-REN'!AD89</f>
        <v>-70.28399999999999</v>
      </c>
      <c r="E26" s="88">
        <f>'DATA-REN'!AE79+'DATA-REN'!AE84+'DATA-REN'!AE89</f>
        <v>-306.60600000000005</v>
      </c>
      <c r="F26" s="88">
        <f>'DATA-REN'!AF79+'DATA-REN'!AF84+'DATA-REN'!AF89</f>
        <v>24.273000000000003</v>
      </c>
      <c r="G26" s="88">
        <f>'DATA-REN'!AG79+'DATA-REN'!AG84+'DATA-REN'!AG89</f>
        <v>39.119</v>
      </c>
      <c r="H26" s="88">
        <f>'DATA-REN'!AH79+'DATA-REN'!AH84+'DATA-REN'!AH89</f>
        <v>234.603</v>
      </c>
      <c r="I26" s="89">
        <f>'DATA-REN'!AI79+'DATA-REN'!AI84+'DATA-REN'!AI89</f>
        <v>-234.50400000000002</v>
      </c>
      <c r="K26" s="84"/>
      <c r="L26" s="85"/>
    </row>
    <row r="27" spans="2:12" s="79" customFormat="1" ht="12">
      <c r="B27" s="75"/>
      <c r="C27" s="22" t="s">
        <v>79</v>
      </c>
      <c r="D27" s="90">
        <f>'DATA-REN'!AD80+'DATA-REN'!AD85+'DATA-REN'!AD90</f>
        <v>976597.0989999999</v>
      </c>
      <c r="E27" s="90">
        <f>'DATA-REN'!AE80+'DATA-REN'!AE85+'DATA-REN'!AE90</f>
        <v>973193.047</v>
      </c>
      <c r="F27" s="90">
        <f>'DATA-REN'!AF80+'DATA-REN'!AF85+'DATA-REN'!AF90</f>
        <v>987459.2139999999</v>
      </c>
      <c r="G27" s="90">
        <f>'DATA-REN'!AG80+'DATA-REN'!AG85+'DATA-REN'!AG90</f>
        <v>1001023.5149999999</v>
      </c>
      <c r="H27" s="90">
        <f>'DATA-REN'!AH80+'DATA-REN'!AH85+'DATA-REN'!AH90</f>
        <v>1016342.76</v>
      </c>
      <c r="I27" s="91">
        <f>'DATA-REN'!AI80+'DATA-REN'!AI85+'DATA-REN'!AI90</f>
        <v>1003006.813</v>
      </c>
      <c r="K27" s="84">
        <f aca="true" t="shared" si="15" ref="K27">I27/H27-1</f>
        <v>-0.013121505386627708</v>
      </c>
      <c r="L27" s="85">
        <f aca="true" t="shared" si="16" ref="L27">I27/AVERAGE(D27:F27)-1</f>
        <v>0.024434792625165347</v>
      </c>
    </row>
    <row r="28" spans="2:9" s="79" customFormat="1" ht="15" customHeight="1">
      <c r="B28" s="38" t="s">
        <v>256</v>
      </c>
      <c r="I28" s="92"/>
    </row>
    <row r="29" spans="2:9" s="79" customFormat="1" ht="15" customHeight="1">
      <c r="B29" s="39" t="s">
        <v>274</v>
      </c>
      <c r="I29" s="92"/>
    </row>
    <row r="30" s="79" customFormat="1" ht="12">
      <c r="I30" s="92"/>
    </row>
    <row r="31" s="79" customFormat="1" ht="12">
      <c r="I31" s="92"/>
    </row>
    <row r="32" spans="2:3" ht="15.75">
      <c r="B32" s="35" t="s">
        <v>300</v>
      </c>
      <c r="C32" s="35"/>
    </row>
    <row r="33" spans="2:12" s="79" customFormat="1" ht="24">
      <c r="B33" s="71"/>
      <c r="C33" s="71"/>
      <c r="D33" s="61">
        <v>2017</v>
      </c>
      <c r="E33" s="61">
        <v>2018</v>
      </c>
      <c r="F33" s="61">
        <v>2019</v>
      </c>
      <c r="G33" s="61">
        <v>2020</v>
      </c>
      <c r="H33" s="61">
        <v>2021</v>
      </c>
      <c r="I33" s="62" t="s">
        <v>77</v>
      </c>
      <c r="K33" s="80" t="s">
        <v>262</v>
      </c>
      <c r="L33" s="81" t="s">
        <v>263</v>
      </c>
    </row>
    <row r="34" spans="2:12" s="79" customFormat="1" ht="12">
      <c r="B34" s="26" t="s">
        <v>277</v>
      </c>
      <c r="C34" s="19" t="s">
        <v>189</v>
      </c>
      <c r="D34" s="93">
        <f>'DATA-REN'!AD55</f>
        <v>283520.745</v>
      </c>
      <c r="E34" s="93">
        <f>'DATA-REN'!AE55</f>
        <v>284081.691</v>
      </c>
      <c r="F34" s="93">
        <f>'DATA-REN'!AF55</f>
        <v>288813.376</v>
      </c>
      <c r="G34" s="93">
        <f>'DATA-REN'!AG55</f>
        <v>288822.107</v>
      </c>
      <c r="H34" s="93">
        <f>'DATA-REN'!AH55</f>
        <v>284291.739</v>
      </c>
      <c r="I34" s="101">
        <f>'DATA-REN'!AI55</f>
        <v>281153.104</v>
      </c>
      <c r="K34" s="84">
        <f>I34/H34-1</f>
        <v>-0.011040190654291293</v>
      </c>
      <c r="L34" s="85">
        <f>I34/AVERAGE(D34:F34)-1</f>
        <v>-0.01512874916419682</v>
      </c>
    </row>
    <row r="35" spans="2:12" s="79" customFormat="1" ht="12">
      <c r="B35" s="27" t="s">
        <v>277</v>
      </c>
      <c r="C35" s="20" t="s">
        <v>193</v>
      </c>
      <c r="D35" s="88">
        <f>'DATA-REN'!AD60</f>
        <v>190136.752</v>
      </c>
      <c r="E35" s="88">
        <f>'DATA-REN'!AE60</f>
        <v>179916.057</v>
      </c>
      <c r="F35" s="88">
        <f>'DATA-REN'!AF60</f>
        <v>194623.357</v>
      </c>
      <c r="G35" s="88">
        <f>'DATA-REN'!AG60</f>
        <v>187583.272</v>
      </c>
      <c r="H35" s="88">
        <f>'DATA-REN'!AH60</f>
        <v>190553.04</v>
      </c>
      <c r="I35" s="89">
        <f>'DATA-REN'!AI60</f>
        <v>188047.706</v>
      </c>
      <c r="K35" s="84">
        <f aca="true" t="shared" si="17" ref="K35:K46">I35/H35-1</f>
        <v>-0.01314769892938994</v>
      </c>
      <c r="L35" s="85">
        <f aca="true" t="shared" si="18" ref="L35:L46">I35/AVERAGE(D35:F35)-1</f>
        <v>-0.0009439888419161546</v>
      </c>
    </row>
    <row r="36" spans="2:12" s="79" customFormat="1" ht="12">
      <c r="B36" s="27" t="s">
        <v>277</v>
      </c>
      <c r="C36" s="20" t="s">
        <v>200</v>
      </c>
      <c r="D36" s="88">
        <f>'DATA-REN'!AD61</f>
        <v>456113.41</v>
      </c>
      <c r="E36" s="88">
        <f>'DATA-REN'!AE61</f>
        <v>486380.74</v>
      </c>
      <c r="F36" s="88">
        <f>'DATA-REN'!AF61</f>
        <v>520764.61</v>
      </c>
      <c r="G36" s="88">
        <f>'DATA-REN'!AG61</f>
        <v>553193.249</v>
      </c>
      <c r="H36" s="88">
        <f>'DATA-REN'!AH61</f>
        <v>630596.873</v>
      </c>
      <c r="I36" s="89">
        <f>'DATA-REN'!AI61</f>
        <v>670556.892</v>
      </c>
      <c r="K36" s="84">
        <f t="shared" si="17"/>
        <v>0.06336856510228839</v>
      </c>
      <c r="L36" s="85">
        <f t="shared" si="18"/>
        <v>0.37478806277571874</v>
      </c>
    </row>
    <row r="37" spans="2:12" s="79" customFormat="1" ht="12">
      <c r="B37" s="27" t="s">
        <v>277</v>
      </c>
      <c r="C37" s="20" t="s">
        <v>218</v>
      </c>
      <c r="D37" s="88">
        <f>'DATA-REN'!AD75</f>
        <v>581985.26</v>
      </c>
      <c r="E37" s="88">
        <f>'DATA-REN'!AE75</f>
        <v>580267.668</v>
      </c>
      <c r="F37" s="88">
        <f>'DATA-REN'!AF75</f>
        <v>592251.404</v>
      </c>
      <c r="G37" s="88">
        <f>'DATA-REN'!AG75</f>
        <v>614908.409</v>
      </c>
      <c r="H37" s="88">
        <f>'DATA-REN'!AH75</f>
        <v>625835.295</v>
      </c>
      <c r="I37" s="89">
        <f>'DATA-REN'!AI75</f>
        <v>641002.324</v>
      </c>
      <c r="K37" s="84">
        <f t="shared" si="17"/>
        <v>0.024234857191938852</v>
      </c>
      <c r="L37" s="85">
        <f t="shared" si="18"/>
        <v>0.0960400250525002</v>
      </c>
    </row>
    <row r="38" spans="2:12" s="79" customFormat="1" ht="12">
      <c r="B38" s="27" t="s">
        <v>75</v>
      </c>
      <c r="C38" s="20" t="s">
        <v>278</v>
      </c>
      <c r="D38" s="88">
        <f>'DATA-REN'!AD23</f>
        <v>3839.441</v>
      </c>
      <c r="E38" s="88">
        <f>'DATA-REN'!AE23</f>
        <v>4117.902</v>
      </c>
      <c r="F38" s="88">
        <f>'DATA-REN'!AF23</f>
        <v>4355.819</v>
      </c>
      <c r="G38" s="88">
        <f>'DATA-REN'!AG23</f>
        <v>4338.872</v>
      </c>
      <c r="H38" s="88">
        <f>'DATA-REN'!AH23</f>
        <v>4811.374</v>
      </c>
      <c r="I38" s="89">
        <f>'DATA-REN'!AI23</f>
        <v>5200.623</v>
      </c>
      <c r="K38" s="84">
        <f t="shared" si="17"/>
        <v>0.08090183801965911</v>
      </c>
      <c r="L38" s="85">
        <f t="shared" si="18"/>
        <v>0.2670887461725915</v>
      </c>
    </row>
    <row r="39" spans="2:12" s="79" customFormat="1" ht="12">
      <c r="B39" s="27" t="s">
        <v>75</v>
      </c>
      <c r="C39" s="20" t="s">
        <v>279</v>
      </c>
      <c r="D39" s="88">
        <f>'DATA-REN'!AD28</f>
        <v>12951.09</v>
      </c>
      <c r="E39" s="88">
        <f>'DATA-REN'!AE28</f>
        <v>14532.139</v>
      </c>
      <c r="F39" s="88">
        <f>'DATA-REN'!AF28</f>
        <v>14731.13</v>
      </c>
      <c r="G39" s="88">
        <f>'DATA-REN'!AG28</f>
        <v>15071.967</v>
      </c>
      <c r="H39" s="88">
        <f>'DATA-REN'!AH28</f>
        <v>15717.516</v>
      </c>
      <c r="I39" s="89">
        <f>'DATA-REN'!AI28</f>
        <v>15561.015</v>
      </c>
      <c r="K39" s="84">
        <f t="shared" si="17"/>
        <v>-0.009957107726182746</v>
      </c>
      <c r="L39" s="85">
        <f t="shared" si="18"/>
        <v>0.10585701419746774</v>
      </c>
    </row>
    <row r="40" spans="2:12" s="79" customFormat="1" ht="12">
      <c r="B40" s="27" t="s">
        <v>75</v>
      </c>
      <c r="C40" s="20" t="s">
        <v>280</v>
      </c>
      <c r="D40" s="88">
        <f>'DATA-REN'!AD33</f>
        <v>0</v>
      </c>
      <c r="E40" s="88">
        <f>'DATA-REN'!AE33</f>
        <v>0</v>
      </c>
      <c r="F40" s="88">
        <f>'DATA-REN'!AF33</f>
        <v>0</v>
      </c>
      <c r="G40" s="88">
        <f>'DATA-REN'!AG33</f>
        <v>0</v>
      </c>
      <c r="H40" s="88">
        <f>'DATA-REN'!AH33</f>
        <v>0</v>
      </c>
      <c r="I40" s="89">
        <f>'DATA-REN'!AI33</f>
        <v>25.721</v>
      </c>
      <c r="K40" s="84"/>
      <c r="L40" s="85"/>
    </row>
    <row r="41" spans="2:12" s="79" customFormat="1" ht="12">
      <c r="B41" s="27" t="s">
        <v>75</v>
      </c>
      <c r="C41" s="20" t="s">
        <v>217</v>
      </c>
      <c r="D41" s="88">
        <f>'DATA-REN'!AD38</f>
        <v>1349.559</v>
      </c>
      <c r="E41" s="88">
        <f>'DATA-REN'!AE38</f>
        <v>1382.331</v>
      </c>
      <c r="F41" s="88">
        <f>'DATA-REN'!AF38</f>
        <v>1499.088</v>
      </c>
      <c r="G41" s="88">
        <f>'DATA-REN'!AG38</f>
        <v>1484.425</v>
      </c>
      <c r="H41" s="88">
        <f>'DATA-REN'!AH38</f>
        <v>1361.527</v>
      </c>
      <c r="I41" s="89">
        <f>'DATA-REN'!AI38</f>
        <v>984.893</v>
      </c>
      <c r="K41" s="84">
        <f t="shared" si="17"/>
        <v>-0.2766261704688926</v>
      </c>
      <c r="L41" s="85">
        <f t="shared" si="18"/>
        <v>-0.30165578738532794</v>
      </c>
    </row>
    <row r="42" spans="2:12" s="79" customFormat="1" ht="12">
      <c r="B42" s="27" t="s">
        <v>277</v>
      </c>
      <c r="C42" s="20" t="s">
        <v>269</v>
      </c>
      <c r="D42" s="88">
        <f>'DATA-REN'!AD70</f>
        <v>3869241.023</v>
      </c>
      <c r="E42" s="88">
        <f>'DATA-REN'!AE70</f>
        <v>3984028.617</v>
      </c>
      <c r="F42" s="88">
        <f>'DATA-REN'!AF70</f>
        <v>4057549.125</v>
      </c>
      <c r="G42" s="88">
        <f>'DATA-REN'!AG70</f>
        <v>4025667.563</v>
      </c>
      <c r="H42" s="88">
        <f>'DATA-REN'!AH70</f>
        <v>4359880.754</v>
      </c>
      <c r="I42" s="89">
        <f>'DATA-REN'!AI70</f>
        <v>4151418.854</v>
      </c>
      <c r="K42" s="84">
        <f t="shared" si="17"/>
        <v>-0.04781367008919801</v>
      </c>
      <c r="L42" s="85">
        <f t="shared" si="18"/>
        <v>0.04562556174533472</v>
      </c>
    </row>
    <row r="43" spans="2:12" s="79" customFormat="1" ht="12">
      <c r="B43" s="27" t="s">
        <v>75</v>
      </c>
      <c r="C43" s="20" t="s">
        <v>270</v>
      </c>
      <c r="D43" s="88">
        <f>'DATA-REN'!AD18</f>
        <v>516.526</v>
      </c>
      <c r="E43" s="88">
        <f>'DATA-REN'!AE18</f>
        <v>528.154</v>
      </c>
      <c r="F43" s="88">
        <f>'DATA-REN'!AF18</f>
        <v>500.325</v>
      </c>
      <c r="G43" s="88">
        <f>'DATA-REN'!AG18</f>
        <v>444.428</v>
      </c>
      <c r="H43" s="88">
        <f>'DATA-REN'!AH18</f>
        <v>437.476</v>
      </c>
      <c r="I43" s="89">
        <f>'DATA-REN'!AI18</f>
        <v>498.327</v>
      </c>
      <c r="K43" s="84">
        <f t="shared" si="17"/>
        <v>0.13909563038886708</v>
      </c>
      <c r="L43" s="85">
        <f t="shared" si="18"/>
        <v>-0.032377888744696603</v>
      </c>
    </row>
    <row r="44" spans="2:12" s="79" customFormat="1" ht="12">
      <c r="B44" s="27" t="s">
        <v>277</v>
      </c>
      <c r="C44" s="20" t="s">
        <v>220</v>
      </c>
      <c r="D44" s="88">
        <f>'DATA-REN'!AD85</f>
        <v>397656.219</v>
      </c>
      <c r="E44" s="88">
        <f>'DATA-REN'!AE85</f>
        <v>390913.179</v>
      </c>
      <c r="F44" s="88">
        <f>'DATA-REN'!AF85</f>
        <v>395136.257</v>
      </c>
      <c r="G44" s="88">
        <f>'DATA-REN'!AG85</f>
        <v>399661.118</v>
      </c>
      <c r="H44" s="88">
        <f>'DATA-REN'!AH85</f>
        <v>409464.844</v>
      </c>
      <c r="I44" s="89">
        <f>'DATA-REN'!AI85</f>
        <v>403451.461</v>
      </c>
      <c r="K44" s="84">
        <f t="shared" si="17"/>
        <v>-0.014685956775326914</v>
      </c>
      <c r="L44" s="85">
        <f t="shared" si="18"/>
        <v>0.02251296839500183</v>
      </c>
    </row>
    <row r="45" spans="2:12" s="79" customFormat="1" ht="12">
      <c r="B45" s="27" t="s">
        <v>277</v>
      </c>
      <c r="C45" s="20" t="s">
        <v>221</v>
      </c>
      <c r="D45" s="88">
        <f>'DATA-REN'!AD90</f>
        <v>393218.635</v>
      </c>
      <c r="E45" s="88">
        <f>'DATA-REN'!AE90</f>
        <v>386537.492</v>
      </c>
      <c r="F45" s="88">
        <f>'DATA-REN'!AF90</f>
        <v>390247.693</v>
      </c>
      <c r="G45" s="88">
        <f>'DATA-REN'!AG90</f>
        <v>395067.815</v>
      </c>
      <c r="H45" s="88">
        <f>'DATA-REN'!AH90</f>
        <v>399304.667</v>
      </c>
      <c r="I45" s="89">
        <f>'DATA-REN'!AI90</f>
        <v>390237.892</v>
      </c>
      <c r="K45" s="84">
        <f t="shared" si="17"/>
        <v>-0.02270640878835517</v>
      </c>
      <c r="L45" s="85">
        <f t="shared" si="18"/>
        <v>0.0006067125490238912</v>
      </c>
    </row>
    <row r="46" spans="2:12" s="79" customFormat="1" ht="12">
      <c r="B46" s="60" t="s">
        <v>277</v>
      </c>
      <c r="C46" s="59" t="s">
        <v>219</v>
      </c>
      <c r="D46" s="94">
        <f>'DATA-REN'!AD80</f>
        <v>185722.245</v>
      </c>
      <c r="E46" s="94">
        <f>'DATA-REN'!AE80</f>
        <v>195742.376</v>
      </c>
      <c r="F46" s="94">
        <f>'DATA-REN'!AF80</f>
        <v>202075.264</v>
      </c>
      <c r="G46" s="94">
        <f>'DATA-REN'!AG80</f>
        <v>206294.582</v>
      </c>
      <c r="H46" s="94">
        <f>'DATA-REN'!AH80</f>
        <v>207573.249</v>
      </c>
      <c r="I46" s="111">
        <f>'DATA-REN'!AI80</f>
        <v>209317.46</v>
      </c>
      <c r="K46" s="84">
        <f t="shared" si="17"/>
        <v>0.008402869870770102</v>
      </c>
      <c r="L46" s="85">
        <f t="shared" si="18"/>
        <v>0.07610875647343263</v>
      </c>
    </row>
    <row r="47" spans="2:9" s="79" customFormat="1" ht="15" customHeight="1">
      <c r="B47" s="38" t="s">
        <v>256</v>
      </c>
      <c r="C47" s="95"/>
      <c r="I47" s="92"/>
    </row>
    <row r="48" spans="2:9" s="79" customFormat="1" ht="15" customHeight="1">
      <c r="B48" s="39" t="s">
        <v>274</v>
      </c>
      <c r="C48" s="95"/>
      <c r="I48" s="92"/>
    </row>
    <row r="49" spans="3:9" s="79" customFormat="1" ht="12">
      <c r="C49" s="95"/>
      <c r="I49" s="92"/>
    </row>
    <row r="50" spans="3:9" s="79" customFormat="1" ht="12">
      <c r="C50" s="95"/>
      <c r="I50" s="92"/>
    </row>
    <row r="51" spans="3:9" s="79" customFormat="1" ht="12">
      <c r="C51" s="95"/>
      <c r="I51" s="92"/>
    </row>
    <row r="52" ht="15">
      <c r="C52" s="78"/>
    </row>
    <row r="53" ht="15">
      <c r="C53" s="78"/>
    </row>
    <row r="54" ht="15">
      <c r="C54" s="78"/>
    </row>
    <row r="55" ht="15">
      <c r="C55" s="78"/>
    </row>
    <row r="56" ht="15">
      <c r="C56" s="78"/>
    </row>
    <row r="57" ht="15">
      <c r="C57" s="78"/>
    </row>
    <row r="58" ht="15">
      <c r="C58" s="78"/>
    </row>
    <row r="59" ht="15">
      <c r="C59" s="78"/>
    </row>
    <row r="60" ht="15">
      <c r="C60" s="78"/>
    </row>
    <row r="61" ht="15">
      <c r="C61" s="78"/>
    </row>
    <row r="62" ht="15">
      <c r="C62" s="78"/>
    </row>
    <row r="63" ht="15">
      <c r="C63" s="78"/>
    </row>
    <row r="64" ht="15">
      <c r="C64" s="78"/>
    </row>
    <row r="65" ht="15">
      <c r="C65" s="78"/>
    </row>
    <row r="66" ht="15">
      <c r="C66" s="78"/>
    </row>
    <row r="67" ht="15">
      <c r="C67" s="78"/>
    </row>
    <row r="68" ht="15">
      <c r="C68" s="78"/>
    </row>
    <row r="69" ht="15">
      <c r="C69" s="78"/>
    </row>
    <row r="70" ht="15">
      <c r="C70" s="78"/>
    </row>
    <row r="71" ht="15">
      <c r="C71" s="78"/>
    </row>
    <row r="72" ht="15">
      <c r="C72" s="78"/>
    </row>
    <row r="73" ht="15">
      <c r="C73" s="78"/>
    </row>
    <row r="74" ht="15">
      <c r="C74" s="78"/>
    </row>
    <row r="75" ht="15">
      <c r="C75" s="78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</sheetData>
  <mergeCells count="6">
    <mergeCell ref="B16:B21"/>
    <mergeCell ref="B22:B27"/>
    <mergeCell ref="B33:C33"/>
    <mergeCell ref="B3:C3"/>
    <mergeCell ref="B4:B9"/>
    <mergeCell ref="B10:B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J44"/>
  <sheetViews>
    <sheetView workbookViewId="0" topLeftCell="A1"/>
  </sheetViews>
  <sheetFormatPr defaultColWidth="9.140625" defaultRowHeight="15"/>
  <cols>
    <col min="1" max="1" width="21.421875" style="43" bestFit="1" customWidth="1"/>
    <col min="2" max="34" width="10.57421875" style="40" customWidth="1"/>
    <col min="35" max="16384" width="9.140625" style="40" customWidth="1"/>
  </cols>
  <sheetData>
    <row r="1" spans="2:34" ht="15">
      <c r="B1" s="40" t="s">
        <v>14</v>
      </c>
      <c r="C1" s="40" t="s">
        <v>15</v>
      </c>
      <c r="D1" s="40" t="s">
        <v>16</v>
      </c>
      <c r="E1" s="40" t="s">
        <v>17</v>
      </c>
      <c r="F1" s="40" t="s">
        <v>18</v>
      </c>
      <c r="G1" s="40" t="s">
        <v>19</v>
      </c>
      <c r="H1" s="40" t="s">
        <v>20</v>
      </c>
      <c r="I1" s="40" t="s">
        <v>21</v>
      </c>
      <c r="J1" s="40" t="s">
        <v>22</v>
      </c>
      <c r="K1" s="40" t="s">
        <v>23</v>
      </c>
      <c r="L1" s="40" t="s">
        <v>24</v>
      </c>
      <c r="M1" s="40" t="s">
        <v>25</v>
      </c>
      <c r="N1" s="40" t="s">
        <v>26</v>
      </c>
      <c r="O1" s="40" t="s">
        <v>27</v>
      </c>
      <c r="P1" s="40" t="s">
        <v>28</v>
      </c>
      <c r="Q1" s="40" t="s">
        <v>29</v>
      </c>
      <c r="R1" s="40" t="s">
        <v>30</v>
      </c>
      <c r="S1" s="40" t="s">
        <v>31</v>
      </c>
      <c r="T1" s="40" t="s">
        <v>32</v>
      </c>
      <c r="U1" s="40" t="s">
        <v>33</v>
      </c>
      <c r="V1" s="40" t="s">
        <v>34</v>
      </c>
      <c r="W1" s="40" t="s">
        <v>35</v>
      </c>
      <c r="X1" s="40" t="s">
        <v>36</v>
      </c>
      <c r="Y1" s="40" t="s">
        <v>37</v>
      </c>
      <c r="Z1" s="40" t="s">
        <v>38</v>
      </c>
      <c r="AA1" s="40" t="s">
        <v>39</v>
      </c>
      <c r="AB1" s="40" t="s">
        <v>40</v>
      </c>
      <c r="AC1" s="40" t="s">
        <v>41</v>
      </c>
      <c r="AD1" s="40" t="s">
        <v>42</v>
      </c>
      <c r="AE1" s="40" t="s">
        <v>43</v>
      </c>
      <c r="AF1" s="40" t="s">
        <v>44</v>
      </c>
      <c r="AG1" s="40" t="s">
        <v>45</v>
      </c>
      <c r="AH1" s="40" t="s">
        <v>46</v>
      </c>
    </row>
    <row r="2" spans="1:34" ht="15">
      <c r="A2" s="43" t="s">
        <v>96</v>
      </c>
      <c r="B2" s="41">
        <f>'DATA-GAS'!C50</f>
        <v>5725098</v>
      </c>
      <c r="C2" s="41">
        <f>'DATA-GAS'!D50</f>
        <v>5979866</v>
      </c>
      <c r="D2" s="41">
        <f>'DATA-GAS'!E50</f>
        <v>5898039</v>
      </c>
      <c r="E2" s="41">
        <f>'DATA-GAS'!F50</f>
        <v>6029503</v>
      </c>
      <c r="F2" s="41">
        <f>'DATA-GAS'!G50</f>
        <v>5822606</v>
      </c>
      <c r="G2" s="41">
        <f>'DATA-GAS'!H50</f>
        <v>5920883</v>
      </c>
      <c r="H2" s="41">
        <f>'DATA-GAS'!I50</f>
        <v>6328682</v>
      </c>
      <c r="I2" s="41">
        <f>'DATA-GAS'!J50</f>
        <v>5846591</v>
      </c>
      <c r="J2" s="41">
        <f>'DATA-GAS'!K50</f>
        <v>5584535</v>
      </c>
      <c r="K2" s="41">
        <f>'DATA-GAS'!L50</f>
        <v>5354811</v>
      </c>
      <c r="L2" s="41">
        <f>'DATA-GAS'!M50</f>
        <v>5220993</v>
      </c>
      <c r="M2" s="41">
        <f>'DATA-GAS'!N50</f>
        <v>5323894.2</v>
      </c>
      <c r="N2" s="41">
        <f>'DATA-GAS'!O50</f>
        <v>5254446</v>
      </c>
      <c r="O2" s="41">
        <f>'DATA-GAS'!P50</f>
        <v>5063205</v>
      </c>
      <c r="P2" s="41">
        <f>'DATA-GAS'!Q50</f>
        <v>5489832</v>
      </c>
      <c r="Q2" s="41">
        <f>'DATA-GAS'!R50</f>
        <v>5169244.793</v>
      </c>
      <c r="R2" s="41">
        <f>'DATA-GAS'!S50</f>
        <v>5139797.092</v>
      </c>
      <c r="S2" s="41">
        <f>'DATA-GAS'!T50</f>
        <v>4892409.514</v>
      </c>
      <c r="T2" s="41">
        <f>'DATA-GAS'!U50</f>
        <v>5139129.774</v>
      </c>
      <c r="U2" s="41">
        <f>'DATA-GAS'!V50</f>
        <v>4800481.743</v>
      </c>
      <c r="V2" s="41">
        <f>'DATA-GAS'!W50</f>
        <v>5094121.448</v>
      </c>
      <c r="W2" s="41">
        <f>'DATA-GAS'!X50</f>
        <v>4785671.815</v>
      </c>
      <c r="X2" s="41">
        <f>'DATA-GAS'!Y50</f>
        <v>4624287.431</v>
      </c>
      <c r="Y2" s="41">
        <f>'DATA-GAS'!Z50</f>
        <v>4626963.984</v>
      </c>
      <c r="Z2" s="41">
        <f>'DATA-GAS'!AA50</f>
        <v>3994521.154</v>
      </c>
      <c r="AA2" s="41">
        <f>'DATA-GAS'!AB50</f>
        <v>3367052.436</v>
      </c>
      <c r="AB2" s="41">
        <f>'DATA-GAS'!AC50</f>
        <v>3323214.618</v>
      </c>
      <c r="AC2" s="41">
        <f>'DATA-GAS'!AD50</f>
        <v>3094860.955</v>
      </c>
      <c r="AD2" s="41">
        <f>'DATA-GAS'!AE50</f>
        <v>2755791.703</v>
      </c>
      <c r="AE2" s="41">
        <f>'DATA-GAS'!AF50</f>
        <v>2422843.393</v>
      </c>
      <c r="AF2" s="41">
        <f>'DATA-GAS'!AG50</f>
        <v>1913508.408</v>
      </c>
      <c r="AG2" s="41">
        <f>'DATA-GAS'!AH50</f>
        <v>1762642.426</v>
      </c>
      <c r="AH2" s="41">
        <f>'DATA-GAS'!AI50</f>
        <v>1612722.378</v>
      </c>
    </row>
    <row r="3" spans="1:34" ht="15">
      <c r="A3" s="43" t="s">
        <v>97</v>
      </c>
      <c r="B3" s="42">
        <f>'DATA-GAS'!C52-'DATA-GAS'!C53</f>
        <v>6024006</v>
      </c>
      <c r="C3" s="42">
        <f>'DATA-GAS'!D52-'DATA-GAS'!D53</f>
        <v>5930150</v>
      </c>
      <c r="D3" s="42">
        <f>'DATA-GAS'!E52-'DATA-GAS'!E53</f>
        <v>5830842</v>
      </c>
      <c r="E3" s="42">
        <f>'DATA-GAS'!F52-'DATA-GAS'!F53</f>
        <v>5707727</v>
      </c>
      <c r="F3" s="42">
        <f>'DATA-GAS'!G52-'DATA-GAS'!G53</f>
        <v>5953135</v>
      </c>
      <c r="G3" s="42">
        <f>'DATA-GAS'!H52-'DATA-GAS'!H53</f>
        <v>6742239</v>
      </c>
      <c r="H3" s="42">
        <f>'DATA-GAS'!I52-'DATA-GAS'!I53</f>
        <v>7435060</v>
      </c>
      <c r="I3" s="42">
        <f>'DATA-GAS'!J52-'DATA-GAS'!J53</f>
        <v>7628410</v>
      </c>
      <c r="J3" s="42">
        <f>'DATA-GAS'!K52-'DATA-GAS'!K53</f>
        <v>7994051</v>
      </c>
      <c r="K3" s="42">
        <f>'DATA-GAS'!L52-'DATA-GAS'!L53</f>
        <v>8823126</v>
      </c>
      <c r="L3" s="42">
        <f>'DATA-GAS'!M52-'DATA-GAS'!M53</f>
        <v>9434844.007</v>
      </c>
      <c r="M3" s="42">
        <f>'DATA-GAS'!N52-'DATA-GAS'!N53</f>
        <v>9294194.399999999</v>
      </c>
      <c r="N3" s="42">
        <f>'DATA-GAS'!O52-'DATA-GAS'!O53</f>
        <v>9989944</v>
      </c>
      <c r="O3" s="42">
        <f>'DATA-GAS'!P52-'DATA-GAS'!P53</f>
        <v>10608428</v>
      </c>
      <c r="P3" s="42">
        <f>'DATA-GAS'!Q52-'DATA-GAS'!Q53</f>
        <v>10792924</v>
      </c>
      <c r="Q3" s="42">
        <f>'DATA-GAS'!R52-'DATA-GAS'!R53</f>
        <v>11541838.29</v>
      </c>
      <c r="R3" s="42">
        <f>'DATA-GAS'!S52-'DATA-GAS'!S53</f>
        <v>11900122.001</v>
      </c>
      <c r="S3" s="42">
        <f>'DATA-GAS'!T52-'DATA-GAS'!T53</f>
        <v>11274964.971</v>
      </c>
      <c r="T3" s="42">
        <f>'DATA-GAS'!U52-'DATA-GAS'!U53</f>
        <v>11720205.141</v>
      </c>
      <c r="U3" s="42">
        <f>'DATA-GAS'!V52-'DATA-GAS'!V53</f>
        <v>11100969.709</v>
      </c>
      <c r="V3" s="42">
        <f>'DATA-GAS'!W52-'DATA-GAS'!W53</f>
        <v>11435403.63</v>
      </c>
      <c r="W3" s="42">
        <f>'DATA-GAS'!X52-'DATA-GAS'!X53</f>
        <v>11110480.927000001</v>
      </c>
      <c r="X3" s="42">
        <f>'DATA-GAS'!Y52-'DATA-GAS'!Y53</f>
        <v>10544594.893</v>
      </c>
      <c r="Y3" s="42">
        <f>'DATA-GAS'!Z52-'DATA-GAS'!Z53</f>
        <v>10206049.428</v>
      </c>
      <c r="Z3" s="42">
        <f>'DATA-GAS'!AA52-'DATA-GAS'!AA53</f>
        <v>9482961.260000002</v>
      </c>
      <c r="AA3" s="42">
        <f>'DATA-GAS'!AB52-'DATA-GAS'!AB53</f>
        <v>10258213.622</v>
      </c>
      <c r="AB3" s="42">
        <f>'DATA-GAS'!AC52-'DATA-GAS'!AC53</f>
        <v>11031644.218</v>
      </c>
      <c r="AC3" s="42">
        <f>'DATA-GAS'!AD52-'DATA-GAS'!AD53</f>
        <v>12341839.547</v>
      </c>
      <c r="AD3" s="42">
        <f>'DATA-GAS'!AE52-'DATA-GAS'!AE53</f>
        <v>12579586.986</v>
      </c>
      <c r="AE3" s="42">
        <f>'DATA-GAS'!AF52-'DATA-GAS'!AF53</f>
        <v>13977031.42</v>
      </c>
      <c r="AF3" s="42">
        <f>'DATA-GAS'!AG52-'DATA-GAS'!AG53</f>
        <v>12704666.738</v>
      </c>
      <c r="AG3" s="42">
        <f>'DATA-GAS'!AH52-'DATA-GAS'!AH53</f>
        <v>13198818.984000001</v>
      </c>
      <c r="AH3" s="42">
        <f>'DATA-GAS'!AI52-'DATA-GAS'!AI53</f>
        <v>13350301.515</v>
      </c>
    </row>
    <row r="4" spans="1:34" ht="15">
      <c r="A4" s="43" t="s">
        <v>95</v>
      </c>
      <c r="B4" s="42">
        <f>'DATA-GAS'!C51</f>
        <v>112</v>
      </c>
      <c r="C4" s="42">
        <f>'DATA-GAS'!D51</f>
        <v>190</v>
      </c>
      <c r="D4" s="42">
        <f>'DATA-GAS'!E51</f>
        <v>540</v>
      </c>
      <c r="E4" s="42">
        <f>'DATA-GAS'!F51</f>
        <v>513</v>
      </c>
      <c r="F4" s="42">
        <f>'DATA-GAS'!G51</f>
        <v>452</v>
      </c>
      <c r="G4" s="42">
        <f>'DATA-GAS'!H51</f>
        <v>443</v>
      </c>
      <c r="H4" s="42">
        <f>'DATA-GAS'!I51</f>
        <v>436</v>
      </c>
      <c r="I4" s="42">
        <f>'DATA-GAS'!J51</f>
        <v>418</v>
      </c>
      <c r="J4" s="42">
        <f>'DATA-GAS'!K51</f>
        <v>472</v>
      </c>
      <c r="K4" s="42">
        <f>'DATA-GAS'!L51</f>
        <v>570</v>
      </c>
      <c r="L4" s="42">
        <f>'DATA-GAS'!M51</f>
        <v>610</v>
      </c>
      <c r="M4" s="42">
        <f>'DATA-GAS'!N51</f>
        <v>536</v>
      </c>
      <c r="N4" s="42">
        <f>'DATA-GAS'!O51</f>
        <v>460</v>
      </c>
      <c r="O4" s="42">
        <f>'DATA-GAS'!P51</f>
        <v>351</v>
      </c>
      <c r="P4" s="42">
        <f>'DATA-GAS'!Q51</f>
        <v>484</v>
      </c>
      <c r="Q4" s="42">
        <f>'DATA-GAS'!R51</f>
        <v>496</v>
      </c>
      <c r="R4" s="42">
        <f>'DATA-GAS'!S51</f>
        <v>998</v>
      </c>
      <c r="S4" s="42">
        <f>'DATA-GAS'!T51</f>
        <v>1300</v>
      </c>
      <c r="T4" s="42">
        <f>'DATA-GAS'!U51</f>
        <v>1722</v>
      </c>
      <c r="U4" s="42">
        <f>'DATA-GAS'!V51</f>
        <v>1712</v>
      </c>
      <c r="V4" s="42">
        <f>'DATA-GAS'!W51</f>
        <v>1443</v>
      </c>
      <c r="W4" s="42">
        <f>'DATA-GAS'!X51</f>
        <v>2253.551</v>
      </c>
      <c r="X4" s="42">
        <f>'DATA-GAS'!Y51</f>
        <v>3355.59</v>
      </c>
      <c r="Y4" s="42">
        <f>'DATA-GAS'!Z51</f>
        <v>4632.122</v>
      </c>
      <c r="Z4" s="42">
        <f>'DATA-GAS'!AA51</f>
        <v>6044.981</v>
      </c>
      <c r="AA4" s="42">
        <f>'DATA-GAS'!AB51</f>
        <v>6148.511</v>
      </c>
      <c r="AB4" s="42">
        <f>'DATA-GAS'!AC51</f>
        <v>9315.181</v>
      </c>
      <c r="AC4" s="42">
        <f>'DATA-GAS'!AD51</f>
        <v>13640.844</v>
      </c>
      <c r="AD4" s="42">
        <f>'DATA-GAS'!AE51</f>
        <v>17852.946</v>
      </c>
      <c r="AE4" s="42">
        <f>'DATA-GAS'!AF51</f>
        <v>25263.03</v>
      </c>
      <c r="AF4" s="42">
        <f>'DATA-GAS'!AG51</f>
        <v>38343.069</v>
      </c>
      <c r="AG4" s="42">
        <f>'DATA-GAS'!AH51</f>
        <v>93843.438</v>
      </c>
      <c r="AH4" s="42">
        <f>'DATA-GAS'!AI51</f>
        <v>110308.286</v>
      </c>
    </row>
    <row r="5" spans="1:36" ht="18.6" customHeight="1">
      <c r="A5" s="35" t="s">
        <v>282</v>
      </c>
      <c r="D5" s="64"/>
      <c r="F5" s="64"/>
      <c r="G5" s="64" t="s">
        <v>123</v>
      </c>
      <c r="AJ5" s="63">
        <f>AH3/SUM(AH2:AH4)</f>
        <v>0.885690128530405</v>
      </c>
    </row>
    <row r="7" spans="2:19" ht="15">
      <c r="B7" s="40" t="s">
        <v>29</v>
      </c>
      <c r="C7" s="40" t="s">
        <v>30</v>
      </c>
      <c r="D7" s="40" t="s">
        <v>31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0" t="s">
        <v>37</v>
      </c>
      <c r="K7" s="40" t="s">
        <v>38</v>
      </c>
      <c r="L7" s="40" t="s">
        <v>39</v>
      </c>
      <c r="M7" s="40" t="s">
        <v>40</v>
      </c>
      <c r="N7" s="40" t="s">
        <v>41</v>
      </c>
      <c r="O7" s="40" t="s">
        <v>42</v>
      </c>
      <c r="P7" s="40" t="s">
        <v>43</v>
      </c>
      <c r="Q7" s="40" t="s">
        <v>44</v>
      </c>
      <c r="R7" s="40" t="s">
        <v>45</v>
      </c>
      <c r="S7" s="40" t="s">
        <v>46</v>
      </c>
    </row>
    <row r="8" spans="1:19" ht="15">
      <c r="A8" s="43" t="s">
        <v>58</v>
      </c>
      <c r="B8" s="44">
        <f>100*'DATA-COAL'!R28/'DATA-COAL'!$R$28</f>
        <v>100</v>
      </c>
      <c r="C8" s="44">
        <f>100*'DATA-COAL'!S28/'DATA-COAL'!$R$28</f>
        <v>104.03395145457195</v>
      </c>
      <c r="D8" s="44">
        <f>100*'DATA-COAL'!T28/'DATA-COAL'!$R$28</f>
        <v>105.37458212755945</v>
      </c>
      <c r="E8" s="44">
        <f>100*'DATA-COAL'!U28/'DATA-COAL'!$R$28</f>
        <v>95.87079773563583</v>
      </c>
      <c r="F8" s="44">
        <f>100*'DATA-COAL'!V28/'DATA-COAL'!$R$28</f>
        <v>81.95257716023114</v>
      </c>
      <c r="G8" s="44">
        <f>100*'DATA-COAL'!W28/'DATA-COAL'!$R$28</f>
        <v>88.51401671682507</v>
      </c>
      <c r="H8" s="44">
        <f>100*'DATA-COAL'!X28/'DATA-COAL'!$R$28</f>
        <v>89.78933579677286</v>
      </c>
      <c r="I8" s="44">
        <f>100*'DATA-COAL'!Y28/'DATA-COAL'!$R$28</f>
        <v>89.55438413862456</v>
      </c>
      <c r="J8" s="44">
        <f>100*'DATA-COAL'!Z28/'DATA-COAL'!$R$28</f>
        <v>88.2741127427534</v>
      </c>
      <c r="K8" s="44">
        <f>100*'DATA-COAL'!AA28/'DATA-COAL'!$R$28</f>
        <v>83.27612142706728</v>
      </c>
      <c r="L8" s="44">
        <f>100*'DATA-COAL'!AB28/'DATA-COAL'!$R$28</f>
        <v>84.16968868562563</v>
      </c>
      <c r="M8" s="44">
        <f>100*'DATA-COAL'!AC28/'DATA-COAL'!$R$28</f>
        <v>81.69967954980062</v>
      </c>
      <c r="N8" s="44">
        <f>100*'DATA-COAL'!AD28/'DATA-COAL'!$R$28</f>
        <v>78.77590505083558</v>
      </c>
      <c r="O8" s="44">
        <f>100*'DATA-COAL'!AE28/'DATA-COAL'!$R$28</f>
        <v>75.19671933129224</v>
      </c>
      <c r="P8" s="44">
        <f>100*'DATA-COAL'!AF28/'DATA-COAL'!$R$28</f>
        <v>60.80594961204167</v>
      </c>
      <c r="Q8" s="44">
        <f>100*'DATA-COAL'!AG28/'DATA-COAL'!$R$28</f>
        <v>49.243301804380415</v>
      </c>
      <c r="R8" s="44">
        <f>100*'DATA-COAL'!AH28/'DATA-COAL'!$R$28</f>
        <v>56.053153925525805</v>
      </c>
      <c r="S8" s="44">
        <f>100*'DATA-COAL'!AI28/'DATA-COAL'!$R$28</f>
        <v>56.01825390937054</v>
      </c>
    </row>
    <row r="9" spans="1:19" ht="15">
      <c r="A9" s="43" t="s">
        <v>62</v>
      </c>
      <c r="B9" s="44">
        <f>100*'DATA-COAL'!R56/'DATA-COAL'!$R$56</f>
        <v>100.00000000000001</v>
      </c>
      <c r="C9" s="44">
        <f>100*'DATA-COAL'!S56/'DATA-COAL'!$R$56</f>
        <v>99.12738373778105</v>
      </c>
      <c r="D9" s="44">
        <f>100*'DATA-COAL'!T56/'DATA-COAL'!$R$56</f>
        <v>99.9155792267129</v>
      </c>
      <c r="E9" s="44">
        <f>100*'DATA-COAL'!U56/'DATA-COAL'!$R$56</f>
        <v>96.61869046899824</v>
      </c>
      <c r="F9" s="44">
        <f>100*'DATA-COAL'!V56/'DATA-COAL'!$R$56</f>
        <v>93.38882770425246</v>
      </c>
      <c r="G9" s="44">
        <f>100*'DATA-COAL'!W56/'DATA-COAL'!$R$56</f>
        <v>91.2301456443829</v>
      </c>
      <c r="H9" s="44">
        <f>100*'DATA-COAL'!X56/'DATA-COAL'!$R$56</f>
        <v>98.2826020319622</v>
      </c>
      <c r="I9" s="44">
        <f>100*'DATA-COAL'!Y56/'DATA-COAL'!$R$56</f>
        <v>98.95464002515979</v>
      </c>
      <c r="J9" s="44">
        <f>100*'DATA-COAL'!Z56/'DATA-COAL'!$R$56</f>
        <v>93.24881901542939</v>
      </c>
      <c r="K9" s="44">
        <f>100*'DATA-COAL'!AA56/'DATA-COAL'!$R$56</f>
        <v>91.05073615083857</v>
      </c>
      <c r="L9" s="44">
        <f>100*'DATA-COAL'!AB56/'DATA-COAL'!$R$56</f>
        <v>90.22725161506895</v>
      </c>
      <c r="M9" s="44">
        <f>100*'DATA-COAL'!AC56/'DATA-COAL'!$R$56</f>
        <v>84.1070082685232</v>
      </c>
      <c r="N9" s="44">
        <f>100*'DATA-COAL'!AD56/'DATA-COAL'!$R$56</f>
        <v>86.22804186352893</v>
      </c>
      <c r="O9" s="44">
        <f>100*'DATA-COAL'!AE56/'DATA-COAL'!$R$56</f>
        <v>83.21092845745507</v>
      </c>
      <c r="P9" s="44">
        <f>100*'DATA-COAL'!AF56/'DATA-COAL'!$R$56</f>
        <v>68.92497821715624</v>
      </c>
      <c r="Q9" s="44">
        <f>100*'DATA-COAL'!AG56/'DATA-COAL'!$R$56</f>
        <v>55.3748203619574</v>
      </c>
      <c r="R9" s="44">
        <f>100*'DATA-COAL'!AH56/'DATA-COAL'!$R$56</f>
        <v>62.366605840521004</v>
      </c>
      <c r="S9" s="44">
        <f>100*'DATA-COAL'!AI56/'DATA-COAL'!$R$56</f>
        <v>65.93673457668088</v>
      </c>
    </row>
    <row r="10" spans="1:19" ht="15">
      <c r="A10" s="43" t="s">
        <v>91</v>
      </c>
      <c r="B10" s="44">
        <f>100*'DATA-GAS'!R56/'DATA-GAS'!$R$56</f>
        <v>100</v>
      </c>
      <c r="C10" s="44">
        <f>100*'DATA-GAS'!S56/'DATA-GAS'!$R$56</f>
        <v>99.8532737489358</v>
      </c>
      <c r="D10" s="44">
        <f>100*'DATA-GAS'!T56/'DATA-GAS'!$R$56</f>
        <v>98.14921162875332</v>
      </c>
      <c r="E10" s="44">
        <f>100*'DATA-GAS'!U56/'DATA-GAS'!$R$56</f>
        <v>99.88785163821346</v>
      </c>
      <c r="F10" s="44">
        <f>100*'DATA-GAS'!V56/'DATA-GAS'!$R$56</f>
        <v>93.88490716924825</v>
      </c>
      <c r="G10" s="44">
        <f>100*'DATA-GAS'!W56/'DATA-GAS'!$R$56</f>
        <v>100.87435878882451</v>
      </c>
      <c r="H10" s="44">
        <f>100*'DATA-GAS'!X56/'DATA-GAS'!$R$56</f>
        <v>92.72814990517854</v>
      </c>
      <c r="I10" s="44">
        <f>100*'DATA-GAS'!Y56/'DATA-GAS'!$R$56</f>
        <v>91.03884067788667</v>
      </c>
      <c r="J10" s="44">
        <f>100*'DATA-GAS'!Z56/'DATA-GAS'!$R$56</f>
        <v>89.36880975777265</v>
      </c>
      <c r="K10" s="44">
        <f>100*'DATA-GAS'!AA56/'DATA-GAS'!$R$56</f>
        <v>78.85161608513779</v>
      </c>
      <c r="L10" s="44">
        <f>100*'DATA-GAS'!AB56/'DATA-GAS'!$R$56</f>
        <v>82.34201936441993</v>
      </c>
      <c r="M10" s="44">
        <f>100*'DATA-GAS'!AC56/'DATA-GAS'!$R$56</f>
        <v>87.16421232063654</v>
      </c>
      <c r="N10" s="44">
        <f>100*'DATA-GAS'!AD56/'DATA-GAS'!$R$56</f>
        <v>92.0673441227609</v>
      </c>
      <c r="O10" s="44">
        <f>100*'DATA-GAS'!AE56/'DATA-GAS'!$R$56</f>
        <v>90.37099181337626</v>
      </c>
      <c r="P10" s="44">
        <f>100*'DATA-GAS'!AF56/'DATA-GAS'!$R$56</f>
        <v>93.26078808048574</v>
      </c>
      <c r="Q10" s="44">
        <f>100*'DATA-GAS'!AG56/'DATA-GAS'!$R$56</f>
        <v>91.00645548018409</v>
      </c>
      <c r="R10" s="44">
        <f>100*'DATA-GAS'!AH56/'DATA-GAS'!$R$56</f>
        <v>95.05122088008271</v>
      </c>
      <c r="S10" s="44">
        <f>100*'DATA-GAS'!AI56/'DATA-GAS'!$R$56</f>
        <v>81.97745835162142</v>
      </c>
    </row>
    <row r="11" spans="1:19" ht="15">
      <c r="A11" s="43" t="s">
        <v>133</v>
      </c>
      <c r="B11" s="44">
        <f>100*'DATA-OIL'!R82/'DATA-OIL'!$R$82</f>
        <v>100</v>
      </c>
      <c r="C11" s="44">
        <f>100*'DATA-OIL'!S82/'DATA-OIL'!$R$82</f>
        <v>100.15294214099292</v>
      </c>
      <c r="D11" s="44">
        <f>100*'DATA-OIL'!T82/'DATA-OIL'!$R$82</f>
        <v>97.53792621020717</v>
      </c>
      <c r="E11" s="44">
        <f>100*'DATA-OIL'!U82/'DATA-OIL'!$R$82</f>
        <v>98.08149374058699</v>
      </c>
      <c r="F11" s="44">
        <f>100*'DATA-OIL'!V82/'DATA-OIL'!$R$82</f>
        <v>93.26361185099418</v>
      </c>
      <c r="G11" s="44">
        <f>100*'DATA-OIL'!W82/'DATA-OIL'!$R$82</f>
        <v>93.21425091247208</v>
      </c>
      <c r="H11" s="44">
        <f>100*'DATA-OIL'!X82/'DATA-OIL'!$R$82</f>
        <v>90.93224535563284</v>
      </c>
      <c r="I11" s="44">
        <f>100*'DATA-OIL'!Y82/'DATA-OIL'!$R$82</f>
        <v>87.475046806672</v>
      </c>
      <c r="J11" s="44">
        <f>100*'DATA-OIL'!Z82/'DATA-OIL'!$R$82</f>
        <v>84.73470807067527</v>
      </c>
      <c r="K11" s="44">
        <f>100*'DATA-OIL'!AA82/'DATA-OIL'!$R$82</f>
        <v>84.60416554749862</v>
      </c>
      <c r="L11" s="44">
        <f>100*'DATA-OIL'!AB82/'DATA-OIL'!$R$82</f>
        <v>85.92994002923709</v>
      </c>
      <c r="M11" s="44">
        <f>100*'DATA-OIL'!AC82/'DATA-OIL'!$R$82</f>
        <v>86.49266507117328</v>
      </c>
      <c r="N11" s="44">
        <f>100*'DATA-OIL'!AD82/'DATA-OIL'!$R$82</f>
        <v>89.2798942468128</v>
      </c>
      <c r="O11" s="44">
        <f>100*'DATA-OIL'!AE82/'DATA-OIL'!$R$82</f>
        <v>88.69940975245214</v>
      </c>
      <c r="P11" s="44">
        <f>100*'DATA-OIL'!AF82/'DATA-OIL'!$R$82</f>
        <v>88.76310971326993</v>
      </c>
      <c r="Q11" s="44">
        <f>100*'DATA-OIL'!AG82/'DATA-OIL'!$R$82</f>
        <v>77.72480908980957</v>
      </c>
      <c r="R11" s="44">
        <f>100*'DATA-OIL'!AH82/'DATA-OIL'!$R$82</f>
        <v>81.36240487926203</v>
      </c>
      <c r="S11" s="44">
        <f>100*'DATA-OIL'!AI82/'DATA-OIL'!$R$82</f>
        <v>83.35149832395625</v>
      </c>
    </row>
    <row r="12" spans="1:19" ht="15">
      <c r="A12" s="43" t="s">
        <v>208</v>
      </c>
      <c r="B12" s="44">
        <f>100*'DATA-ELE'!Q35/'DATA-ELE'!$Q$35</f>
        <v>100</v>
      </c>
      <c r="C12" s="44">
        <f>100*'DATA-ELE'!R35/'DATA-ELE'!$Q$35</f>
        <v>99.81933911957567</v>
      </c>
      <c r="D12" s="44">
        <f>100*'DATA-ELE'!S35/'DATA-ELE'!$Q$35</f>
        <v>95.2152702654023</v>
      </c>
      <c r="E12" s="44">
        <f>100*'DATA-ELE'!T35/'DATA-ELE'!$Q$35</f>
        <v>96.57759521265041</v>
      </c>
      <c r="F12" s="44">
        <f>100*'DATA-ELE'!U35/'DATA-ELE'!$Q$35</f>
        <v>90.04793244265518</v>
      </c>
      <c r="G12" s="44">
        <f>100*'DATA-ELE'!V35/'DATA-ELE'!$Q$35</f>
        <v>93.27450301883785</v>
      </c>
      <c r="H12" s="44">
        <f>100*'DATA-ELE'!W35/'DATA-ELE'!$Q$35</f>
        <v>91.45138508494335</v>
      </c>
      <c r="I12" s="44">
        <f>100*'DATA-ELE'!X35/'DATA-ELE'!$Q$35</f>
        <v>88.6341946836579</v>
      </c>
      <c r="J12" s="44">
        <f>100*'DATA-ELE'!Y35/'DATA-ELE'!$Q$35</f>
        <v>88.00779308816578</v>
      </c>
      <c r="K12" s="44">
        <f>100*'DATA-ELE'!Z35/'DATA-ELE'!$Q$35</f>
        <v>88.69848943488621</v>
      </c>
      <c r="L12" s="44">
        <f>100*'DATA-ELE'!AA35/'DATA-ELE'!$Q$35</f>
        <v>85.87404923800408</v>
      </c>
      <c r="M12" s="44">
        <f>100*'DATA-ELE'!AB35/'DATA-ELE'!$Q$35</f>
        <v>83.83087958379227</v>
      </c>
      <c r="N12" s="44">
        <f>100*'DATA-ELE'!AC35/'DATA-ELE'!$Q$35</f>
        <v>82.8947050533741</v>
      </c>
      <c r="O12" s="44">
        <f>100*'DATA-ELE'!AD35/'DATA-ELE'!$Q$35</f>
        <v>83.17420053466887</v>
      </c>
      <c r="P12" s="44">
        <f>100*'DATA-ELE'!AE35/'DATA-ELE'!$Q$35</f>
        <v>83.54477999216228</v>
      </c>
      <c r="Q12" s="44">
        <f>100*'DATA-ELE'!AF35/'DATA-ELE'!$Q$35</f>
        <v>74.61263196158419</v>
      </c>
      <c r="R12" s="44">
        <f>100*'DATA-ELE'!AG35/'DATA-ELE'!$Q$35</f>
        <v>79.87293623598786</v>
      </c>
      <c r="S12" s="44">
        <f>100*'DATA-ELE'!AH35/'DATA-ELE'!$Q$35</f>
        <v>66.49733888160544</v>
      </c>
    </row>
    <row r="13" spans="1:19" ht="15">
      <c r="A13" s="43" t="s">
        <v>183</v>
      </c>
      <c r="B13" s="44">
        <f>100*('DATA-ELE'!Q17-'DATA-ELE'!Q21-'DATA-ELE'!Q22)/('DATA-ELE'!$Q$17-'DATA-ELE'!$Q$21-'DATA-ELE'!$Q$22)</f>
        <v>100</v>
      </c>
      <c r="C13" s="44">
        <f>100*('DATA-ELE'!R17-'DATA-ELE'!R21-'DATA-ELE'!R22)/('DATA-ELE'!$Q$17-'DATA-ELE'!$Q$21-'DATA-ELE'!$Q$22)</f>
        <v>100.97324197292868</v>
      </c>
      <c r="D13" s="44">
        <f>100*('DATA-ELE'!S17-'DATA-ELE'!S21-'DATA-ELE'!S22)/('DATA-ELE'!$Q$17-'DATA-ELE'!$Q$21-'DATA-ELE'!$Q$22)</f>
        <v>100.28807047197786</v>
      </c>
      <c r="E13" s="44">
        <f>100*('DATA-ELE'!T17-'DATA-ELE'!T21-'DATA-ELE'!T22)/('DATA-ELE'!$Q$17-'DATA-ELE'!$Q$21-'DATA-ELE'!$Q$22)</f>
        <v>105.85109470667459</v>
      </c>
      <c r="F13" s="44">
        <f>100*('DATA-ELE'!U17-'DATA-ELE'!U21-'DATA-ELE'!U22)/('DATA-ELE'!$Q$17-'DATA-ELE'!$Q$21-'DATA-ELE'!$Q$22)</f>
        <v>106.95574434077369</v>
      </c>
      <c r="G13" s="44">
        <f>100*('DATA-ELE'!V17-'DATA-ELE'!V21-'DATA-ELE'!V22)/('DATA-ELE'!$Q$17-'DATA-ELE'!$Q$21-'DATA-ELE'!$Q$22)</f>
        <v>120.87764606582986</v>
      </c>
      <c r="H13" s="44">
        <f>100*('DATA-ELE'!W17-'DATA-ELE'!W21-'DATA-ELE'!W22)/('DATA-ELE'!$Q$17-'DATA-ELE'!$Q$21-'DATA-ELE'!$Q$22)</f>
        <v>99.94182856672049</v>
      </c>
      <c r="I13" s="44">
        <f>100*('DATA-ELE'!X17-'DATA-ELE'!X21-'DATA-ELE'!X22)/('DATA-ELE'!$Q$17-'DATA-ELE'!$Q$21-'DATA-ELE'!$Q$22)</f>
        <v>107.82454346455269</v>
      </c>
      <c r="J13" s="44">
        <f>100*('DATA-ELE'!Y17-'DATA-ELE'!Y21-'DATA-ELE'!Y22)/('DATA-ELE'!$Q$17-'DATA-ELE'!$Q$21-'DATA-ELE'!$Q$22)</f>
        <v>119.6387663159463</v>
      </c>
      <c r="K13" s="44">
        <f>100*('DATA-ELE'!Z17-'DATA-ELE'!Z21-'DATA-ELE'!Z22)/('DATA-ELE'!$Q$17-'DATA-ELE'!$Q$21-'DATA-ELE'!$Q$22)</f>
        <v>120.30053862134803</v>
      </c>
      <c r="L13" s="44">
        <f>100*('DATA-ELE'!AA17-'DATA-ELE'!AA21-'DATA-ELE'!AA22)/('DATA-ELE'!$Q$17-'DATA-ELE'!$Q$21-'DATA-ELE'!$Q$22)</f>
        <v>109.2273983348077</v>
      </c>
      <c r="M13" s="44">
        <f>100*('DATA-ELE'!AB17-'DATA-ELE'!AB21-'DATA-ELE'!AB22)/('DATA-ELE'!$Q$17-'DATA-ELE'!$Q$21-'DATA-ELE'!$Q$22)</f>
        <v>112.34982571391524</v>
      </c>
      <c r="N13" s="44">
        <f>100*('DATA-ELE'!AC17-'DATA-ELE'!AC21-'DATA-ELE'!AC22)/('DATA-ELE'!$Q$17-'DATA-ELE'!$Q$21-'DATA-ELE'!$Q$22)</f>
        <v>95.68971746689661</v>
      </c>
      <c r="O13" s="44">
        <f>100*('DATA-ELE'!AD17-'DATA-ELE'!AD21-'DATA-ELE'!AD22)/('DATA-ELE'!$Q$17-'DATA-ELE'!$Q$21-'DATA-ELE'!$Q$22)</f>
        <v>111.79333434658218</v>
      </c>
      <c r="P13" s="44">
        <f>100*('DATA-ELE'!AE17-'DATA-ELE'!AE21-'DATA-ELE'!AE22)/('DATA-ELE'!$Q$17-'DATA-ELE'!$Q$21-'DATA-ELE'!$Q$22)</f>
        <v>104.11401498193499</v>
      </c>
      <c r="Q13" s="44">
        <f>100*('DATA-ELE'!AF17-'DATA-ELE'!AF21-'DATA-ELE'!AF22)/('DATA-ELE'!$Q$17-'DATA-ELE'!$Q$21-'DATA-ELE'!$Q$22)</f>
        <v>112.86572145841049</v>
      </c>
      <c r="R13" s="44">
        <f>100*('DATA-ELE'!AG17-'DATA-ELE'!AG21-'DATA-ELE'!AG22)/('DATA-ELE'!$Q$17-'DATA-ELE'!$Q$21-'DATA-ELE'!$Q$22)</f>
        <v>113.23558394732937</v>
      </c>
      <c r="S13" s="44">
        <f>100*('DATA-ELE'!AH17-'DATA-ELE'!AH21-'DATA-ELE'!AH22)/('DATA-ELE'!$Q$17-'DATA-ELE'!$Q$21-'DATA-ELE'!$Q$22)</f>
        <v>90.20107476158873</v>
      </c>
    </row>
    <row r="14" spans="1:13" ht="18.6" customHeight="1">
      <c r="A14" s="35" t="s">
        <v>287</v>
      </c>
      <c r="J14" s="64"/>
      <c r="M14" s="64" t="s">
        <v>288</v>
      </c>
    </row>
    <row r="21" spans="2:34" ht="15">
      <c r="B21" s="40" t="s">
        <v>14</v>
      </c>
      <c r="C21" s="40" t="s">
        <v>15</v>
      </c>
      <c r="D21" s="40" t="s">
        <v>16</v>
      </c>
      <c r="E21" s="40" t="s">
        <v>17</v>
      </c>
      <c r="F21" s="40" t="s">
        <v>18</v>
      </c>
      <c r="G21" s="40" t="s">
        <v>19</v>
      </c>
      <c r="H21" s="40" t="s">
        <v>20</v>
      </c>
      <c r="I21" s="40" t="s">
        <v>21</v>
      </c>
      <c r="J21" s="40" t="s">
        <v>22</v>
      </c>
      <c r="K21" s="40" t="s">
        <v>23</v>
      </c>
      <c r="L21" s="40" t="s">
        <v>24</v>
      </c>
      <c r="M21" s="40" t="s">
        <v>25</v>
      </c>
      <c r="N21" s="40" t="s">
        <v>26</v>
      </c>
      <c r="O21" s="40" t="s">
        <v>27</v>
      </c>
      <c r="P21" s="40" t="s">
        <v>28</v>
      </c>
      <c r="Q21" s="40" t="s">
        <v>29</v>
      </c>
      <c r="R21" s="40" t="s">
        <v>30</v>
      </c>
      <c r="S21" s="40" t="s">
        <v>31</v>
      </c>
      <c r="T21" s="40" t="s">
        <v>32</v>
      </c>
      <c r="U21" s="40" t="s">
        <v>33</v>
      </c>
      <c r="V21" s="40" t="s">
        <v>34</v>
      </c>
      <c r="W21" s="40" t="s">
        <v>35</v>
      </c>
      <c r="X21" s="40" t="s">
        <v>36</v>
      </c>
      <c r="Y21" s="40" t="s">
        <v>37</v>
      </c>
      <c r="Z21" s="40" t="s">
        <v>38</v>
      </c>
      <c r="AA21" s="40" t="s">
        <v>39</v>
      </c>
      <c r="AB21" s="40" t="s">
        <v>40</v>
      </c>
      <c r="AC21" s="40" t="s">
        <v>41</v>
      </c>
      <c r="AD21" s="40" t="s">
        <v>42</v>
      </c>
      <c r="AE21" s="40" t="s">
        <v>43</v>
      </c>
      <c r="AF21" s="40" t="s">
        <v>44</v>
      </c>
      <c r="AG21" s="40" t="s">
        <v>45</v>
      </c>
      <c r="AH21" s="40" t="s">
        <v>46</v>
      </c>
    </row>
    <row r="22" spans="1:34" ht="15">
      <c r="A22" s="43" t="s">
        <v>109</v>
      </c>
      <c r="B22" s="41">
        <f>'DATA-OIL'!C21</f>
        <v>40179</v>
      </c>
      <c r="C22" s="41">
        <f>'DATA-OIL'!D21</f>
        <v>38934.9</v>
      </c>
      <c r="D22" s="41">
        <f>'DATA-OIL'!E21</f>
        <v>38690.6</v>
      </c>
      <c r="E22" s="41">
        <f>'DATA-OIL'!F21</f>
        <v>38565.6</v>
      </c>
      <c r="F22" s="41">
        <f>'DATA-OIL'!G21</f>
        <v>40102.7</v>
      </c>
      <c r="G22" s="41">
        <f>'DATA-OIL'!H21</f>
        <v>39315.9</v>
      </c>
      <c r="H22" s="41">
        <f>'DATA-OIL'!I21</f>
        <v>38995.8</v>
      </c>
      <c r="I22" s="41">
        <f>'DATA-OIL'!J21</f>
        <v>39962.2</v>
      </c>
      <c r="J22" s="41">
        <f>'DATA-OIL'!K21</f>
        <v>39298.9</v>
      </c>
      <c r="K22" s="41">
        <f>'DATA-OIL'!L21</f>
        <v>40561.3</v>
      </c>
      <c r="L22" s="41">
        <f>'DATA-OIL'!M21</f>
        <v>43871</v>
      </c>
      <c r="M22" s="41">
        <f>'DATA-OIL'!N21</f>
        <v>41905</v>
      </c>
      <c r="N22" s="41">
        <f>'DATA-OIL'!O21</f>
        <v>46800</v>
      </c>
      <c r="O22" s="41">
        <f>'DATA-OIL'!P21</f>
        <v>46864</v>
      </c>
      <c r="P22" s="41">
        <f>'DATA-OIL'!Q21</f>
        <v>46345</v>
      </c>
      <c r="Q22" s="41">
        <f>'DATA-OIL'!R21</f>
        <v>45545.786</v>
      </c>
      <c r="R22" s="41">
        <f>'DATA-OIL'!S21</f>
        <v>42693.14</v>
      </c>
      <c r="S22" s="41">
        <f>'DATA-OIL'!T21</f>
        <v>40614.23</v>
      </c>
      <c r="T22" s="41">
        <f>'DATA-OIL'!U21</f>
        <v>38034.386</v>
      </c>
      <c r="U22" s="41">
        <f>'DATA-OIL'!V21</f>
        <v>34703.223</v>
      </c>
      <c r="V22" s="41">
        <f>'DATA-OIL'!W21</f>
        <v>33185.002</v>
      </c>
      <c r="W22" s="41">
        <f>'DATA-OIL'!X21</f>
        <v>31460.979</v>
      </c>
      <c r="X22" s="41">
        <f>'DATA-OIL'!Y21</f>
        <v>30224.903</v>
      </c>
      <c r="Y22" s="41">
        <f>'DATA-OIL'!Z21</f>
        <v>29391.375</v>
      </c>
      <c r="Z22" s="41">
        <f>'DATA-OIL'!AA21</f>
        <v>29006.891</v>
      </c>
      <c r="AA22" s="41">
        <f>'DATA-OIL'!AB21</f>
        <v>28201.064</v>
      </c>
      <c r="AB22" s="41">
        <f>'DATA-OIL'!AC21</f>
        <v>25211.271</v>
      </c>
      <c r="AC22" s="41">
        <f>'DATA-OIL'!AD21</f>
        <v>25074.071</v>
      </c>
      <c r="AD22" s="41">
        <f>'DATA-OIL'!AE21</f>
        <v>24573.251</v>
      </c>
      <c r="AE22" s="41">
        <f>'DATA-OIL'!AF21</f>
        <v>22755.758</v>
      </c>
      <c r="AF22" s="41">
        <f>'DATA-OIL'!AG21</f>
        <v>21443.774</v>
      </c>
      <c r="AG22" s="41">
        <f>'DATA-OIL'!AH21</f>
        <v>20162.379</v>
      </c>
      <c r="AH22" s="41">
        <f>'DATA-OIL'!AI21</f>
        <v>19024.355</v>
      </c>
    </row>
    <row r="23" spans="1:34" ht="15">
      <c r="A23" s="43" t="s">
        <v>110</v>
      </c>
      <c r="B23" s="41">
        <f>'DATA-OIL'!C22-'DATA-OIL'!C23</f>
        <v>544156.9949999999</v>
      </c>
      <c r="C23" s="41">
        <f>'DATA-OIL'!D22-'DATA-OIL'!D23</f>
        <v>545072.318</v>
      </c>
      <c r="D23" s="41">
        <f>'DATA-OIL'!E22-'DATA-OIL'!E23</f>
        <v>548257.94</v>
      </c>
      <c r="E23" s="41">
        <f>'DATA-OIL'!F22-'DATA-OIL'!F23</f>
        <v>541932.642</v>
      </c>
      <c r="F23" s="41">
        <f>'DATA-OIL'!G22-'DATA-OIL'!G23</f>
        <v>547020.847</v>
      </c>
      <c r="G23" s="41">
        <f>'DATA-OIL'!H22-'DATA-OIL'!H23</f>
        <v>557486.443</v>
      </c>
      <c r="H23" s="41">
        <f>'DATA-OIL'!I22-'DATA-OIL'!I23</f>
        <v>575127.658</v>
      </c>
      <c r="I23" s="41">
        <f>'DATA-OIL'!J22-'DATA-OIL'!J23</f>
        <v>579460.5349999999</v>
      </c>
      <c r="J23" s="41">
        <f>'DATA-OIL'!K22-'DATA-OIL'!K23</f>
        <v>603011.646</v>
      </c>
      <c r="K23" s="41">
        <f>'DATA-OIL'!L22-'DATA-OIL'!L23</f>
        <v>572664.106</v>
      </c>
      <c r="L23" s="41">
        <f>'DATA-OIL'!M22-'DATA-OIL'!M23</f>
        <v>575838.375</v>
      </c>
      <c r="M23" s="41">
        <f>'DATA-OIL'!N22-'DATA-OIL'!N23</f>
        <v>589863.737</v>
      </c>
      <c r="N23" s="41">
        <f>'DATA-OIL'!O22-'DATA-OIL'!O23</f>
        <v>581946.9979999999</v>
      </c>
      <c r="O23" s="41">
        <f>'DATA-OIL'!P22-'DATA-OIL'!P23</f>
        <v>592560.9330000001</v>
      </c>
      <c r="P23" s="41">
        <f>'DATA-OIL'!Q22-'DATA-OIL'!Q23</f>
        <v>593541.783</v>
      </c>
      <c r="Q23" s="41">
        <f>'DATA-OIL'!R22-'DATA-OIL'!R23</f>
        <v>599625.459</v>
      </c>
      <c r="R23" s="41">
        <f>'DATA-OIL'!S22-'DATA-OIL'!S23</f>
        <v>600589.0970000001</v>
      </c>
      <c r="S23" s="41">
        <f>'DATA-OIL'!T22-'DATA-OIL'!T23</f>
        <v>583074.042</v>
      </c>
      <c r="T23" s="41">
        <f>'DATA-OIL'!U22-'DATA-OIL'!U23</f>
        <v>589122.926</v>
      </c>
      <c r="U23" s="41">
        <f>'DATA-OIL'!V22-'DATA-OIL'!V23</f>
        <v>549173.226</v>
      </c>
      <c r="V23" s="41">
        <f>'DATA-OIL'!W22-'DATA-OIL'!W23</f>
        <v>545116.094</v>
      </c>
      <c r="W23" s="41">
        <f>'DATA-OIL'!X22-'DATA-OIL'!X23</f>
        <v>527268.946</v>
      </c>
      <c r="X23" s="41">
        <f>'DATA-OIL'!Y22-'DATA-OIL'!Y23</f>
        <v>506128.54199999996</v>
      </c>
      <c r="Y23" s="41">
        <f>'DATA-OIL'!Z22-'DATA-OIL'!Z23</f>
        <v>493698.579</v>
      </c>
      <c r="Z23" s="41">
        <f>'DATA-OIL'!AA22-'DATA-OIL'!AA23</f>
        <v>487668.36600000004</v>
      </c>
      <c r="AA23" s="41">
        <f>'DATA-OIL'!AB22-'DATA-OIL'!AB23</f>
        <v>507787.51</v>
      </c>
      <c r="AB23" s="41">
        <f>'DATA-OIL'!AC22-'DATA-OIL'!AC23</f>
        <v>502464.13500000007</v>
      </c>
      <c r="AC23" s="41">
        <f>'DATA-OIL'!AD22-'DATA-OIL'!AD23</f>
        <v>510273.708</v>
      </c>
      <c r="AD23" s="41">
        <f>'DATA-OIL'!AE22-'DATA-OIL'!AE23</f>
        <v>510191.3520000001</v>
      </c>
      <c r="AE23" s="41">
        <f>'DATA-OIL'!AF22-'DATA-OIL'!AF23</f>
        <v>520594.44800000003</v>
      </c>
      <c r="AF23" s="41">
        <f>'DATA-OIL'!AG22-'DATA-OIL'!AG23</f>
        <v>453266.669</v>
      </c>
      <c r="AG23" s="41">
        <f>'DATA-OIL'!AH22-'DATA-OIL'!AH23</f>
        <v>451988.838</v>
      </c>
      <c r="AH23" s="41">
        <f>'DATA-OIL'!AI22-'DATA-OIL'!AI23</f>
        <v>497422.115</v>
      </c>
    </row>
    <row r="24" spans="1:34" ht="15">
      <c r="A24" s="43" t="s">
        <v>111</v>
      </c>
      <c r="B24" s="41">
        <f>'DATA-OIL'!C31-'DATA-OIL'!C37</f>
        <v>0</v>
      </c>
      <c r="C24" s="41">
        <f>'DATA-OIL'!D31-'DATA-OIL'!D37</f>
        <v>0</v>
      </c>
      <c r="D24" s="41">
        <f>'DATA-OIL'!E31-'DATA-OIL'!E37</f>
        <v>12</v>
      </c>
      <c r="E24" s="41">
        <f>'DATA-OIL'!F31-'DATA-OIL'!F37</f>
        <v>52</v>
      </c>
      <c r="F24" s="41">
        <f>'DATA-OIL'!G31-'DATA-OIL'!G37</f>
        <v>131</v>
      </c>
      <c r="G24" s="41">
        <f>'DATA-OIL'!H31-'DATA-OIL'!H37</f>
        <v>204</v>
      </c>
      <c r="H24" s="41">
        <f>'DATA-OIL'!I31-'DATA-OIL'!I37</f>
        <v>304</v>
      </c>
      <c r="I24" s="41">
        <f>'DATA-OIL'!J31-'DATA-OIL'!J37</f>
        <v>400</v>
      </c>
      <c r="J24" s="41">
        <f>'DATA-OIL'!K31-'DATA-OIL'!K37</f>
        <v>364</v>
      </c>
      <c r="K24" s="41">
        <f>'DATA-OIL'!L31-'DATA-OIL'!L37</f>
        <v>381</v>
      </c>
      <c r="L24" s="41">
        <f>'DATA-OIL'!M31-'DATA-OIL'!M37</f>
        <v>544</v>
      </c>
      <c r="M24" s="41">
        <f>'DATA-OIL'!N31-'DATA-OIL'!N37</f>
        <v>580</v>
      </c>
      <c r="N24" s="41">
        <f>'DATA-OIL'!O31-'DATA-OIL'!O37</f>
        <v>724</v>
      </c>
      <c r="O24" s="41">
        <f>'DATA-OIL'!P31-'DATA-OIL'!P37</f>
        <v>859</v>
      </c>
      <c r="P24" s="41">
        <f>'DATA-OIL'!Q31-'DATA-OIL'!Q37</f>
        <v>1516</v>
      </c>
      <c r="Q24" s="41">
        <f>'DATA-OIL'!R31-'DATA-OIL'!R37</f>
        <v>2583.2930000000633</v>
      </c>
      <c r="R24" s="41">
        <f>'DATA-OIL'!S31-'DATA-OIL'!S37</f>
        <v>3779.109999999986</v>
      </c>
      <c r="S24" s="41">
        <f>'DATA-OIL'!T31-'DATA-OIL'!T37</f>
        <v>6032.637999999919</v>
      </c>
      <c r="T24" s="41">
        <f>'DATA-OIL'!U31-'DATA-OIL'!U37</f>
        <v>9389.40300000005</v>
      </c>
      <c r="U24" s="41">
        <f>'DATA-OIL'!V31-'DATA-OIL'!V37</f>
        <v>12326.288</v>
      </c>
      <c r="V24" s="41">
        <f>'DATA-OIL'!W31-'DATA-OIL'!W37</f>
        <v>14014.667000000016</v>
      </c>
      <c r="W24" s="41">
        <f>'DATA-OIL'!X31-'DATA-OIL'!X37</f>
        <v>14987.43300000002</v>
      </c>
      <c r="X24" s="41">
        <f>'DATA-OIL'!Y31-'DATA-OIL'!Y37</f>
        <v>16016.440000000002</v>
      </c>
      <c r="Y24" s="41">
        <f>'DATA-OIL'!Z31-'DATA-OIL'!Z37</f>
        <v>14284.918000000005</v>
      </c>
      <c r="Z24" s="41">
        <f>'DATA-OIL'!AA31-'DATA-OIL'!AA37</f>
        <v>15107.652999999991</v>
      </c>
      <c r="AA24" s="41">
        <f>'DATA-OIL'!AB31-'DATA-OIL'!AB37</f>
        <v>15209.108000000007</v>
      </c>
      <c r="AB24" s="41">
        <f>'DATA-OIL'!AC31-'DATA-OIL'!AC37</f>
        <v>15004.339000000036</v>
      </c>
      <c r="AC24" s="41">
        <f>'DATA-OIL'!AD31-'DATA-OIL'!AD37</f>
        <v>16572.147000000055</v>
      </c>
      <c r="AD24" s="41">
        <f>'DATA-OIL'!AE31-'DATA-OIL'!AE37</f>
        <v>17869.16399999999</v>
      </c>
      <c r="AE24" s="41">
        <f>'DATA-OIL'!AF31-'DATA-OIL'!AF37</f>
        <v>18797.021000000008</v>
      </c>
      <c r="AF24" s="41">
        <f>'DATA-OIL'!AG31-'DATA-OIL'!AG37</f>
        <v>18634.994000000006</v>
      </c>
      <c r="AG24" s="41">
        <f>'DATA-OIL'!AH31-'DATA-OIL'!AH37</f>
        <v>20025.774000000034</v>
      </c>
      <c r="AH24" s="41">
        <f>'DATA-OIL'!AI31-'DATA-OIL'!AI37</f>
        <v>19519.348999999987</v>
      </c>
    </row>
    <row r="25" spans="1:36" ht="18.6" customHeight="1">
      <c r="A25" s="35" t="s">
        <v>283</v>
      </c>
      <c r="G25" s="64" t="s">
        <v>284</v>
      </c>
      <c r="AJ25" s="63">
        <f>AH23/SUM(AH22:AH24)</f>
        <v>0.9280855184535566</v>
      </c>
    </row>
    <row r="29" spans="2:34" ht="15">
      <c r="B29" s="40" t="s">
        <v>14</v>
      </c>
      <c r="C29" s="40" t="s">
        <v>15</v>
      </c>
      <c r="D29" s="40" t="s">
        <v>16</v>
      </c>
      <c r="E29" s="40" t="s">
        <v>17</v>
      </c>
      <c r="F29" s="40" t="s">
        <v>18</v>
      </c>
      <c r="G29" s="40" t="s">
        <v>19</v>
      </c>
      <c r="H29" s="40" t="s">
        <v>20</v>
      </c>
      <c r="I29" s="40" t="s">
        <v>21</v>
      </c>
      <c r="J29" s="40" t="s">
        <v>22</v>
      </c>
      <c r="K29" s="40" t="s">
        <v>23</v>
      </c>
      <c r="L29" s="40" t="s">
        <v>24</v>
      </c>
      <c r="M29" s="40" t="s">
        <v>25</v>
      </c>
      <c r="N29" s="40" t="s">
        <v>26</v>
      </c>
      <c r="O29" s="40" t="s">
        <v>27</v>
      </c>
      <c r="P29" s="40" t="s">
        <v>28</v>
      </c>
      <c r="Q29" s="40" t="s">
        <v>29</v>
      </c>
      <c r="R29" s="40" t="s">
        <v>30</v>
      </c>
      <c r="S29" s="40" t="s">
        <v>31</v>
      </c>
      <c r="T29" s="40" t="s">
        <v>32</v>
      </c>
      <c r="U29" s="40" t="s">
        <v>33</v>
      </c>
      <c r="V29" s="40" t="s">
        <v>34</v>
      </c>
      <c r="W29" s="40" t="s">
        <v>35</v>
      </c>
      <c r="X29" s="40" t="s">
        <v>36</v>
      </c>
      <c r="Y29" s="40" t="s">
        <v>37</v>
      </c>
      <c r="Z29" s="40" t="s">
        <v>38</v>
      </c>
      <c r="AA29" s="40" t="s">
        <v>39</v>
      </c>
      <c r="AB29" s="40" t="s">
        <v>40</v>
      </c>
      <c r="AC29" s="40" t="s">
        <v>41</v>
      </c>
      <c r="AD29" s="40" t="s">
        <v>42</v>
      </c>
      <c r="AE29" s="40" t="s">
        <v>43</v>
      </c>
      <c r="AF29" s="40" t="s">
        <v>44</v>
      </c>
      <c r="AG29" s="40" t="s">
        <v>45</v>
      </c>
      <c r="AH29" s="40" t="s">
        <v>46</v>
      </c>
    </row>
    <row r="30" spans="1:34" ht="15">
      <c r="A30" s="43" t="s">
        <v>208</v>
      </c>
      <c r="B30" s="41">
        <f>'DATA-ELE'!B35</f>
        <v>729114</v>
      </c>
      <c r="C30" s="41">
        <f>'DATA-ELE'!C35</f>
        <v>749292</v>
      </c>
      <c r="D30" s="41">
        <f>'DATA-ELE'!D35</f>
        <v>750516</v>
      </c>
      <c r="E30" s="41">
        <f>'DATA-ELE'!E35</f>
        <v>772820</v>
      </c>
      <c r="F30" s="41">
        <f>'DATA-ELE'!F35</f>
        <v>770442</v>
      </c>
      <c r="G30" s="41">
        <f>'DATA-ELE'!G35</f>
        <v>791857</v>
      </c>
      <c r="H30" s="41">
        <f>'DATA-ELE'!H35</f>
        <v>831268</v>
      </c>
      <c r="I30" s="41">
        <f>'DATA-ELE'!I35</f>
        <v>839476</v>
      </c>
      <c r="J30" s="41">
        <f>'DATA-ELE'!J35</f>
        <v>833365</v>
      </c>
      <c r="K30" s="41">
        <f>'DATA-ELE'!K35</f>
        <v>848251</v>
      </c>
      <c r="L30" s="41">
        <f>'DATA-ELE'!L35</f>
        <v>859930</v>
      </c>
      <c r="M30" s="41">
        <f>'DATA-ELE'!M35</f>
        <v>888892</v>
      </c>
      <c r="N30" s="41">
        <f>'DATA-ELE'!N35</f>
        <v>902348</v>
      </c>
      <c r="O30" s="41">
        <f>'DATA-ELE'!O35</f>
        <v>907174</v>
      </c>
      <c r="P30" s="41">
        <f>'DATA-ELE'!P35</f>
        <v>928438</v>
      </c>
      <c r="Q30" s="41">
        <f>'DATA-ELE'!Q35</f>
        <v>916081</v>
      </c>
      <c r="R30" s="41">
        <f>'DATA-ELE'!R35</f>
        <v>914426</v>
      </c>
      <c r="S30" s="41">
        <f>'DATA-ELE'!S35</f>
        <v>872249</v>
      </c>
      <c r="T30" s="41">
        <f>'DATA-ELE'!T35</f>
        <v>884729</v>
      </c>
      <c r="U30" s="41">
        <f>'DATA-ELE'!U35</f>
        <v>824912</v>
      </c>
      <c r="V30" s="41">
        <f>'DATA-ELE'!V35</f>
        <v>854470</v>
      </c>
      <c r="W30" s="41">
        <f>'DATA-ELE'!W35</f>
        <v>837768.763</v>
      </c>
      <c r="X30" s="41">
        <f>'DATA-ELE'!X35</f>
        <v>811961.017</v>
      </c>
      <c r="Y30" s="41">
        <f>'DATA-ELE'!Y35</f>
        <v>806222.671</v>
      </c>
      <c r="Z30" s="41">
        <f>'DATA-ELE'!Z35</f>
        <v>812550.009</v>
      </c>
      <c r="AA30" s="41">
        <f>'DATA-ELE'!AA35</f>
        <v>786675.849</v>
      </c>
      <c r="AB30" s="41">
        <f>'DATA-ELE'!AB35</f>
        <v>767958.76</v>
      </c>
      <c r="AC30" s="41">
        <f>'DATA-ELE'!AC35</f>
        <v>759382.643</v>
      </c>
      <c r="AD30" s="41">
        <f>'DATA-ELE'!AD35</f>
        <v>761943.048</v>
      </c>
      <c r="AE30" s="41">
        <f>'DATA-ELE'!AE35</f>
        <v>765337.856</v>
      </c>
      <c r="AF30" s="41">
        <f>'DATA-ELE'!AF35</f>
        <v>683512.145</v>
      </c>
      <c r="AG30" s="41">
        <f>'DATA-ELE'!AG35</f>
        <v>731700.793</v>
      </c>
      <c r="AH30" s="41">
        <f>'DATA-ELE'!AH35</f>
        <v>609169.487</v>
      </c>
    </row>
    <row r="31" spans="1:34" ht="15">
      <c r="A31" s="43" t="s">
        <v>227</v>
      </c>
      <c r="B31" s="41">
        <f>'DATA-ELE'!B17-('DATA-ELE'!B21+'DATA-ELE'!B22)+'DATA-ELE'!B23+'DATA-ELE'!B24+'DATA-ELE'!B27+'DATA-ELE'!B28+'DATA-ELE'!B33+'DATA-ELE'!B91+'DATA-ELE'!B92+'DATA-ELE'!B93+'DATA-ELE'!B94+'DATA-ELE'!B95+'DATA-ELE'!B97</f>
        <v>302127.22300000006</v>
      </c>
      <c r="C31" s="41">
        <f>'DATA-ELE'!C17-('DATA-ELE'!C21+'DATA-ELE'!C22)+'DATA-ELE'!C23+'DATA-ELE'!C24+'DATA-ELE'!C27+'DATA-ELE'!C28+'DATA-ELE'!C33+'DATA-ELE'!C91+'DATA-ELE'!C92+'DATA-ELE'!C93+'DATA-ELE'!C94+'DATA-ELE'!C95+'DATA-ELE'!C97</f>
        <v>314941.32800000004</v>
      </c>
      <c r="D31" s="41">
        <f>'DATA-ELE'!D17-('DATA-ELE'!D21+'DATA-ELE'!D22)+'DATA-ELE'!D23+'DATA-ELE'!D24+'DATA-ELE'!D27+'DATA-ELE'!D28+'DATA-ELE'!D33+'DATA-ELE'!D91+'DATA-ELE'!D92+'DATA-ELE'!D93+'DATA-ELE'!D94+'DATA-ELE'!D95+'DATA-ELE'!D97</f>
        <v>328456.96</v>
      </c>
      <c r="E31" s="41">
        <f>'DATA-ELE'!E17-('DATA-ELE'!E21+'DATA-ELE'!E22)+'DATA-ELE'!E23+'DATA-ELE'!E24+'DATA-ELE'!E27+'DATA-ELE'!E28+'DATA-ELE'!E33+'DATA-ELE'!E91+'DATA-ELE'!E92+'DATA-ELE'!E93+'DATA-ELE'!E94+'DATA-ELE'!E95+'DATA-ELE'!E97</f>
        <v>338800.892</v>
      </c>
      <c r="F31" s="41">
        <f>'DATA-ELE'!F17-('DATA-ELE'!F21+'DATA-ELE'!F22)+'DATA-ELE'!F23+'DATA-ELE'!F24+'DATA-ELE'!F27+'DATA-ELE'!F28+'DATA-ELE'!F33+'DATA-ELE'!F91+'DATA-ELE'!F92+'DATA-ELE'!F93+'DATA-ELE'!F94+'DATA-ELE'!F95+'DATA-ELE'!F97</f>
        <v>350716.06200000003</v>
      </c>
      <c r="G31" s="41">
        <f>'DATA-ELE'!G17-('DATA-ELE'!G21+'DATA-ELE'!G22)+'DATA-ELE'!G23+'DATA-ELE'!G24+'DATA-ELE'!G27+'DATA-ELE'!G28+'DATA-ELE'!G33+'DATA-ELE'!G91+'DATA-ELE'!G92+'DATA-ELE'!G93+'DATA-ELE'!G94+'DATA-ELE'!G95+'DATA-ELE'!G97</f>
        <v>352990.02800000005</v>
      </c>
      <c r="H31" s="41">
        <f>'DATA-ELE'!H17-('DATA-ELE'!H21+'DATA-ELE'!H22)+'DATA-ELE'!H23+'DATA-ELE'!H24+'DATA-ELE'!H27+'DATA-ELE'!H28+'DATA-ELE'!H33+'DATA-ELE'!H91+'DATA-ELE'!H92+'DATA-ELE'!H93+'DATA-ELE'!H94+'DATA-ELE'!H95+'DATA-ELE'!H97</f>
        <v>355490.6580000001</v>
      </c>
      <c r="I31" s="41">
        <f>'DATA-ELE'!I17-('DATA-ELE'!I21+'DATA-ELE'!I22)+'DATA-ELE'!I23+'DATA-ELE'!I24+'DATA-ELE'!I27+'DATA-ELE'!I28+'DATA-ELE'!I33+'DATA-ELE'!I91+'DATA-ELE'!I92+'DATA-ELE'!I93+'DATA-ELE'!I94+'DATA-ELE'!I95+'DATA-ELE'!I97</f>
        <v>366961.564</v>
      </c>
      <c r="J31" s="41">
        <f>'DATA-ELE'!J17-('DATA-ELE'!J21+'DATA-ELE'!J22)+'DATA-ELE'!J23+'DATA-ELE'!J24+'DATA-ELE'!J27+'DATA-ELE'!J28+'DATA-ELE'!J33+'DATA-ELE'!J91+'DATA-ELE'!J92+'DATA-ELE'!J93+'DATA-ELE'!J94+'DATA-ELE'!J95+'DATA-ELE'!J97</f>
        <v>384850.243</v>
      </c>
      <c r="K31" s="41">
        <f>'DATA-ELE'!K17-('DATA-ELE'!K21+'DATA-ELE'!K22)+'DATA-ELE'!K23+'DATA-ELE'!K24+'DATA-ELE'!K27+'DATA-ELE'!K28+'DATA-ELE'!K33+'DATA-ELE'!K91+'DATA-ELE'!K92+'DATA-ELE'!K93+'DATA-ELE'!K94+'DATA-ELE'!K95+'DATA-ELE'!K97</f>
        <v>386591.8730000001</v>
      </c>
      <c r="L31" s="41">
        <f>'DATA-ELE'!L17-('DATA-ELE'!L21+'DATA-ELE'!L22)+'DATA-ELE'!L23+'DATA-ELE'!L24+'DATA-ELE'!L27+'DATA-ELE'!L28+'DATA-ELE'!L33+'DATA-ELE'!L91+'DATA-ELE'!L92+'DATA-ELE'!L93+'DATA-ELE'!L94+'DATA-ELE'!L95+'DATA-ELE'!L97</f>
        <v>407414.80799999996</v>
      </c>
      <c r="M31" s="41">
        <f>'DATA-ELE'!M17-('DATA-ELE'!M21+'DATA-ELE'!M22)+'DATA-ELE'!M23+'DATA-ELE'!M24+'DATA-ELE'!M27+'DATA-ELE'!M28+'DATA-ELE'!M33+'DATA-ELE'!M91+'DATA-ELE'!M92+'DATA-ELE'!M93+'DATA-ELE'!M94+'DATA-ELE'!M95+'DATA-ELE'!M97</f>
        <v>436955.25299999997</v>
      </c>
      <c r="N31" s="41">
        <f>'DATA-ELE'!N17-('DATA-ELE'!N21+'DATA-ELE'!N22)+'DATA-ELE'!N23+'DATA-ELE'!N24+'DATA-ELE'!N27+'DATA-ELE'!N28+'DATA-ELE'!N33+'DATA-ELE'!N91+'DATA-ELE'!N92+'DATA-ELE'!N93+'DATA-ELE'!N94+'DATA-ELE'!N95+'DATA-ELE'!N97</f>
        <v>390656.08900000004</v>
      </c>
      <c r="O31" s="41">
        <f>'DATA-ELE'!O17-('DATA-ELE'!O21+'DATA-ELE'!O22)+'DATA-ELE'!O23+'DATA-ELE'!O24+'DATA-ELE'!O27+'DATA-ELE'!O28+'DATA-ELE'!O33+'DATA-ELE'!O91+'DATA-ELE'!O92+'DATA-ELE'!O93+'DATA-ELE'!O94+'DATA-ELE'!O95+'DATA-ELE'!O97</f>
        <v>398103.4470000001</v>
      </c>
      <c r="P31" s="41">
        <f>'DATA-ELE'!P17-('DATA-ELE'!P21+'DATA-ELE'!P22)+'DATA-ELE'!P23+'DATA-ELE'!P24+'DATA-ELE'!P27+'DATA-ELE'!P28+'DATA-ELE'!P33+'DATA-ELE'!P91+'DATA-ELE'!P92+'DATA-ELE'!P93+'DATA-ELE'!P94+'DATA-ELE'!P95+'DATA-ELE'!P97</f>
        <v>440857.752</v>
      </c>
      <c r="Q31" s="41">
        <f>'DATA-ELE'!Q17-('DATA-ELE'!Q21+'DATA-ELE'!Q22)+'DATA-ELE'!Q23+'DATA-ELE'!Q24+'DATA-ELE'!Q27+'DATA-ELE'!Q28+'DATA-ELE'!Q33+'DATA-ELE'!Q91+'DATA-ELE'!Q92+'DATA-ELE'!Q93+'DATA-ELE'!Q94+'DATA-ELE'!Q95+'DATA-ELE'!Q97</f>
        <v>444047.56600000005</v>
      </c>
      <c r="R31" s="41">
        <f>'DATA-ELE'!R17-('DATA-ELE'!R21+'DATA-ELE'!R22)+'DATA-ELE'!R23+'DATA-ELE'!R24+'DATA-ELE'!R27+'DATA-ELE'!R28+'DATA-ELE'!R33+'DATA-ELE'!R91+'DATA-ELE'!R92+'DATA-ELE'!R93+'DATA-ELE'!R94+'DATA-ELE'!R95+'DATA-ELE'!R97</f>
        <v>467757.3890000001</v>
      </c>
      <c r="S31" s="41">
        <f>'DATA-ELE'!S17-('DATA-ELE'!S21+'DATA-ELE'!S22)+'DATA-ELE'!S23+'DATA-ELE'!S24+'DATA-ELE'!S27+'DATA-ELE'!S28+'DATA-ELE'!S33+'DATA-ELE'!S91+'DATA-ELE'!S92+'DATA-ELE'!S93+'DATA-ELE'!S94+'DATA-ELE'!S95+'DATA-ELE'!S97</f>
        <v>496849.6969999999</v>
      </c>
      <c r="T31" s="41">
        <f>'DATA-ELE'!T17-('DATA-ELE'!T21+'DATA-ELE'!T22)+'DATA-ELE'!T23+'DATA-ELE'!T24+'DATA-ELE'!T27+'DATA-ELE'!T28+'DATA-ELE'!T33+'DATA-ELE'!T91+'DATA-ELE'!T92+'DATA-ELE'!T93+'DATA-ELE'!T94+'DATA-ELE'!T95+'DATA-ELE'!T97</f>
        <v>540542.2669999999</v>
      </c>
      <c r="U31" s="41">
        <f>'DATA-ELE'!U17-('DATA-ELE'!U21+'DATA-ELE'!U22)+'DATA-ELE'!U23+'DATA-ELE'!U24+'DATA-ELE'!U27+'DATA-ELE'!U28+'DATA-ELE'!U33+'DATA-ELE'!U91+'DATA-ELE'!U92+'DATA-ELE'!U93+'DATA-ELE'!U94+'DATA-ELE'!U95+'DATA-ELE'!U97</f>
        <v>570869.12</v>
      </c>
      <c r="V31" s="41">
        <f>'DATA-ELE'!V17-('DATA-ELE'!V21+'DATA-ELE'!V22)+'DATA-ELE'!V23+'DATA-ELE'!V24+'DATA-ELE'!V27+'DATA-ELE'!V28+'DATA-ELE'!V33+'DATA-ELE'!V91+'DATA-ELE'!V92+'DATA-ELE'!V93+'DATA-ELE'!V94+'DATA-ELE'!V95+'DATA-ELE'!V97</f>
        <v>652553.5539999999</v>
      </c>
      <c r="W31" s="41">
        <f>'DATA-ELE'!W17-('DATA-ELE'!W21+'DATA-ELE'!W22)+'DATA-ELE'!W23+'DATA-ELE'!W24+'DATA-ELE'!W27+'DATA-ELE'!W28+'DATA-ELE'!W33+'DATA-ELE'!W91+'DATA-ELE'!W92+'DATA-ELE'!W93+'DATA-ELE'!W94+'DATA-ELE'!W95+'DATA-ELE'!W97</f>
        <v>645510.5830000002</v>
      </c>
      <c r="X31" s="41">
        <f>'DATA-ELE'!X17-('DATA-ELE'!X21+'DATA-ELE'!X22)+'DATA-ELE'!X23+'DATA-ELE'!X24+'DATA-ELE'!X27+'DATA-ELE'!X28+'DATA-ELE'!X33+'DATA-ELE'!X91+'DATA-ELE'!X92+'DATA-ELE'!X93+'DATA-ELE'!X94+'DATA-ELE'!X95+'DATA-ELE'!X97</f>
        <v>728465.9589999999</v>
      </c>
      <c r="Y31" s="41">
        <f>'DATA-ELE'!Y17-('DATA-ELE'!Y21+'DATA-ELE'!Y22)+'DATA-ELE'!Y23+'DATA-ELE'!Y24+'DATA-ELE'!Y27+'DATA-ELE'!Y28+'DATA-ELE'!Y33+'DATA-ELE'!Y91+'DATA-ELE'!Y92+'DATA-ELE'!Y93+'DATA-ELE'!Y94+'DATA-ELE'!Y95+'DATA-ELE'!Y97</f>
        <v>807222.8520000002</v>
      </c>
      <c r="Z31" s="41">
        <f>'DATA-ELE'!Z17-('DATA-ELE'!Z21+'DATA-ELE'!Z22)+'DATA-ELE'!Z23+'DATA-ELE'!Z24+'DATA-ELE'!Z27+'DATA-ELE'!Z28+'DATA-ELE'!Z33+'DATA-ELE'!Z91+'DATA-ELE'!Z92+'DATA-ELE'!Z93+'DATA-ELE'!Z94+'DATA-ELE'!Z95+'DATA-ELE'!Z97</f>
        <v>837641.1430000002</v>
      </c>
      <c r="AA31" s="41">
        <f>'DATA-ELE'!AA17-('DATA-ELE'!AA21+'DATA-ELE'!AA22)+'DATA-ELE'!AA23+'DATA-ELE'!AA24+'DATA-ELE'!AA27+'DATA-ELE'!AA28+'DATA-ELE'!AA33+'DATA-ELE'!AA91+'DATA-ELE'!AA92+'DATA-ELE'!AA93+'DATA-ELE'!AA94+'DATA-ELE'!AA95+'DATA-ELE'!AA97</f>
        <v>856537.1630000001</v>
      </c>
      <c r="AB31" s="41">
        <f>'DATA-ELE'!AB17-('DATA-ELE'!AB21+'DATA-ELE'!AB22)+'DATA-ELE'!AB23+'DATA-ELE'!AB24+'DATA-ELE'!AB27+'DATA-ELE'!AB28+'DATA-ELE'!AB33+'DATA-ELE'!AB91+'DATA-ELE'!AB92+'DATA-ELE'!AB93+'DATA-ELE'!AB94+'DATA-ELE'!AB95+'DATA-ELE'!AB97</f>
        <v>871788.614</v>
      </c>
      <c r="AC31" s="41">
        <f>'DATA-ELE'!AC17-('DATA-ELE'!AC21+'DATA-ELE'!AC22)+'DATA-ELE'!AC23+'DATA-ELE'!AC24+'DATA-ELE'!AC27+'DATA-ELE'!AC28+'DATA-ELE'!AC33+'DATA-ELE'!AC91+'DATA-ELE'!AC92+'DATA-ELE'!AC93+'DATA-ELE'!AC94+'DATA-ELE'!AC95+'DATA-ELE'!AC97</f>
        <v>875469.702</v>
      </c>
      <c r="AD31" s="41">
        <f>'DATA-ELE'!AD17-('DATA-ELE'!AD21+'DATA-ELE'!AD22)+'DATA-ELE'!AD23+'DATA-ELE'!AD24+'DATA-ELE'!AD27+'DATA-ELE'!AD28+'DATA-ELE'!AD33+'DATA-ELE'!AD91+'DATA-ELE'!AD92+'DATA-ELE'!AD93+'DATA-ELE'!AD94+'DATA-ELE'!AD95+'DATA-ELE'!AD97</f>
        <v>940208.8509999998</v>
      </c>
      <c r="AE31" s="41">
        <f>'DATA-ELE'!AE17-('DATA-ELE'!AE21+'DATA-ELE'!AE22)+'DATA-ELE'!AE23+'DATA-ELE'!AE24+'DATA-ELE'!AE27+'DATA-ELE'!AE28+'DATA-ELE'!AE33+'DATA-ELE'!AE91+'DATA-ELE'!AE92+'DATA-ELE'!AE93+'DATA-ELE'!AE94+'DATA-ELE'!AE95+'DATA-ELE'!AE97</f>
        <v>978180.999</v>
      </c>
      <c r="AF31" s="41">
        <f>'DATA-ELE'!AF17-('DATA-ELE'!AF21+'DATA-ELE'!AF22)+'DATA-ELE'!AF23+'DATA-ELE'!AF24+'DATA-ELE'!AF27+'DATA-ELE'!AF28+'DATA-ELE'!AF33+'DATA-ELE'!AF91+'DATA-ELE'!AF92+'DATA-ELE'!AF93+'DATA-ELE'!AF94+'DATA-ELE'!AF95+'DATA-ELE'!AF97</f>
        <v>1059964.87</v>
      </c>
      <c r="AG31" s="41">
        <f>'DATA-ELE'!AG17-('DATA-ELE'!AG21+'DATA-ELE'!AG22)+'DATA-ELE'!AG23+'DATA-ELE'!AG24+'DATA-ELE'!AG27+'DATA-ELE'!AG28+'DATA-ELE'!AG33+'DATA-ELE'!AG91+'DATA-ELE'!AG92+'DATA-ELE'!AG93+'DATA-ELE'!AG94+'DATA-ELE'!AG95+'DATA-ELE'!AG97</f>
        <v>1075357.564</v>
      </c>
      <c r="AH31" s="41">
        <f>'DATA-ELE'!AH17-('DATA-ELE'!AH21+'DATA-ELE'!AH22)+'DATA-ELE'!AH23+'DATA-ELE'!AH24+'DATA-ELE'!AH27+'DATA-ELE'!AH28+'DATA-ELE'!AH33+'DATA-ELE'!AH91+'DATA-ELE'!AH92+'DATA-ELE'!AH93+'DATA-ELE'!AH94+'DATA-ELE'!AH95+'DATA-ELE'!AH97</f>
        <v>1076854.812</v>
      </c>
    </row>
    <row r="32" spans="1:34" ht="15">
      <c r="A32" s="43" t="s">
        <v>228</v>
      </c>
      <c r="B32" s="41">
        <f>SUM('DATA-ELE'!B61:B90,'DATA-ELE'!B96,'DATA-ELE'!B98)</f>
        <v>1226155.593</v>
      </c>
      <c r="C32" s="41">
        <f>SUM('DATA-ELE'!C61:C90,'DATA-ELE'!C96,'DATA-ELE'!C98)</f>
        <v>1232602.75</v>
      </c>
      <c r="D32" s="41">
        <f>SUM('DATA-ELE'!D61:D90,'DATA-ELE'!D96,'DATA-ELE'!D98)</f>
        <v>1202058.219</v>
      </c>
      <c r="E32" s="41">
        <f>SUM('DATA-ELE'!E61:E90,'DATA-ELE'!E96,'DATA-ELE'!E98)</f>
        <v>1171806.128</v>
      </c>
      <c r="F32" s="41">
        <f>SUM('DATA-ELE'!F61:F90,'DATA-ELE'!F96,'DATA-ELE'!F98)</f>
        <v>1200454.872</v>
      </c>
      <c r="G32" s="41">
        <f>SUM('DATA-ELE'!G61:G90,'DATA-ELE'!G96,'DATA-ELE'!G98)</f>
        <v>1242643.632</v>
      </c>
      <c r="H32" s="41">
        <f>SUM('DATA-ELE'!H61:H90,'DATA-ELE'!H96,'DATA-ELE'!H98)</f>
        <v>1284140.498</v>
      </c>
      <c r="I32" s="41">
        <f>SUM('DATA-ELE'!I61:I90,'DATA-ELE'!I96,'DATA-ELE'!I98)</f>
        <v>1276927.352</v>
      </c>
      <c r="J32" s="41">
        <f>SUM('DATA-ELE'!J61:J90,'DATA-ELE'!J96,'DATA-ELE'!J98)</f>
        <v>1315939.841</v>
      </c>
      <c r="K32" s="41">
        <f>SUM('DATA-ELE'!K61:K90,'DATA-ELE'!K96,'DATA-ELE'!K98)</f>
        <v>1324359.052</v>
      </c>
      <c r="L32" s="41">
        <f>SUM('DATA-ELE'!L61:L90,'DATA-ELE'!L96,'DATA-ELE'!L98)</f>
        <v>1361084.543</v>
      </c>
      <c r="M32" s="41">
        <f>SUM('DATA-ELE'!M61:M90,'DATA-ELE'!M96,'DATA-ELE'!M98)</f>
        <v>1378870.587</v>
      </c>
      <c r="N32" s="41">
        <f>SUM('DATA-ELE'!N61:N90,'DATA-ELE'!N96,'DATA-ELE'!N98)</f>
        <v>1429866.907</v>
      </c>
      <c r="O32" s="41">
        <f>SUM('DATA-ELE'!O61:O90,'DATA-ELE'!O96,'DATA-ELE'!O98)</f>
        <v>1497625.5110000002</v>
      </c>
      <c r="P32" s="41">
        <f>SUM('DATA-ELE'!P61:P90,'DATA-ELE'!P96,'DATA-ELE'!P98)</f>
        <v>1500386.953</v>
      </c>
      <c r="Q32" s="41">
        <f>SUM('DATA-ELE'!Q61:Q90,'DATA-ELE'!Q96,'DATA-ELE'!Q98)</f>
        <v>1523238.8140000002</v>
      </c>
      <c r="R32" s="41">
        <f>SUM('DATA-ELE'!R61:R90,'DATA-ELE'!R96,'DATA-ELE'!R98)</f>
        <v>1553341.5610000002</v>
      </c>
      <c r="S32" s="41">
        <f>SUM('DATA-ELE'!S61:S90,'DATA-ELE'!S96,'DATA-ELE'!S98)</f>
        <v>1583278.6719999998</v>
      </c>
      <c r="T32" s="41">
        <f>SUM('DATA-ELE'!T61:T90,'DATA-ELE'!T96,'DATA-ELE'!T98)</f>
        <v>1539522.8289999997</v>
      </c>
      <c r="U32" s="41">
        <f>SUM('DATA-ELE'!U61:U90,'DATA-ELE'!U96,'DATA-ELE'!U98)</f>
        <v>1418036.2609999997</v>
      </c>
      <c r="V32" s="41">
        <f>SUM('DATA-ELE'!V61:V90,'DATA-ELE'!V96,'DATA-ELE'!V98)</f>
        <v>1443189.4020000002</v>
      </c>
      <c r="W32" s="41">
        <f>SUM('DATA-ELE'!W61:W90,'DATA-ELE'!W96,'DATA-ELE'!W98)</f>
        <v>1428369.0899999994</v>
      </c>
      <c r="X32" s="41">
        <f>SUM('DATA-ELE'!X61:X90,'DATA-ELE'!X96,'DATA-ELE'!X98)</f>
        <v>1366033.2510000002</v>
      </c>
      <c r="Y32" s="41">
        <f>SUM('DATA-ELE'!Y61:Y90,'DATA-ELE'!Y96,'DATA-ELE'!Y98)</f>
        <v>1274316.1210000005</v>
      </c>
      <c r="Z32" s="41">
        <f>SUM('DATA-ELE'!Z61:Z90,'DATA-ELE'!Z96,'DATA-ELE'!Z98)</f>
        <v>1177758.5020000006</v>
      </c>
      <c r="AA32" s="41">
        <f>SUM('DATA-ELE'!AA61:AA90,'DATA-ELE'!AA96,'DATA-ELE'!AA98)</f>
        <v>1230095.8209999998</v>
      </c>
      <c r="AB32" s="41">
        <f>SUM('DATA-ELE'!AB61:AB90,'DATA-ELE'!AB96,'DATA-ELE'!AB98)</f>
        <v>1255144.668</v>
      </c>
      <c r="AC32" s="41">
        <f>SUM('DATA-ELE'!AC61:AC90,'DATA-ELE'!AC96,'DATA-ELE'!AC98)</f>
        <v>1291552.3069999998</v>
      </c>
      <c r="AD32" s="41">
        <f>SUM('DATA-ELE'!AD61:AD90,'DATA-ELE'!AD96,'DATA-ELE'!AD98)</f>
        <v>1209524.6739999999</v>
      </c>
      <c r="AE32" s="41">
        <f>SUM('DATA-ELE'!AE61:AE90,'DATA-ELE'!AE96,'DATA-ELE'!AE98)</f>
        <v>1133467.277</v>
      </c>
      <c r="AF32" s="41">
        <f>SUM('DATA-ELE'!AF61:AF90,'DATA-ELE'!AF96,'DATA-ELE'!AF98)</f>
        <v>1013088.438</v>
      </c>
      <c r="AG32" s="41">
        <f>SUM('DATA-ELE'!AG61:AG90,'DATA-ELE'!AG96,'DATA-ELE'!AG98)</f>
        <v>1072923.47</v>
      </c>
      <c r="AH32" s="41">
        <f>SUM('DATA-ELE'!AH61:AH90,'DATA-ELE'!AH96,'DATA-ELE'!AH98)</f>
        <v>1108288.9970000002</v>
      </c>
    </row>
    <row r="33" spans="1:7" ht="18.6" customHeight="1">
      <c r="A33" s="35" t="s">
        <v>286</v>
      </c>
      <c r="B33" s="41"/>
      <c r="G33" s="64" t="s">
        <v>233</v>
      </c>
    </row>
    <row r="34" ht="15">
      <c r="B34" s="41"/>
    </row>
    <row r="38" spans="2:34" ht="15">
      <c r="B38" s="40" t="s">
        <v>14</v>
      </c>
      <c r="C38" s="40" t="s">
        <v>15</v>
      </c>
      <c r="D38" s="40" t="s">
        <v>16</v>
      </c>
      <c r="E38" s="40" t="s">
        <v>17</v>
      </c>
      <c r="F38" s="40" t="s">
        <v>18</v>
      </c>
      <c r="G38" s="40" t="s">
        <v>19</v>
      </c>
      <c r="H38" s="40" t="s">
        <v>20</v>
      </c>
      <c r="I38" s="40" t="s">
        <v>21</v>
      </c>
      <c r="J38" s="40" t="s">
        <v>22</v>
      </c>
      <c r="K38" s="40" t="s">
        <v>23</v>
      </c>
      <c r="L38" s="40" t="s">
        <v>24</v>
      </c>
      <c r="M38" s="40" t="s">
        <v>25</v>
      </c>
      <c r="N38" s="40" t="s">
        <v>26</v>
      </c>
      <c r="O38" s="40" t="s">
        <v>27</v>
      </c>
      <c r="P38" s="40" t="s">
        <v>28</v>
      </c>
      <c r="Q38" s="40" t="s">
        <v>29</v>
      </c>
      <c r="R38" s="40" t="s">
        <v>30</v>
      </c>
      <c r="S38" s="40" t="s">
        <v>31</v>
      </c>
      <c r="T38" s="40" t="s">
        <v>32</v>
      </c>
      <c r="U38" s="40" t="s">
        <v>33</v>
      </c>
      <c r="V38" s="40" t="s">
        <v>34</v>
      </c>
      <c r="W38" s="40" t="s">
        <v>35</v>
      </c>
      <c r="X38" s="40" t="s">
        <v>36</v>
      </c>
      <c r="Y38" s="40" t="s">
        <v>37</v>
      </c>
      <c r="Z38" s="40" t="s">
        <v>38</v>
      </c>
      <c r="AA38" s="40" t="s">
        <v>39</v>
      </c>
      <c r="AB38" s="40" t="s">
        <v>40</v>
      </c>
      <c r="AC38" s="40" t="s">
        <v>41</v>
      </c>
      <c r="AD38" s="40" t="s">
        <v>42</v>
      </c>
      <c r="AE38" s="40" t="s">
        <v>43</v>
      </c>
      <c r="AF38" s="40" t="s">
        <v>44</v>
      </c>
      <c r="AG38" s="40" t="s">
        <v>45</v>
      </c>
      <c r="AH38" s="40" t="s">
        <v>46</v>
      </c>
    </row>
    <row r="39" spans="1:34" ht="15">
      <c r="A39" s="43" t="s">
        <v>231</v>
      </c>
      <c r="B39" s="52">
        <f>'DATA-COAL'!C22</f>
        <v>277420.505</v>
      </c>
      <c r="C39" s="52">
        <f>'DATA-COAL'!D22</f>
        <v>261036.997</v>
      </c>
      <c r="D39" s="52">
        <f>'DATA-COAL'!E22</f>
        <v>251049.274</v>
      </c>
      <c r="E39" s="52">
        <f>'DATA-COAL'!F22</f>
        <v>236744.6</v>
      </c>
      <c r="F39" s="52">
        <f>'DATA-COAL'!G22</f>
        <v>231356.205</v>
      </c>
      <c r="G39" s="52">
        <f>'DATA-COAL'!H22</f>
        <v>233296.2</v>
      </c>
      <c r="H39" s="52">
        <f>'DATA-COAL'!I22</f>
        <v>227824.4</v>
      </c>
      <c r="I39" s="52">
        <f>'DATA-COAL'!J22</f>
        <v>224534.5</v>
      </c>
      <c r="J39" s="52">
        <f>'DATA-COAL'!K22</f>
        <v>194246.8</v>
      </c>
      <c r="K39" s="52">
        <f>'DATA-COAL'!L22</f>
        <v>184048.3</v>
      </c>
      <c r="L39" s="52">
        <f>'DATA-COAL'!M22</f>
        <v>169332</v>
      </c>
      <c r="M39" s="52">
        <f>'DATA-COAL'!N22</f>
        <v>161885</v>
      </c>
      <c r="N39" s="52">
        <f>'DATA-COAL'!O22</f>
        <v>157904</v>
      </c>
      <c r="O39" s="52">
        <f>'DATA-COAL'!P22</f>
        <v>155503</v>
      </c>
      <c r="P39" s="52">
        <f>'DATA-COAL'!Q22</f>
        <v>152173</v>
      </c>
      <c r="Q39" s="52">
        <f>'DATA-COAL'!R22</f>
        <v>147034</v>
      </c>
      <c r="R39" s="52">
        <f>'DATA-COAL'!S22</f>
        <v>139955</v>
      </c>
      <c r="S39" s="52">
        <f>'DATA-COAL'!T22</f>
        <v>132551</v>
      </c>
      <c r="T39" s="52">
        <f>'DATA-COAL'!U22</f>
        <v>122939</v>
      </c>
      <c r="U39" s="52">
        <f>'DATA-COAL'!V22</f>
        <v>110512</v>
      </c>
      <c r="V39" s="52">
        <f>'DATA-COAL'!W22</f>
        <v>107816</v>
      </c>
      <c r="W39" s="52">
        <f>'DATA-COAL'!X22</f>
        <v>104259</v>
      </c>
      <c r="X39" s="52">
        <f>'DATA-COAL'!Y22</f>
        <v>106230</v>
      </c>
      <c r="Y39" s="52">
        <f>'DATA-COAL'!Z22</f>
        <v>95941</v>
      </c>
      <c r="Z39" s="52">
        <f>'DATA-COAL'!AA22</f>
        <v>92315</v>
      </c>
      <c r="AA39" s="52">
        <f>'DATA-COAL'!AB22</f>
        <v>88889</v>
      </c>
      <c r="AB39" s="52">
        <f>'DATA-COAL'!AC22</f>
        <v>82318</v>
      </c>
      <c r="AC39" s="52">
        <f>'DATA-COAL'!AD22</f>
        <v>75892.292</v>
      </c>
      <c r="AD39" s="52">
        <f>'DATA-COAL'!AE22</f>
        <v>71297.093</v>
      </c>
      <c r="AE39" s="52">
        <f>'DATA-COAL'!AF22</f>
        <v>65055.503</v>
      </c>
      <c r="AF39" s="52">
        <f>'DATA-COAL'!AG22</f>
        <v>56531.347</v>
      </c>
      <c r="AG39" s="52">
        <f>'DATA-COAL'!AH22</f>
        <v>57185.259</v>
      </c>
      <c r="AH39" s="52">
        <f>'DATA-COAL'!AI22</f>
        <v>54512.515</v>
      </c>
    </row>
    <row r="40" spans="1:34" ht="15">
      <c r="A40" s="43" t="s">
        <v>232</v>
      </c>
      <c r="B40" s="52">
        <f>'DATA-COAL'!C50</f>
        <v>676316.247</v>
      </c>
      <c r="C40" s="52">
        <f>'DATA-COAL'!D50</f>
        <v>586481.8</v>
      </c>
      <c r="D40" s="52">
        <f>'DATA-COAL'!E50</f>
        <v>543955</v>
      </c>
      <c r="E40" s="52">
        <f>'DATA-COAL'!F50</f>
        <v>524051.5</v>
      </c>
      <c r="F40" s="52">
        <f>'DATA-COAL'!G50</f>
        <v>499214</v>
      </c>
      <c r="G40" s="52">
        <f>'DATA-COAL'!H50</f>
        <v>483626</v>
      </c>
      <c r="H40" s="52">
        <f>'DATA-COAL'!I50</f>
        <v>482844.9</v>
      </c>
      <c r="I40" s="52">
        <f>'DATA-COAL'!J50</f>
        <v>459262</v>
      </c>
      <c r="J40" s="52">
        <f>'DATA-COAL'!K50</f>
        <v>436445</v>
      </c>
      <c r="K40" s="52">
        <f>'DATA-COAL'!L50</f>
        <v>414100</v>
      </c>
      <c r="L40" s="52">
        <f>'DATA-COAL'!M50</f>
        <v>432561</v>
      </c>
      <c r="M40" s="52">
        <f>'DATA-COAL'!N50</f>
        <v>447120</v>
      </c>
      <c r="N40" s="52">
        <f>'DATA-COAL'!O50</f>
        <v>450629</v>
      </c>
      <c r="O40" s="52">
        <f>'DATA-COAL'!P50</f>
        <v>452411</v>
      </c>
      <c r="P40" s="52">
        <f>'DATA-COAL'!Q50</f>
        <v>450720</v>
      </c>
      <c r="Q40" s="52">
        <f>'DATA-COAL'!R50</f>
        <v>441059</v>
      </c>
      <c r="R40" s="52">
        <f>'DATA-COAL'!S50</f>
        <v>438813</v>
      </c>
      <c r="S40" s="52">
        <f>'DATA-COAL'!T50</f>
        <v>443958</v>
      </c>
      <c r="T40" s="52">
        <f>'DATA-COAL'!U50</f>
        <v>432067</v>
      </c>
      <c r="U40" s="52">
        <f>'DATA-COAL'!V50</f>
        <v>416864</v>
      </c>
      <c r="V40" s="52">
        <f>'DATA-COAL'!W50</f>
        <v>405078</v>
      </c>
      <c r="W40" s="52">
        <f>'DATA-COAL'!X50</f>
        <v>436061</v>
      </c>
      <c r="X40" s="52">
        <f>'DATA-COAL'!Y50</f>
        <v>441689</v>
      </c>
      <c r="Y40" s="52">
        <f>'DATA-COAL'!Z50</f>
        <v>413803</v>
      </c>
      <c r="Z40" s="52">
        <f>'DATA-COAL'!AA50</f>
        <v>401987</v>
      </c>
      <c r="AA40" s="52">
        <f>'DATA-COAL'!AB50</f>
        <v>402581</v>
      </c>
      <c r="AB40" s="52">
        <f>'DATA-COAL'!AC50</f>
        <v>372312</v>
      </c>
      <c r="AC40" s="52">
        <f>'DATA-COAL'!AD50</f>
        <v>384491.293</v>
      </c>
      <c r="AD40" s="52">
        <f>'DATA-COAL'!AE50</f>
        <v>368665.165</v>
      </c>
      <c r="AE40" s="52">
        <f>'DATA-COAL'!AF50</f>
        <v>307597.027</v>
      </c>
      <c r="AF40" s="52">
        <f>'DATA-COAL'!AG50</f>
        <v>244456.879</v>
      </c>
      <c r="AG40" s="52">
        <f>'DATA-COAL'!AH50</f>
        <v>274986.129</v>
      </c>
      <c r="AH40" s="52">
        <f>'DATA-COAL'!AI50</f>
        <v>294345.665</v>
      </c>
    </row>
    <row r="41" spans="1:34" ht="15">
      <c r="A41" s="43" t="s">
        <v>281</v>
      </c>
      <c r="B41" s="52">
        <f>'DATA-COAL'!C17-'DATA-COAL'!C18</f>
        <v>112073.049</v>
      </c>
      <c r="C41" s="52">
        <f>'DATA-COAL'!D17-'DATA-COAL'!D18</f>
        <v>121967.394</v>
      </c>
      <c r="D41" s="52">
        <f>'DATA-COAL'!E17-'DATA-COAL'!E18</f>
        <v>120109.81899999999</v>
      </c>
      <c r="E41" s="52">
        <f>'DATA-COAL'!F17-'DATA-COAL'!F18</f>
        <v>98775.49900000001</v>
      </c>
      <c r="F41" s="52">
        <f>'DATA-COAL'!G17-'DATA-COAL'!G18</f>
        <v>99121.883</v>
      </c>
      <c r="G41" s="52">
        <f>'DATA-COAL'!H17-'DATA-COAL'!H18</f>
        <v>104537.272</v>
      </c>
      <c r="H41" s="52">
        <f>'DATA-COAL'!I17-'DATA-COAL'!I18</f>
        <v>110943.965</v>
      </c>
      <c r="I41" s="52">
        <f>'DATA-COAL'!J17-'DATA-COAL'!J18</f>
        <v>111785.36499999999</v>
      </c>
      <c r="J41" s="52">
        <f>'DATA-COAL'!K17-'DATA-COAL'!K18</f>
        <v>115346.674</v>
      </c>
      <c r="K41" s="52">
        <f>'DATA-COAL'!L17-'DATA-COAL'!L18</f>
        <v>114828.288</v>
      </c>
      <c r="L41" s="52">
        <f>'DATA-COAL'!M17-'DATA-COAL'!M18</f>
        <v>131209.317</v>
      </c>
      <c r="M41" s="52">
        <f>'DATA-COAL'!N17-'DATA-COAL'!N18</f>
        <v>137032.753</v>
      </c>
      <c r="N41" s="52">
        <f>'DATA-COAL'!O17-'DATA-COAL'!O18</f>
        <v>139978.256</v>
      </c>
      <c r="O41" s="52">
        <f>'DATA-COAL'!P17-'DATA-COAL'!P18</f>
        <v>150052.117</v>
      </c>
      <c r="P41" s="52">
        <f>'DATA-COAL'!Q17-'DATA-COAL'!Q18</f>
        <v>161482.936</v>
      </c>
      <c r="Q41" s="52">
        <f>'DATA-COAL'!R17-'DATA-COAL'!R18</f>
        <v>153114.461</v>
      </c>
      <c r="R41" s="52">
        <f>'DATA-COAL'!S17-'DATA-COAL'!S18</f>
        <v>165747.637</v>
      </c>
      <c r="S41" s="52">
        <f>'DATA-COAL'!T17-'DATA-COAL'!T18</f>
        <v>173231.108</v>
      </c>
      <c r="T41" s="52">
        <f>'DATA-COAL'!U17-'DATA-COAL'!U18</f>
        <v>174096.524</v>
      </c>
      <c r="U41" s="52">
        <f>'DATA-COAL'!V17-'DATA-COAL'!V18</f>
        <v>137305.91700000002</v>
      </c>
      <c r="V41" s="52">
        <f>'DATA-COAL'!W17-'DATA-COAL'!W18</f>
        <v>148593.06699999998</v>
      </c>
      <c r="W41" s="52">
        <f>'DATA-COAL'!X17-'DATA-COAL'!X18</f>
        <v>162088.43899999998</v>
      </c>
      <c r="X41" s="52">
        <f>'DATA-COAL'!Y17-'DATA-COAL'!Y18</f>
        <v>159814.72499999998</v>
      </c>
      <c r="Y41" s="52">
        <f>'DATA-COAL'!Z17-'DATA-COAL'!Z18</f>
        <v>152137.953</v>
      </c>
      <c r="Z41" s="52">
        <f>'DATA-COAL'!AA17-'DATA-COAL'!AA18</f>
        <v>153993.015</v>
      </c>
      <c r="AA41" s="52">
        <f>'DATA-COAL'!AB17-'DATA-COAL'!AB18</f>
        <v>152511.611</v>
      </c>
      <c r="AB41" s="52">
        <f>'DATA-COAL'!AC17-'DATA-COAL'!AC18</f>
        <v>145804.797</v>
      </c>
      <c r="AC41" s="52">
        <f>'DATA-COAL'!AD17-'DATA-COAL'!AD18</f>
        <v>152507.315</v>
      </c>
      <c r="AD41" s="52">
        <f>'DATA-COAL'!AE17-'DATA-COAL'!AE18</f>
        <v>146368.242</v>
      </c>
      <c r="AE41" s="52">
        <f>'DATA-COAL'!AF17-'DATA-COAL'!AF18</f>
        <v>117555.736</v>
      </c>
      <c r="AF41" s="52">
        <f>'DATA-COAL'!AG17-'DATA-COAL'!AG18</f>
        <v>77588.514</v>
      </c>
      <c r="AG41" s="52">
        <f>'DATA-COAL'!AH17-'DATA-COAL'!AH18</f>
        <v>93649.438</v>
      </c>
      <c r="AH41" s="52">
        <f>'DATA-COAL'!AI17-'DATA-COAL'!AI18</f>
        <v>116778.566</v>
      </c>
    </row>
    <row r="42" spans="1:36" ht="18.6" customHeight="1">
      <c r="A42" s="35" t="s">
        <v>285</v>
      </c>
      <c r="B42" s="52"/>
      <c r="C42" s="42"/>
      <c r="D42" s="42"/>
      <c r="E42" s="42"/>
      <c r="F42" s="42"/>
      <c r="G42" s="65" t="s">
        <v>92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J42" s="63">
        <f>AH41/SUM(AH39:AH41)</f>
        <v>0.2507932782435517</v>
      </c>
    </row>
    <row r="43" spans="2:33" ht="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2:33" ht="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29"/>
  <sheetViews>
    <sheetView workbookViewId="0" topLeftCell="A1"/>
  </sheetViews>
  <sheetFormatPr defaultColWidth="9.140625" defaultRowHeight="15"/>
  <cols>
    <col min="1" max="1" width="9.140625" style="1" customWidth="1"/>
    <col min="2" max="2" width="30.140625" style="1" customWidth="1"/>
    <col min="3" max="3" width="11.00390625" style="1" bestFit="1" customWidth="1"/>
    <col min="4" max="16384" width="9.140625" style="1" customWidth="1"/>
  </cols>
  <sheetData>
    <row r="1" ht="15">
      <c r="A1" s="2" t="s">
        <v>0</v>
      </c>
    </row>
    <row r="2" ht="15">
      <c r="A2" s="1" t="s">
        <v>1</v>
      </c>
    </row>
    <row r="5" ht="15">
      <c r="A5" s="3" t="s">
        <v>2</v>
      </c>
    </row>
    <row r="6" spans="1:2" ht="15">
      <c r="A6" s="3" t="s">
        <v>3</v>
      </c>
      <c r="B6" s="4" t="s">
        <v>4</v>
      </c>
    </row>
    <row r="7" spans="1:3" ht="15">
      <c r="A7" s="3" t="s">
        <v>5</v>
      </c>
      <c r="B7" s="3" t="s">
        <v>6</v>
      </c>
      <c r="C7" s="53"/>
    </row>
    <row r="8" ht="15"/>
    <row r="9" spans="1:3" ht="15">
      <c r="A9" s="4" t="s">
        <v>7</v>
      </c>
      <c r="C9" s="3" t="s">
        <v>8</v>
      </c>
    </row>
    <row r="10" spans="1:3" ht="15">
      <c r="A10" s="4" t="s">
        <v>9</v>
      </c>
      <c r="C10" s="3" t="s">
        <v>10</v>
      </c>
    </row>
    <row r="11" spans="1:3" ht="15">
      <c r="A11" s="4" t="s">
        <v>11</v>
      </c>
      <c r="C11" s="3" t="s">
        <v>12</v>
      </c>
    </row>
    <row r="12" ht="15"/>
    <row r="13" spans="1:35" ht="15">
      <c r="A13" s="70" t="s">
        <v>13</v>
      </c>
      <c r="B13" s="70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  <c r="M13" s="5" t="s">
        <v>24</v>
      </c>
      <c r="N13" s="5" t="s">
        <v>25</v>
      </c>
      <c r="O13" s="5" t="s">
        <v>26</v>
      </c>
      <c r="P13" s="5" t="s">
        <v>27</v>
      </c>
      <c r="Q13" s="5" t="s">
        <v>28</v>
      </c>
      <c r="R13" s="5" t="s">
        <v>29</v>
      </c>
      <c r="S13" s="5" t="s">
        <v>30</v>
      </c>
      <c r="T13" s="5" t="s">
        <v>31</v>
      </c>
      <c r="U13" s="5" t="s">
        <v>32</v>
      </c>
      <c r="V13" s="5" t="s">
        <v>33</v>
      </c>
      <c r="W13" s="5" t="s">
        <v>34</v>
      </c>
      <c r="X13" s="5" t="s">
        <v>35</v>
      </c>
      <c r="Y13" s="5" t="s">
        <v>36</v>
      </c>
      <c r="Z13" s="5" t="s">
        <v>37</v>
      </c>
      <c r="AA13" s="5" t="s">
        <v>38</v>
      </c>
      <c r="AB13" s="5" t="s">
        <v>39</v>
      </c>
      <c r="AC13" s="5" t="s">
        <v>40</v>
      </c>
      <c r="AD13" s="5" t="s">
        <v>41</v>
      </c>
      <c r="AE13" s="5" t="s">
        <v>42</v>
      </c>
      <c r="AF13" s="5" t="s">
        <v>43</v>
      </c>
      <c r="AG13" s="5" t="s">
        <v>44</v>
      </c>
      <c r="AH13" s="5" t="s">
        <v>45</v>
      </c>
      <c r="AI13" s="5" t="s">
        <v>46</v>
      </c>
    </row>
    <row r="14" spans="1:35" ht="15">
      <c r="A14" s="6" t="s">
        <v>47</v>
      </c>
      <c r="B14" s="6" t="s">
        <v>48</v>
      </c>
      <c r="C14" s="7" t="s">
        <v>49</v>
      </c>
      <c r="D14" s="7" t="s">
        <v>49</v>
      </c>
      <c r="E14" s="7" t="s">
        <v>49</v>
      </c>
      <c r="F14" s="7" t="s">
        <v>49</v>
      </c>
      <c r="G14" s="7" t="s">
        <v>49</v>
      </c>
      <c r="H14" s="7" t="s">
        <v>49</v>
      </c>
      <c r="I14" s="7" t="s">
        <v>49</v>
      </c>
      <c r="J14" s="7" t="s">
        <v>49</v>
      </c>
      <c r="K14" s="7" t="s">
        <v>49</v>
      </c>
      <c r="L14" s="7" t="s">
        <v>49</v>
      </c>
      <c r="M14" s="7" t="s">
        <v>49</v>
      </c>
      <c r="N14" s="7" t="s">
        <v>49</v>
      </c>
      <c r="O14" s="7" t="s">
        <v>49</v>
      </c>
      <c r="P14" s="7" t="s">
        <v>49</v>
      </c>
      <c r="Q14" s="7" t="s">
        <v>49</v>
      </c>
      <c r="R14" s="7" t="s">
        <v>49</v>
      </c>
      <c r="S14" s="7" t="s">
        <v>49</v>
      </c>
      <c r="T14" s="7" t="s">
        <v>49</v>
      </c>
      <c r="U14" s="7" t="s">
        <v>49</v>
      </c>
      <c r="V14" s="7" t="s">
        <v>49</v>
      </c>
      <c r="W14" s="7" t="s">
        <v>49</v>
      </c>
      <c r="X14" s="7" t="s">
        <v>49</v>
      </c>
      <c r="Y14" s="7" t="s">
        <v>49</v>
      </c>
      <c r="Z14" s="7" t="s">
        <v>49</v>
      </c>
      <c r="AA14" s="7" t="s">
        <v>49</v>
      </c>
      <c r="AB14" s="7" t="s">
        <v>49</v>
      </c>
      <c r="AC14" s="7" t="s">
        <v>49</v>
      </c>
      <c r="AD14" s="7" t="s">
        <v>49</v>
      </c>
      <c r="AE14" s="7" t="s">
        <v>49</v>
      </c>
      <c r="AF14" s="7" t="s">
        <v>49</v>
      </c>
      <c r="AG14" s="7" t="s">
        <v>49</v>
      </c>
      <c r="AH14" s="7" t="s">
        <v>49</v>
      </c>
      <c r="AI14" s="7" t="s">
        <v>49</v>
      </c>
    </row>
    <row r="15" spans="1:35" ht="15">
      <c r="A15" s="8" t="s">
        <v>50</v>
      </c>
      <c r="B15" s="8" t="s">
        <v>51</v>
      </c>
      <c r="C15" s="9">
        <v>1085598.752</v>
      </c>
      <c r="D15" s="9">
        <v>948694.797</v>
      </c>
      <c r="E15" s="9">
        <v>881459.274</v>
      </c>
      <c r="F15" s="10">
        <v>838395.1</v>
      </c>
      <c r="G15" s="9">
        <v>804856.205</v>
      </c>
      <c r="H15" s="10">
        <v>787925.2</v>
      </c>
      <c r="I15" s="10">
        <v>778877.3</v>
      </c>
      <c r="J15" s="10">
        <v>750023.5</v>
      </c>
      <c r="K15" s="10">
        <v>692582.8</v>
      </c>
      <c r="L15" s="10">
        <v>653434.3</v>
      </c>
      <c r="M15" s="10">
        <v>657422</v>
      </c>
      <c r="N15" s="10">
        <v>662247</v>
      </c>
      <c r="O15" s="10">
        <v>660241</v>
      </c>
      <c r="P15" s="10">
        <v>661498</v>
      </c>
      <c r="Q15" s="10">
        <v>658637</v>
      </c>
      <c r="R15" s="9">
        <v>642471.755</v>
      </c>
      <c r="S15" s="9">
        <v>635668.854</v>
      </c>
      <c r="T15" s="9">
        <v>632802.019</v>
      </c>
      <c r="U15" s="9">
        <v>609689.548</v>
      </c>
      <c r="V15" s="9">
        <v>568893.876</v>
      </c>
      <c r="W15" s="9">
        <v>561815.145</v>
      </c>
      <c r="X15" s="10">
        <v>589071.75</v>
      </c>
      <c r="Y15" s="9">
        <v>595147.056</v>
      </c>
      <c r="Z15" s="9">
        <v>556642.378</v>
      </c>
      <c r="AA15" s="9">
        <v>540481.634</v>
      </c>
      <c r="AB15" s="9">
        <v>536898.186</v>
      </c>
      <c r="AC15" s="9">
        <v>500447.184</v>
      </c>
      <c r="AD15" s="9">
        <v>506299.652</v>
      </c>
      <c r="AE15" s="9">
        <v>485680.528</v>
      </c>
      <c r="AF15" s="9">
        <v>415081.126</v>
      </c>
      <c r="AG15" s="9">
        <v>338148.635</v>
      </c>
      <c r="AH15" s="9">
        <v>371044.548</v>
      </c>
      <c r="AI15" s="9">
        <v>386228.731</v>
      </c>
    </row>
    <row r="16" spans="1:35" ht="15">
      <c r="A16" s="8" t="s">
        <v>50</v>
      </c>
      <c r="B16" s="8" t="s">
        <v>52</v>
      </c>
      <c r="C16" s="11">
        <v>2459</v>
      </c>
      <c r="D16" s="11">
        <v>3401</v>
      </c>
      <c r="E16" s="11">
        <v>2285</v>
      </c>
      <c r="F16" s="11">
        <v>1954</v>
      </c>
      <c r="G16" s="11">
        <v>2209</v>
      </c>
      <c r="H16" s="11">
        <v>3725</v>
      </c>
      <c r="I16" s="11">
        <v>2808</v>
      </c>
      <c r="J16" s="11">
        <v>2111</v>
      </c>
      <c r="K16" s="11">
        <v>1419</v>
      </c>
      <c r="L16" s="11">
        <v>1880</v>
      </c>
      <c r="M16" s="11">
        <v>2125</v>
      </c>
      <c r="N16" s="11">
        <v>1305</v>
      </c>
      <c r="O16" s="11">
        <v>1592</v>
      </c>
      <c r="P16" s="11">
        <v>1848</v>
      </c>
      <c r="Q16" s="11">
        <v>3882</v>
      </c>
      <c r="R16" s="11">
        <v>1520</v>
      </c>
      <c r="S16" s="11">
        <v>1297</v>
      </c>
      <c r="T16" s="11">
        <v>1520</v>
      </c>
      <c r="U16" s="11">
        <v>1222</v>
      </c>
      <c r="V16" s="11">
        <v>826</v>
      </c>
      <c r="W16" s="11">
        <v>1024</v>
      </c>
      <c r="X16" s="11">
        <v>1125</v>
      </c>
      <c r="Y16" s="11">
        <v>1108</v>
      </c>
      <c r="Z16" s="11">
        <v>1125.5</v>
      </c>
      <c r="AA16" s="11">
        <v>1382.7</v>
      </c>
      <c r="AB16" s="11">
        <v>833</v>
      </c>
      <c r="AC16" s="11">
        <v>806.5</v>
      </c>
      <c r="AD16" s="12">
        <v>843.379</v>
      </c>
      <c r="AE16" s="12">
        <v>1143.908</v>
      </c>
      <c r="AF16" s="12">
        <v>1032.996</v>
      </c>
      <c r="AG16" s="12">
        <v>781.434</v>
      </c>
      <c r="AH16" s="12">
        <v>585.849</v>
      </c>
      <c r="AI16" s="12">
        <v>532.304</v>
      </c>
    </row>
    <row r="17" spans="1:35" ht="15">
      <c r="A17" s="8" t="s">
        <v>50</v>
      </c>
      <c r="B17" s="8" t="s">
        <v>53</v>
      </c>
      <c r="C17" s="10">
        <v>177541.02</v>
      </c>
      <c r="D17" s="9">
        <v>177565.394</v>
      </c>
      <c r="E17" s="9">
        <v>170209.819</v>
      </c>
      <c r="F17" s="9">
        <v>147643.499</v>
      </c>
      <c r="G17" s="9">
        <v>153617.883</v>
      </c>
      <c r="H17" s="9">
        <v>162903.772</v>
      </c>
      <c r="I17" s="9">
        <v>162924.433</v>
      </c>
      <c r="J17" s="9">
        <v>163456.299</v>
      </c>
      <c r="K17" s="9">
        <v>163951.674</v>
      </c>
      <c r="L17" s="9">
        <v>157328.288</v>
      </c>
      <c r="M17" s="9">
        <v>173623.317</v>
      </c>
      <c r="N17" s="9">
        <v>179577.753</v>
      </c>
      <c r="O17" s="9">
        <v>181459.256</v>
      </c>
      <c r="P17" s="9">
        <v>188067.117</v>
      </c>
      <c r="Q17" s="9">
        <v>200357.936</v>
      </c>
      <c r="R17" s="9">
        <v>190522.461</v>
      </c>
      <c r="S17" s="9">
        <v>204891.735</v>
      </c>
      <c r="T17" s="9">
        <v>208862.543</v>
      </c>
      <c r="U17" s="9">
        <v>205924.362</v>
      </c>
      <c r="V17" s="9">
        <v>165800.176</v>
      </c>
      <c r="W17" s="10">
        <v>180287.09</v>
      </c>
      <c r="X17" s="9">
        <v>189424.332</v>
      </c>
      <c r="Y17" s="9">
        <v>188115.134</v>
      </c>
      <c r="Z17" s="9">
        <v>182476.842</v>
      </c>
      <c r="AA17" s="9">
        <v>184115.418</v>
      </c>
      <c r="AB17" s="9">
        <v>180141.545</v>
      </c>
      <c r="AC17" s="9">
        <v>172014.593</v>
      </c>
      <c r="AD17" s="9">
        <v>175004.963</v>
      </c>
      <c r="AE17" s="9">
        <v>166233.402</v>
      </c>
      <c r="AF17" s="10">
        <v>137027.25</v>
      </c>
      <c r="AG17" s="10">
        <v>96939.04</v>
      </c>
      <c r="AH17" s="9">
        <v>115644.715</v>
      </c>
      <c r="AI17" s="9">
        <v>137678.896</v>
      </c>
    </row>
    <row r="18" spans="1:35" ht="15">
      <c r="A18" s="8" t="s">
        <v>50</v>
      </c>
      <c r="B18" s="8" t="s">
        <v>54</v>
      </c>
      <c r="C18" s="12">
        <v>65467.971</v>
      </c>
      <c r="D18" s="11">
        <v>55598</v>
      </c>
      <c r="E18" s="11">
        <v>50100</v>
      </c>
      <c r="F18" s="11">
        <v>48868</v>
      </c>
      <c r="G18" s="11">
        <v>54496</v>
      </c>
      <c r="H18" s="11">
        <v>58366.5</v>
      </c>
      <c r="I18" s="12">
        <v>51980.468</v>
      </c>
      <c r="J18" s="12">
        <v>51670.934</v>
      </c>
      <c r="K18" s="11">
        <v>48605</v>
      </c>
      <c r="L18" s="11">
        <v>42500</v>
      </c>
      <c r="M18" s="11">
        <v>42414</v>
      </c>
      <c r="N18" s="11">
        <v>42545</v>
      </c>
      <c r="O18" s="11">
        <v>41481</v>
      </c>
      <c r="P18" s="11">
        <v>38015</v>
      </c>
      <c r="Q18" s="11">
        <v>38875</v>
      </c>
      <c r="R18" s="11">
        <v>37408</v>
      </c>
      <c r="S18" s="12">
        <v>39144.098</v>
      </c>
      <c r="T18" s="12">
        <v>35631.435</v>
      </c>
      <c r="U18" s="12">
        <v>31827.838</v>
      </c>
      <c r="V18" s="12">
        <v>28494.259</v>
      </c>
      <c r="W18" s="12">
        <v>31694.023</v>
      </c>
      <c r="X18" s="12">
        <v>27335.893</v>
      </c>
      <c r="Y18" s="12">
        <v>28300.409</v>
      </c>
      <c r="Z18" s="12">
        <v>30338.889</v>
      </c>
      <c r="AA18" s="12">
        <v>30122.403</v>
      </c>
      <c r="AB18" s="12">
        <v>27629.934</v>
      </c>
      <c r="AC18" s="12">
        <v>26209.796</v>
      </c>
      <c r="AD18" s="12">
        <v>22497.648</v>
      </c>
      <c r="AE18" s="11">
        <v>19865.16</v>
      </c>
      <c r="AF18" s="12">
        <v>19471.514</v>
      </c>
      <c r="AG18" s="12">
        <v>19350.526</v>
      </c>
      <c r="AH18" s="12">
        <v>21995.277</v>
      </c>
      <c r="AI18" s="11">
        <v>20900.33</v>
      </c>
    </row>
    <row r="19" spans="1:35" ht="15">
      <c r="A19" s="8" t="s">
        <v>50</v>
      </c>
      <c r="B19" s="8" t="s">
        <v>55</v>
      </c>
      <c r="C19" s="9">
        <v>13161.482</v>
      </c>
      <c r="D19" s="9">
        <v>4984.035</v>
      </c>
      <c r="E19" s="9">
        <v>-10278.999</v>
      </c>
      <c r="F19" s="10">
        <v>10899.82</v>
      </c>
      <c r="G19" s="9">
        <v>13600.656</v>
      </c>
      <c r="H19" s="9">
        <v>4780.928</v>
      </c>
      <c r="I19" s="9">
        <v>3560.859</v>
      </c>
      <c r="J19" s="9">
        <v>-3764.883</v>
      </c>
      <c r="K19" s="9">
        <v>9192.544</v>
      </c>
      <c r="L19" s="9">
        <v>5780.302</v>
      </c>
      <c r="M19" s="9">
        <v>9668.243</v>
      </c>
      <c r="N19" s="10">
        <v>5623.89</v>
      </c>
      <c r="O19" s="9">
        <v>1691.211</v>
      </c>
      <c r="P19" s="9">
        <v>9530.411</v>
      </c>
      <c r="Q19" s="9">
        <v>-1073.069</v>
      </c>
      <c r="R19" s="9">
        <v>606.112</v>
      </c>
      <c r="S19" s="9">
        <v>5047.027</v>
      </c>
      <c r="T19" s="9">
        <v>6437.505</v>
      </c>
      <c r="U19" s="9">
        <v>-16115.625</v>
      </c>
      <c r="V19" s="9">
        <v>-6774.628</v>
      </c>
      <c r="W19" s="9">
        <v>7264.157</v>
      </c>
      <c r="X19" s="9">
        <v>295.154</v>
      </c>
      <c r="Y19" s="9">
        <v>-4371.149</v>
      </c>
      <c r="Z19" s="9">
        <v>13232.289</v>
      </c>
      <c r="AA19" s="9">
        <v>2448.984</v>
      </c>
      <c r="AB19" s="9">
        <v>5217.971</v>
      </c>
      <c r="AC19" s="9">
        <v>12984.965</v>
      </c>
      <c r="AD19" s="9">
        <v>1388.612</v>
      </c>
      <c r="AE19" s="9">
        <v>3181.919</v>
      </c>
      <c r="AF19" s="9">
        <v>-6260.647</v>
      </c>
      <c r="AG19" s="9">
        <v>10740.383</v>
      </c>
      <c r="AH19" s="10">
        <v>18632.18</v>
      </c>
      <c r="AI19" s="9">
        <v>-6743.699</v>
      </c>
    </row>
    <row r="20" spans="1:35" ht="15">
      <c r="A20" s="8" t="s">
        <v>50</v>
      </c>
      <c r="B20" s="8" t="s">
        <v>56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3" t="s">
        <v>49</v>
      </c>
    </row>
    <row r="21" spans="1:35" ht="15">
      <c r="A21" s="8" t="s">
        <v>50</v>
      </c>
      <c r="B21" s="8" t="s">
        <v>57</v>
      </c>
      <c r="C21" s="9">
        <v>1213292.283</v>
      </c>
      <c r="D21" s="9">
        <v>1079047.226</v>
      </c>
      <c r="E21" s="9">
        <v>993575.094</v>
      </c>
      <c r="F21" s="9">
        <v>950024.419</v>
      </c>
      <c r="G21" s="9">
        <v>919787.744</v>
      </c>
      <c r="H21" s="10">
        <v>900968.4</v>
      </c>
      <c r="I21" s="9">
        <v>896190.124</v>
      </c>
      <c r="J21" s="9">
        <v>860154.982</v>
      </c>
      <c r="K21" s="9">
        <v>818541.018</v>
      </c>
      <c r="L21" s="10">
        <v>775922.89</v>
      </c>
      <c r="M21" s="10">
        <v>800424.56</v>
      </c>
      <c r="N21" s="9">
        <v>806208.643</v>
      </c>
      <c r="O21" s="9">
        <v>803502.467</v>
      </c>
      <c r="P21" s="9">
        <v>822928.528</v>
      </c>
      <c r="Q21" s="9">
        <v>822928.867</v>
      </c>
      <c r="R21" s="9">
        <v>797712.328</v>
      </c>
      <c r="S21" s="9">
        <v>807760.518</v>
      </c>
      <c r="T21" s="9">
        <v>813990.632</v>
      </c>
      <c r="U21" s="9">
        <v>768892.447</v>
      </c>
      <c r="V21" s="9">
        <v>700251.165</v>
      </c>
      <c r="W21" s="9">
        <v>718696.369</v>
      </c>
      <c r="X21" s="9">
        <v>752580.343</v>
      </c>
      <c r="Y21" s="9">
        <v>751698.632</v>
      </c>
      <c r="Z21" s="10">
        <v>723138.12</v>
      </c>
      <c r="AA21" s="9">
        <v>698306.333</v>
      </c>
      <c r="AB21" s="9">
        <v>695460.768</v>
      </c>
      <c r="AC21" s="9">
        <v>660043.446</v>
      </c>
      <c r="AD21" s="9">
        <v>661038.958</v>
      </c>
      <c r="AE21" s="9">
        <v>636374.597</v>
      </c>
      <c r="AF21" s="9">
        <v>527409.211</v>
      </c>
      <c r="AG21" s="9">
        <v>427258.966</v>
      </c>
      <c r="AH21" s="9">
        <v>483912.015</v>
      </c>
      <c r="AI21" s="9">
        <v>496795.902</v>
      </c>
    </row>
    <row r="22" spans="1:35" ht="15">
      <c r="A22" s="8" t="s">
        <v>58</v>
      </c>
      <c r="B22" s="8" t="s">
        <v>51</v>
      </c>
      <c r="C22" s="12">
        <v>277420.505</v>
      </c>
      <c r="D22" s="12">
        <v>261036.997</v>
      </c>
      <c r="E22" s="12">
        <v>251049.274</v>
      </c>
      <c r="F22" s="11">
        <v>236744.6</v>
      </c>
      <c r="G22" s="12">
        <v>231356.205</v>
      </c>
      <c r="H22" s="11">
        <v>233296.2</v>
      </c>
      <c r="I22" s="11">
        <v>227824.4</v>
      </c>
      <c r="J22" s="11">
        <v>224534.5</v>
      </c>
      <c r="K22" s="11">
        <v>194246.8</v>
      </c>
      <c r="L22" s="11">
        <v>184048.3</v>
      </c>
      <c r="M22" s="11">
        <v>169332</v>
      </c>
      <c r="N22" s="11">
        <v>161885</v>
      </c>
      <c r="O22" s="11">
        <v>157904</v>
      </c>
      <c r="P22" s="11">
        <v>155503</v>
      </c>
      <c r="Q22" s="11">
        <v>152173</v>
      </c>
      <c r="R22" s="11">
        <v>147034</v>
      </c>
      <c r="S22" s="11">
        <v>139955</v>
      </c>
      <c r="T22" s="11">
        <v>132551</v>
      </c>
      <c r="U22" s="11">
        <v>122939</v>
      </c>
      <c r="V22" s="11">
        <v>110512</v>
      </c>
      <c r="W22" s="11">
        <v>107816</v>
      </c>
      <c r="X22" s="11">
        <v>104259</v>
      </c>
      <c r="Y22" s="11">
        <v>106230</v>
      </c>
      <c r="Z22" s="11">
        <v>95941</v>
      </c>
      <c r="AA22" s="11">
        <v>92315</v>
      </c>
      <c r="AB22" s="11">
        <v>88889</v>
      </c>
      <c r="AC22" s="11">
        <v>82318</v>
      </c>
      <c r="AD22" s="12">
        <v>75892.292</v>
      </c>
      <c r="AE22" s="12">
        <v>71297.093</v>
      </c>
      <c r="AF22" s="12">
        <v>65055.503</v>
      </c>
      <c r="AG22" s="12">
        <v>56531.347</v>
      </c>
      <c r="AH22" s="12">
        <v>57185.259</v>
      </c>
      <c r="AI22" s="12">
        <v>54512.515</v>
      </c>
    </row>
    <row r="23" spans="1:35" ht="15">
      <c r="A23" s="8" t="s">
        <v>58</v>
      </c>
      <c r="B23" s="8" t="s">
        <v>52</v>
      </c>
      <c r="C23" s="10">
        <v>1138</v>
      </c>
      <c r="D23" s="10">
        <v>1928</v>
      </c>
      <c r="E23" s="10">
        <v>1306</v>
      </c>
      <c r="F23" s="10">
        <v>983</v>
      </c>
      <c r="G23" s="10">
        <v>1456</v>
      </c>
      <c r="H23" s="10">
        <v>3088</v>
      </c>
      <c r="I23" s="10">
        <v>2248</v>
      </c>
      <c r="J23" s="10">
        <v>1684</v>
      </c>
      <c r="K23" s="10">
        <v>1107</v>
      </c>
      <c r="L23" s="10">
        <v>1516</v>
      </c>
      <c r="M23" s="10">
        <v>1750</v>
      </c>
      <c r="N23" s="10">
        <v>1087</v>
      </c>
      <c r="O23" s="10">
        <v>1419</v>
      </c>
      <c r="P23" s="10">
        <v>1719</v>
      </c>
      <c r="Q23" s="10">
        <v>3701</v>
      </c>
      <c r="R23" s="10">
        <v>1411</v>
      </c>
      <c r="S23" s="10">
        <v>1268</v>
      </c>
      <c r="T23" s="10">
        <v>1508</v>
      </c>
      <c r="U23" s="10">
        <v>961</v>
      </c>
      <c r="V23" s="10">
        <v>826</v>
      </c>
      <c r="W23" s="10">
        <v>1022</v>
      </c>
      <c r="X23" s="10">
        <v>1125</v>
      </c>
      <c r="Y23" s="10">
        <v>1108</v>
      </c>
      <c r="Z23" s="10">
        <v>1048</v>
      </c>
      <c r="AA23" s="10">
        <v>1302</v>
      </c>
      <c r="AB23" s="10">
        <v>766</v>
      </c>
      <c r="AC23" s="10">
        <v>694</v>
      </c>
      <c r="AD23" s="9">
        <v>738.379</v>
      </c>
      <c r="AE23" s="9">
        <v>1003.018</v>
      </c>
      <c r="AF23" s="9">
        <v>881.607</v>
      </c>
      <c r="AG23" s="9">
        <v>638.034</v>
      </c>
      <c r="AH23" s="9">
        <v>450.449</v>
      </c>
      <c r="AI23" s="9">
        <v>378.529</v>
      </c>
    </row>
    <row r="24" spans="1:35" ht="15">
      <c r="A24" s="8" t="s">
        <v>58</v>
      </c>
      <c r="B24" s="8" t="s">
        <v>53</v>
      </c>
      <c r="C24" s="12">
        <v>148225.752</v>
      </c>
      <c r="D24" s="12">
        <v>150987.394</v>
      </c>
      <c r="E24" s="11">
        <v>148870.66</v>
      </c>
      <c r="F24" s="11">
        <v>127556.2</v>
      </c>
      <c r="G24" s="12">
        <v>134684.711</v>
      </c>
      <c r="H24" s="12">
        <v>143795.972</v>
      </c>
      <c r="I24" s="12">
        <v>145078.987</v>
      </c>
      <c r="J24" s="12">
        <v>147060.556</v>
      </c>
      <c r="K24" s="11">
        <v>147891.52</v>
      </c>
      <c r="L24" s="11">
        <v>142450.13</v>
      </c>
      <c r="M24" s="12">
        <v>155594.273</v>
      </c>
      <c r="N24" s="12">
        <v>159899.348</v>
      </c>
      <c r="O24" s="12">
        <v>164411.783</v>
      </c>
      <c r="P24" s="12">
        <v>169789.109</v>
      </c>
      <c r="Q24" s="12">
        <v>183853.043</v>
      </c>
      <c r="R24" s="12">
        <v>174797.249</v>
      </c>
      <c r="S24" s="12">
        <v>187922.592</v>
      </c>
      <c r="T24" s="12">
        <v>190935.478</v>
      </c>
      <c r="U24" s="12">
        <v>188493.121</v>
      </c>
      <c r="V24" s="12">
        <v>154055.688</v>
      </c>
      <c r="W24" s="12">
        <v>164501.408</v>
      </c>
      <c r="X24" s="12">
        <v>175708.923</v>
      </c>
      <c r="Y24" s="12">
        <v>174772.922</v>
      </c>
      <c r="Z24" s="12">
        <v>168511.484</v>
      </c>
      <c r="AA24" s="12">
        <v>168472.993</v>
      </c>
      <c r="AB24" s="11">
        <v>166565.02</v>
      </c>
      <c r="AC24" s="12">
        <v>160280.374</v>
      </c>
      <c r="AD24" s="11">
        <v>163534.25</v>
      </c>
      <c r="AE24" s="12">
        <v>154412.705</v>
      </c>
      <c r="AF24" s="12">
        <v>125432.908</v>
      </c>
      <c r="AG24" s="12">
        <v>87704.811</v>
      </c>
      <c r="AH24" s="12">
        <v>104375.797</v>
      </c>
      <c r="AI24" s="12">
        <v>126492.089</v>
      </c>
    </row>
    <row r="25" spans="1:35" ht="15">
      <c r="A25" s="8" t="s">
        <v>58</v>
      </c>
      <c r="B25" s="8" t="s">
        <v>54</v>
      </c>
      <c r="C25" s="10">
        <v>39922</v>
      </c>
      <c r="D25" s="10">
        <v>32707</v>
      </c>
      <c r="E25" s="10">
        <v>30927</v>
      </c>
      <c r="F25" s="10">
        <v>30678</v>
      </c>
      <c r="G25" s="10">
        <v>37673</v>
      </c>
      <c r="H25" s="10">
        <v>41989</v>
      </c>
      <c r="I25" s="10">
        <v>38362</v>
      </c>
      <c r="J25" s="10">
        <v>38536.1</v>
      </c>
      <c r="K25" s="10">
        <v>36729</v>
      </c>
      <c r="L25" s="10">
        <v>31967</v>
      </c>
      <c r="M25" s="10">
        <v>31058</v>
      </c>
      <c r="N25" s="10">
        <v>31053</v>
      </c>
      <c r="O25" s="10">
        <v>30849</v>
      </c>
      <c r="P25" s="10">
        <v>27226</v>
      </c>
      <c r="Q25" s="10">
        <v>27041</v>
      </c>
      <c r="R25" s="9">
        <v>26512.762</v>
      </c>
      <c r="S25" s="9">
        <v>24787.221</v>
      </c>
      <c r="T25" s="10">
        <v>21957.26</v>
      </c>
      <c r="U25" s="9">
        <v>18501.212</v>
      </c>
      <c r="V25" s="9">
        <v>17698.878</v>
      </c>
      <c r="W25" s="9">
        <v>18923.092</v>
      </c>
      <c r="X25" s="9">
        <v>15010.121</v>
      </c>
      <c r="Y25" s="10">
        <v>15321.61</v>
      </c>
      <c r="Z25" s="9">
        <v>17335.793</v>
      </c>
      <c r="AA25" s="9">
        <v>15456.909</v>
      </c>
      <c r="AB25" s="9">
        <v>14301.981</v>
      </c>
      <c r="AC25" s="9">
        <v>13424.804</v>
      </c>
      <c r="AD25" s="9">
        <v>10036.739</v>
      </c>
      <c r="AE25" s="9">
        <v>7366.959</v>
      </c>
      <c r="AF25" s="9">
        <v>7929.965</v>
      </c>
      <c r="AG25" s="9">
        <v>8304.125</v>
      </c>
      <c r="AH25" s="9">
        <v>10187.777</v>
      </c>
      <c r="AI25" s="9">
        <v>8761.052</v>
      </c>
    </row>
    <row r="26" spans="1:35" ht="15">
      <c r="A26" s="8" t="s">
        <v>58</v>
      </c>
      <c r="B26" s="8" t="s">
        <v>55</v>
      </c>
      <c r="C26" s="12">
        <v>3003.549</v>
      </c>
      <c r="D26" s="12">
        <v>3117.314</v>
      </c>
      <c r="E26" s="12">
        <v>-10976.999</v>
      </c>
      <c r="F26" s="11">
        <v>7972.82</v>
      </c>
      <c r="G26" s="12">
        <v>9260.656</v>
      </c>
      <c r="H26" s="12">
        <v>2277.928</v>
      </c>
      <c r="I26" s="12">
        <v>7321.913</v>
      </c>
      <c r="J26" s="12">
        <v>-3728.356</v>
      </c>
      <c r="K26" s="11">
        <v>10003.58</v>
      </c>
      <c r="L26" s="11">
        <v>3440.67</v>
      </c>
      <c r="M26" s="12">
        <v>5078.793</v>
      </c>
      <c r="N26" s="11">
        <v>5500.39</v>
      </c>
      <c r="O26" s="12">
        <v>1213.611</v>
      </c>
      <c r="P26" s="12">
        <v>5544.411</v>
      </c>
      <c r="Q26" s="12">
        <v>-3360.069</v>
      </c>
      <c r="R26" s="12">
        <v>-2039.079</v>
      </c>
      <c r="S26" s="12">
        <v>2219.705</v>
      </c>
      <c r="T26" s="12">
        <v>7491.568</v>
      </c>
      <c r="U26" s="12">
        <v>-11369.864</v>
      </c>
      <c r="V26" s="12">
        <v>-6188.426</v>
      </c>
      <c r="W26" s="12">
        <v>6426.001</v>
      </c>
      <c r="X26" s="12">
        <v>-1482.242</v>
      </c>
      <c r="Y26" s="12">
        <v>-2881.132</v>
      </c>
      <c r="Z26" s="12">
        <v>11970.652</v>
      </c>
      <c r="AA26" s="12">
        <v>-1226.342</v>
      </c>
      <c r="AB26" s="11">
        <v>6121.96</v>
      </c>
      <c r="AC26" s="12">
        <v>10893.549</v>
      </c>
      <c r="AD26" s="12">
        <v>2016.854</v>
      </c>
      <c r="AE26" s="12">
        <v>2251.662</v>
      </c>
      <c r="AF26" s="12">
        <v>-4250.752</v>
      </c>
      <c r="AG26" s="11">
        <v>8545.22</v>
      </c>
      <c r="AH26" s="11">
        <v>13359.54</v>
      </c>
      <c r="AI26" s="11">
        <v>-7541.66</v>
      </c>
    </row>
    <row r="27" spans="1:35" ht="15">
      <c r="A27" s="8" t="s">
        <v>58</v>
      </c>
      <c r="B27" s="8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4" t="s">
        <v>49</v>
      </c>
    </row>
    <row r="28" spans="1:35" ht="15">
      <c r="A28" s="8" t="s">
        <v>58</v>
      </c>
      <c r="B28" s="8" t="s">
        <v>57</v>
      </c>
      <c r="C28" s="12">
        <v>389865.806</v>
      </c>
      <c r="D28" s="12">
        <v>384362.705</v>
      </c>
      <c r="E28" s="12">
        <v>359321.935</v>
      </c>
      <c r="F28" s="11">
        <v>342578.62</v>
      </c>
      <c r="G28" s="12">
        <v>339084.572</v>
      </c>
      <c r="H28" s="11">
        <v>340469.1</v>
      </c>
      <c r="I28" s="11">
        <v>344111.3</v>
      </c>
      <c r="J28" s="11">
        <v>331014.6</v>
      </c>
      <c r="K28" s="11">
        <v>316519.9</v>
      </c>
      <c r="L28" s="11">
        <v>299488.1</v>
      </c>
      <c r="M28" s="12">
        <v>300697.066</v>
      </c>
      <c r="N28" s="12">
        <v>297318.738</v>
      </c>
      <c r="O28" s="12">
        <v>294099.394</v>
      </c>
      <c r="P28" s="11">
        <v>305329.52</v>
      </c>
      <c r="Q28" s="12">
        <v>309325.974</v>
      </c>
      <c r="R28" s="12">
        <v>294690.408</v>
      </c>
      <c r="S28" s="12">
        <v>306578.076</v>
      </c>
      <c r="T28" s="12">
        <v>310528.786</v>
      </c>
      <c r="U28" s="12">
        <v>282522.045</v>
      </c>
      <c r="V28" s="12">
        <v>241506.384</v>
      </c>
      <c r="W28" s="12">
        <v>260842.317</v>
      </c>
      <c r="X28" s="11">
        <v>264600.56</v>
      </c>
      <c r="Y28" s="11">
        <v>263908.18</v>
      </c>
      <c r="Z28" s="12">
        <v>260135.343</v>
      </c>
      <c r="AA28" s="12">
        <v>245406.742</v>
      </c>
      <c r="AB28" s="12">
        <v>248039.999</v>
      </c>
      <c r="AC28" s="12">
        <v>240761.119</v>
      </c>
      <c r="AD28" s="12">
        <v>232145.036</v>
      </c>
      <c r="AE28" s="12">
        <v>221597.519</v>
      </c>
      <c r="AF28" s="12">
        <v>179189.301</v>
      </c>
      <c r="AG28" s="12">
        <v>145115.287</v>
      </c>
      <c r="AH28" s="12">
        <v>165183.268</v>
      </c>
      <c r="AI28" s="12">
        <v>165080.421</v>
      </c>
    </row>
    <row r="29" spans="1:35" ht="15">
      <c r="A29" s="8" t="s">
        <v>59</v>
      </c>
      <c r="B29" s="8" t="s">
        <v>51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1901</v>
      </c>
      <c r="Q29" s="10">
        <v>5654</v>
      </c>
      <c r="R29" s="10">
        <v>5884</v>
      </c>
      <c r="S29" s="10">
        <v>5763</v>
      </c>
      <c r="T29" s="10">
        <v>5471</v>
      </c>
      <c r="U29" s="10">
        <v>5131</v>
      </c>
      <c r="V29" s="10">
        <v>5985</v>
      </c>
      <c r="W29" s="10">
        <v>5231</v>
      </c>
      <c r="X29" s="10">
        <v>4558</v>
      </c>
      <c r="Y29" s="10">
        <v>4266</v>
      </c>
      <c r="Z29" s="10">
        <v>2794</v>
      </c>
      <c r="AA29" s="10">
        <v>3366</v>
      </c>
      <c r="AB29" s="10">
        <v>2426</v>
      </c>
      <c r="AC29" s="10">
        <v>1737</v>
      </c>
      <c r="AD29" s="10">
        <v>1394</v>
      </c>
      <c r="AE29" s="10">
        <v>1122</v>
      </c>
      <c r="AF29" s="10">
        <v>0</v>
      </c>
      <c r="AG29" s="10">
        <v>0</v>
      </c>
      <c r="AH29" s="10">
        <v>0</v>
      </c>
      <c r="AI29" s="10">
        <v>0</v>
      </c>
    </row>
    <row r="30" spans="1:35" ht="15">
      <c r="A30" s="8" t="s">
        <v>59</v>
      </c>
      <c r="B30" s="8" t="s">
        <v>52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</row>
    <row r="31" spans="1:35" ht="15">
      <c r="A31" s="8" t="s">
        <v>59</v>
      </c>
      <c r="B31" s="8" t="s">
        <v>53</v>
      </c>
      <c r="C31" s="9">
        <v>418.752</v>
      </c>
      <c r="D31" s="9">
        <v>305.394</v>
      </c>
      <c r="E31" s="10">
        <v>349.36</v>
      </c>
      <c r="F31" s="10">
        <v>325.2</v>
      </c>
      <c r="G31" s="9">
        <v>199.211</v>
      </c>
      <c r="H31" s="10">
        <v>160</v>
      </c>
      <c r="I31" s="10">
        <v>191.1</v>
      </c>
      <c r="J31" s="10">
        <v>98</v>
      </c>
      <c r="K31" s="10">
        <v>129</v>
      </c>
      <c r="L31" s="10">
        <v>124</v>
      </c>
      <c r="M31" s="9">
        <v>146.616</v>
      </c>
      <c r="N31" s="9">
        <v>143.884</v>
      </c>
      <c r="O31" s="9">
        <v>1405.022</v>
      </c>
      <c r="P31" s="9">
        <v>3270.097</v>
      </c>
      <c r="Q31" s="9">
        <v>4700.347</v>
      </c>
      <c r="R31" s="9">
        <v>4571.403</v>
      </c>
      <c r="S31" s="9">
        <v>3712.175</v>
      </c>
      <c r="T31" s="9">
        <v>5034.289</v>
      </c>
      <c r="U31" s="9">
        <v>6538.309</v>
      </c>
      <c r="V31" s="9">
        <v>4551.579</v>
      </c>
      <c r="W31" s="9">
        <v>4756.525</v>
      </c>
      <c r="X31" s="9">
        <v>7207.733</v>
      </c>
      <c r="Y31" s="9">
        <v>6216.768</v>
      </c>
      <c r="Z31" s="9">
        <v>5271.366</v>
      </c>
      <c r="AA31" s="9">
        <v>4802.486</v>
      </c>
      <c r="AB31" s="9">
        <v>4659.493</v>
      </c>
      <c r="AC31" s="9">
        <v>3248.635</v>
      </c>
      <c r="AD31" s="9">
        <v>3532.553</v>
      </c>
      <c r="AE31" s="9">
        <v>3955.609</v>
      </c>
      <c r="AF31" s="9">
        <v>4270.444</v>
      </c>
      <c r="AG31" s="9">
        <v>4008.959</v>
      </c>
      <c r="AH31" s="9">
        <v>3375.464</v>
      </c>
      <c r="AI31" s="9">
        <v>2798.499</v>
      </c>
    </row>
    <row r="32" spans="1:35" ht="15">
      <c r="A32" s="8" t="s">
        <v>59</v>
      </c>
      <c r="B32" s="8" t="s">
        <v>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2</v>
      </c>
      <c r="I32" s="11">
        <v>4</v>
      </c>
      <c r="J32" s="11">
        <v>5</v>
      </c>
      <c r="K32" s="11">
        <v>5</v>
      </c>
      <c r="L32" s="11">
        <v>8</v>
      </c>
      <c r="M32" s="11">
        <v>6</v>
      </c>
      <c r="N32" s="11">
        <v>6</v>
      </c>
      <c r="O32" s="11">
        <v>944</v>
      </c>
      <c r="P32" s="11">
        <v>823</v>
      </c>
      <c r="Q32" s="11">
        <v>939</v>
      </c>
      <c r="R32" s="12">
        <v>792.261</v>
      </c>
      <c r="S32" s="12">
        <v>676.003</v>
      </c>
      <c r="T32" s="12">
        <v>864.283</v>
      </c>
      <c r="U32" s="12">
        <v>839.561</v>
      </c>
      <c r="V32" s="12">
        <v>985.851</v>
      </c>
      <c r="W32" s="12">
        <v>1030.233</v>
      </c>
      <c r="X32" s="12">
        <v>855.446</v>
      </c>
      <c r="Y32" s="12">
        <v>899.908</v>
      </c>
      <c r="Z32" s="11">
        <v>456.77</v>
      </c>
      <c r="AA32" s="12">
        <v>584.524</v>
      </c>
      <c r="AB32" s="12">
        <v>409.491</v>
      </c>
      <c r="AC32" s="12">
        <v>253.964</v>
      </c>
      <c r="AD32" s="12">
        <v>237.013</v>
      </c>
      <c r="AE32" s="12">
        <v>200.367</v>
      </c>
      <c r="AF32" s="12">
        <v>968.878</v>
      </c>
      <c r="AG32" s="12">
        <v>1425.192</v>
      </c>
      <c r="AH32" s="12">
        <v>274.568</v>
      </c>
      <c r="AI32" s="12">
        <v>344.082</v>
      </c>
    </row>
    <row r="33" spans="1:35" ht="15">
      <c r="A33" s="8" t="s">
        <v>59</v>
      </c>
      <c r="B33" s="8" t="s">
        <v>55</v>
      </c>
      <c r="C33" s="9">
        <v>-1.551</v>
      </c>
      <c r="D33" s="9">
        <v>13.772</v>
      </c>
      <c r="E33" s="10">
        <v>-0.68</v>
      </c>
      <c r="F33" s="10">
        <v>0</v>
      </c>
      <c r="G33" s="10">
        <v>0</v>
      </c>
      <c r="H33" s="10">
        <v>0</v>
      </c>
      <c r="I33" s="10">
        <v>5.3</v>
      </c>
      <c r="J33" s="10">
        <v>0</v>
      </c>
      <c r="K33" s="10">
        <v>1</v>
      </c>
      <c r="L33" s="10">
        <v>-3</v>
      </c>
      <c r="M33" s="10">
        <v>0</v>
      </c>
      <c r="N33" s="10">
        <v>0</v>
      </c>
      <c r="O33" s="10">
        <v>52</v>
      </c>
      <c r="P33" s="10">
        <v>-119</v>
      </c>
      <c r="Q33" s="10">
        <v>-280</v>
      </c>
      <c r="R33" s="9">
        <v>-374.758</v>
      </c>
      <c r="S33" s="9">
        <v>-443.745</v>
      </c>
      <c r="T33" s="9">
        <v>-15.807</v>
      </c>
      <c r="U33" s="9">
        <v>-1973.822</v>
      </c>
      <c r="V33" s="9">
        <v>-2564.122</v>
      </c>
      <c r="W33" s="10">
        <v>-3031.26</v>
      </c>
      <c r="X33" s="9">
        <v>904.796</v>
      </c>
      <c r="Y33" s="9">
        <v>1839.629</v>
      </c>
      <c r="Z33" s="10">
        <v>1394.67</v>
      </c>
      <c r="AA33" s="9">
        <v>700.968</v>
      </c>
      <c r="AB33" s="9">
        <v>827.942</v>
      </c>
      <c r="AC33" s="9">
        <v>441.941</v>
      </c>
      <c r="AD33" s="9">
        <v>210.274</v>
      </c>
      <c r="AE33" s="9">
        <v>42.298</v>
      </c>
      <c r="AF33" s="10">
        <v>-65.46</v>
      </c>
      <c r="AG33" s="9">
        <v>-119.246</v>
      </c>
      <c r="AH33" s="9">
        <v>-303.399</v>
      </c>
      <c r="AI33" s="9">
        <v>-117.902</v>
      </c>
    </row>
    <row r="34" spans="1:35" ht="15">
      <c r="A34" s="8" t="s">
        <v>59</v>
      </c>
      <c r="B34" s="8" t="s">
        <v>56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3" t="s">
        <v>49</v>
      </c>
    </row>
    <row r="35" spans="1:35" ht="15">
      <c r="A35" s="8" t="s">
        <v>59</v>
      </c>
      <c r="B35" s="8" t="s">
        <v>57</v>
      </c>
      <c r="C35" s="9">
        <v>417.201</v>
      </c>
      <c r="D35" s="9">
        <v>319.166</v>
      </c>
      <c r="E35" s="10">
        <v>348.68</v>
      </c>
      <c r="F35" s="10">
        <v>325.2</v>
      </c>
      <c r="G35" s="9">
        <v>199.211</v>
      </c>
      <c r="H35" s="10">
        <v>158</v>
      </c>
      <c r="I35" s="10">
        <v>192.4</v>
      </c>
      <c r="J35" s="10">
        <v>93</v>
      </c>
      <c r="K35" s="10">
        <v>125</v>
      </c>
      <c r="L35" s="10">
        <v>113</v>
      </c>
      <c r="M35" s="9">
        <v>140.616</v>
      </c>
      <c r="N35" s="9">
        <v>137.884</v>
      </c>
      <c r="O35" s="9">
        <v>513.022</v>
      </c>
      <c r="P35" s="9">
        <v>4229.097</v>
      </c>
      <c r="Q35" s="9">
        <v>9135.347</v>
      </c>
      <c r="R35" s="9">
        <v>9288.384</v>
      </c>
      <c r="S35" s="9">
        <v>8355.427</v>
      </c>
      <c r="T35" s="9">
        <v>9625.199</v>
      </c>
      <c r="U35" s="9">
        <v>8855.926</v>
      </c>
      <c r="V35" s="9">
        <v>6986.606</v>
      </c>
      <c r="W35" s="9">
        <v>5926.032</v>
      </c>
      <c r="X35" s="9">
        <v>11815.083</v>
      </c>
      <c r="Y35" s="9">
        <v>11422.489</v>
      </c>
      <c r="Z35" s="9">
        <v>9003.266</v>
      </c>
      <c r="AA35" s="10">
        <v>8284.93</v>
      </c>
      <c r="AB35" s="9">
        <v>7503.944</v>
      </c>
      <c r="AC35" s="9">
        <v>5173.612</v>
      </c>
      <c r="AD35" s="9">
        <v>4899.814</v>
      </c>
      <c r="AE35" s="10">
        <v>4919.54</v>
      </c>
      <c r="AF35" s="9">
        <v>3236.106</v>
      </c>
      <c r="AG35" s="9">
        <v>2464.521</v>
      </c>
      <c r="AH35" s="9">
        <v>2797.497</v>
      </c>
      <c r="AI35" s="9">
        <v>2336.515</v>
      </c>
    </row>
    <row r="36" spans="1:35" ht="15">
      <c r="A36" s="8" t="s">
        <v>60</v>
      </c>
      <c r="B36" s="8" t="s">
        <v>51</v>
      </c>
      <c r="C36" s="11">
        <v>91504</v>
      </c>
      <c r="D36" s="11">
        <v>81426</v>
      </c>
      <c r="E36" s="11">
        <v>80005</v>
      </c>
      <c r="F36" s="11">
        <v>74713</v>
      </c>
      <c r="G36" s="11">
        <v>69097</v>
      </c>
      <c r="H36" s="11">
        <v>71984</v>
      </c>
      <c r="I36" s="11">
        <v>65232</v>
      </c>
      <c r="J36" s="11">
        <v>63869</v>
      </c>
      <c r="K36" s="11">
        <v>55324</v>
      </c>
      <c r="L36" s="11">
        <v>53308</v>
      </c>
      <c r="M36" s="11">
        <v>44233</v>
      </c>
      <c r="N36" s="11">
        <v>42106</v>
      </c>
      <c r="O36" s="11">
        <v>41499</v>
      </c>
      <c r="P36" s="11">
        <v>41296</v>
      </c>
      <c r="Q36" s="11">
        <v>40476</v>
      </c>
      <c r="R36" s="11">
        <v>36378</v>
      </c>
      <c r="S36" s="11">
        <v>35425</v>
      </c>
      <c r="T36" s="11">
        <v>35063</v>
      </c>
      <c r="U36" s="11">
        <v>30090</v>
      </c>
      <c r="V36" s="11">
        <v>23504</v>
      </c>
      <c r="W36" s="11">
        <v>25826</v>
      </c>
      <c r="X36" s="11">
        <v>23923</v>
      </c>
      <c r="Y36" s="11">
        <v>23103</v>
      </c>
      <c r="Z36" s="11">
        <v>21431</v>
      </c>
      <c r="AA36" s="11">
        <v>21617</v>
      </c>
      <c r="AB36" s="11">
        <v>20916</v>
      </c>
      <c r="AC36" s="11">
        <v>18752</v>
      </c>
      <c r="AD36" s="12">
        <v>17678.173</v>
      </c>
      <c r="AE36" s="12">
        <v>15752.063</v>
      </c>
      <c r="AF36" s="11">
        <v>14103.6</v>
      </c>
      <c r="AG36" s="12">
        <v>13299.128</v>
      </c>
      <c r="AH36" s="12">
        <v>14085.578</v>
      </c>
      <c r="AI36" s="12">
        <v>13228.432</v>
      </c>
    </row>
    <row r="37" spans="1:35" ht="15">
      <c r="A37" s="8" t="s">
        <v>60</v>
      </c>
      <c r="B37" s="8" t="s">
        <v>52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28</v>
      </c>
      <c r="I37" s="10">
        <v>51</v>
      </c>
      <c r="J37" s="10">
        <v>150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17</v>
      </c>
      <c r="Y37" s="10">
        <v>37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</row>
    <row r="38" spans="1:35" ht="15">
      <c r="A38" s="8" t="s">
        <v>60</v>
      </c>
      <c r="B38" s="8" t="s">
        <v>53</v>
      </c>
      <c r="C38" s="11">
        <v>49255</v>
      </c>
      <c r="D38" s="11">
        <v>45327</v>
      </c>
      <c r="E38" s="11">
        <v>46085</v>
      </c>
      <c r="F38" s="11">
        <v>42312</v>
      </c>
      <c r="G38" s="11">
        <v>45028</v>
      </c>
      <c r="H38" s="12">
        <v>47755.772</v>
      </c>
      <c r="I38" s="12">
        <v>47445.887</v>
      </c>
      <c r="J38" s="12">
        <v>49995.356</v>
      </c>
      <c r="K38" s="11">
        <v>50022.82</v>
      </c>
      <c r="L38" s="11">
        <v>44055.03</v>
      </c>
      <c r="M38" s="12">
        <v>44135.507</v>
      </c>
      <c r="N38" s="12">
        <v>43027.911</v>
      </c>
      <c r="O38" s="12">
        <v>41056.066</v>
      </c>
      <c r="P38" s="12">
        <v>39517.998</v>
      </c>
      <c r="Q38" s="12">
        <v>44864.104</v>
      </c>
      <c r="R38" s="12">
        <v>45224.221</v>
      </c>
      <c r="S38" s="12">
        <v>47252.939</v>
      </c>
      <c r="T38" s="11">
        <v>50358.25</v>
      </c>
      <c r="U38" s="12">
        <v>49136.165</v>
      </c>
      <c r="V38" s="12">
        <v>30549.511</v>
      </c>
      <c r="W38" s="11">
        <v>40875.15</v>
      </c>
      <c r="X38" s="12">
        <v>40127.988</v>
      </c>
      <c r="Y38" s="12">
        <v>38724.899</v>
      </c>
      <c r="Z38" s="12">
        <v>36469.843</v>
      </c>
      <c r="AA38" s="12">
        <v>38396.797</v>
      </c>
      <c r="AB38" s="11">
        <v>34852.75</v>
      </c>
      <c r="AC38" s="12">
        <v>39701.822</v>
      </c>
      <c r="AD38" s="12">
        <v>41749.603</v>
      </c>
      <c r="AE38" s="12">
        <v>41233.183</v>
      </c>
      <c r="AF38" s="12">
        <v>38364.193</v>
      </c>
      <c r="AG38" s="12">
        <v>31436.585</v>
      </c>
      <c r="AH38" s="12">
        <v>34057.259</v>
      </c>
      <c r="AI38" s="12">
        <v>34338.828</v>
      </c>
    </row>
    <row r="39" spans="1:35" ht="15">
      <c r="A39" s="8" t="s">
        <v>60</v>
      </c>
      <c r="B39" s="8" t="s">
        <v>54</v>
      </c>
      <c r="C39" s="10">
        <v>19732</v>
      </c>
      <c r="D39" s="10">
        <v>16450</v>
      </c>
      <c r="E39" s="10">
        <v>16312</v>
      </c>
      <c r="F39" s="10">
        <v>17395</v>
      </c>
      <c r="G39" s="10">
        <v>15811</v>
      </c>
      <c r="H39" s="10">
        <v>18207</v>
      </c>
      <c r="I39" s="10">
        <v>14821</v>
      </c>
      <c r="J39" s="10">
        <v>12971</v>
      </c>
      <c r="K39" s="10">
        <v>10207</v>
      </c>
      <c r="L39" s="10">
        <v>10187</v>
      </c>
      <c r="M39" s="10">
        <v>8805</v>
      </c>
      <c r="N39" s="10">
        <v>6965</v>
      </c>
      <c r="O39" s="10">
        <v>6915</v>
      </c>
      <c r="P39" s="10">
        <v>6472</v>
      </c>
      <c r="Q39" s="10">
        <v>6357</v>
      </c>
      <c r="R39" s="10">
        <v>6424</v>
      </c>
      <c r="S39" s="10">
        <v>8046</v>
      </c>
      <c r="T39" s="9">
        <v>7288.073</v>
      </c>
      <c r="U39" s="10">
        <v>5845</v>
      </c>
      <c r="V39" s="10">
        <v>5898</v>
      </c>
      <c r="W39" s="10">
        <v>5537</v>
      </c>
      <c r="X39" s="10">
        <v>4296</v>
      </c>
      <c r="Y39" s="10">
        <v>4734</v>
      </c>
      <c r="Z39" s="10">
        <v>4516</v>
      </c>
      <c r="AA39" s="10">
        <v>4557</v>
      </c>
      <c r="AB39" s="9">
        <v>4202.813</v>
      </c>
      <c r="AC39" s="10">
        <v>4526</v>
      </c>
      <c r="AD39" s="9">
        <v>4219.714</v>
      </c>
      <c r="AE39" s="9">
        <v>4117.249</v>
      </c>
      <c r="AF39" s="9">
        <v>3461.457</v>
      </c>
      <c r="AG39" s="9">
        <v>3156.311</v>
      </c>
      <c r="AH39" s="9">
        <v>4430.223</v>
      </c>
      <c r="AI39" s="9">
        <v>3958.279</v>
      </c>
    </row>
    <row r="40" spans="1:35" ht="15">
      <c r="A40" s="8" t="s">
        <v>60</v>
      </c>
      <c r="B40" s="8" t="s">
        <v>55</v>
      </c>
      <c r="C40" s="11">
        <v>288</v>
      </c>
      <c r="D40" s="11">
        <v>454</v>
      </c>
      <c r="E40" s="11">
        <v>-4333</v>
      </c>
      <c r="F40" s="11">
        <v>-506</v>
      </c>
      <c r="G40" s="11">
        <v>3509</v>
      </c>
      <c r="H40" s="12">
        <v>678.228</v>
      </c>
      <c r="I40" s="12">
        <v>11.113</v>
      </c>
      <c r="J40" s="12">
        <v>-1222.356</v>
      </c>
      <c r="K40" s="11">
        <v>671.18</v>
      </c>
      <c r="L40" s="11">
        <v>-4.03</v>
      </c>
      <c r="M40" s="12">
        <v>947.493</v>
      </c>
      <c r="N40" s="12">
        <v>-637.911</v>
      </c>
      <c r="O40" s="12">
        <v>-169.066</v>
      </c>
      <c r="P40" s="12">
        <v>1231.002</v>
      </c>
      <c r="Q40" s="12">
        <v>-223.104</v>
      </c>
      <c r="R40" s="12">
        <v>-1527.721</v>
      </c>
      <c r="S40" s="12">
        <v>1127.275</v>
      </c>
      <c r="T40" s="12">
        <v>30.808</v>
      </c>
      <c r="U40" s="12">
        <v>-1168.876</v>
      </c>
      <c r="V40" s="12">
        <v>2925.256</v>
      </c>
      <c r="W40" s="12">
        <v>-1633.752</v>
      </c>
      <c r="X40" s="12">
        <v>469.013</v>
      </c>
      <c r="Y40" s="12">
        <v>3735.758</v>
      </c>
      <c r="Z40" s="12">
        <v>838.007</v>
      </c>
      <c r="AA40" s="12">
        <v>-218.481</v>
      </c>
      <c r="AB40" s="12">
        <v>659.885</v>
      </c>
      <c r="AC40" s="11">
        <v>660.34</v>
      </c>
      <c r="AD40" s="11">
        <v>287.19</v>
      </c>
      <c r="AE40" s="12">
        <v>1281.368</v>
      </c>
      <c r="AF40" s="12">
        <v>-671.643</v>
      </c>
      <c r="AG40" s="12">
        <v>1250.701</v>
      </c>
      <c r="AH40" s="12">
        <v>308.842</v>
      </c>
      <c r="AI40" s="12">
        <v>-113.574</v>
      </c>
    </row>
    <row r="41" spans="1:35" ht="15">
      <c r="A41" s="8" t="s">
        <v>60</v>
      </c>
      <c r="B41" s="8" t="s">
        <v>56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4" t="s">
        <v>49</v>
      </c>
    </row>
    <row r="42" spans="1:35" ht="15">
      <c r="A42" s="8" t="s">
        <v>60</v>
      </c>
      <c r="B42" s="8" t="s">
        <v>57</v>
      </c>
      <c r="C42" s="11">
        <v>121315</v>
      </c>
      <c r="D42" s="11">
        <v>110757</v>
      </c>
      <c r="E42" s="11">
        <v>105446</v>
      </c>
      <c r="F42" s="11">
        <v>99124</v>
      </c>
      <c r="G42" s="11">
        <v>101823</v>
      </c>
      <c r="H42" s="11">
        <v>102239</v>
      </c>
      <c r="I42" s="11">
        <v>97919</v>
      </c>
      <c r="J42" s="11">
        <v>99821</v>
      </c>
      <c r="K42" s="11">
        <v>95811</v>
      </c>
      <c r="L42" s="11">
        <v>87172</v>
      </c>
      <c r="M42" s="11">
        <v>80511</v>
      </c>
      <c r="N42" s="11">
        <v>77531</v>
      </c>
      <c r="O42" s="11">
        <v>75471</v>
      </c>
      <c r="P42" s="11">
        <v>75573</v>
      </c>
      <c r="Q42" s="11">
        <v>78760</v>
      </c>
      <c r="R42" s="11">
        <v>73650.5</v>
      </c>
      <c r="S42" s="12">
        <v>75759.214</v>
      </c>
      <c r="T42" s="12">
        <v>78163.985</v>
      </c>
      <c r="U42" s="12">
        <v>72212.289</v>
      </c>
      <c r="V42" s="12">
        <v>51080.767</v>
      </c>
      <c r="W42" s="12">
        <v>59530.398</v>
      </c>
      <c r="X42" s="12">
        <v>60241.001</v>
      </c>
      <c r="Y42" s="12">
        <v>60866.657</v>
      </c>
      <c r="Z42" s="11">
        <v>54222.85</v>
      </c>
      <c r="AA42" s="12">
        <v>55238.316</v>
      </c>
      <c r="AB42" s="12">
        <v>52225.822</v>
      </c>
      <c r="AC42" s="12">
        <v>54588.162</v>
      </c>
      <c r="AD42" s="12">
        <v>55495.252</v>
      </c>
      <c r="AE42" s="12">
        <v>54149.365</v>
      </c>
      <c r="AF42" s="12">
        <v>48334.693</v>
      </c>
      <c r="AG42" s="12">
        <v>42830.103</v>
      </c>
      <c r="AH42" s="12">
        <v>44021.456</v>
      </c>
      <c r="AI42" s="12">
        <v>43495.407</v>
      </c>
    </row>
    <row r="43" spans="1:35" ht="15">
      <c r="A43" s="8" t="s">
        <v>61</v>
      </c>
      <c r="B43" s="8" t="s">
        <v>51</v>
      </c>
      <c r="C43" s="9">
        <v>185916.505</v>
      </c>
      <c r="D43" s="9">
        <v>179610.997</v>
      </c>
      <c r="E43" s="9">
        <v>171044.274</v>
      </c>
      <c r="F43" s="10">
        <v>162031.6</v>
      </c>
      <c r="G43" s="9">
        <v>162259.205</v>
      </c>
      <c r="H43" s="10">
        <v>161312.2</v>
      </c>
      <c r="I43" s="10">
        <v>162592.4</v>
      </c>
      <c r="J43" s="10">
        <v>160665.5</v>
      </c>
      <c r="K43" s="10">
        <v>138922.8</v>
      </c>
      <c r="L43" s="10">
        <v>130740.3</v>
      </c>
      <c r="M43" s="10">
        <v>125099</v>
      </c>
      <c r="N43" s="10">
        <v>119779</v>
      </c>
      <c r="O43" s="10">
        <v>116405</v>
      </c>
      <c r="P43" s="10">
        <v>112306</v>
      </c>
      <c r="Q43" s="10">
        <v>106043</v>
      </c>
      <c r="R43" s="10">
        <v>104772</v>
      </c>
      <c r="S43" s="10">
        <v>98767</v>
      </c>
      <c r="T43" s="10">
        <v>92017</v>
      </c>
      <c r="U43" s="10">
        <v>87718</v>
      </c>
      <c r="V43" s="10">
        <v>81023</v>
      </c>
      <c r="W43" s="10">
        <v>76759</v>
      </c>
      <c r="X43" s="10">
        <v>75778</v>
      </c>
      <c r="Y43" s="10">
        <v>78861</v>
      </c>
      <c r="Z43" s="10">
        <v>71716</v>
      </c>
      <c r="AA43" s="10">
        <v>67332</v>
      </c>
      <c r="AB43" s="10">
        <v>65547</v>
      </c>
      <c r="AC43" s="10">
        <v>61829</v>
      </c>
      <c r="AD43" s="9">
        <v>56820.119</v>
      </c>
      <c r="AE43" s="10">
        <v>54423.03</v>
      </c>
      <c r="AF43" s="9">
        <v>50951.903</v>
      </c>
      <c r="AG43" s="9">
        <v>43232.219</v>
      </c>
      <c r="AH43" s="9">
        <v>43099.681</v>
      </c>
      <c r="AI43" s="9">
        <v>41284.083</v>
      </c>
    </row>
    <row r="44" spans="1:35" ht="15">
      <c r="A44" s="8" t="s">
        <v>61</v>
      </c>
      <c r="B44" s="8" t="s">
        <v>52</v>
      </c>
      <c r="C44" s="11">
        <v>1138</v>
      </c>
      <c r="D44" s="11">
        <v>1928</v>
      </c>
      <c r="E44" s="11">
        <v>1305</v>
      </c>
      <c r="F44" s="11">
        <v>983</v>
      </c>
      <c r="G44" s="11">
        <v>1456</v>
      </c>
      <c r="H44" s="11">
        <v>3060</v>
      </c>
      <c r="I44" s="11">
        <v>2197</v>
      </c>
      <c r="J44" s="11">
        <v>1534</v>
      </c>
      <c r="K44" s="11">
        <v>1107</v>
      </c>
      <c r="L44" s="11">
        <v>1516</v>
      </c>
      <c r="M44" s="11">
        <v>1750</v>
      </c>
      <c r="N44" s="11">
        <v>1087</v>
      </c>
      <c r="O44" s="11">
        <v>1419</v>
      </c>
      <c r="P44" s="11">
        <v>1719</v>
      </c>
      <c r="Q44" s="11">
        <v>3701</v>
      </c>
      <c r="R44" s="11">
        <v>1411</v>
      </c>
      <c r="S44" s="11">
        <v>1268</v>
      </c>
      <c r="T44" s="11">
        <v>1508</v>
      </c>
      <c r="U44" s="11">
        <v>961</v>
      </c>
      <c r="V44" s="11">
        <v>826</v>
      </c>
      <c r="W44" s="11">
        <v>1022</v>
      </c>
      <c r="X44" s="11">
        <v>1108</v>
      </c>
      <c r="Y44" s="11">
        <v>1071</v>
      </c>
      <c r="Z44" s="11">
        <v>1048</v>
      </c>
      <c r="AA44" s="11">
        <v>1302</v>
      </c>
      <c r="AB44" s="11">
        <v>766</v>
      </c>
      <c r="AC44" s="11">
        <v>694</v>
      </c>
      <c r="AD44" s="12">
        <v>738.379</v>
      </c>
      <c r="AE44" s="12">
        <v>1003.018</v>
      </c>
      <c r="AF44" s="12">
        <v>881.607</v>
      </c>
      <c r="AG44" s="12">
        <v>638.034</v>
      </c>
      <c r="AH44" s="12">
        <v>450.449</v>
      </c>
      <c r="AI44" s="12">
        <v>378.529</v>
      </c>
    </row>
    <row r="45" spans="1:35" ht="15">
      <c r="A45" s="8" t="s">
        <v>61</v>
      </c>
      <c r="B45" s="8" t="s">
        <v>53</v>
      </c>
      <c r="C45" s="10">
        <v>98552</v>
      </c>
      <c r="D45" s="10">
        <v>105355</v>
      </c>
      <c r="E45" s="10">
        <v>102436.3</v>
      </c>
      <c r="F45" s="10">
        <v>84919</v>
      </c>
      <c r="G45" s="10">
        <v>89457.5</v>
      </c>
      <c r="H45" s="10">
        <v>95880.2</v>
      </c>
      <c r="I45" s="10">
        <v>97442</v>
      </c>
      <c r="J45" s="10">
        <v>96967.2</v>
      </c>
      <c r="K45" s="10">
        <v>97739.7</v>
      </c>
      <c r="L45" s="10">
        <v>98271.1</v>
      </c>
      <c r="M45" s="10">
        <v>111312.15</v>
      </c>
      <c r="N45" s="9">
        <v>116727.553</v>
      </c>
      <c r="O45" s="9">
        <v>121950.695</v>
      </c>
      <c r="P45" s="9">
        <v>127001.014</v>
      </c>
      <c r="Q45" s="9">
        <v>134288.592</v>
      </c>
      <c r="R45" s="9">
        <v>125001.625</v>
      </c>
      <c r="S45" s="9">
        <v>136957.478</v>
      </c>
      <c r="T45" s="9">
        <v>135542.939</v>
      </c>
      <c r="U45" s="9">
        <v>132818.647</v>
      </c>
      <c r="V45" s="9">
        <v>118954.598</v>
      </c>
      <c r="W45" s="9">
        <v>118869.733</v>
      </c>
      <c r="X45" s="9">
        <v>128373.202</v>
      </c>
      <c r="Y45" s="9">
        <v>129831.255</v>
      </c>
      <c r="Z45" s="9">
        <v>126770.275</v>
      </c>
      <c r="AA45" s="10">
        <v>125273.71</v>
      </c>
      <c r="AB45" s="9">
        <v>127052.777</v>
      </c>
      <c r="AC45" s="9">
        <v>117329.917</v>
      </c>
      <c r="AD45" s="9">
        <v>118252.094</v>
      </c>
      <c r="AE45" s="9">
        <v>109223.913</v>
      </c>
      <c r="AF45" s="9">
        <v>82798.271</v>
      </c>
      <c r="AG45" s="9">
        <v>52259.267</v>
      </c>
      <c r="AH45" s="9">
        <v>66943.074</v>
      </c>
      <c r="AI45" s="9">
        <v>89354.762</v>
      </c>
    </row>
    <row r="46" spans="1:35" ht="15">
      <c r="A46" s="8" t="s">
        <v>61</v>
      </c>
      <c r="B46" s="8" t="s">
        <v>54</v>
      </c>
      <c r="C46" s="11">
        <v>20190</v>
      </c>
      <c r="D46" s="11">
        <v>16257</v>
      </c>
      <c r="E46" s="11">
        <v>14615</v>
      </c>
      <c r="F46" s="11">
        <v>13283</v>
      </c>
      <c r="G46" s="11">
        <v>21862</v>
      </c>
      <c r="H46" s="11">
        <v>23780</v>
      </c>
      <c r="I46" s="11">
        <v>23537</v>
      </c>
      <c r="J46" s="11">
        <v>25560.1</v>
      </c>
      <c r="K46" s="11">
        <v>26517</v>
      </c>
      <c r="L46" s="11">
        <v>21772</v>
      </c>
      <c r="M46" s="11">
        <v>22247</v>
      </c>
      <c r="N46" s="11">
        <v>24082</v>
      </c>
      <c r="O46" s="11">
        <v>22990</v>
      </c>
      <c r="P46" s="11">
        <v>19931</v>
      </c>
      <c r="Q46" s="11">
        <v>19745</v>
      </c>
      <c r="R46" s="12">
        <v>19296.501</v>
      </c>
      <c r="S46" s="12">
        <v>16065.218</v>
      </c>
      <c r="T46" s="12">
        <v>13804.904</v>
      </c>
      <c r="U46" s="12">
        <v>11816.651</v>
      </c>
      <c r="V46" s="12">
        <v>10815.027</v>
      </c>
      <c r="W46" s="12">
        <v>12355.859</v>
      </c>
      <c r="X46" s="12">
        <v>9858.675</v>
      </c>
      <c r="Y46" s="12">
        <v>9687.702</v>
      </c>
      <c r="Z46" s="12">
        <v>12363.023</v>
      </c>
      <c r="AA46" s="12">
        <v>10315.385</v>
      </c>
      <c r="AB46" s="12">
        <v>9689.677</v>
      </c>
      <c r="AC46" s="11">
        <v>8644.84</v>
      </c>
      <c r="AD46" s="12">
        <v>5580.012</v>
      </c>
      <c r="AE46" s="12">
        <v>3049.343</v>
      </c>
      <c r="AF46" s="11">
        <v>3499.63</v>
      </c>
      <c r="AG46" s="12">
        <v>3722.622</v>
      </c>
      <c r="AH46" s="12">
        <v>5482.986</v>
      </c>
      <c r="AI46" s="12">
        <v>4458.691</v>
      </c>
    </row>
    <row r="47" spans="1:35" ht="15">
      <c r="A47" s="8" t="s">
        <v>61</v>
      </c>
      <c r="B47" s="8" t="s">
        <v>55</v>
      </c>
      <c r="C47" s="10">
        <v>2717.1</v>
      </c>
      <c r="D47" s="9">
        <v>2649.542</v>
      </c>
      <c r="E47" s="9">
        <v>-6643.319</v>
      </c>
      <c r="F47" s="10">
        <v>8478.82</v>
      </c>
      <c r="G47" s="9">
        <v>5751.656</v>
      </c>
      <c r="H47" s="10">
        <v>1599.7</v>
      </c>
      <c r="I47" s="10">
        <v>7305.5</v>
      </c>
      <c r="J47" s="10">
        <v>-2506</v>
      </c>
      <c r="K47" s="10">
        <v>9331.4</v>
      </c>
      <c r="L47" s="10">
        <v>3447.7</v>
      </c>
      <c r="M47" s="10">
        <v>4131.3</v>
      </c>
      <c r="N47" s="9">
        <v>6138.301</v>
      </c>
      <c r="O47" s="9">
        <v>1330.677</v>
      </c>
      <c r="P47" s="9">
        <v>4432.409</v>
      </c>
      <c r="Q47" s="9">
        <v>-2856.965</v>
      </c>
      <c r="R47" s="10">
        <v>-136.6</v>
      </c>
      <c r="S47" s="9">
        <v>1536.175</v>
      </c>
      <c r="T47" s="9">
        <v>7476.567</v>
      </c>
      <c r="U47" s="9">
        <v>-8227.166</v>
      </c>
      <c r="V47" s="10">
        <v>-6549.56</v>
      </c>
      <c r="W47" s="9">
        <v>11091.013</v>
      </c>
      <c r="X47" s="9">
        <v>-2856.051</v>
      </c>
      <c r="Y47" s="9">
        <v>-8456.519</v>
      </c>
      <c r="Z47" s="9">
        <v>9737.975</v>
      </c>
      <c r="AA47" s="9">
        <v>-1708.829</v>
      </c>
      <c r="AB47" s="9">
        <v>4634.133</v>
      </c>
      <c r="AC47" s="9">
        <v>9791.268</v>
      </c>
      <c r="AD47" s="10">
        <v>1519.39</v>
      </c>
      <c r="AE47" s="9">
        <v>927.996</v>
      </c>
      <c r="AF47" s="9">
        <v>-3513.649</v>
      </c>
      <c r="AG47" s="9">
        <v>7413.765</v>
      </c>
      <c r="AH47" s="9">
        <v>13354.097</v>
      </c>
      <c r="AI47" s="9">
        <v>-7310.184</v>
      </c>
    </row>
    <row r="48" spans="1:35" ht="15">
      <c r="A48" s="8" t="s">
        <v>61</v>
      </c>
      <c r="B48" s="8" t="s">
        <v>56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3" t="s">
        <v>49</v>
      </c>
    </row>
    <row r="49" spans="1:35" ht="15">
      <c r="A49" s="8" t="s">
        <v>61</v>
      </c>
      <c r="B49" s="8" t="s">
        <v>57</v>
      </c>
      <c r="C49" s="9">
        <v>268133.605</v>
      </c>
      <c r="D49" s="9">
        <v>273286.539</v>
      </c>
      <c r="E49" s="9">
        <v>253527.255</v>
      </c>
      <c r="F49" s="10">
        <v>243129.42</v>
      </c>
      <c r="G49" s="9">
        <v>237062.361</v>
      </c>
      <c r="H49" s="10">
        <v>238072.1</v>
      </c>
      <c r="I49" s="10">
        <v>245999.9</v>
      </c>
      <c r="J49" s="10">
        <v>231100.6</v>
      </c>
      <c r="K49" s="10">
        <v>220583.9</v>
      </c>
      <c r="L49" s="10">
        <v>212203.1</v>
      </c>
      <c r="M49" s="10">
        <v>220045.45</v>
      </c>
      <c r="N49" s="9">
        <v>219649.854</v>
      </c>
      <c r="O49" s="9">
        <v>218115.372</v>
      </c>
      <c r="P49" s="9">
        <v>225527.423</v>
      </c>
      <c r="Q49" s="9">
        <v>221430.627</v>
      </c>
      <c r="R49" s="9">
        <v>211751.524</v>
      </c>
      <c r="S49" s="9">
        <v>222463.435</v>
      </c>
      <c r="T49" s="9">
        <v>222739.602</v>
      </c>
      <c r="U49" s="10">
        <v>201453.83</v>
      </c>
      <c r="V49" s="9">
        <v>183439.011</v>
      </c>
      <c r="W49" s="9">
        <v>195385.887</v>
      </c>
      <c r="X49" s="9">
        <v>192544.476</v>
      </c>
      <c r="Y49" s="9">
        <v>191619.034</v>
      </c>
      <c r="Z49" s="9">
        <v>196909.227</v>
      </c>
      <c r="AA49" s="9">
        <v>181883.496</v>
      </c>
      <c r="AB49" s="9">
        <v>188310.233</v>
      </c>
      <c r="AC49" s="9">
        <v>180999.345</v>
      </c>
      <c r="AD49" s="10">
        <v>171749.97</v>
      </c>
      <c r="AE49" s="9">
        <v>162528.614</v>
      </c>
      <c r="AF49" s="9">
        <v>127618.502</v>
      </c>
      <c r="AG49" s="9">
        <v>99820.663</v>
      </c>
      <c r="AH49" s="9">
        <v>118364.315</v>
      </c>
      <c r="AI49" s="9">
        <v>119248.499</v>
      </c>
    </row>
    <row r="50" spans="1:35" ht="15">
      <c r="A50" s="8" t="s">
        <v>62</v>
      </c>
      <c r="B50" s="8" t="s">
        <v>51</v>
      </c>
      <c r="C50" s="12">
        <v>676316.247</v>
      </c>
      <c r="D50" s="11">
        <v>586481.8</v>
      </c>
      <c r="E50" s="11">
        <v>543955</v>
      </c>
      <c r="F50" s="11">
        <v>524051.5</v>
      </c>
      <c r="G50" s="11">
        <v>499214</v>
      </c>
      <c r="H50" s="11">
        <v>483626</v>
      </c>
      <c r="I50" s="11">
        <v>482844.9</v>
      </c>
      <c r="J50" s="11">
        <v>459262</v>
      </c>
      <c r="K50" s="11">
        <v>436445</v>
      </c>
      <c r="L50" s="11">
        <v>414100</v>
      </c>
      <c r="M50" s="11">
        <v>432561</v>
      </c>
      <c r="N50" s="11">
        <v>447120</v>
      </c>
      <c r="O50" s="11">
        <v>450629</v>
      </c>
      <c r="P50" s="11">
        <v>452411</v>
      </c>
      <c r="Q50" s="11">
        <v>450720</v>
      </c>
      <c r="R50" s="11">
        <v>441059</v>
      </c>
      <c r="S50" s="11">
        <v>438813</v>
      </c>
      <c r="T50" s="11">
        <v>443958</v>
      </c>
      <c r="U50" s="11">
        <v>432067</v>
      </c>
      <c r="V50" s="11">
        <v>416864</v>
      </c>
      <c r="W50" s="11">
        <v>405078</v>
      </c>
      <c r="X50" s="11">
        <v>436061</v>
      </c>
      <c r="Y50" s="11">
        <v>441689</v>
      </c>
      <c r="Z50" s="11">
        <v>413803</v>
      </c>
      <c r="AA50" s="11">
        <v>401987</v>
      </c>
      <c r="AB50" s="11">
        <v>402581</v>
      </c>
      <c r="AC50" s="11">
        <v>372312</v>
      </c>
      <c r="AD50" s="12">
        <v>384491.293</v>
      </c>
      <c r="AE50" s="12">
        <v>368665.165</v>
      </c>
      <c r="AF50" s="12">
        <v>307597.027</v>
      </c>
      <c r="AG50" s="12">
        <v>244456.879</v>
      </c>
      <c r="AH50" s="12">
        <v>274986.129</v>
      </c>
      <c r="AI50" s="12">
        <v>294345.665</v>
      </c>
    </row>
    <row r="51" spans="1:35" ht="15">
      <c r="A51" s="8" t="s">
        <v>62</v>
      </c>
      <c r="B51" s="8" t="s">
        <v>52</v>
      </c>
      <c r="C51" s="10">
        <v>1321</v>
      </c>
      <c r="D51" s="10">
        <v>1473</v>
      </c>
      <c r="E51" s="10">
        <v>979</v>
      </c>
      <c r="F51" s="10">
        <v>971</v>
      </c>
      <c r="G51" s="10">
        <v>753</v>
      </c>
      <c r="H51" s="10">
        <v>637</v>
      </c>
      <c r="I51" s="10">
        <v>560</v>
      </c>
      <c r="J51" s="10">
        <v>427</v>
      </c>
      <c r="K51" s="10">
        <v>312</v>
      </c>
      <c r="L51" s="10">
        <v>364</v>
      </c>
      <c r="M51" s="10">
        <v>375</v>
      </c>
      <c r="N51" s="10">
        <v>218</v>
      </c>
      <c r="O51" s="10">
        <v>173</v>
      </c>
      <c r="P51" s="10">
        <v>129</v>
      </c>
      <c r="Q51" s="10">
        <v>181</v>
      </c>
      <c r="R51" s="10">
        <v>109</v>
      </c>
      <c r="S51" s="10">
        <v>29</v>
      </c>
      <c r="T51" s="10">
        <v>0</v>
      </c>
      <c r="U51" s="10">
        <v>261</v>
      </c>
      <c r="V51" s="10">
        <v>0</v>
      </c>
      <c r="W51" s="10">
        <v>0</v>
      </c>
      <c r="X51" s="10">
        <v>0</v>
      </c>
      <c r="Y51" s="10">
        <v>0</v>
      </c>
      <c r="Z51" s="10">
        <v>77.5</v>
      </c>
      <c r="AA51" s="10">
        <v>80.7</v>
      </c>
      <c r="AB51" s="10">
        <v>67</v>
      </c>
      <c r="AC51" s="10">
        <v>112.5</v>
      </c>
      <c r="AD51" s="10">
        <v>105</v>
      </c>
      <c r="AE51" s="10">
        <v>140.89</v>
      </c>
      <c r="AF51" s="9">
        <v>151.389</v>
      </c>
      <c r="AG51" s="10">
        <v>143.4</v>
      </c>
      <c r="AH51" s="10">
        <v>135.4</v>
      </c>
      <c r="AI51" s="9">
        <v>153.775</v>
      </c>
    </row>
    <row r="52" spans="1:35" ht="15">
      <c r="A52" s="8" t="s">
        <v>62</v>
      </c>
      <c r="B52" s="8" t="s">
        <v>53</v>
      </c>
      <c r="C52" s="12">
        <v>15275.268</v>
      </c>
      <c r="D52" s="11">
        <v>16280</v>
      </c>
      <c r="E52" s="12">
        <v>12754.159</v>
      </c>
      <c r="F52" s="12">
        <v>11232.299</v>
      </c>
      <c r="G52" s="12">
        <v>8527.172</v>
      </c>
      <c r="H52" s="11">
        <v>7732.8</v>
      </c>
      <c r="I52" s="11">
        <v>8031.2</v>
      </c>
      <c r="J52" s="11">
        <v>6265.3</v>
      </c>
      <c r="K52" s="11">
        <v>4847.3</v>
      </c>
      <c r="L52" s="11">
        <v>4757.3</v>
      </c>
      <c r="M52" s="11">
        <v>4243.3</v>
      </c>
      <c r="N52" s="11">
        <v>4366.6</v>
      </c>
      <c r="O52" s="11">
        <v>2803.2</v>
      </c>
      <c r="P52" s="11">
        <v>2986.5</v>
      </c>
      <c r="Q52" s="11">
        <v>2595.5</v>
      </c>
      <c r="R52" s="12">
        <v>3547.083</v>
      </c>
      <c r="S52" s="12">
        <v>4186.159</v>
      </c>
      <c r="T52" s="12">
        <v>5056.986</v>
      </c>
      <c r="U52" s="12">
        <v>4621.083</v>
      </c>
      <c r="V52" s="12">
        <v>3652.776</v>
      </c>
      <c r="W52" s="12">
        <v>3176.133</v>
      </c>
      <c r="X52" s="12">
        <v>2978.324</v>
      </c>
      <c r="Y52" s="12">
        <v>4042.849</v>
      </c>
      <c r="Z52" s="12">
        <v>3579.504</v>
      </c>
      <c r="AA52" s="12">
        <v>4460.976</v>
      </c>
      <c r="AB52" s="12">
        <v>4171.395</v>
      </c>
      <c r="AC52" s="12">
        <v>2751.848</v>
      </c>
      <c r="AD52" s="12">
        <v>2604.116</v>
      </c>
      <c r="AE52" s="12">
        <v>2476.675</v>
      </c>
      <c r="AF52" s="12">
        <v>2462.808</v>
      </c>
      <c r="AG52" s="12">
        <v>1788.188</v>
      </c>
      <c r="AH52" s="12">
        <v>1386.461</v>
      </c>
      <c r="AI52" s="12">
        <v>1998.214</v>
      </c>
    </row>
    <row r="53" spans="1:35" ht="15">
      <c r="A53" s="8" t="s">
        <v>62</v>
      </c>
      <c r="B53" s="8" t="s">
        <v>54</v>
      </c>
      <c r="C53" s="10">
        <v>10059</v>
      </c>
      <c r="D53" s="10">
        <v>11045</v>
      </c>
      <c r="E53" s="10">
        <v>9805</v>
      </c>
      <c r="F53" s="10">
        <v>9480</v>
      </c>
      <c r="G53" s="10">
        <v>6871</v>
      </c>
      <c r="H53" s="10">
        <v>6849.5</v>
      </c>
      <c r="I53" s="10">
        <v>5784</v>
      </c>
      <c r="J53" s="10">
        <v>4841</v>
      </c>
      <c r="K53" s="10">
        <v>3794</v>
      </c>
      <c r="L53" s="10">
        <v>3276</v>
      </c>
      <c r="M53" s="10">
        <v>2870</v>
      </c>
      <c r="N53" s="10">
        <v>3036</v>
      </c>
      <c r="O53" s="10">
        <v>2033</v>
      </c>
      <c r="P53" s="10">
        <v>1180</v>
      </c>
      <c r="Q53" s="10">
        <v>1262</v>
      </c>
      <c r="R53" s="10">
        <v>1636</v>
      </c>
      <c r="S53" s="10">
        <v>1938</v>
      </c>
      <c r="T53" s="10">
        <v>1533</v>
      </c>
      <c r="U53" s="9">
        <v>1664.148</v>
      </c>
      <c r="V53" s="9">
        <v>1351.246</v>
      </c>
      <c r="W53" s="9">
        <v>1288.079</v>
      </c>
      <c r="X53" s="9">
        <v>1380.741</v>
      </c>
      <c r="Y53" s="9">
        <v>1852.002</v>
      </c>
      <c r="Z53" s="9">
        <v>1795.008</v>
      </c>
      <c r="AA53" s="9">
        <v>2809.004</v>
      </c>
      <c r="AB53" s="10">
        <v>2749.92</v>
      </c>
      <c r="AC53" s="10">
        <v>1298.9</v>
      </c>
      <c r="AD53" s="10">
        <v>1230.82</v>
      </c>
      <c r="AE53" s="9">
        <v>1177.267</v>
      </c>
      <c r="AF53" s="9">
        <v>888.246</v>
      </c>
      <c r="AG53" s="9">
        <v>579.248</v>
      </c>
      <c r="AH53" s="9">
        <v>357.587</v>
      </c>
      <c r="AI53" s="9">
        <v>1672.711</v>
      </c>
    </row>
    <row r="54" spans="1:35" ht="15">
      <c r="A54" s="8" t="s">
        <v>62</v>
      </c>
      <c r="B54" s="8" t="s">
        <v>55</v>
      </c>
      <c r="C54" s="12">
        <v>8120.933</v>
      </c>
      <c r="D54" s="12">
        <v>1365.721</v>
      </c>
      <c r="E54" s="11">
        <v>1881</v>
      </c>
      <c r="F54" s="11">
        <v>1897</v>
      </c>
      <c r="G54" s="11">
        <v>1984</v>
      </c>
      <c r="H54" s="11">
        <v>1143</v>
      </c>
      <c r="I54" s="11">
        <v>-3968</v>
      </c>
      <c r="J54" s="11">
        <v>-1009</v>
      </c>
      <c r="K54" s="11">
        <v>142</v>
      </c>
      <c r="L54" s="11">
        <v>1886</v>
      </c>
      <c r="M54" s="11">
        <v>3457</v>
      </c>
      <c r="N54" s="11">
        <v>162</v>
      </c>
      <c r="O54" s="11">
        <v>-1459.4</v>
      </c>
      <c r="P54" s="11">
        <v>3678</v>
      </c>
      <c r="Q54" s="11">
        <v>2665</v>
      </c>
      <c r="R54" s="12">
        <v>3980.314</v>
      </c>
      <c r="S54" s="12">
        <v>2068.125</v>
      </c>
      <c r="T54" s="11">
        <v>-800</v>
      </c>
      <c r="U54" s="11">
        <v>-3342</v>
      </c>
      <c r="V54" s="11">
        <v>-1662</v>
      </c>
      <c r="W54" s="12">
        <v>886.885</v>
      </c>
      <c r="X54" s="12">
        <v>1723.025</v>
      </c>
      <c r="Y54" s="11">
        <v>-1493.83</v>
      </c>
      <c r="Z54" s="12">
        <v>1212.612</v>
      </c>
      <c r="AA54" s="11">
        <v>3331.2</v>
      </c>
      <c r="AB54" s="12">
        <v>-700.068</v>
      </c>
      <c r="AC54" s="12">
        <v>2130.836</v>
      </c>
      <c r="AD54" s="12">
        <v>-479.025</v>
      </c>
      <c r="AE54" s="12">
        <v>1896.812</v>
      </c>
      <c r="AF54" s="12">
        <v>-1187.386</v>
      </c>
      <c r="AG54" s="12">
        <v>1749.119</v>
      </c>
      <c r="AH54" s="12">
        <v>2665.369</v>
      </c>
      <c r="AI54" s="12">
        <v>-48.575</v>
      </c>
    </row>
    <row r="55" spans="1:35" ht="15">
      <c r="A55" s="8" t="s">
        <v>62</v>
      </c>
      <c r="B55" s="8" t="s">
        <v>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4" t="s">
        <v>49</v>
      </c>
    </row>
    <row r="56" spans="1:35" ht="15">
      <c r="A56" s="8" t="s">
        <v>62</v>
      </c>
      <c r="B56" s="8" t="s">
        <v>57</v>
      </c>
      <c r="C56" s="12">
        <v>690974.448</v>
      </c>
      <c r="D56" s="12">
        <v>594555.521</v>
      </c>
      <c r="E56" s="12">
        <v>549764.159</v>
      </c>
      <c r="F56" s="12">
        <v>528671.799</v>
      </c>
      <c r="G56" s="12">
        <v>503607.172</v>
      </c>
      <c r="H56" s="11">
        <v>486289.3</v>
      </c>
      <c r="I56" s="11">
        <v>481684.1</v>
      </c>
      <c r="J56" s="11">
        <v>460104.3</v>
      </c>
      <c r="K56" s="11">
        <v>437952.3</v>
      </c>
      <c r="L56" s="11">
        <v>417831.3</v>
      </c>
      <c r="M56" s="11">
        <v>437766.3</v>
      </c>
      <c r="N56" s="11">
        <v>448830.6</v>
      </c>
      <c r="O56" s="11">
        <v>450112.8</v>
      </c>
      <c r="P56" s="11">
        <v>458024.5</v>
      </c>
      <c r="Q56" s="11">
        <v>454899.5</v>
      </c>
      <c r="R56" s="12">
        <v>447059.397</v>
      </c>
      <c r="S56" s="12">
        <v>443158.284</v>
      </c>
      <c r="T56" s="12">
        <v>446681.986</v>
      </c>
      <c r="U56" s="12">
        <v>431942.935</v>
      </c>
      <c r="V56" s="11">
        <v>417503.53</v>
      </c>
      <c r="W56" s="12">
        <v>407852.939</v>
      </c>
      <c r="X56" s="12">
        <v>439381.608</v>
      </c>
      <c r="Y56" s="12">
        <v>442386.017</v>
      </c>
      <c r="Z56" s="12">
        <v>416877.608</v>
      </c>
      <c r="AA56" s="12">
        <v>407050.872</v>
      </c>
      <c r="AB56" s="12">
        <v>403369.407</v>
      </c>
      <c r="AC56" s="12">
        <v>376008.284</v>
      </c>
      <c r="AD56" s="12">
        <v>385490.564</v>
      </c>
      <c r="AE56" s="12">
        <v>372002.275</v>
      </c>
      <c r="AF56" s="12">
        <v>308135.592</v>
      </c>
      <c r="AG56" s="12">
        <v>247558.338</v>
      </c>
      <c r="AH56" s="12">
        <v>278815.772</v>
      </c>
      <c r="AI56" s="12">
        <v>294776.368</v>
      </c>
    </row>
    <row r="57" spans="1:35" ht="15">
      <c r="A57" s="8" t="s">
        <v>63</v>
      </c>
      <c r="B57" s="8" t="s">
        <v>51</v>
      </c>
      <c r="C57" s="10">
        <v>5307</v>
      </c>
      <c r="D57" s="10">
        <v>7928</v>
      </c>
      <c r="E57" s="10">
        <v>7475</v>
      </c>
      <c r="F57" s="10">
        <v>7727</v>
      </c>
      <c r="G57" s="10">
        <v>7438</v>
      </c>
      <c r="H57" s="10">
        <v>8008</v>
      </c>
      <c r="I57" s="10">
        <v>8134</v>
      </c>
      <c r="J57" s="10">
        <v>5534</v>
      </c>
      <c r="K57" s="10">
        <v>5135</v>
      </c>
      <c r="L57" s="10">
        <v>4682</v>
      </c>
      <c r="M57" s="10">
        <v>3630</v>
      </c>
      <c r="N57" s="10">
        <v>3504</v>
      </c>
      <c r="O57" s="10">
        <v>3556</v>
      </c>
      <c r="P57" s="10">
        <v>3177</v>
      </c>
      <c r="Q57" s="10">
        <v>3476</v>
      </c>
      <c r="R57" s="10">
        <v>3378</v>
      </c>
      <c r="S57" s="10">
        <v>3243</v>
      </c>
      <c r="T57" s="10">
        <v>3141</v>
      </c>
      <c r="U57" s="10">
        <v>2882</v>
      </c>
      <c r="V57" s="10">
        <v>2504</v>
      </c>
      <c r="W57" s="10">
        <v>2448</v>
      </c>
      <c r="X57" s="10">
        <v>2394</v>
      </c>
      <c r="Y57" s="10">
        <v>2314</v>
      </c>
      <c r="Z57" s="10">
        <v>1873</v>
      </c>
      <c r="AA57" s="10">
        <v>1310</v>
      </c>
      <c r="AB57" s="10">
        <v>1327</v>
      </c>
      <c r="AC57" s="10">
        <v>730</v>
      </c>
      <c r="AD57" s="9">
        <v>1816.088</v>
      </c>
      <c r="AE57" s="10">
        <v>1630.05</v>
      </c>
      <c r="AF57" s="10">
        <v>0</v>
      </c>
      <c r="AG57" s="10">
        <v>0</v>
      </c>
      <c r="AH57" s="10">
        <v>0</v>
      </c>
      <c r="AI57" s="10">
        <v>0</v>
      </c>
    </row>
    <row r="58" spans="1:35" ht="15">
      <c r="A58" s="8" t="s">
        <v>63</v>
      </c>
      <c r="B58" s="8" t="s">
        <v>52</v>
      </c>
      <c r="C58" s="11">
        <v>1321</v>
      </c>
      <c r="D58" s="11">
        <v>1473</v>
      </c>
      <c r="E58" s="11">
        <v>979</v>
      </c>
      <c r="F58" s="11">
        <v>971</v>
      </c>
      <c r="G58" s="11">
        <v>753</v>
      </c>
      <c r="H58" s="11">
        <v>637</v>
      </c>
      <c r="I58" s="11">
        <v>560</v>
      </c>
      <c r="J58" s="11">
        <v>427</v>
      </c>
      <c r="K58" s="11">
        <v>312</v>
      </c>
      <c r="L58" s="11">
        <v>364</v>
      </c>
      <c r="M58" s="11">
        <v>375</v>
      </c>
      <c r="N58" s="11">
        <v>218</v>
      </c>
      <c r="O58" s="11">
        <v>173</v>
      </c>
      <c r="P58" s="11">
        <v>129</v>
      </c>
      <c r="Q58" s="11">
        <v>181</v>
      </c>
      <c r="R58" s="11">
        <v>109</v>
      </c>
      <c r="S58" s="11">
        <v>29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77.5</v>
      </c>
      <c r="AA58" s="11">
        <v>80.7</v>
      </c>
      <c r="AB58" s="11">
        <v>67</v>
      </c>
      <c r="AC58" s="11">
        <v>112.5</v>
      </c>
      <c r="AD58" s="11">
        <v>105</v>
      </c>
      <c r="AE58" s="11">
        <v>127.8</v>
      </c>
      <c r="AF58" s="11">
        <v>136.3</v>
      </c>
      <c r="AG58" s="11">
        <v>143.4</v>
      </c>
      <c r="AH58" s="11">
        <v>135.4</v>
      </c>
      <c r="AI58" s="11">
        <v>92.9</v>
      </c>
    </row>
    <row r="59" spans="1:35" ht="15">
      <c r="A59" s="8" t="s">
        <v>63</v>
      </c>
      <c r="B59" s="8" t="s">
        <v>53</v>
      </c>
      <c r="C59" s="10">
        <v>1122</v>
      </c>
      <c r="D59" s="10">
        <v>1888</v>
      </c>
      <c r="E59" s="10">
        <v>763</v>
      </c>
      <c r="F59" s="10">
        <v>679</v>
      </c>
      <c r="G59" s="10">
        <v>888</v>
      </c>
      <c r="H59" s="10">
        <v>1197</v>
      </c>
      <c r="I59" s="10">
        <v>1011</v>
      </c>
      <c r="J59" s="10">
        <v>946</v>
      </c>
      <c r="K59" s="10">
        <v>706</v>
      </c>
      <c r="L59" s="10">
        <v>947</v>
      </c>
      <c r="M59" s="10">
        <v>1022</v>
      </c>
      <c r="N59" s="10">
        <v>834</v>
      </c>
      <c r="O59" s="10">
        <v>1073</v>
      </c>
      <c r="P59" s="10">
        <v>1149</v>
      </c>
      <c r="Q59" s="10">
        <v>1687</v>
      </c>
      <c r="R59" s="10">
        <v>2225.41</v>
      </c>
      <c r="S59" s="10">
        <v>2366.64</v>
      </c>
      <c r="T59" s="9">
        <v>3051.807</v>
      </c>
      <c r="U59" s="9">
        <v>2923.922</v>
      </c>
      <c r="V59" s="9">
        <v>2224.481</v>
      </c>
      <c r="W59" s="9">
        <v>2041.419</v>
      </c>
      <c r="X59" s="9">
        <v>1734.861</v>
      </c>
      <c r="Y59" s="9">
        <v>2316.777</v>
      </c>
      <c r="Z59" s="9">
        <v>1904.779</v>
      </c>
      <c r="AA59" s="9">
        <v>1675.353</v>
      </c>
      <c r="AB59" s="9">
        <v>1721.118</v>
      </c>
      <c r="AC59" s="9">
        <v>1334.642</v>
      </c>
      <c r="AD59" s="9">
        <v>1129.825</v>
      </c>
      <c r="AE59" s="9">
        <v>1069.808</v>
      </c>
      <c r="AF59" s="9">
        <v>1362.262</v>
      </c>
      <c r="AG59" s="9">
        <v>900.388</v>
      </c>
      <c r="AH59" s="9">
        <v>813.775</v>
      </c>
      <c r="AI59" s="9">
        <v>1074.541</v>
      </c>
    </row>
    <row r="60" spans="1:35" ht="15">
      <c r="A60" s="8" t="s">
        <v>63</v>
      </c>
      <c r="B60" s="8" t="s">
        <v>54</v>
      </c>
      <c r="C60" s="11">
        <v>57</v>
      </c>
      <c r="D60" s="11">
        <v>92</v>
      </c>
      <c r="E60" s="11">
        <v>14</v>
      </c>
      <c r="F60" s="11">
        <v>16</v>
      </c>
      <c r="G60" s="11">
        <v>8</v>
      </c>
      <c r="H60" s="11">
        <v>2</v>
      </c>
      <c r="I60" s="11">
        <v>99</v>
      </c>
      <c r="J60" s="11">
        <v>4</v>
      </c>
      <c r="K60" s="11">
        <v>4</v>
      </c>
      <c r="L60" s="11">
        <v>1</v>
      </c>
      <c r="M60" s="11">
        <v>61</v>
      </c>
      <c r="N60" s="11">
        <v>38</v>
      </c>
      <c r="O60" s="11">
        <v>35</v>
      </c>
      <c r="P60" s="11">
        <v>46</v>
      </c>
      <c r="Q60" s="11">
        <v>96</v>
      </c>
      <c r="R60" s="11">
        <v>47</v>
      </c>
      <c r="S60" s="11">
        <v>61</v>
      </c>
      <c r="T60" s="11">
        <v>10</v>
      </c>
      <c r="U60" s="11">
        <v>14</v>
      </c>
      <c r="V60" s="11">
        <v>19</v>
      </c>
      <c r="W60" s="11">
        <v>44</v>
      </c>
      <c r="X60" s="11">
        <v>6</v>
      </c>
      <c r="Y60" s="11">
        <v>12</v>
      </c>
      <c r="Z60" s="11">
        <v>0</v>
      </c>
      <c r="AA60" s="11">
        <v>0</v>
      </c>
      <c r="AB60" s="11">
        <v>0.9</v>
      </c>
      <c r="AC60" s="11">
        <v>0.9</v>
      </c>
      <c r="AD60" s="11">
        <v>6.6</v>
      </c>
      <c r="AE60" s="11">
        <v>1</v>
      </c>
      <c r="AF60" s="11">
        <v>1.3</v>
      </c>
      <c r="AG60" s="11">
        <v>0.2</v>
      </c>
      <c r="AH60" s="11">
        <v>0.2</v>
      </c>
      <c r="AI60" s="11">
        <v>0.8</v>
      </c>
    </row>
    <row r="61" spans="1:35" ht="15">
      <c r="A61" s="8" t="s">
        <v>63</v>
      </c>
      <c r="B61" s="8" t="s">
        <v>55</v>
      </c>
      <c r="C61" s="10">
        <v>-186</v>
      </c>
      <c r="D61" s="10">
        <v>56</v>
      </c>
      <c r="E61" s="10">
        <v>610</v>
      </c>
      <c r="F61" s="10">
        <v>-152</v>
      </c>
      <c r="G61" s="10">
        <v>268</v>
      </c>
      <c r="H61" s="10">
        <v>-78</v>
      </c>
      <c r="I61" s="10">
        <v>-761</v>
      </c>
      <c r="J61" s="10">
        <v>35</v>
      </c>
      <c r="K61" s="10">
        <v>-1078</v>
      </c>
      <c r="L61" s="10">
        <v>-486</v>
      </c>
      <c r="M61" s="10">
        <v>840</v>
      </c>
      <c r="N61" s="10">
        <v>-31</v>
      </c>
      <c r="O61" s="10">
        <v>277</v>
      </c>
      <c r="P61" s="10">
        <v>247</v>
      </c>
      <c r="Q61" s="10">
        <v>159</v>
      </c>
      <c r="R61" s="10">
        <v>681</v>
      </c>
      <c r="S61" s="10">
        <v>70</v>
      </c>
      <c r="T61" s="10">
        <v>234</v>
      </c>
      <c r="U61" s="10">
        <v>-655</v>
      </c>
      <c r="V61" s="10">
        <v>-921</v>
      </c>
      <c r="W61" s="10">
        <v>-1673</v>
      </c>
      <c r="X61" s="10">
        <v>472</v>
      </c>
      <c r="Y61" s="10">
        <v>-111</v>
      </c>
      <c r="Z61" s="10">
        <v>-160</v>
      </c>
      <c r="AA61" s="10">
        <v>972</v>
      </c>
      <c r="AB61" s="10">
        <v>986</v>
      </c>
      <c r="AC61" s="10">
        <v>682</v>
      </c>
      <c r="AD61" s="9">
        <v>114.442</v>
      </c>
      <c r="AE61" s="9">
        <v>-209.738</v>
      </c>
      <c r="AF61" s="9">
        <v>541.387</v>
      </c>
      <c r="AG61" s="9">
        <v>180.465</v>
      </c>
      <c r="AH61" s="9">
        <v>207.312</v>
      </c>
      <c r="AI61" s="9">
        <v>-117.497</v>
      </c>
    </row>
    <row r="62" spans="1:35" ht="15">
      <c r="A62" s="8" t="s">
        <v>63</v>
      </c>
      <c r="B62" s="8" t="s">
        <v>56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3" t="s">
        <v>49</v>
      </c>
    </row>
    <row r="63" spans="1:35" ht="15">
      <c r="A63" s="8" t="s">
        <v>63</v>
      </c>
      <c r="B63" s="8" t="s">
        <v>57</v>
      </c>
      <c r="C63" s="10">
        <v>7507</v>
      </c>
      <c r="D63" s="10">
        <v>11253</v>
      </c>
      <c r="E63" s="10">
        <v>9813</v>
      </c>
      <c r="F63" s="10">
        <v>9209</v>
      </c>
      <c r="G63" s="10">
        <v>9339</v>
      </c>
      <c r="H63" s="10">
        <v>9762</v>
      </c>
      <c r="I63" s="10">
        <v>8845</v>
      </c>
      <c r="J63" s="10">
        <v>6938</v>
      </c>
      <c r="K63" s="10">
        <v>5071</v>
      </c>
      <c r="L63" s="10">
        <v>5506</v>
      </c>
      <c r="M63" s="10">
        <v>5806</v>
      </c>
      <c r="N63" s="10">
        <v>4487</v>
      </c>
      <c r="O63" s="10">
        <v>5044</v>
      </c>
      <c r="P63" s="10">
        <v>4656</v>
      </c>
      <c r="Q63" s="10">
        <v>5407</v>
      </c>
      <c r="R63" s="10">
        <v>6346.41</v>
      </c>
      <c r="S63" s="10">
        <v>5647.64</v>
      </c>
      <c r="T63" s="9">
        <v>6416.807</v>
      </c>
      <c r="U63" s="9">
        <v>5136.922</v>
      </c>
      <c r="V63" s="9">
        <v>3788.481</v>
      </c>
      <c r="W63" s="9">
        <v>2772.419</v>
      </c>
      <c r="X63" s="9">
        <v>4594.861</v>
      </c>
      <c r="Y63" s="9">
        <v>4507.777</v>
      </c>
      <c r="Z63" s="9">
        <v>3695.279</v>
      </c>
      <c r="AA63" s="9">
        <v>4038.053</v>
      </c>
      <c r="AB63" s="9">
        <v>4100.218</v>
      </c>
      <c r="AC63" s="9">
        <v>2858.242</v>
      </c>
      <c r="AD63" s="9">
        <v>3158.755</v>
      </c>
      <c r="AE63" s="10">
        <v>2616.92</v>
      </c>
      <c r="AF63" s="9">
        <v>2038.649</v>
      </c>
      <c r="AG63" s="9">
        <v>1224.053</v>
      </c>
      <c r="AH63" s="9">
        <v>1156.287</v>
      </c>
      <c r="AI63" s="9">
        <v>1049.144</v>
      </c>
    </row>
    <row r="64" spans="1:35" ht="15">
      <c r="A64" s="8" t="s">
        <v>64</v>
      </c>
      <c r="B64" s="8" t="s">
        <v>51</v>
      </c>
      <c r="C64" s="12">
        <v>671009.247</v>
      </c>
      <c r="D64" s="11">
        <v>578553.8</v>
      </c>
      <c r="E64" s="11">
        <v>536480</v>
      </c>
      <c r="F64" s="11">
        <v>516324.5</v>
      </c>
      <c r="G64" s="11">
        <v>491776</v>
      </c>
      <c r="H64" s="11">
        <v>475618</v>
      </c>
      <c r="I64" s="11">
        <v>474710.9</v>
      </c>
      <c r="J64" s="11">
        <v>453728</v>
      </c>
      <c r="K64" s="11">
        <v>431310</v>
      </c>
      <c r="L64" s="11">
        <v>409418</v>
      </c>
      <c r="M64" s="11">
        <v>428931</v>
      </c>
      <c r="N64" s="11">
        <v>443616</v>
      </c>
      <c r="O64" s="11">
        <v>447073</v>
      </c>
      <c r="P64" s="11">
        <v>449234</v>
      </c>
      <c r="Q64" s="11">
        <v>447244</v>
      </c>
      <c r="R64" s="11">
        <v>437681</v>
      </c>
      <c r="S64" s="11">
        <v>435570</v>
      </c>
      <c r="T64" s="11">
        <v>440817</v>
      </c>
      <c r="U64" s="11">
        <v>429185</v>
      </c>
      <c r="V64" s="11">
        <v>414360</v>
      </c>
      <c r="W64" s="11">
        <v>402630</v>
      </c>
      <c r="X64" s="11">
        <v>433667</v>
      </c>
      <c r="Y64" s="11">
        <v>439375</v>
      </c>
      <c r="Z64" s="11">
        <v>411930</v>
      </c>
      <c r="AA64" s="11">
        <v>400677</v>
      </c>
      <c r="AB64" s="11">
        <v>401254</v>
      </c>
      <c r="AC64" s="11">
        <v>371582</v>
      </c>
      <c r="AD64" s="12">
        <v>382675.205</v>
      </c>
      <c r="AE64" s="12">
        <v>367035.115</v>
      </c>
      <c r="AF64" s="12">
        <v>307597.027</v>
      </c>
      <c r="AG64" s="12">
        <v>244456.879</v>
      </c>
      <c r="AH64" s="12">
        <v>274986.129</v>
      </c>
      <c r="AI64" s="12">
        <v>294345.665</v>
      </c>
    </row>
    <row r="65" spans="1:35" ht="15">
      <c r="A65" s="8" t="s">
        <v>64</v>
      </c>
      <c r="B65" s="8" t="s">
        <v>52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261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13.09</v>
      </c>
      <c r="AF65" s="9">
        <v>15.089</v>
      </c>
      <c r="AG65" s="10">
        <v>0</v>
      </c>
      <c r="AH65" s="10">
        <v>0</v>
      </c>
      <c r="AI65" s="9">
        <v>60.875</v>
      </c>
    </row>
    <row r="66" spans="1:35" ht="15">
      <c r="A66" s="8" t="s">
        <v>64</v>
      </c>
      <c r="B66" s="8" t="s">
        <v>53</v>
      </c>
      <c r="C66" s="12">
        <v>14153.268</v>
      </c>
      <c r="D66" s="11">
        <v>14392</v>
      </c>
      <c r="E66" s="12">
        <v>11991.159</v>
      </c>
      <c r="F66" s="12">
        <v>10553.299</v>
      </c>
      <c r="G66" s="12">
        <v>7639.172</v>
      </c>
      <c r="H66" s="11">
        <v>6535.8</v>
      </c>
      <c r="I66" s="11">
        <v>7020.2</v>
      </c>
      <c r="J66" s="11">
        <v>5319.3</v>
      </c>
      <c r="K66" s="11">
        <v>4141.3</v>
      </c>
      <c r="L66" s="11">
        <v>3810.3</v>
      </c>
      <c r="M66" s="11">
        <v>3221.3</v>
      </c>
      <c r="N66" s="11">
        <v>3532.6</v>
      </c>
      <c r="O66" s="11">
        <v>1730.2</v>
      </c>
      <c r="P66" s="11">
        <v>1837.5</v>
      </c>
      <c r="Q66" s="11">
        <v>908.5</v>
      </c>
      <c r="R66" s="12">
        <v>1321.673</v>
      </c>
      <c r="S66" s="12">
        <v>1819.519</v>
      </c>
      <c r="T66" s="12">
        <v>2005.179</v>
      </c>
      <c r="U66" s="12">
        <v>1697.161</v>
      </c>
      <c r="V66" s="12">
        <v>1428.295</v>
      </c>
      <c r="W66" s="12">
        <v>1134.714</v>
      </c>
      <c r="X66" s="12">
        <v>1243.463</v>
      </c>
      <c r="Y66" s="12">
        <v>1726.072</v>
      </c>
      <c r="Z66" s="12">
        <v>1674.725</v>
      </c>
      <c r="AA66" s="12">
        <v>2785.623</v>
      </c>
      <c r="AB66" s="12">
        <v>2450.277</v>
      </c>
      <c r="AC66" s="12">
        <v>1417.206</v>
      </c>
      <c r="AD66" s="12">
        <v>1474.291</v>
      </c>
      <c r="AE66" s="12">
        <v>1406.867</v>
      </c>
      <c r="AF66" s="12">
        <v>1100.546</v>
      </c>
      <c r="AG66" s="11">
        <v>887.8</v>
      </c>
      <c r="AH66" s="12">
        <v>572.686</v>
      </c>
      <c r="AI66" s="12">
        <v>923.673</v>
      </c>
    </row>
    <row r="67" spans="1:35" ht="15">
      <c r="A67" s="8" t="s">
        <v>64</v>
      </c>
      <c r="B67" s="8" t="s">
        <v>54</v>
      </c>
      <c r="C67" s="10">
        <v>10002</v>
      </c>
      <c r="D67" s="10">
        <v>10953</v>
      </c>
      <c r="E67" s="10">
        <v>9791</v>
      </c>
      <c r="F67" s="10">
        <v>9464</v>
      </c>
      <c r="G67" s="10">
        <v>6863</v>
      </c>
      <c r="H67" s="10">
        <v>6847.5</v>
      </c>
      <c r="I67" s="10">
        <v>5685</v>
      </c>
      <c r="J67" s="10">
        <v>4837</v>
      </c>
      <c r="K67" s="10">
        <v>3790</v>
      </c>
      <c r="L67" s="10">
        <v>3275</v>
      </c>
      <c r="M67" s="10">
        <v>2809</v>
      </c>
      <c r="N67" s="10">
        <v>2998</v>
      </c>
      <c r="O67" s="10">
        <v>1998</v>
      </c>
      <c r="P67" s="10">
        <v>1134</v>
      </c>
      <c r="Q67" s="10">
        <v>1166</v>
      </c>
      <c r="R67" s="10">
        <v>1589</v>
      </c>
      <c r="S67" s="10">
        <v>1877</v>
      </c>
      <c r="T67" s="10">
        <v>1523</v>
      </c>
      <c r="U67" s="9">
        <v>1650.148</v>
      </c>
      <c r="V67" s="9">
        <v>1332.246</v>
      </c>
      <c r="W67" s="9">
        <v>1244.079</v>
      </c>
      <c r="X67" s="9">
        <v>1374.741</v>
      </c>
      <c r="Y67" s="9">
        <v>1840.002</v>
      </c>
      <c r="Z67" s="9">
        <v>1795.008</v>
      </c>
      <c r="AA67" s="9">
        <v>2809.004</v>
      </c>
      <c r="AB67" s="10">
        <v>2749.02</v>
      </c>
      <c r="AC67" s="10">
        <v>1298</v>
      </c>
      <c r="AD67" s="10">
        <v>1224.22</v>
      </c>
      <c r="AE67" s="9">
        <v>1176.267</v>
      </c>
      <c r="AF67" s="9">
        <v>886.946</v>
      </c>
      <c r="AG67" s="9">
        <v>579.048</v>
      </c>
      <c r="AH67" s="9">
        <v>357.387</v>
      </c>
      <c r="AI67" s="9">
        <v>1671.911</v>
      </c>
    </row>
    <row r="68" spans="1:35" ht="15">
      <c r="A68" s="8" t="s">
        <v>64</v>
      </c>
      <c r="B68" s="8" t="s">
        <v>55</v>
      </c>
      <c r="C68" s="12">
        <v>8306.933</v>
      </c>
      <c r="D68" s="12">
        <v>1309.721</v>
      </c>
      <c r="E68" s="11">
        <v>1271</v>
      </c>
      <c r="F68" s="11">
        <v>2049</v>
      </c>
      <c r="G68" s="11">
        <v>1716</v>
      </c>
      <c r="H68" s="11">
        <v>1221</v>
      </c>
      <c r="I68" s="11">
        <v>-3207</v>
      </c>
      <c r="J68" s="11">
        <v>-1044</v>
      </c>
      <c r="K68" s="11">
        <v>1220</v>
      </c>
      <c r="L68" s="11">
        <v>2372</v>
      </c>
      <c r="M68" s="11">
        <v>2617</v>
      </c>
      <c r="N68" s="11">
        <v>193</v>
      </c>
      <c r="O68" s="11">
        <v>-1736.4</v>
      </c>
      <c r="P68" s="11">
        <v>3431</v>
      </c>
      <c r="Q68" s="11">
        <v>2506</v>
      </c>
      <c r="R68" s="12">
        <v>3299.314</v>
      </c>
      <c r="S68" s="12">
        <v>1998.125</v>
      </c>
      <c r="T68" s="11">
        <v>-1034</v>
      </c>
      <c r="U68" s="11">
        <v>-2687</v>
      </c>
      <c r="V68" s="11">
        <v>-741</v>
      </c>
      <c r="W68" s="12">
        <v>2559.885</v>
      </c>
      <c r="X68" s="12">
        <v>1251.025</v>
      </c>
      <c r="Y68" s="11">
        <v>-1382.83</v>
      </c>
      <c r="Z68" s="12">
        <v>1372.612</v>
      </c>
      <c r="AA68" s="11">
        <v>2359.2</v>
      </c>
      <c r="AB68" s="12">
        <v>-1686.068</v>
      </c>
      <c r="AC68" s="12">
        <v>1448.836</v>
      </c>
      <c r="AD68" s="12">
        <v>-593.467</v>
      </c>
      <c r="AE68" s="11">
        <v>2106.55</v>
      </c>
      <c r="AF68" s="12">
        <v>-1728.773</v>
      </c>
      <c r="AG68" s="12">
        <v>1568.654</v>
      </c>
      <c r="AH68" s="12">
        <v>2458.057</v>
      </c>
      <c r="AI68" s="12">
        <v>68.922</v>
      </c>
    </row>
    <row r="69" spans="1:35" ht="15">
      <c r="A69" s="8" t="s">
        <v>64</v>
      </c>
      <c r="B69" s="8" t="s">
        <v>56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4" t="s">
        <v>49</v>
      </c>
    </row>
    <row r="70" spans="1:35" ht="15">
      <c r="A70" s="8" t="s">
        <v>64</v>
      </c>
      <c r="B70" s="8" t="s">
        <v>57</v>
      </c>
      <c r="C70" s="12">
        <v>683467.448</v>
      </c>
      <c r="D70" s="12">
        <v>583302.521</v>
      </c>
      <c r="E70" s="12">
        <v>539951.159</v>
      </c>
      <c r="F70" s="12">
        <v>519462.799</v>
      </c>
      <c r="G70" s="12">
        <v>494268.172</v>
      </c>
      <c r="H70" s="11">
        <v>476527.3</v>
      </c>
      <c r="I70" s="11">
        <v>472839.1</v>
      </c>
      <c r="J70" s="11">
        <v>453166.3</v>
      </c>
      <c r="K70" s="11">
        <v>432881.3</v>
      </c>
      <c r="L70" s="11">
        <v>412325.3</v>
      </c>
      <c r="M70" s="11">
        <v>431960.3</v>
      </c>
      <c r="N70" s="11">
        <v>444343.6</v>
      </c>
      <c r="O70" s="11">
        <v>445068.8</v>
      </c>
      <c r="P70" s="11">
        <v>453368.5</v>
      </c>
      <c r="Q70" s="11">
        <v>449492.5</v>
      </c>
      <c r="R70" s="12">
        <v>440712.987</v>
      </c>
      <c r="S70" s="12">
        <v>437510.644</v>
      </c>
      <c r="T70" s="12">
        <v>440265.179</v>
      </c>
      <c r="U70" s="12">
        <v>426806.013</v>
      </c>
      <c r="V70" s="12">
        <v>413715.049</v>
      </c>
      <c r="W70" s="11">
        <v>405080.52</v>
      </c>
      <c r="X70" s="12">
        <v>434786.747</v>
      </c>
      <c r="Y70" s="11">
        <v>437878.24</v>
      </c>
      <c r="Z70" s="12">
        <v>413182.329</v>
      </c>
      <c r="AA70" s="12">
        <v>403012.819</v>
      </c>
      <c r="AB70" s="12">
        <v>399269.189</v>
      </c>
      <c r="AC70" s="12">
        <v>373150.042</v>
      </c>
      <c r="AD70" s="12">
        <v>382331.809</v>
      </c>
      <c r="AE70" s="12">
        <v>369385.355</v>
      </c>
      <c r="AF70" s="12">
        <v>306096.943</v>
      </c>
      <c r="AG70" s="12">
        <v>246334.285</v>
      </c>
      <c r="AH70" s="12">
        <v>277659.485</v>
      </c>
      <c r="AI70" s="12">
        <v>293727.224</v>
      </c>
    </row>
    <row r="71" spans="1:35" ht="15">
      <c r="A71" s="8" t="s">
        <v>65</v>
      </c>
      <c r="B71" s="8" t="s">
        <v>51</v>
      </c>
      <c r="C71" s="10">
        <v>79880</v>
      </c>
      <c r="D71" s="10">
        <v>67764</v>
      </c>
      <c r="E71" s="10">
        <v>64823</v>
      </c>
      <c r="F71" s="10">
        <v>58994</v>
      </c>
      <c r="G71" s="10">
        <v>59257</v>
      </c>
      <c r="H71" s="10">
        <v>58826</v>
      </c>
      <c r="I71" s="10">
        <v>56209</v>
      </c>
      <c r="J71" s="10">
        <v>56309</v>
      </c>
      <c r="K71" s="10">
        <v>53715</v>
      </c>
      <c r="L71" s="10">
        <v>47503</v>
      </c>
      <c r="M71" s="10">
        <v>47926</v>
      </c>
      <c r="N71" s="10">
        <v>45869</v>
      </c>
      <c r="O71" s="10">
        <v>44099</v>
      </c>
      <c r="P71" s="10">
        <v>46003</v>
      </c>
      <c r="Q71" s="10">
        <v>47513</v>
      </c>
      <c r="R71" s="9">
        <v>45838.937</v>
      </c>
      <c r="S71" s="9">
        <v>47441.036</v>
      </c>
      <c r="T71" s="9">
        <v>47045.759</v>
      </c>
      <c r="U71" s="9">
        <v>45273.613</v>
      </c>
      <c r="V71" s="9">
        <v>32952.603</v>
      </c>
      <c r="W71" s="9">
        <v>39923.708</v>
      </c>
      <c r="X71" s="10">
        <v>39719.48</v>
      </c>
      <c r="Y71" s="9">
        <v>38200.903</v>
      </c>
      <c r="Z71" s="9">
        <v>37119.841</v>
      </c>
      <c r="AA71" s="9">
        <v>36636.462</v>
      </c>
      <c r="AB71" s="9">
        <v>36652.304</v>
      </c>
      <c r="AC71" s="9">
        <v>36875.662</v>
      </c>
      <c r="AD71" s="9">
        <v>36804.944</v>
      </c>
      <c r="AE71" s="9">
        <v>36803.988</v>
      </c>
      <c r="AF71" s="10">
        <v>34498.59</v>
      </c>
      <c r="AG71" s="10">
        <v>30135.04</v>
      </c>
      <c r="AH71" s="9">
        <v>31263.344</v>
      </c>
      <c r="AI71" s="9">
        <v>30218.903</v>
      </c>
    </row>
    <row r="72" spans="1:35" ht="15">
      <c r="A72" s="8" t="s">
        <v>65</v>
      </c>
      <c r="B72" s="8" t="s">
        <v>52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2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</row>
    <row r="73" spans="1:35" ht="15">
      <c r="A73" s="8" t="s">
        <v>65</v>
      </c>
      <c r="B73" s="8" t="s">
        <v>53</v>
      </c>
      <c r="C73" s="10">
        <v>10369</v>
      </c>
      <c r="D73" s="10">
        <v>9084</v>
      </c>
      <c r="E73" s="10">
        <v>7582</v>
      </c>
      <c r="F73" s="10">
        <v>7726</v>
      </c>
      <c r="G73" s="10">
        <v>9375</v>
      </c>
      <c r="H73" s="10">
        <v>10315</v>
      </c>
      <c r="I73" s="10">
        <v>8590</v>
      </c>
      <c r="J73" s="10">
        <v>9089</v>
      </c>
      <c r="K73" s="10">
        <v>10412</v>
      </c>
      <c r="L73" s="10">
        <v>9540</v>
      </c>
      <c r="M73" s="9">
        <v>12988.005</v>
      </c>
      <c r="N73" s="9">
        <v>14479.706</v>
      </c>
      <c r="O73" s="9">
        <v>13216.267</v>
      </c>
      <c r="P73" s="9">
        <v>14264.623</v>
      </c>
      <c r="Q73" s="9">
        <v>12827.527</v>
      </c>
      <c r="R73" s="9">
        <v>11126.155</v>
      </c>
      <c r="S73" s="9">
        <v>11575.648</v>
      </c>
      <c r="T73" s="9">
        <v>11676.334</v>
      </c>
      <c r="U73" s="9">
        <v>11571.999</v>
      </c>
      <c r="V73" s="9">
        <v>6828.069</v>
      </c>
      <c r="W73" s="9">
        <v>10938.067</v>
      </c>
      <c r="X73" s="9">
        <v>9056.021</v>
      </c>
      <c r="Y73" s="10">
        <v>7654.13</v>
      </c>
      <c r="Z73" s="9">
        <v>8670.966</v>
      </c>
      <c r="AA73" s="9">
        <v>9525.948</v>
      </c>
      <c r="AB73" s="9">
        <v>7777.076</v>
      </c>
      <c r="AC73" s="9">
        <v>7368.499</v>
      </c>
      <c r="AD73" s="9">
        <v>7317.724</v>
      </c>
      <c r="AE73" s="9">
        <v>7784.439</v>
      </c>
      <c r="AF73" s="9">
        <v>7699.201</v>
      </c>
      <c r="AG73" s="9">
        <v>6316.782</v>
      </c>
      <c r="AH73" s="9">
        <v>8612.655</v>
      </c>
      <c r="AI73" s="9">
        <v>8025.666</v>
      </c>
    </row>
    <row r="74" spans="1:35" ht="15">
      <c r="A74" s="8" t="s">
        <v>65</v>
      </c>
      <c r="B74" s="8" t="s">
        <v>54</v>
      </c>
      <c r="C74" s="11">
        <v>10979</v>
      </c>
      <c r="D74" s="11">
        <v>9683</v>
      </c>
      <c r="E74" s="11">
        <v>8246</v>
      </c>
      <c r="F74" s="11">
        <v>7202</v>
      </c>
      <c r="G74" s="11">
        <v>8642</v>
      </c>
      <c r="H74" s="11">
        <v>8180</v>
      </c>
      <c r="I74" s="11">
        <v>6357</v>
      </c>
      <c r="J74" s="11">
        <v>7011</v>
      </c>
      <c r="K74" s="11">
        <v>7231</v>
      </c>
      <c r="L74" s="11">
        <v>6499</v>
      </c>
      <c r="M74" s="11">
        <v>7720</v>
      </c>
      <c r="N74" s="11">
        <v>7539</v>
      </c>
      <c r="O74" s="11">
        <v>7498</v>
      </c>
      <c r="P74" s="11">
        <v>8567</v>
      </c>
      <c r="Q74" s="11">
        <v>9159</v>
      </c>
      <c r="R74" s="12">
        <v>7794.214</v>
      </c>
      <c r="S74" s="12">
        <v>10668.778</v>
      </c>
      <c r="T74" s="12">
        <v>10490.148</v>
      </c>
      <c r="U74" s="12">
        <v>9917.439</v>
      </c>
      <c r="V74" s="12">
        <v>7737.057</v>
      </c>
      <c r="W74" s="12">
        <v>9499.808</v>
      </c>
      <c r="X74" s="12">
        <v>8826.186</v>
      </c>
      <c r="Y74" s="12">
        <v>8966.146</v>
      </c>
      <c r="Z74" s="12">
        <v>9118.545</v>
      </c>
      <c r="AA74" s="12">
        <v>9670.418</v>
      </c>
      <c r="AB74" s="12">
        <v>8436.288</v>
      </c>
      <c r="AC74" s="12">
        <v>9428.123</v>
      </c>
      <c r="AD74" s="12">
        <v>9063.959</v>
      </c>
      <c r="AE74" s="12">
        <v>9131.679</v>
      </c>
      <c r="AF74" s="12">
        <v>8651.777</v>
      </c>
      <c r="AG74" s="12">
        <v>8779.358</v>
      </c>
      <c r="AH74" s="11">
        <v>9519.96</v>
      </c>
      <c r="AI74" s="12">
        <v>8517.292</v>
      </c>
    </row>
    <row r="75" spans="1:35" ht="15">
      <c r="A75" s="8" t="s">
        <v>65</v>
      </c>
      <c r="B75" s="8" t="s">
        <v>55</v>
      </c>
      <c r="C75" s="10">
        <v>-92</v>
      </c>
      <c r="D75" s="10">
        <v>389</v>
      </c>
      <c r="E75" s="10">
        <v>-1350</v>
      </c>
      <c r="F75" s="10">
        <v>906</v>
      </c>
      <c r="G75" s="10">
        <v>2295</v>
      </c>
      <c r="H75" s="10">
        <v>1328</v>
      </c>
      <c r="I75" s="10">
        <v>189</v>
      </c>
      <c r="J75" s="10">
        <v>997</v>
      </c>
      <c r="K75" s="10">
        <v>-944</v>
      </c>
      <c r="L75" s="10">
        <v>467</v>
      </c>
      <c r="M75" s="10">
        <v>1107</v>
      </c>
      <c r="N75" s="10">
        <v>-4</v>
      </c>
      <c r="O75" s="10">
        <v>1901</v>
      </c>
      <c r="P75" s="10">
        <v>298</v>
      </c>
      <c r="Q75" s="10">
        <v>-340</v>
      </c>
      <c r="R75" s="9">
        <v>-1308.159</v>
      </c>
      <c r="S75" s="9">
        <v>790.901</v>
      </c>
      <c r="T75" s="9">
        <v>-247.137</v>
      </c>
      <c r="U75" s="9">
        <v>-1366.756</v>
      </c>
      <c r="V75" s="9">
        <v>1113.531</v>
      </c>
      <c r="W75" s="9">
        <v>-118.235</v>
      </c>
      <c r="X75" s="9">
        <v>-39.033</v>
      </c>
      <c r="Y75" s="9">
        <v>20.076</v>
      </c>
      <c r="Z75" s="9">
        <v>-51.867</v>
      </c>
      <c r="AA75" s="9">
        <v>291.771</v>
      </c>
      <c r="AB75" s="9">
        <v>-262.863</v>
      </c>
      <c r="AC75" s="9">
        <v>-81.239</v>
      </c>
      <c r="AD75" s="9">
        <v>-54.316</v>
      </c>
      <c r="AE75" s="9">
        <v>-711.963</v>
      </c>
      <c r="AF75" s="9">
        <v>-678.446</v>
      </c>
      <c r="AG75" s="9">
        <v>428.887</v>
      </c>
      <c r="AH75" s="9">
        <v>2585.186</v>
      </c>
      <c r="AI75" s="9">
        <v>743.194</v>
      </c>
    </row>
    <row r="76" spans="1:35" ht="15">
      <c r="A76" s="8" t="s">
        <v>65</v>
      </c>
      <c r="B76" s="8" t="s">
        <v>56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3" t="s">
        <v>49</v>
      </c>
    </row>
    <row r="77" spans="1:35" ht="15">
      <c r="A77" s="8" t="s">
        <v>65</v>
      </c>
      <c r="B77" s="8" t="s">
        <v>57</v>
      </c>
      <c r="C77" s="10">
        <v>79178</v>
      </c>
      <c r="D77" s="10">
        <v>67554</v>
      </c>
      <c r="E77" s="10">
        <v>62809</v>
      </c>
      <c r="F77" s="10">
        <v>60424</v>
      </c>
      <c r="G77" s="10">
        <v>62285</v>
      </c>
      <c r="H77" s="10">
        <v>62289</v>
      </c>
      <c r="I77" s="10">
        <v>58631</v>
      </c>
      <c r="J77" s="10">
        <v>59384</v>
      </c>
      <c r="K77" s="10">
        <v>55952</v>
      </c>
      <c r="L77" s="10">
        <v>51011</v>
      </c>
      <c r="M77" s="9">
        <v>54301.005</v>
      </c>
      <c r="N77" s="9">
        <v>52805.706</v>
      </c>
      <c r="O77" s="9">
        <v>51718.267</v>
      </c>
      <c r="P77" s="9">
        <v>51998.623</v>
      </c>
      <c r="Q77" s="9">
        <v>50841.527</v>
      </c>
      <c r="R77" s="9">
        <v>47862.719</v>
      </c>
      <c r="S77" s="9">
        <v>49138.807</v>
      </c>
      <c r="T77" s="9">
        <v>47984.808</v>
      </c>
      <c r="U77" s="9">
        <v>45561.417</v>
      </c>
      <c r="V77" s="9">
        <v>33157.146</v>
      </c>
      <c r="W77" s="9">
        <v>41245.732</v>
      </c>
      <c r="X77" s="9">
        <v>39910.282</v>
      </c>
      <c r="Y77" s="9">
        <v>36908.963</v>
      </c>
      <c r="Z77" s="9">
        <v>36620.395</v>
      </c>
      <c r="AA77" s="9">
        <v>36783.763</v>
      </c>
      <c r="AB77" s="9">
        <v>35730.229</v>
      </c>
      <c r="AC77" s="9">
        <v>34734.799</v>
      </c>
      <c r="AD77" s="9">
        <v>35004.393</v>
      </c>
      <c r="AE77" s="9">
        <v>34744.785</v>
      </c>
      <c r="AF77" s="9">
        <v>32867.568</v>
      </c>
      <c r="AG77" s="9">
        <v>28101.351</v>
      </c>
      <c r="AH77" s="9">
        <v>32941.225</v>
      </c>
      <c r="AI77" s="9">
        <v>30470.471</v>
      </c>
    </row>
    <row r="78" spans="1:35" ht="15">
      <c r="A78" s="8" t="s">
        <v>66</v>
      </c>
      <c r="B78" s="8" t="s">
        <v>51</v>
      </c>
      <c r="C78" s="11">
        <v>155</v>
      </c>
      <c r="D78" s="11">
        <v>55</v>
      </c>
      <c r="E78" s="11">
        <v>28</v>
      </c>
      <c r="F78" s="11">
        <v>7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</row>
    <row r="79" spans="1:35" ht="15">
      <c r="A79" s="8" t="s">
        <v>66</v>
      </c>
      <c r="B79" s="8" t="s">
        <v>52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</row>
    <row r="80" spans="1:35" ht="15">
      <c r="A80" s="8" t="s">
        <v>66</v>
      </c>
      <c r="B80" s="8" t="s">
        <v>53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</row>
    <row r="81" spans="1:35" ht="15">
      <c r="A81" s="8" t="s">
        <v>66</v>
      </c>
      <c r="B81" s="8" t="s">
        <v>54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</row>
    <row r="82" spans="1:35" ht="15">
      <c r="A82" s="8" t="s">
        <v>66</v>
      </c>
      <c r="B82" s="8" t="s">
        <v>55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</row>
    <row r="83" spans="1:35" ht="15">
      <c r="A83" s="8" t="s">
        <v>66</v>
      </c>
      <c r="B83" s="8" t="s">
        <v>56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4" t="s">
        <v>49</v>
      </c>
    </row>
    <row r="84" spans="1:35" ht="15">
      <c r="A84" s="8" t="s">
        <v>66</v>
      </c>
      <c r="B84" s="8" t="s">
        <v>57</v>
      </c>
      <c r="C84" s="11">
        <v>155</v>
      </c>
      <c r="D84" s="11">
        <v>55</v>
      </c>
      <c r="E84" s="11">
        <v>28</v>
      </c>
      <c r="F84" s="11">
        <v>7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</row>
    <row r="85" spans="1:35" ht="15">
      <c r="A85" s="8" t="s">
        <v>67</v>
      </c>
      <c r="B85" s="8" t="s">
        <v>51</v>
      </c>
      <c r="C85" s="10">
        <v>3533</v>
      </c>
      <c r="D85" s="10">
        <v>3610</v>
      </c>
      <c r="E85" s="10">
        <v>2057</v>
      </c>
      <c r="F85" s="10">
        <v>1717</v>
      </c>
      <c r="G85" s="10">
        <v>1311</v>
      </c>
      <c r="H85" s="10">
        <v>1031</v>
      </c>
      <c r="I85" s="10">
        <v>1006</v>
      </c>
      <c r="J85" s="10">
        <v>774</v>
      </c>
      <c r="K85" s="10">
        <v>540</v>
      </c>
      <c r="L85" s="10">
        <v>472</v>
      </c>
      <c r="M85" s="10">
        <v>363</v>
      </c>
      <c r="N85" s="10">
        <v>312</v>
      </c>
      <c r="O85" s="10">
        <v>209</v>
      </c>
      <c r="P85" s="10">
        <v>195</v>
      </c>
      <c r="Q85" s="10">
        <v>182</v>
      </c>
      <c r="R85" s="10">
        <v>160</v>
      </c>
      <c r="S85" s="10">
        <v>150</v>
      </c>
      <c r="T85" s="10">
        <v>119</v>
      </c>
      <c r="U85" s="10">
        <v>28</v>
      </c>
      <c r="V85" s="10">
        <v>16</v>
      </c>
      <c r="W85" s="10">
        <v>0</v>
      </c>
      <c r="X85" s="10">
        <v>5</v>
      </c>
      <c r="Y85" s="10">
        <v>0</v>
      </c>
      <c r="Z85" s="10">
        <v>0</v>
      </c>
      <c r="AA85" s="10">
        <v>3</v>
      </c>
      <c r="AB85" s="10">
        <v>3</v>
      </c>
      <c r="AC85" s="10">
        <v>2</v>
      </c>
      <c r="AD85" s="9">
        <v>2.333</v>
      </c>
      <c r="AE85" s="9">
        <v>14.286</v>
      </c>
      <c r="AF85" s="9">
        <v>6.619</v>
      </c>
      <c r="AG85" s="9">
        <v>10.647</v>
      </c>
      <c r="AH85" s="9">
        <v>9.453</v>
      </c>
      <c r="AI85" s="9">
        <v>0.336</v>
      </c>
    </row>
    <row r="86" spans="1:35" ht="15">
      <c r="A86" s="8" t="s">
        <v>67</v>
      </c>
      <c r="B86" s="8" t="s">
        <v>52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</row>
    <row r="87" spans="1:35" ht="15">
      <c r="A87" s="8" t="s">
        <v>67</v>
      </c>
      <c r="B87" s="8" t="s">
        <v>53</v>
      </c>
      <c r="C87" s="10">
        <v>240</v>
      </c>
      <c r="D87" s="10">
        <v>179</v>
      </c>
      <c r="E87" s="10">
        <v>163</v>
      </c>
      <c r="F87" s="10">
        <v>211</v>
      </c>
      <c r="G87" s="10">
        <v>160</v>
      </c>
      <c r="H87" s="10">
        <v>177</v>
      </c>
      <c r="I87" s="10">
        <v>252</v>
      </c>
      <c r="J87" s="10">
        <v>288</v>
      </c>
      <c r="K87" s="10">
        <v>240</v>
      </c>
      <c r="L87" s="10">
        <v>149</v>
      </c>
      <c r="M87" s="9">
        <v>122.211</v>
      </c>
      <c r="N87" s="9">
        <v>124.138</v>
      </c>
      <c r="O87" s="9">
        <v>124.187</v>
      </c>
      <c r="P87" s="9">
        <v>102.056</v>
      </c>
      <c r="Q87" s="9">
        <v>100.108</v>
      </c>
      <c r="R87" s="9">
        <v>157.161</v>
      </c>
      <c r="S87" s="9">
        <v>156.905</v>
      </c>
      <c r="T87" s="9">
        <v>149.951</v>
      </c>
      <c r="U87" s="9">
        <v>207.783</v>
      </c>
      <c r="V87" s="9">
        <v>202.015</v>
      </c>
      <c r="W87" s="9">
        <v>490.166</v>
      </c>
      <c r="X87" s="9">
        <v>372.438</v>
      </c>
      <c r="Y87" s="9">
        <v>268.671</v>
      </c>
      <c r="Z87" s="9">
        <v>243.172</v>
      </c>
      <c r="AA87" s="9">
        <v>169.532</v>
      </c>
      <c r="AB87" s="10">
        <v>214.44</v>
      </c>
      <c r="AC87" s="9">
        <v>201.217</v>
      </c>
      <c r="AD87" s="9">
        <v>175.667</v>
      </c>
      <c r="AE87" s="10">
        <v>176</v>
      </c>
      <c r="AF87" s="9">
        <v>117.064</v>
      </c>
      <c r="AG87" s="9">
        <v>92.127</v>
      </c>
      <c r="AH87" s="9">
        <v>102.385</v>
      </c>
      <c r="AI87" s="9">
        <v>112.967</v>
      </c>
    </row>
    <row r="88" spans="1:35" ht="15">
      <c r="A88" s="8" t="s">
        <v>67</v>
      </c>
      <c r="B88" s="8" t="s">
        <v>54</v>
      </c>
      <c r="C88" s="11">
        <v>395</v>
      </c>
      <c r="D88" s="11">
        <v>358</v>
      </c>
      <c r="E88" s="11">
        <v>320</v>
      </c>
      <c r="F88" s="11">
        <v>278</v>
      </c>
      <c r="G88" s="11">
        <v>224</v>
      </c>
      <c r="H88" s="11">
        <v>171</v>
      </c>
      <c r="I88" s="11">
        <v>191</v>
      </c>
      <c r="J88" s="11">
        <v>211</v>
      </c>
      <c r="K88" s="11">
        <v>52</v>
      </c>
      <c r="L88" s="11">
        <v>32</v>
      </c>
      <c r="M88" s="11">
        <v>74</v>
      </c>
      <c r="N88" s="11">
        <v>77</v>
      </c>
      <c r="O88" s="11">
        <v>81</v>
      </c>
      <c r="P88" s="11">
        <v>67</v>
      </c>
      <c r="Q88" s="11">
        <v>65</v>
      </c>
      <c r="R88" s="11">
        <v>56</v>
      </c>
      <c r="S88" s="12">
        <v>68.002</v>
      </c>
      <c r="T88" s="12">
        <v>49.009</v>
      </c>
      <c r="U88" s="11">
        <v>15</v>
      </c>
      <c r="V88" s="11">
        <v>16</v>
      </c>
      <c r="W88" s="11">
        <v>13</v>
      </c>
      <c r="X88" s="11">
        <v>33</v>
      </c>
      <c r="Y88" s="11">
        <v>17</v>
      </c>
      <c r="Z88" s="11">
        <v>12</v>
      </c>
      <c r="AA88" s="11">
        <v>16</v>
      </c>
      <c r="AB88" s="11">
        <v>18</v>
      </c>
      <c r="AC88" s="11">
        <v>10</v>
      </c>
      <c r="AD88" s="12">
        <v>9.246</v>
      </c>
      <c r="AE88" s="12">
        <v>12.635</v>
      </c>
      <c r="AF88" s="12">
        <v>27.456</v>
      </c>
      <c r="AG88" s="12">
        <v>22.148</v>
      </c>
      <c r="AH88" s="12">
        <v>24.614</v>
      </c>
      <c r="AI88" s="12">
        <v>26.419</v>
      </c>
    </row>
    <row r="89" spans="1:35" ht="15">
      <c r="A89" s="8" t="s">
        <v>67</v>
      </c>
      <c r="B89" s="8" t="s">
        <v>55</v>
      </c>
      <c r="C89" s="10">
        <v>132</v>
      </c>
      <c r="D89" s="10">
        <v>38</v>
      </c>
      <c r="E89" s="10">
        <v>32</v>
      </c>
      <c r="F89" s="10">
        <v>32</v>
      </c>
      <c r="G89" s="10">
        <v>27</v>
      </c>
      <c r="H89" s="10">
        <v>14</v>
      </c>
      <c r="I89" s="10">
        <v>17</v>
      </c>
      <c r="J89" s="10">
        <v>-11</v>
      </c>
      <c r="K89" s="10">
        <v>1</v>
      </c>
      <c r="L89" s="10">
        <v>-6</v>
      </c>
      <c r="M89" s="10">
        <v>-12</v>
      </c>
      <c r="N89" s="10">
        <v>-28</v>
      </c>
      <c r="O89" s="10">
        <v>43</v>
      </c>
      <c r="P89" s="10">
        <v>34</v>
      </c>
      <c r="Q89" s="10">
        <v>5</v>
      </c>
      <c r="R89" s="10">
        <v>-12</v>
      </c>
      <c r="S89" s="10">
        <v>-4</v>
      </c>
      <c r="T89" s="10">
        <v>-2</v>
      </c>
      <c r="U89" s="10">
        <v>-4</v>
      </c>
      <c r="V89" s="10">
        <v>-5</v>
      </c>
      <c r="W89" s="10">
        <v>3</v>
      </c>
      <c r="X89" s="10">
        <v>-4</v>
      </c>
      <c r="Y89" s="10">
        <v>5</v>
      </c>
      <c r="Z89" s="10">
        <v>-2</v>
      </c>
      <c r="AA89" s="10">
        <v>1</v>
      </c>
      <c r="AB89" s="10">
        <v>0</v>
      </c>
      <c r="AC89" s="10">
        <v>1</v>
      </c>
      <c r="AD89" s="10">
        <v>-1.28</v>
      </c>
      <c r="AE89" s="9">
        <v>-4.715</v>
      </c>
      <c r="AF89" s="10">
        <v>5.96</v>
      </c>
      <c r="AG89" s="9">
        <v>0.389</v>
      </c>
      <c r="AH89" s="9">
        <v>0.012</v>
      </c>
      <c r="AI89" s="9">
        <v>0.066</v>
      </c>
    </row>
    <row r="90" spans="1:35" ht="15">
      <c r="A90" s="8" t="s">
        <v>67</v>
      </c>
      <c r="B90" s="8" t="s">
        <v>56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3" t="s">
        <v>49</v>
      </c>
    </row>
    <row r="91" spans="1:35" ht="15">
      <c r="A91" s="8" t="s">
        <v>67</v>
      </c>
      <c r="B91" s="8" t="s">
        <v>57</v>
      </c>
      <c r="C91" s="10">
        <v>3510</v>
      </c>
      <c r="D91" s="10">
        <v>3469</v>
      </c>
      <c r="E91" s="10">
        <v>1932</v>
      </c>
      <c r="F91" s="10">
        <v>1682</v>
      </c>
      <c r="G91" s="10">
        <v>1274</v>
      </c>
      <c r="H91" s="10">
        <v>1051</v>
      </c>
      <c r="I91" s="10">
        <v>1084</v>
      </c>
      <c r="J91" s="10">
        <v>840</v>
      </c>
      <c r="K91" s="10">
        <v>729</v>
      </c>
      <c r="L91" s="10">
        <v>583</v>
      </c>
      <c r="M91" s="9">
        <v>399.211</v>
      </c>
      <c r="N91" s="9">
        <v>331.138</v>
      </c>
      <c r="O91" s="9">
        <v>295.187</v>
      </c>
      <c r="P91" s="9">
        <v>264.056</v>
      </c>
      <c r="Q91" s="9">
        <v>222.108</v>
      </c>
      <c r="R91" s="9">
        <v>249.161</v>
      </c>
      <c r="S91" s="9">
        <v>234.903</v>
      </c>
      <c r="T91" s="9">
        <v>217.942</v>
      </c>
      <c r="U91" s="9">
        <v>216.783</v>
      </c>
      <c r="V91" s="9">
        <v>197.015</v>
      </c>
      <c r="W91" s="9">
        <v>480.166</v>
      </c>
      <c r="X91" s="9">
        <v>340.438</v>
      </c>
      <c r="Y91" s="9">
        <v>256.671</v>
      </c>
      <c r="Z91" s="9">
        <v>229.172</v>
      </c>
      <c r="AA91" s="9">
        <v>157.532</v>
      </c>
      <c r="AB91" s="10">
        <v>199.44</v>
      </c>
      <c r="AC91" s="9">
        <v>194.217</v>
      </c>
      <c r="AD91" s="9">
        <v>167.474</v>
      </c>
      <c r="AE91" s="9">
        <v>172.936</v>
      </c>
      <c r="AF91" s="9">
        <v>102.187</v>
      </c>
      <c r="AG91" s="9">
        <v>81.015</v>
      </c>
      <c r="AH91" s="9">
        <v>87.236</v>
      </c>
      <c r="AI91" s="10">
        <v>86.95</v>
      </c>
    </row>
    <row r="92" spans="1:35" ht="15">
      <c r="A92" s="8" t="s">
        <v>68</v>
      </c>
      <c r="B92" s="8" t="s">
        <v>51</v>
      </c>
      <c r="C92" s="11">
        <v>47819</v>
      </c>
      <c r="D92" s="11">
        <v>29267</v>
      </c>
      <c r="E92" s="11">
        <v>19091</v>
      </c>
      <c r="F92" s="11">
        <v>16454</v>
      </c>
      <c r="G92" s="11">
        <v>13290</v>
      </c>
      <c r="H92" s="11">
        <v>10763</v>
      </c>
      <c r="I92" s="11">
        <v>10588</v>
      </c>
      <c r="J92" s="11">
        <v>8719</v>
      </c>
      <c r="K92" s="11">
        <v>7218</v>
      </c>
      <c r="L92" s="11">
        <v>6907</v>
      </c>
      <c r="M92" s="11">
        <v>6777</v>
      </c>
      <c r="N92" s="11">
        <v>6602</v>
      </c>
      <c r="O92" s="11">
        <v>6709</v>
      </c>
      <c r="P92" s="11">
        <v>6669</v>
      </c>
      <c r="Q92" s="11">
        <v>6840</v>
      </c>
      <c r="R92" s="11">
        <v>7227</v>
      </c>
      <c r="S92" s="11">
        <v>8003</v>
      </c>
      <c r="T92" s="11">
        <v>7807</v>
      </c>
      <c r="U92" s="11">
        <v>8104</v>
      </c>
      <c r="V92" s="11">
        <v>7594</v>
      </c>
      <c r="W92" s="11">
        <v>7837</v>
      </c>
      <c r="X92" s="11">
        <v>7871</v>
      </c>
      <c r="Y92" s="11">
        <v>7925</v>
      </c>
      <c r="Z92" s="11">
        <v>8686</v>
      </c>
      <c r="AA92" s="11">
        <v>8419</v>
      </c>
      <c r="AB92" s="11">
        <v>7717</v>
      </c>
      <c r="AC92" s="11">
        <v>7849</v>
      </c>
      <c r="AD92" s="12">
        <v>8024.519</v>
      </c>
      <c r="AE92" s="12">
        <v>7736.485</v>
      </c>
      <c r="AF92" s="11">
        <v>6834.09</v>
      </c>
      <c r="AG92" s="12">
        <v>6113.714</v>
      </c>
      <c r="AH92" s="12">
        <v>6647.691</v>
      </c>
      <c r="AI92" s="12">
        <v>6225.726</v>
      </c>
    </row>
    <row r="93" spans="1:35" ht="15">
      <c r="A93" s="8" t="s">
        <v>68</v>
      </c>
      <c r="B93" s="8" t="s">
        <v>52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12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</row>
    <row r="94" spans="1:35" ht="15">
      <c r="A94" s="8" t="s">
        <v>68</v>
      </c>
      <c r="B94" s="8" t="s">
        <v>53</v>
      </c>
      <c r="C94" s="11">
        <v>3380</v>
      </c>
      <c r="D94" s="11">
        <v>1010</v>
      </c>
      <c r="E94" s="11">
        <v>817</v>
      </c>
      <c r="F94" s="11">
        <v>894</v>
      </c>
      <c r="G94" s="11">
        <v>838</v>
      </c>
      <c r="H94" s="11">
        <v>824</v>
      </c>
      <c r="I94" s="12">
        <v>905.246</v>
      </c>
      <c r="J94" s="12">
        <v>702.443</v>
      </c>
      <c r="K94" s="12">
        <v>497.854</v>
      </c>
      <c r="L94" s="12">
        <v>415.858</v>
      </c>
      <c r="M94" s="12">
        <v>570.528</v>
      </c>
      <c r="N94" s="12">
        <v>562.961</v>
      </c>
      <c r="O94" s="12">
        <v>516.819</v>
      </c>
      <c r="P94" s="12">
        <v>513.829</v>
      </c>
      <c r="Q94" s="12">
        <v>445.758</v>
      </c>
      <c r="R94" s="12">
        <v>470.594</v>
      </c>
      <c r="S94" s="12">
        <v>584.226</v>
      </c>
      <c r="T94" s="12">
        <v>589.544</v>
      </c>
      <c r="U94" s="11">
        <v>575.22</v>
      </c>
      <c r="V94" s="12">
        <v>613.514</v>
      </c>
      <c r="W94" s="12">
        <v>764.597</v>
      </c>
      <c r="X94" s="12">
        <v>917.351</v>
      </c>
      <c r="Y94" s="12">
        <v>912.139</v>
      </c>
      <c r="Z94" s="12">
        <v>958.375</v>
      </c>
      <c r="AA94" s="11">
        <v>912.08</v>
      </c>
      <c r="AB94" s="12">
        <v>817.619</v>
      </c>
      <c r="AC94" s="12">
        <v>811.791</v>
      </c>
      <c r="AD94" s="12">
        <v>853.695</v>
      </c>
      <c r="AE94" s="12">
        <v>863.027</v>
      </c>
      <c r="AF94" s="12">
        <v>799.247</v>
      </c>
      <c r="AG94" s="11">
        <v>578.24</v>
      </c>
      <c r="AH94" s="12">
        <v>709.364</v>
      </c>
      <c r="AI94" s="12">
        <v>615.439</v>
      </c>
    </row>
    <row r="95" spans="1:35" ht="15">
      <c r="A95" s="8" t="s">
        <v>68</v>
      </c>
      <c r="B95" s="8" t="s">
        <v>54</v>
      </c>
      <c r="C95" s="9">
        <v>4088.971</v>
      </c>
      <c r="D95" s="10">
        <v>1779</v>
      </c>
      <c r="E95" s="10">
        <v>771</v>
      </c>
      <c r="F95" s="10">
        <v>1202</v>
      </c>
      <c r="G95" s="10">
        <v>1063</v>
      </c>
      <c r="H95" s="10">
        <v>1149</v>
      </c>
      <c r="I95" s="9">
        <v>1241.468</v>
      </c>
      <c r="J95" s="9">
        <v>1028.834</v>
      </c>
      <c r="K95" s="10">
        <v>758</v>
      </c>
      <c r="L95" s="10">
        <v>662</v>
      </c>
      <c r="M95" s="10">
        <v>596</v>
      </c>
      <c r="N95" s="10">
        <v>733</v>
      </c>
      <c r="O95" s="10">
        <v>904</v>
      </c>
      <c r="P95" s="10">
        <v>840</v>
      </c>
      <c r="Q95" s="10">
        <v>821</v>
      </c>
      <c r="R95" s="10">
        <v>878.42</v>
      </c>
      <c r="S95" s="9">
        <v>1067.592</v>
      </c>
      <c r="T95" s="9">
        <v>1023.589</v>
      </c>
      <c r="U95" s="9">
        <v>1188.931</v>
      </c>
      <c r="V95" s="9">
        <v>1220.468</v>
      </c>
      <c r="W95" s="9">
        <v>1381.044</v>
      </c>
      <c r="X95" s="9">
        <v>1525.845</v>
      </c>
      <c r="Y95" s="9">
        <v>1598.651</v>
      </c>
      <c r="Z95" s="9">
        <v>1582.543</v>
      </c>
      <c r="AA95" s="9">
        <v>1634.969</v>
      </c>
      <c r="AB95" s="9">
        <v>1530.619</v>
      </c>
      <c r="AC95" s="9">
        <v>1482.391</v>
      </c>
      <c r="AD95" s="9">
        <v>1594.081</v>
      </c>
      <c r="AE95" s="9">
        <v>1603.616</v>
      </c>
      <c r="AF95" s="9">
        <v>1432.212</v>
      </c>
      <c r="AG95" s="10">
        <v>1200.14</v>
      </c>
      <c r="AH95" s="9">
        <v>1337.311</v>
      </c>
      <c r="AI95" s="9">
        <v>1346.341</v>
      </c>
    </row>
    <row r="96" spans="1:35" ht="15">
      <c r="A96" s="8" t="s">
        <v>68</v>
      </c>
      <c r="B96" s="8" t="s">
        <v>55</v>
      </c>
      <c r="C96" s="11">
        <v>1998</v>
      </c>
      <c r="D96" s="11">
        <v>74</v>
      </c>
      <c r="E96" s="11">
        <v>134</v>
      </c>
      <c r="F96" s="11">
        <v>92</v>
      </c>
      <c r="G96" s="11">
        <v>34</v>
      </c>
      <c r="H96" s="11">
        <v>19</v>
      </c>
      <c r="I96" s="12">
        <v>0.946</v>
      </c>
      <c r="J96" s="12">
        <v>-14.527</v>
      </c>
      <c r="K96" s="12">
        <v>-9.036</v>
      </c>
      <c r="L96" s="12">
        <v>-9.368</v>
      </c>
      <c r="M96" s="11">
        <v>38.45</v>
      </c>
      <c r="N96" s="11">
        <v>-6.5</v>
      </c>
      <c r="O96" s="11">
        <v>-7</v>
      </c>
      <c r="P96" s="11">
        <v>-24</v>
      </c>
      <c r="Q96" s="11">
        <v>-32</v>
      </c>
      <c r="R96" s="12">
        <v>-36.804</v>
      </c>
      <c r="S96" s="12">
        <v>-23.328</v>
      </c>
      <c r="T96" s="12">
        <v>9.872</v>
      </c>
      <c r="U96" s="12">
        <v>-59.721</v>
      </c>
      <c r="V96" s="12">
        <v>-28.976</v>
      </c>
      <c r="W96" s="12">
        <v>47.263</v>
      </c>
      <c r="X96" s="11">
        <v>106.86</v>
      </c>
      <c r="Y96" s="12">
        <v>-15.522</v>
      </c>
      <c r="Z96" s="12">
        <v>101.913</v>
      </c>
      <c r="AA96" s="12">
        <v>49.766</v>
      </c>
      <c r="AB96" s="12">
        <v>47.824</v>
      </c>
      <c r="AC96" s="12">
        <v>44.029</v>
      </c>
      <c r="AD96" s="12">
        <v>-97.728</v>
      </c>
      <c r="AE96" s="12">
        <v>-237.159</v>
      </c>
      <c r="AF96" s="12">
        <v>-153.558</v>
      </c>
      <c r="AG96" s="12">
        <v>12.373</v>
      </c>
      <c r="AH96" s="12">
        <v>41.831</v>
      </c>
      <c r="AI96" s="12">
        <v>100.239</v>
      </c>
    </row>
    <row r="97" spans="1:35" ht="15">
      <c r="A97" s="8" t="s">
        <v>68</v>
      </c>
      <c r="B97" s="8" t="s">
        <v>56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4" t="s">
        <v>49</v>
      </c>
    </row>
    <row r="98" spans="1:35" ht="15">
      <c r="A98" s="8" t="s">
        <v>68</v>
      </c>
      <c r="B98" s="8" t="s">
        <v>57</v>
      </c>
      <c r="C98" s="12">
        <v>49108.029</v>
      </c>
      <c r="D98" s="11">
        <v>28572</v>
      </c>
      <c r="E98" s="11">
        <v>19271</v>
      </c>
      <c r="F98" s="11">
        <v>16238</v>
      </c>
      <c r="G98" s="11">
        <v>13099</v>
      </c>
      <c r="H98" s="11">
        <v>10457</v>
      </c>
      <c r="I98" s="12">
        <v>10252.724</v>
      </c>
      <c r="J98" s="12">
        <v>8378.082</v>
      </c>
      <c r="K98" s="12">
        <v>6948.818</v>
      </c>
      <c r="L98" s="11">
        <v>6651.49</v>
      </c>
      <c r="M98" s="12">
        <v>6789.978</v>
      </c>
      <c r="N98" s="12">
        <v>6425.461</v>
      </c>
      <c r="O98" s="12">
        <v>6314.819</v>
      </c>
      <c r="P98" s="12">
        <v>6318.829</v>
      </c>
      <c r="Q98" s="12">
        <v>6432.758</v>
      </c>
      <c r="R98" s="11">
        <v>6782.37</v>
      </c>
      <c r="S98" s="12">
        <v>7496.306</v>
      </c>
      <c r="T98" s="12">
        <v>7394.827</v>
      </c>
      <c r="U98" s="12">
        <v>7430.568</v>
      </c>
      <c r="V98" s="11">
        <v>6958.07</v>
      </c>
      <c r="W98" s="12">
        <v>7267.816</v>
      </c>
      <c r="X98" s="12">
        <v>7369.366</v>
      </c>
      <c r="Y98" s="12">
        <v>7222.966</v>
      </c>
      <c r="Z98" s="12">
        <v>8163.745</v>
      </c>
      <c r="AA98" s="12">
        <v>7745.877</v>
      </c>
      <c r="AB98" s="12">
        <v>7051.824</v>
      </c>
      <c r="AC98" s="12">
        <v>7222.429</v>
      </c>
      <c r="AD98" s="12">
        <v>7186.405</v>
      </c>
      <c r="AE98" s="12">
        <v>6758.737</v>
      </c>
      <c r="AF98" s="12">
        <v>6047.567</v>
      </c>
      <c r="AG98" s="12">
        <v>5504.187</v>
      </c>
      <c r="AH98" s="12">
        <v>6061.575</v>
      </c>
      <c r="AI98" s="12">
        <v>5595.063</v>
      </c>
    </row>
    <row r="99" spans="1:35" ht="15">
      <c r="A99" s="8" t="s">
        <v>69</v>
      </c>
      <c r="B99" s="8" t="s">
        <v>51</v>
      </c>
      <c r="C99" s="10">
        <v>475</v>
      </c>
      <c r="D99" s="10">
        <v>480</v>
      </c>
      <c r="E99" s="10">
        <v>456</v>
      </c>
      <c r="F99" s="10">
        <v>427</v>
      </c>
      <c r="G99" s="10">
        <v>427</v>
      </c>
      <c r="H99" s="10">
        <v>382</v>
      </c>
      <c r="I99" s="10">
        <v>404</v>
      </c>
      <c r="J99" s="10">
        <v>424</v>
      </c>
      <c r="K99" s="10">
        <v>417</v>
      </c>
      <c r="L99" s="10">
        <v>404</v>
      </c>
      <c r="M99" s="10">
        <v>463</v>
      </c>
      <c r="N99" s="10">
        <v>459</v>
      </c>
      <c r="O99" s="10">
        <v>691</v>
      </c>
      <c r="P99" s="10">
        <v>717</v>
      </c>
      <c r="Q99" s="10">
        <v>1209</v>
      </c>
      <c r="R99" s="9">
        <v>1152.818</v>
      </c>
      <c r="S99" s="9">
        <v>1306.818</v>
      </c>
      <c r="T99" s="10">
        <v>1321.26</v>
      </c>
      <c r="U99" s="9">
        <v>1277.935</v>
      </c>
      <c r="V99" s="9">
        <v>955.273</v>
      </c>
      <c r="W99" s="9">
        <v>1160.437</v>
      </c>
      <c r="X99" s="10">
        <v>1156.27</v>
      </c>
      <c r="Y99" s="9">
        <v>1102.153</v>
      </c>
      <c r="Z99" s="9">
        <v>1092.537</v>
      </c>
      <c r="AA99" s="9">
        <v>1121.172</v>
      </c>
      <c r="AB99" s="9">
        <v>1055.882</v>
      </c>
      <c r="AC99" s="9">
        <v>1090.522</v>
      </c>
      <c r="AD99" s="9">
        <v>1084.271</v>
      </c>
      <c r="AE99" s="9">
        <v>1163.511</v>
      </c>
      <c r="AF99" s="9">
        <v>1089.297</v>
      </c>
      <c r="AG99" s="9">
        <v>901.008</v>
      </c>
      <c r="AH99" s="9">
        <v>952.672</v>
      </c>
      <c r="AI99" s="9">
        <v>925.586</v>
      </c>
    </row>
    <row r="100" spans="1:35" ht="15">
      <c r="A100" s="8" t="s">
        <v>69</v>
      </c>
      <c r="B100" s="8" t="s">
        <v>52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</row>
    <row r="101" spans="1:35" ht="15">
      <c r="A101" s="8" t="s">
        <v>69</v>
      </c>
      <c r="B101" s="8" t="s">
        <v>53</v>
      </c>
      <c r="C101" s="10">
        <v>51</v>
      </c>
      <c r="D101" s="10">
        <v>25</v>
      </c>
      <c r="E101" s="10">
        <v>23</v>
      </c>
      <c r="F101" s="10">
        <v>24</v>
      </c>
      <c r="G101" s="10">
        <v>33</v>
      </c>
      <c r="H101" s="10">
        <v>59</v>
      </c>
      <c r="I101" s="10">
        <v>67</v>
      </c>
      <c r="J101" s="10">
        <v>51</v>
      </c>
      <c r="K101" s="10">
        <v>63</v>
      </c>
      <c r="L101" s="10">
        <v>16</v>
      </c>
      <c r="M101" s="10">
        <v>105</v>
      </c>
      <c r="N101" s="10">
        <v>145</v>
      </c>
      <c r="O101" s="10">
        <v>387</v>
      </c>
      <c r="P101" s="10">
        <v>411</v>
      </c>
      <c r="Q101" s="10">
        <v>536</v>
      </c>
      <c r="R101" s="9">
        <v>424.219</v>
      </c>
      <c r="S101" s="9">
        <v>466.205</v>
      </c>
      <c r="T101" s="10">
        <v>454.25</v>
      </c>
      <c r="U101" s="9">
        <v>455.156</v>
      </c>
      <c r="V101" s="9">
        <v>448.114</v>
      </c>
      <c r="W101" s="9">
        <v>416.719</v>
      </c>
      <c r="X101" s="9">
        <v>391.275</v>
      </c>
      <c r="Y101" s="9">
        <v>464.423</v>
      </c>
      <c r="Z101" s="9">
        <v>513.341</v>
      </c>
      <c r="AA101" s="9">
        <v>573.889</v>
      </c>
      <c r="AB101" s="9">
        <v>595.995</v>
      </c>
      <c r="AC101" s="9">
        <v>600.864</v>
      </c>
      <c r="AD101" s="9">
        <v>519.511</v>
      </c>
      <c r="AE101" s="9">
        <v>520.556</v>
      </c>
      <c r="AF101" s="9">
        <v>516.022</v>
      </c>
      <c r="AG101" s="9">
        <v>458.892</v>
      </c>
      <c r="AH101" s="9">
        <v>458.053</v>
      </c>
      <c r="AI101" s="9">
        <v>434.521</v>
      </c>
    </row>
    <row r="102" spans="1:35" ht="15">
      <c r="A102" s="8" t="s">
        <v>69</v>
      </c>
      <c r="B102" s="8" t="s">
        <v>54</v>
      </c>
      <c r="C102" s="11">
        <v>24</v>
      </c>
      <c r="D102" s="11">
        <v>26</v>
      </c>
      <c r="E102" s="11">
        <v>31</v>
      </c>
      <c r="F102" s="11">
        <v>28</v>
      </c>
      <c r="G102" s="11">
        <v>23</v>
      </c>
      <c r="H102" s="11">
        <v>28</v>
      </c>
      <c r="I102" s="11">
        <v>45</v>
      </c>
      <c r="J102" s="11">
        <v>43</v>
      </c>
      <c r="K102" s="11">
        <v>41</v>
      </c>
      <c r="L102" s="11">
        <v>64</v>
      </c>
      <c r="M102" s="11">
        <v>96</v>
      </c>
      <c r="N102" s="11">
        <v>107</v>
      </c>
      <c r="O102" s="11">
        <v>116</v>
      </c>
      <c r="P102" s="11">
        <v>135</v>
      </c>
      <c r="Q102" s="11">
        <v>527</v>
      </c>
      <c r="R102" s="12">
        <v>530.604</v>
      </c>
      <c r="S102" s="12">
        <v>614.505</v>
      </c>
      <c r="T102" s="12">
        <v>578.429</v>
      </c>
      <c r="U102" s="12">
        <v>541.108</v>
      </c>
      <c r="V102" s="11">
        <v>470.61</v>
      </c>
      <c r="W102" s="11">
        <v>589</v>
      </c>
      <c r="X102" s="11">
        <v>560</v>
      </c>
      <c r="Y102" s="11">
        <v>545</v>
      </c>
      <c r="Z102" s="11">
        <v>495</v>
      </c>
      <c r="AA102" s="12">
        <v>535.103</v>
      </c>
      <c r="AB102" s="12">
        <v>593.126</v>
      </c>
      <c r="AC102" s="12">
        <v>565.578</v>
      </c>
      <c r="AD102" s="12">
        <v>562.803</v>
      </c>
      <c r="AE102" s="12">
        <v>573.004</v>
      </c>
      <c r="AF102" s="12">
        <v>541.858</v>
      </c>
      <c r="AG102" s="12">
        <v>465.507</v>
      </c>
      <c r="AH102" s="12">
        <v>568.028</v>
      </c>
      <c r="AI102" s="12">
        <v>576.515</v>
      </c>
    </row>
    <row r="103" spans="1:35" ht="15">
      <c r="A103" s="8" t="s">
        <v>69</v>
      </c>
      <c r="B103" s="8" t="s">
        <v>55</v>
      </c>
      <c r="C103" s="10">
        <v>-1</v>
      </c>
      <c r="D103" s="10">
        <v>0</v>
      </c>
      <c r="E103" s="10">
        <v>1</v>
      </c>
      <c r="F103" s="10">
        <v>0</v>
      </c>
      <c r="G103" s="10">
        <v>0</v>
      </c>
      <c r="H103" s="10">
        <v>-1</v>
      </c>
      <c r="I103" s="10">
        <v>0</v>
      </c>
      <c r="J103" s="10">
        <v>1</v>
      </c>
      <c r="K103" s="10">
        <v>-1</v>
      </c>
      <c r="L103" s="10">
        <v>2</v>
      </c>
      <c r="M103" s="10">
        <v>-1</v>
      </c>
      <c r="N103" s="10">
        <v>0</v>
      </c>
      <c r="O103" s="10">
        <v>0</v>
      </c>
      <c r="P103" s="10">
        <v>0</v>
      </c>
      <c r="Q103" s="10">
        <v>-11</v>
      </c>
      <c r="R103" s="10">
        <v>21.84</v>
      </c>
      <c r="S103" s="9">
        <v>-4.376</v>
      </c>
      <c r="T103" s="9">
        <v>-14.798</v>
      </c>
      <c r="U103" s="9">
        <v>26.716</v>
      </c>
      <c r="V103" s="9">
        <v>-3.757</v>
      </c>
      <c r="W103" s="9">
        <v>19.243</v>
      </c>
      <c r="X103" s="9">
        <v>-9.456</v>
      </c>
      <c r="Y103" s="9">
        <v>-5.741</v>
      </c>
      <c r="Z103" s="9">
        <v>0.979</v>
      </c>
      <c r="AA103" s="9">
        <v>1.589</v>
      </c>
      <c r="AB103" s="9">
        <v>11.118</v>
      </c>
      <c r="AC103" s="10">
        <v>-3.21</v>
      </c>
      <c r="AD103" s="9">
        <v>4.107</v>
      </c>
      <c r="AE103" s="9">
        <v>-12.718</v>
      </c>
      <c r="AF103" s="9">
        <v>3.535</v>
      </c>
      <c r="AG103" s="9">
        <v>4.395</v>
      </c>
      <c r="AH103" s="9">
        <v>-19.758</v>
      </c>
      <c r="AI103" s="9">
        <v>3.037</v>
      </c>
    </row>
    <row r="104" spans="1:35" ht="15">
      <c r="A104" s="8" t="s">
        <v>69</v>
      </c>
      <c r="B104" s="8" t="s">
        <v>56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3" t="s">
        <v>49</v>
      </c>
    </row>
    <row r="105" spans="1:35" ht="15">
      <c r="A105" s="8" t="s">
        <v>69</v>
      </c>
      <c r="B105" s="8" t="s">
        <v>57</v>
      </c>
      <c r="C105" s="10">
        <v>501</v>
      </c>
      <c r="D105" s="10">
        <v>479</v>
      </c>
      <c r="E105" s="10">
        <v>449</v>
      </c>
      <c r="F105" s="10">
        <v>423</v>
      </c>
      <c r="G105" s="10">
        <v>437</v>
      </c>
      <c r="H105" s="10">
        <v>412</v>
      </c>
      <c r="I105" s="10">
        <v>426</v>
      </c>
      <c r="J105" s="10">
        <v>433</v>
      </c>
      <c r="K105" s="10">
        <v>438</v>
      </c>
      <c r="L105" s="10">
        <v>358</v>
      </c>
      <c r="M105" s="10">
        <v>471</v>
      </c>
      <c r="N105" s="10">
        <v>497</v>
      </c>
      <c r="O105" s="10">
        <v>962</v>
      </c>
      <c r="P105" s="10">
        <v>993</v>
      </c>
      <c r="Q105" s="10">
        <v>1207</v>
      </c>
      <c r="R105" s="9">
        <v>1068.273</v>
      </c>
      <c r="S105" s="9">
        <v>1154.142</v>
      </c>
      <c r="T105" s="9">
        <v>1182.283</v>
      </c>
      <c r="U105" s="9">
        <v>1218.699</v>
      </c>
      <c r="V105" s="10">
        <v>929.02</v>
      </c>
      <c r="W105" s="9">
        <v>1007.399</v>
      </c>
      <c r="X105" s="9">
        <v>978.089</v>
      </c>
      <c r="Y105" s="9">
        <v>1015.835</v>
      </c>
      <c r="Z105" s="9">
        <v>1111.857</v>
      </c>
      <c r="AA105" s="9">
        <v>1161.547</v>
      </c>
      <c r="AB105" s="9">
        <v>1069.869</v>
      </c>
      <c r="AC105" s="9">
        <v>1122.598</v>
      </c>
      <c r="AD105" s="9">
        <v>1045.086</v>
      </c>
      <c r="AE105" s="9">
        <v>1098.345</v>
      </c>
      <c r="AF105" s="9">
        <v>1066.996</v>
      </c>
      <c r="AG105" s="9">
        <v>898.788</v>
      </c>
      <c r="AH105" s="9">
        <v>822.939</v>
      </c>
      <c r="AI105" s="9">
        <v>786.629</v>
      </c>
    </row>
    <row r="106" spans="1:35" ht="15">
      <c r="A106" s="8" t="s">
        <v>70</v>
      </c>
      <c r="B106" s="8" t="s">
        <v>51</v>
      </c>
      <c r="C106" s="11">
        <v>15891</v>
      </c>
      <c r="D106" s="11">
        <v>11639</v>
      </c>
      <c r="E106" s="11">
        <v>13479</v>
      </c>
      <c r="F106" s="11">
        <v>11183</v>
      </c>
      <c r="G106" s="11">
        <v>15858</v>
      </c>
      <c r="H106" s="11">
        <v>17877</v>
      </c>
      <c r="I106" s="11">
        <v>16492</v>
      </c>
      <c r="J106" s="11">
        <v>15562</v>
      </c>
      <c r="K106" s="11">
        <v>6404</v>
      </c>
      <c r="L106" s="11">
        <v>15414</v>
      </c>
      <c r="M106" s="11">
        <v>10388</v>
      </c>
      <c r="N106" s="11">
        <v>12271</v>
      </c>
      <c r="O106" s="11">
        <v>13455</v>
      </c>
      <c r="P106" s="11">
        <v>13967</v>
      </c>
      <c r="Q106" s="11">
        <v>9511</v>
      </c>
      <c r="R106" s="11">
        <v>14395.89</v>
      </c>
      <c r="S106" s="12">
        <v>17774.927</v>
      </c>
      <c r="T106" s="12">
        <v>8281.382</v>
      </c>
      <c r="U106" s="12">
        <v>8751.657</v>
      </c>
      <c r="V106" s="11">
        <v>13174.55</v>
      </c>
      <c r="W106" s="12">
        <v>13685.265</v>
      </c>
      <c r="X106" s="12">
        <v>11866.141</v>
      </c>
      <c r="Y106" s="12">
        <v>6492.782</v>
      </c>
      <c r="Z106" s="11">
        <v>15028.21</v>
      </c>
      <c r="AA106" s="12">
        <v>12144.603</v>
      </c>
      <c r="AB106" s="12">
        <v>7600.841</v>
      </c>
      <c r="AC106" s="12">
        <v>6771.828</v>
      </c>
      <c r="AD106" s="12">
        <v>7120.306</v>
      </c>
      <c r="AE106" s="12">
        <v>12185.451</v>
      </c>
      <c r="AF106" s="12">
        <v>6378.843</v>
      </c>
      <c r="AG106" s="12">
        <v>2989.522</v>
      </c>
      <c r="AH106" s="12">
        <v>1652.694</v>
      </c>
      <c r="AI106" s="12">
        <v>1869.335</v>
      </c>
    </row>
    <row r="107" spans="1:35" ht="15">
      <c r="A107" s="8" t="s">
        <v>70</v>
      </c>
      <c r="B107" s="8" t="s">
        <v>52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</row>
    <row r="108" spans="1:35" ht="15">
      <c r="A108" s="8" t="s">
        <v>70</v>
      </c>
      <c r="B108" s="8" t="s">
        <v>53</v>
      </c>
      <c r="C108" s="11">
        <v>249</v>
      </c>
      <c r="D108" s="11">
        <v>308</v>
      </c>
      <c r="E108" s="11">
        <v>311</v>
      </c>
      <c r="F108" s="11">
        <v>418</v>
      </c>
      <c r="G108" s="11">
        <v>304</v>
      </c>
      <c r="H108" s="11">
        <v>326</v>
      </c>
      <c r="I108" s="11">
        <v>308</v>
      </c>
      <c r="J108" s="11">
        <v>276</v>
      </c>
      <c r="K108" s="11">
        <v>344</v>
      </c>
      <c r="L108" s="11">
        <v>252</v>
      </c>
      <c r="M108" s="11">
        <v>234</v>
      </c>
      <c r="N108" s="11">
        <v>276</v>
      </c>
      <c r="O108" s="11">
        <v>347</v>
      </c>
      <c r="P108" s="11">
        <v>346</v>
      </c>
      <c r="Q108" s="11">
        <v>431</v>
      </c>
      <c r="R108" s="11">
        <v>335</v>
      </c>
      <c r="S108" s="11">
        <v>292</v>
      </c>
      <c r="T108" s="11">
        <v>458</v>
      </c>
      <c r="U108" s="11">
        <v>599</v>
      </c>
      <c r="V108" s="11">
        <v>586</v>
      </c>
      <c r="W108" s="11">
        <v>409</v>
      </c>
      <c r="X108" s="11">
        <v>505</v>
      </c>
      <c r="Y108" s="11">
        <v>455</v>
      </c>
      <c r="Z108" s="11">
        <v>226</v>
      </c>
      <c r="AA108" s="11">
        <v>193</v>
      </c>
      <c r="AB108" s="11">
        <v>179</v>
      </c>
      <c r="AC108" s="11">
        <v>141</v>
      </c>
      <c r="AD108" s="12">
        <v>150.005</v>
      </c>
      <c r="AE108" s="12">
        <v>206.135</v>
      </c>
      <c r="AF108" s="12">
        <v>184.074</v>
      </c>
      <c r="AG108" s="12">
        <v>122.431</v>
      </c>
      <c r="AH108" s="12">
        <v>120.513</v>
      </c>
      <c r="AI108" s="11">
        <v>123.67</v>
      </c>
    </row>
    <row r="109" spans="1:35" ht="15">
      <c r="A109" s="8" t="s">
        <v>70</v>
      </c>
      <c r="B109" s="8" t="s">
        <v>54</v>
      </c>
      <c r="C109" s="10">
        <v>425</v>
      </c>
      <c r="D109" s="10">
        <v>323</v>
      </c>
      <c r="E109" s="10">
        <v>338</v>
      </c>
      <c r="F109" s="10">
        <v>424</v>
      </c>
      <c r="G109" s="10">
        <v>360</v>
      </c>
      <c r="H109" s="10">
        <v>238</v>
      </c>
      <c r="I109" s="10">
        <v>202</v>
      </c>
      <c r="J109" s="10">
        <v>203</v>
      </c>
      <c r="K109" s="10">
        <v>216</v>
      </c>
      <c r="L109" s="10">
        <v>229</v>
      </c>
      <c r="M109" s="10">
        <v>263</v>
      </c>
      <c r="N109" s="10">
        <v>294</v>
      </c>
      <c r="O109" s="10">
        <v>249</v>
      </c>
      <c r="P109" s="10">
        <v>223</v>
      </c>
      <c r="Q109" s="10">
        <v>184</v>
      </c>
      <c r="R109" s="10">
        <v>194</v>
      </c>
      <c r="S109" s="10">
        <v>148</v>
      </c>
      <c r="T109" s="10">
        <v>125</v>
      </c>
      <c r="U109" s="10">
        <v>54</v>
      </c>
      <c r="V109" s="10">
        <v>75</v>
      </c>
      <c r="W109" s="10">
        <v>114</v>
      </c>
      <c r="X109" s="10">
        <v>47</v>
      </c>
      <c r="Y109" s="10">
        <v>52</v>
      </c>
      <c r="Z109" s="10">
        <v>34</v>
      </c>
      <c r="AA109" s="10">
        <v>14</v>
      </c>
      <c r="AB109" s="10">
        <v>46</v>
      </c>
      <c r="AC109" s="10">
        <v>20</v>
      </c>
      <c r="AD109" s="9">
        <v>34.012</v>
      </c>
      <c r="AE109" s="9">
        <v>4.036</v>
      </c>
      <c r="AF109" s="9">
        <v>2.748</v>
      </c>
      <c r="AG109" s="9">
        <v>2.004</v>
      </c>
      <c r="AH109" s="9">
        <v>2.485</v>
      </c>
      <c r="AI109" s="9">
        <v>2.587</v>
      </c>
    </row>
    <row r="110" spans="1:35" ht="15">
      <c r="A110" s="8" t="s">
        <v>70</v>
      </c>
      <c r="B110" s="8" t="s">
        <v>55</v>
      </c>
      <c r="C110" s="12">
        <v>-2724.229</v>
      </c>
      <c r="D110" s="11">
        <v>2324</v>
      </c>
      <c r="E110" s="11">
        <v>9</v>
      </c>
      <c r="F110" s="11">
        <v>2014</v>
      </c>
      <c r="G110" s="11">
        <v>-1742</v>
      </c>
      <c r="H110" s="11">
        <v>-3613</v>
      </c>
      <c r="I110" s="11">
        <v>-1342</v>
      </c>
      <c r="J110" s="11">
        <v>-752</v>
      </c>
      <c r="K110" s="11">
        <v>7225</v>
      </c>
      <c r="L110" s="11">
        <v>-2928</v>
      </c>
      <c r="M110" s="11">
        <v>989</v>
      </c>
      <c r="N110" s="11">
        <v>1725</v>
      </c>
      <c r="O110" s="11">
        <v>1409</v>
      </c>
      <c r="P110" s="11">
        <v>1396</v>
      </c>
      <c r="Q110" s="11">
        <v>3635</v>
      </c>
      <c r="R110" s="12">
        <v>-2382.838</v>
      </c>
      <c r="S110" s="12">
        <v>-4059.826</v>
      </c>
      <c r="T110" s="11">
        <v>6199.3</v>
      </c>
      <c r="U110" s="12">
        <v>5114.105</v>
      </c>
      <c r="V110" s="12">
        <v>-345.726</v>
      </c>
      <c r="W110" s="12">
        <v>897.034</v>
      </c>
      <c r="X110" s="12">
        <v>1186.017</v>
      </c>
      <c r="Y110" s="11">
        <v>5038.02</v>
      </c>
      <c r="Z110" s="12">
        <v>-4512.231</v>
      </c>
      <c r="AA110" s="12">
        <v>-1829.491</v>
      </c>
      <c r="AB110" s="12">
        <v>2167.443</v>
      </c>
      <c r="AC110" s="12">
        <v>2992.195</v>
      </c>
      <c r="AD110" s="12">
        <v>2316.201</v>
      </c>
      <c r="AE110" s="12">
        <v>-2212.434</v>
      </c>
      <c r="AF110" s="12">
        <v>2365.735</v>
      </c>
      <c r="AG110" s="11">
        <v>3314.63</v>
      </c>
      <c r="AH110" s="12">
        <v>3355.352</v>
      </c>
      <c r="AI110" s="12">
        <v>2949.459</v>
      </c>
    </row>
    <row r="111" spans="1:35" ht="15">
      <c r="A111" s="8" t="s">
        <v>70</v>
      </c>
      <c r="B111" s="8" t="s">
        <v>56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4" t="s">
        <v>49</v>
      </c>
    </row>
    <row r="112" spans="1:35" ht="15">
      <c r="A112" s="8" t="s">
        <v>70</v>
      </c>
      <c r="B112" s="8" t="s">
        <v>57</v>
      </c>
      <c r="C112" s="12">
        <v>12990.771</v>
      </c>
      <c r="D112" s="11">
        <v>13948</v>
      </c>
      <c r="E112" s="11">
        <v>13461</v>
      </c>
      <c r="F112" s="11">
        <v>13191</v>
      </c>
      <c r="G112" s="11">
        <v>14060</v>
      </c>
      <c r="H112" s="11">
        <v>14352</v>
      </c>
      <c r="I112" s="11">
        <v>15256</v>
      </c>
      <c r="J112" s="11">
        <v>14883</v>
      </c>
      <c r="K112" s="11">
        <v>13757</v>
      </c>
      <c r="L112" s="11">
        <v>12509</v>
      </c>
      <c r="M112" s="11">
        <v>11348</v>
      </c>
      <c r="N112" s="11">
        <v>13978</v>
      </c>
      <c r="O112" s="11">
        <v>14962</v>
      </c>
      <c r="P112" s="11">
        <v>15486</v>
      </c>
      <c r="Q112" s="11">
        <v>13393</v>
      </c>
      <c r="R112" s="12">
        <v>12154.052</v>
      </c>
      <c r="S112" s="12">
        <v>13859.101</v>
      </c>
      <c r="T112" s="12">
        <v>14813.682</v>
      </c>
      <c r="U112" s="12">
        <v>14410.762</v>
      </c>
      <c r="V112" s="12">
        <v>13339.824</v>
      </c>
      <c r="W112" s="12">
        <v>14877.299</v>
      </c>
      <c r="X112" s="12">
        <v>13510.158</v>
      </c>
      <c r="Y112" s="12">
        <v>11933.802</v>
      </c>
      <c r="Z112" s="12">
        <v>10707.979</v>
      </c>
      <c r="AA112" s="12">
        <v>10494.112</v>
      </c>
      <c r="AB112" s="12">
        <v>9901.284</v>
      </c>
      <c r="AC112" s="12">
        <v>9885.023</v>
      </c>
      <c r="AD112" s="11">
        <v>9552.5</v>
      </c>
      <c r="AE112" s="12">
        <v>10175.116</v>
      </c>
      <c r="AF112" s="12">
        <v>8925.904</v>
      </c>
      <c r="AG112" s="12">
        <v>6424.579</v>
      </c>
      <c r="AH112" s="12">
        <v>5126.074</v>
      </c>
      <c r="AI112" s="12">
        <v>4939.877</v>
      </c>
    </row>
    <row r="113" spans="1:35" ht="15">
      <c r="A113" s="8" t="s">
        <v>71</v>
      </c>
      <c r="B113" s="8" t="s">
        <v>51</v>
      </c>
      <c r="C113" s="10">
        <v>670</v>
      </c>
      <c r="D113" s="10">
        <v>610</v>
      </c>
      <c r="E113" s="10">
        <v>643</v>
      </c>
      <c r="F113" s="10">
        <v>535</v>
      </c>
      <c r="G113" s="10">
        <v>531</v>
      </c>
      <c r="H113" s="10">
        <v>527</v>
      </c>
      <c r="I113" s="10">
        <v>492</v>
      </c>
      <c r="J113" s="10">
        <v>425</v>
      </c>
      <c r="K113" s="10">
        <v>390</v>
      </c>
      <c r="L113" s="10">
        <v>457</v>
      </c>
      <c r="M113" s="10">
        <v>372</v>
      </c>
      <c r="N113" s="10">
        <v>392</v>
      </c>
      <c r="O113" s="10">
        <v>412</v>
      </c>
      <c r="P113" s="10">
        <v>414</v>
      </c>
      <c r="Q113" s="10">
        <v>289</v>
      </c>
      <c r="R113" s="9">
        <v>278.336</v>
      </c>
      <c r="S113" s="9">
        <v>337.011</v>
      </c>
      <c r="T113" s="9">
        <v>354.555</v>
      </c>
      <c r="U113" s="9">
        <v>324.567</v>
      </c>
      <c r="V113" s="9">
        <v>340.393</v>
      </c>
      <c r="W113" s="10">
        <v>352.94</v>
      </c>
      <c r="X113" s="10">
        <v>319.94</v>
      </c>
      <c r="Y113" s="9">
        <v>281.538</v>
      </c>
      <c r="Z113" s="9">
        <v>320.515</v>
      </c>
      <c r="AA113" s="9">
        <v>284.168</v>
      </c>
      <c r="AB113" s="9">
        <v>161.565</v>
      </c>
      <c r="AC113" s="9">
        <v>197.176</v>
      </c>
      <c r="AD113" s="9">
        <v>175.311</v>
      </c>
      <c r="AE113" s="10">
        <v>150.71</v>
      </c>
      <c r="AF113" s="9">
        <v>127.536</v>
      </c>
      <c r="AG113" s="9">
        <v>145.349</v>
      </c>
      <c r="AH113" s="9">
        <v>129.247</v>
      </c>
      <c r="AI113" s="9">
        <v>86.864</v>
      </c>
    </row>
    <row r="114" spans="1:35" ht="15">
      <c r="A114" s="8" t="s">
        <v>71</v>
      </c>
      <c r="B114" s="8" t="s">
        <v>52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</row>
    <row r="115" spans="1:35" ht="15">
      <c r="A115" s="8" t="s">
        <v>71</v>
      </c>
      <c r="B115" s="8" t="s">
        <v>53</v>
      </c>
      <c r="C115" s="10">
        <v>0</v>
      </c>
      <c r="D115" s="10">
        <v>0</v>
      </c>
      <c r="E115" s="10">
        <v>1</v>
      </c>
      <c r="F115" s="10">
        <v>1</v>
      </c>
      <c r="G115" s="10">
        <v>5</v>
      </c>
      <c r="H115" s="10">
        <v>9</v>
      </c>
      <c r="I115" s="10">
        <v>3</v>
      </c>
      <c r="J115" s="10">
        <v>1</v>
      </c>
      <c r="K115" s="10">
        <v>0</v>
      </c>
      <c r="L115" s="10">
        <v>4</v>
      </c>
      <c r="M115" s="10">
        <v>0</v>
      </c>
      <c r="N115" s="10">
        <v>0</v>
      </c>
      <c r="O115" s="10">
        <v>0</v>
      </c>
      <c r="P115" s="10">
        <v>3</v>
      </c>
      <c r="Q115" s="10">
        <v>4</v>
      </c>
      <c r="R115" s="10">
        <v>11</v>
      </c>
      <c r="S115" s="10">
        <v>15</v>
      </c>
      <c r="T115" s="10">
        <v>24</v>
      </c>
      <c r="U115" s="10">
        <v>35</v>
      </c>
      <c r="V115" s="10">
        <v>40</v>
      </c>
      <c r="W115" s="10">
        <v>52</v>
      </c>
      <c r="X115" s="10">
        <v>68</v>
      </c>
      <c r="Y115" s="10">
        <v>76</v>
      </c>
      <c r="Z115" s="10">
        <v>86</v>
      </c>
      <c r="AA115" s="10">
        <v>57</v>
      </c>
      <c r="AB115" s="10">
        <v>45</v>
      </c>
      <c r="AC115" s="10">
        <v>60</v>
      </c>
      <c r="AD115" s="10">
        <v>59.1</v>
      </c>
      <c r="AE115" s="10">
        <v>73.37</v>
      </c>
      <c r="AF115" s="10">
        <v>57.8</v>
      </c>
      <c r="AG115" s="10">
        <v>38.6</v>
      </c>
      <c r="AH115" s="10">
        <v>51.1</v>
      </c>
      <c r="AI115" s="10">
        <v>58.7</v>
      </c>
    </row>
    <row r="116" spans="1:35" ht="15">
      <c r="A116" s="8" t="s">
        <v>71</v>
      </c>
      <c r="B116" s="8" t="s">
        <v>54</v>
      </c>
      <c r="C116" s="12">
        <v>9.029</v>
      </c>
      <c r="D116" s="11">
        <v>10</v>
      </c>
      <c r="E116" s="11">
        <v>10</v>
      </c>
      <c r="F116" s="11">
        <v>26</v>
      </c>
      <c r="G116" s="11">
        <v>43</v>
      </c>
      <c r="H116" s="11">
        <v>51</v>
      </c>
      <c r="I116" s="11">
        <v>54</v>
      </c>
      <c r="J116" s="11">
        <v>62.9</v>
      </c>
      <c r="K116" s="11">
        <v>98.2</v>
      </c>
      <c r="L116" s="11">
        <v>85</v>
      </c>
      <c r="M116" s="11">
        <v>72</v>
      </c>
      <c r="N116" s="11">
        <v>98</v>
      </c>
      <c r="O116" s="11">
        <v>134</v>
      </c>
      <c r="P116" s="11">
        <v>128</v>
      </c>
      <c r="Q116" s="11">
        <v>101</v>
      </c>
      <c r="R116" s="11">
        <v>59.8</v>
      </c>
      <c r="S116" s="12">
        <v>105.755</v>
      </c>
      <c r="T116" s="12">
        <v>113.827</v>
      </c>
      <c r="U116" s="12">
        <v>112.952</v>
      </c>
      <c r="V116" s="12">
        <v>42.508</v>
      </c>
      <c r="W116" s="11">
        <v>88.82</v>
      </c>
      <c r="X116" s="12">
        <v>101.095</v>
      </c>
      <c r="Y116" s="12">
        <v>74.022</v>
      </c>
      <c r="Z116" s="12">
        <v>80.275</v>
      </c>
      <c r="AA116" s="12">
        <v>66.504</v>
      </c>
      <c r="AB116" s="12">
        <v>17.765</v>
      </c>
      <c r="AC116" s="12">
        <v>15.537</v>
      </c>
      <c r="AD116" s="12">
        <v>16.391</v>
      </c>
      <c r="AE116" s="12">
        <v>17.272</v>
      </c>
      <c r="AF116" s="12">
        <v>14.526</v>
      </c>
      <c r="AG116" s="12">
        <v>13.739</v>
      </c>
      <c r="AH116" s="12">
        <v>6.915</v>
      </c>
      <c r="AI116" s="12">
        <v>10.679</v>
      </c>
    </row>
    <row r="117" spans="1:35" ht="15">
      <c r="A117" s="8" t="s">
        <v>71</v>
      </c>
      <c r="B117" s="8" t="s">
        <v>55</v>
      </c>
      <c r="C117" s="10">
        <v>0</v>
      </c>
      <c r="D117" s="10">
        <v>46</v>
      </c>
      <c r="E117" s="10">
        <v>-45</v>
      </c>
      <c r="F117" s="10">
        <v>40</v>
      </c>
      <c r="G117" s="10">
        <v>-21</v>
      </c>
      <c r="H117" s="10">
        <v>-39</v>
      </c>
      <c r="I117" s="10">
        <v>12</v>
      </c>
      <c r="J117" s="10">
        <v>1</v>
      </c>
      <c r="K117" s="10">
        <v>47</v>
      </c>
      <c r="L117" s="10">
        <v>-47</v>
      </c>
      <c r="M117" s="10">
        <v>23</v>
      </c>
      <c r="N117" s="10">
        <v>-12</v>
      </c>
      <c r="O117" s="10">
        <v>12</v>
      </c>
      <c r="P117" s="10">
        <v>-38</v>
      </c>
      <c r="Q117" s="10">
        <v>44</v>
      </c>
      <c r="R117" s="9">
        <v>8.324</v>
      </c>
      <c r="S117" s="9">
        <v>-27.536</v>
      </c>
      <c r="T117" s="9">
        <v>-22.218</v>
      </c>
      <c r="U117" s="9">
        <v>71.105</v>
      </c>
      <c r="V117" s="9">
        <v>-18.979</v>
      </c>
      <c r="W117" s="9">
        <v>-29.508</v>
      </c>
      <c r="X117" s="9">
        <v>-12.196</v>
      </c>
      <c r="Y117" s="9">
        <v>23.394</v>
      </c>
      <c r="Z117" s="9">
        <v>-27.577</v>
      </c>
      <c r="AA117" s="10">
        <v>-5.32</v>
      </c>
      <c r="AB117" s="9">
        <v>41.788</v>
      </c>
      <c r="AC117" s="9">
        <v>-18.208</v>
      </c>
      <c r="AD117" s="9">
        <v>-13.397</v>
      </c>
      <c r="AE117" s="9">
        <v>29.984</v>
      </c>
      <c r="AF117" s="9">
        <v>18.325</v>
      </c>
      <c r="AG117" s="9">
        <v>18.269</v>
      </c>
      <c r="AH117" s="9">
        <v>-2.042</v>
      </c>
      <c r="AI117" s="9">
        <v>3.341</v>
      </c>
    </row>
    <row r="118" spans="1:35" ht="15">
      <c r="A118" s="8" t="s">
        <v>71</v>
      </c>
      <c r="B118" s="8" t="s">
        <v>56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3" t="s">
        <v>49</v>
      </c>
    </row>
    <row r="119" spans="1:35" ht="15">
      <c r="A119" s="8" t="s">
        <v>71</v>
      </c>
      <c r="B119" s="8" t="s">
        <v>57</v>
      </c>
      <c r="C119" s="9">
        <v>660.971</v>
      </c>
      <c r="D119" s="10">
        <v>646</v>
      </c>
      <c r="E119" s="10">
        <v>589</v>
      </c>
      <c r="F119" s="10">
        <v>550</v>
      </c>
      <c r="G119" s="10">
        <v>472</v>
      </c>
      <c r="H119" s="10">
        <v>446</v>
      </c>
      <c r="I119" s="10">
        <v>453</v>
      </c>
      <c r="J119" s="10">
        <v>364.1</v>
      </c>
      <c r="K119" s="10">
        <v>338.8</v>
      </c>
      <c r="L119" s="10">
        <v>329</v>
      </c>
      <c r="M119" s="10">
        <v>323</v>
      </c>
      <c r="N119" s="10">
        <v>282</v>
      </c>
      <c r="O119" s="10">
        <v>290</v>
      </c>
      <c r="P119" s="10">
        <v>251</v>
      </c>
      <c r="Q119" s="10">
        <v>236</v>
      </c>
      <c r="R119" s="10">
        <v>237.86</v>
      </c>
      <c r="S119" s="10">
        <v>218.72</v>
      </c>
      <c r="T119" s="10">
        <v>242.51</v>
      </c>
      <c r="U119" s="10">
        <v>317.72</v>
      </c>
      <c r="V119" s="9">
        <v>318.906</v>
      </c>
      <c r="W119" s="9">
        <v>286.612</v>
      </c>
      <c r="X119" s="9">
        <v>274.649</v>
      </c>
      <c r="Y119" s="10">
        <v>306.91</v>
      </c>
      <c r="Z119" s="9">
        <v>298.663</v>
      </c>
      <c r="AA119" s="9">
        <v>269.344</v>
      </c>
      <c r="AB119" s="9">
        <v>230.588</v>
      </c>
      <c r="AC119" s="9">
        <v>223.431</v>
      </c>
      <c r="AD119" s="9">
        <v>204.623</v>
      </c>
      <c r="AE119" s="9">
        <v>236.792</v>
      </c>
      <c r="AF119" s="9">
        <v>189.135</v>
      </c>
      <c r="AG119" s="9">
        <v>188.479</v>
      </c>
      <c r="AH119" s="10">
        <v>171.39</v>
      </c>
      <c r="AI119" s="9">
        <v>138.226</v>
      </c>
    </row>
    <row r="120" spans="1:35" ht="15">
      <c r="A120" s="8" t="s">
        <v>72</v>
      </c>
      <c r="B120" s="8" t="s">
        <v>51</v>
      </c>
      <c r="C120" s="11">
        <v>22486</v>
      </c>
      <c r="D120" s="11">
        <v>19612</v>
      </c>
      <c r="E120" s="11">
        <v>18849</v>
      </c>
      <c r="F120" s="11">
        <v>14915</v>
      </c>
      <c r="G120" s="11">
        <v>14530</v>
      </c>
      <c r="H120" s="11">
        <v>13310</v>
      </c>
      <c r="I120" s="11">
        <v>14735</v>
      </c>
      <c r="J120" s="11">
        <v>14383</v>
      </c>
      <c r="K120" s="11">
        <v>12464</v>
      </c>
      <c r="L120" s="11">
        <v>10687</v>
      </c>
      <c r="M120" s="11">
        <v>11727</v>
      </c>
      <c r="N120" s="11">
        <v>11838</v>
      </c>
      <c r="O120" s="11">
        <v>12400</v>
      </c>
      <c r="P120" s="11">
        <v>14892</v>
      </c>
      <c r="Q120" s="11">
        <v>13993</v>
      </c>
      <c r="R120" s="11">
        <v>14591</v>
      </c>
      <c r="S120" s="11">
        <v>14095</v>
      </c>
      <c r="T120" s="11">
        <v>16544</v>
      </c>
      <c r="U120" s="11">
        <v>16117</v>
      </c>
      <c r="V120" s="11">
        <v>14939</v>
      </c>
      <c r="W120" s="11">
        <v>17933</v>
      </c>
      <c r="X120" s="11">
        <v>18734</v>
      </c>
      <c r="Y120" s="11">
        <v>18796</v>
      </c>
      <c r="Z120" s="11">
        <v>20511</v>
      </c>
      <c r="AA120" s="11">
        <v>20995</v>
      </c>
      <c r="AB120" s="11">
        <v>19616</v>
      </c>
      <c r="AC120" s="11">
        <v>17057.2</v>
      </c>
      <c r="AD120" s="12">
        <v>21625.213</v>
      </c>
      <c r="AE120" s="12">
        <v>21883.023</v>
      </c>
      <c r="AF120" s="12">
        <v>15917.098</v>
      </c>
      <c r="AG120" s="12">
        <v>12188.048</v>
      </c>
      <c r="AH120" s="12">
        <v>11792.365</v>
      </c>
      <c r="AI120" s="12">
        <v>14027.875</v>
      </c>
    </row>
    <row r="121" spans="1:35" ht="15">
      <c r="A121" s="8" t="s">
        <v>72</v>
      </c>
      <c r="B121" s="8" t="s">
        <v>52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</row>
    <row r="122" spans="1:35" ht="15">
      <c r="A122" s="8" t="s">
        <v>72</v>
      </c>
      <c r="B122" s="8" t="s">
        <v>53</v>
      </c>
      <c r="C122" s="11">
        <v>2503</v>
      </c>
      <c r="D122" s="11">
        <v>2585</v>
      </c>
      <c r="E122" s="11">
        <v>2043</v>
      </c>
      <c r="F122" s="11">
        <v>1765</v>
      </c>
      <c r="G122" s="11">
        <v>1777</v>
      </c>
      <c r="H122" s="11">
        <v>1515</v>
      </c>
      <c r="I122" s="11">
        <v>829</v>
      </c>
      <c r="J122" s="11">
        <v>1534</v>
      </c>
      <c r="K122" s="11">
        <v>1318</v>
      </c>
      <c r="L122" s="11">
        <v>1361</v>
      </c>
      <c r="M122" s="11">
        <v>1368</v>
      </c>
      <c r="N122" s="11">
        <v>1180</v>
      </c>
      <c r="O122" s="11">
        <v>716</v>
      </c>
      <c r="P122" s="11">
        <v>1111</v>
      </c>
      <c r="Q122" s="11">
        <v>1195</v>
      </c>
      <c r="R122" s="11">
        <v>180</v>
      </c>
      <c r="S122" s="11">
        <v>0</v>
      </c>
      <c r="T122" s="11">
        <v>0</v>
      </c>
      <c r="U122" s="11">
        <v>31</v>
      </c>
      <c r="V122" s="11">
        <v>23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</row>
    <row r="123" spans="1:35" ht="15">
      <c r="A123" s="8" t="s">
        <v>72</v>
      </c>
      <c r="B123" s="8" t="s">
        <v>54</v>
      </c>
      <c r="C123" s="10">
        <v>90</v>
      </c>
      <c r="D123" s="10">
        <v>118</v>
      </c>
      <c r="E123" s="10">
        <v>23</v>
      </c>
      <c r="F123" s="10">
        <v>2</v>
      </c>
      <c r="G123" s="10">
        <v>7</v>
      </c>
      <c r="H123" s="10">
        <v>7</v>
      </c>
      <c r="I123" s="10">
        <v>3</v>
      </c>
      <c r="J123" s="10">
        <v>16</v>
      </c>
      <c r="K123" s="10">
        <v>6</v>
      </c>
      <c r="L123" s="10">
        <v>12</v>
      </c>
      <c r="M123" s="10">
        <v>12</v>
      </c>
      <c r="N123" s="10">
        <v>11</v>
      </c>
      <c r="O123" s="10">
        <v>13</v>
      </c>
      <c r="P123" s="10">
        <v>9</v>
      </c>
      <c r="Q123" s="10">
        <v>9</v>
      </c>
      <c r="R123" s="10">
        <v>4</v>
      </c>
      <c r="S123" s="10">
        <v>9</v>
      </c>
      <c r="T123" s="10">
        <v>5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</row>
    <row r="124" spans="1:35" ht="15">
      <c r="A124" s="8" t="s">
        <v>72</v>
      </c>
      <c r="B124" s="8" t="s">
        <v>55</v>
      </c>
      <c r="C124" s="12">
        <v>1011.511</v>
      </c>
      <c r="D124" s="12">
        <v>1519.624</v>
      </c>
      <c r="E124" s="12">
        <v>-1541.101</v>
      </c>
      <c r="F124" s="12">
        <v>-1146.625</v>
      </c>
      <c r="G124" s="12">
        <v>-102.579</v>
      </c>
      <c r="H124" s="12">
        <v>-281.815</v>
      </c>
      <c r="I124" s="12">
        <v>-379.616</v>
      </c>
      <c r="J124" s="12">
        <v>-810.046</v>
      </c>
      <c r="K124" s="12">
        <v>-657.949</v>
      </c>
      <c r="L124" s="12">
        <v>-103.159</v>
      </c>
      <c r="M124" s="12">
        <v>-714.876</v>
      </c>
      <c r="N124" s="11">
        <v>-543.45</v>
      </c>
      <c r="O124" s="12">
        <v>-786.462</v>
      </c>
      <c r="P124" s="12">
        <v>-1388.769</v>
      </c>
      <c r="Q124" s="12">
        <v>-529.346</v>
      </c>
      <c r="R124" s="12">
        <v>273.656</v>
      </c>
      <c r="S124" s="12">
        <v>143.297</v>
      </c>
      <c r="T124" s="12">
        <v>1484.248</v>
      </c>
      <c r="U124" s="12">
        <v>-147.399</v>
      </c>
      <c r="V124" s="12">
        <v>-1478.949</v>
      </c>
      <c r="W124" s="12">
        <v>555.763</v>
      </c>
      <c r="X124" s="12">
        <v>267.163</v>
      </c>
      <c r="Y124" s="12">
        <v>-950.631</v>
      </c>
      <c r="Z124" s="12">
        <v>-58.292</v>
      </c>
      <c r="AA124" s="12">
        <v>-364.657</v>
      </c>
      <c r="AB124" s="12">
        <v>-1565.317</v>
      </c>
      <c r="AC124" s="12">
        <v>2509.154</v>
      </c>
      <c r="AD124" s="12">
        <v>266.127</v>
      </c>
      <c r="AE124" s="11">
        <v>-509.25</v>
      </c>
      <c r="AF124" s="12">
        <v>-631.826</v>
      </c>
      <c r="AG124" s="12">
        <v>-115.868</v>
      </c>
      <c r="AH124" s="12">
        <v>1393.865</v>
      </c>
      <c r="AI124" s="12">
        <v>1065.287</v>
      </c>
    </row>
    <row r="125" spans="1:35" ht="15">
      <c r="A125" s="8" t="s">
        <v>72</v>
      </c>
      <c r="B125" s="8" t="s">
        <v>56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4" t="s">
        <v>49</v>
      </c>
    </row>
    <row r="126" spans="1:35" ht="15">
      <c r="A126" s="8" t="s">
        <v>72</v>
      </c>
      <c r="B126" s="8" t="s">
        <v>57</v>
      </c>
      <c r="C126" s="12">
        <v>25910.511</v>
      </c>
      <c r="D126" s="12">
        <v>23598.624</v>
      </c>
      <c r="E126" s="12">
        <v>19327.899</v>
      </c>
      <c r="F126" s="12">
        <v>15531.375</v>
      </c>
      <c r="G126" s="12">
        <v>16197.421</v>
      </c>
      <c r="H126" s="12">
        <v>14536.185</v>
      </c>
      <c r="I126" s="12">
        <v>15181.384</v>
      </c>
      <c r="J126" s="12">
        <v>15090.954</v>
      </c>
      <c r="K126" s="12">
        <v>13118.051</v>
      </c>
      <c r="L126" s="12">
        <v>11932.841</v>
      </c>
      <c r="M126" s="12">
        <v>12368.124</v>
      </c>
      <c r="N126" s="11">
        <v>12463.55</v>
      </c>
      <c r="O126" s="12">
        <v>12316.538</v>
      </c>
      <c r="P126" s="12">
        <v>14605.231</v>
      </c>
      <c r="Q126" s="12">
        <v>14649.654</v>
      </c>
      <c r="R126" s="12">
        <v>15040.656</v>
      </c>
      <c r="S126" s="12">
        <v>14229.297</v>
      </c>
      <c r="T126" s="12">
        <v>18023.248</v>
      </c>
      <c r="U126" s="12">
        <v>16000.601</v>
      </c>
      <c r="V126" s="12">
        <v>13483.051</v>
      </c>
      <c r="W126" s="12">
        <v>18488.763</v>
      </c>
      <c r="X126" s="12">
        <v>19001.163</v>
      </c>
      <c r="Y126" s="12">
        <v>17845.369</v>
      </c>
      <c r="Z126" s="12">
        <v>20452.708</v>
      </c>
      <c r="AA126" s="12">
        <v>20630.343</v>
      </c>
      <c r="AB126" s="12">
        <v>18050.683</v>
      </c>
      <c r="AC126" s="12">
        <v>19566.354</v>
      </c>
      <c r="AD126" s="11">
        <v>21891.34</v>
      </c>
      <c r="AE126" s="12">
        <v>21373.773</v>
      </c>
      <c r="AF126" s="12">
        <v>15285.272</v>
      </c>
      <c r="AG126" s="11">
        <v>12072.18</v>
      </c>
      <c r="AH126" s="11">
        <v>13186.23</v>
      </c>
      <c r="AI126" s="12">
        <v>15093.162</v>
      </c>
    </row>
    <row r="127" ht="11.45" customHeight="1"/>
    <row r="128" ht="15">
      <c r="A128" s="4" t="s">
        <v>73</v>
      </c>
    </row>
    <row r="129" spans="1:2" ht="15">
      <c r="A129" s="4" t="s">
        <v>49</v>
      </c>
      <c r="B129" s="3" t="s">
        <v>74</v>
      </c>
    </row>
    <row r="130" ht="11.45" customHeight="1"/>
    <row r="131" ht="11.45" customHeight="1"/>
    <row r="132" ht="11.45" customHeight="1"/>
  </sheetData>
  <mergeCells count="1">
    <mergeCell ref="A13:B13"/>
  </mergeCells>
  <hyperlinks>
    <hyperlink ref="A1" r:id="rId1" display="https://ec.europa.eu/eurostat/databrowser/view/NRG_CB_SFF__custom_6654366/default/table?lang=e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59"/>
  <sheetViews>
    <sheetView workbookViewId="0" topLeftCell="A1"/>
  </sheetViews>
  <sheetFormatPr defaultColWidth="9.140625" defaultRowHeight="15"/>
  <cols>
    <col min="1" max="1" width="25.7109375" style="0" customWidth="1"/>
    <col min="2" max="2" width="28.140625" style="0" customWidth="1"/>
  </cols>
  <sheetData>
    <row r="1" ht="15">
      <c r="A1" s="2" t="s">
        <v>81</v>
      </c>
    </row>
    <row r="2" ht="15">
      <c r="A2" t="s">
        <v>82</v>
      </c>
    </row>
    <row r="5" ht="15">
      <c r="A5" s="3" t="s">
        <v>83</v>
      </c>
    </row>
    <row r="6" spans="1:2" ht="15">
      <c r="A6" s="3" t="s">
        <v>3</v>
      </c>
      <c r="B6" s="4" t="s">
        <v>84</v>
      </c>
    </row>
    <row r="7" spans="1:2" ht="15">
      <c r="A7" s="3" t="s">
        <v>5</v>
      </c>
      <c r="B7" s="3" t="s">
        <v>6</v>
      </c>
    </row>
    <row r="9" spans="1:3" ht="15">
      <c r="A9" s="4" t="s">
        <v>7</v>
      </c>
      <c r="C9" s="3" t="s">
        <v>8</v>
      </c>
    </row>
    <row r="10" spans="1:3" ht="15">
      <c r="A10" s="4" t="s">
        <v>9</v>
      </c>
      <c r="C10" s="3" t="s">
        <v>85</v>
      </c>
    </row>
    <row r="11" spans="1:3" ht="15">
      <c r="A11" s="4" t="s">
        <v>11</v>
      </c>
      <c r="C11" s="3" t="s">
        <v>12</v>
      </c>
    </row>
    <row r="13" spans="1:35" ht="15">
      <c r="A13" s="70" t="s">
        <v>13</v>
      </c>
      <c r="B13" s="70" t="s">
        <v>13</v>
      </c>
      <c r="C13" s="5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  <c r="M13" s="5" t="s">
        <v>24</v>
      </c>
      <c r="N13" s="5" t="s">
        <v>25</v>
      </c>
      <c r="O13" s="5" t="s">
        <v>26</v>
      </c>
      <c r="P13" s="5" t="s">
        <v>27</v>
      </c>
      <c r="Q13" s="5" t="s">
        <v>28</v>
      </c>
      <c r="R13" s="5" t="s">
        <v>29</v>
      </c>
      <c r="S13" s="5" t="s">
        <v>30</v>
      </c>
      <c r="T13" s="5" t="s">
        <v>31</v>
      </c>
      <c r="U13" s="5" t="s">
        <v>32</v>
      </c>
      <c r="V13" s="5" t="s">
        <v>33</v>
      </c>
      <c r="W13" s="5" t="s">
        <v>34</v>
      </c>
      <c r="X13" s="5" t="s">
        <v>35</v>
      </c>
      <c r="Y13" s="5" t="s">
        <v>36</v>
      </c>
      <c r="Z13" s="5" t="s">
        <v>37</v>
      </c>
      <c r="AA13" s="5" t="s">
        <v>38</v>
      </c>
      <c r="AB13" s="5" t="s">
        <v>39</v>
      </c>
      <c r="AC13" s="5" t="s">
        <v>40</v>
      </c>
      <c r="AD13" s="5" t="s">
        <v>41</v>
      </c>
      <c r="AE13" s="5" t="s">
        <v>42</v>
      </c>
      <c r="AF13" s="5" t="s">
        <v>43</v>
      </c>
      <c r="AG13" s="5" t="s">
        <v>44</v>
      </c>
      <c r="AH13" s="5" t="s">
        <v>45</v>
      </c>
      <c r="AI13" s="5" t="s">
        <v>46</v>
      </c>
    </row>
    <row r="14" spans="1:35" ht="15">
      <c r="A14" s="6" t="s">
        <v>47</v>
      </c>
      <c r="B14" s="6" t="s">
        <v>48</v>
      </c>
      <c r="C14" s="7" t="s">
        <v>49</v>
      </c>
      <c r="D14" s="7" t="s">
        <v>49</v>
      </c>
      <c r="E14" s="7" t="s">
        <v>49</v>
      </c>
      <c r="F14" s="7" t="s">
        <v>49</v>
      </c>
      <c r="G14" s="7" t="s">
        <v>49</v>
      </c>
      <c r="H14" s="7" t="s">
        <v>49</v>
      </c>
      <c r="I14" s="7" t="s">
        <v>49</v>
      </c>
      <c r="J14" s="7" t="s">
        <v>49</v>
      </c>
      <c r="K14" s="7" t="s">
        <v>49</v>
      </c>
      <c r="L14" s="7" t="s">
        <v>49</v>
      </c>
      <c r="M14" s="7" t="s">
        <v>49</v>
      </c>
      <c r="N14" s="7" t="s">
        <v>49</v>
      </c>
      <c r="O14" s="7" t="s">
        <v>49</v>
      </c>
      <c r="P14" s="7" t="s">
        <v>49</v>
      </c>
      <c r="Q14" s="7" t="s">
        <v>49</v>
      </c>
      <c r="R14" s="7" t="s">
        <v>49</v>
      </c>
      <c r="S14" s="7" t="s">
        <v>49</v>
      </c>
      <c r="T14" s="7" t="s">
        <v>49</v>
      </c>
      <c r="U14" s="7" t="s">
        <v>49</v>
      </c>
      <c r="V14" s="7" t="s">
        <v>49</v>
      </c>
      <c r="W14" s="7" t="s">
        <v>49</v>
      </c>
      <c r="X14" s="7" t="s">
        <v>49</v>
      </c>
      <c r="Y14" s="7" t="s">
        <v>49</v>
      </c>
      <c r="Z14" s="7" t="s">
        <v>49</v>
      </c>
      <c r="AA14" s="7" t="s">
        <v>49</v>
      </c>
      <c r="AB14" s="7" t="s">
        <v>49</v>
      </c>
      <c r="AC14" s="7" t="s">
        <v>49</v>
      </c>
      <c r="AD14" s="7" t="s">
        <v>49</v>
      </c>
      <c r="AE14" s="7" t="s">
        <v>49</v>
      </c>
      <c r="AF14" s="7" t="s">
        <v>49</v>
      </c>
      <c r="AG14" s="7" t="s">
        <v>49</v>
      </c>
      <c r="AH14" s="7" t="s">
        <v>49</v>
      </c>
      <c r="AI14" s="7" t="s">
        <v>49</v>
      </c>
    </row>
    <row r="15" spans="1:35" ht="15">
      <c r="A15" s="8" t="s">
        <v>86</v>
      </c>
      <c r="B15" s="8" t="s">
        <v>51</v>
      </c>
      <c r="C15" s="9">
        <v>1413024.735</v>
      </c>
      <c r="D15" s="9">
        <v>1270377.057</v>
      </c>
      <c r="E15" s="9">
        <v>1166796.301</v>
      </c>
      <c r="F15" s="9">
        <v>1115938.725</v>
      </c>
      <c r="G15" s="9">
        <v>1117020.175</v>
      </c>
      <c r="H15" s="9">
        <v>1094320.196</v>
      </c>
      <c r="I15" s="9">
        <v>1033249.311</v>
      </c>
      <c r="J15" s="9">
        <v>1049125.425</v>
      </c>
      <c r="K15" s="9">
        <v>1033406.405</v>
      </c>
      <c r="L15" s="9">
        <v>922592.214</v>
      </c>
      <c r="M15" s="9">
        <v>971486.712</v>
      </c>
      <c r="N15" s="10">
        <v>907738.91</v>
      </c>
      <c r="O15" s="9">
        <v>911918.837</v>
      </c>
      <c r="P15" s="10">
        <v>937342.1</v>
      </c>
      <c r="Q15" s="9">
        <v>959501.854</v>
      </c>
      <c r="R15" s="10">
        <v>928971.46</v>
      </c>
      <c r="S15" s="10">
        <v>964932.06</v>
      </c>
      <c r="T15" s="9">
        <v>986904.504</v>
      </c>
      <c r="U15" s="9">
        <v>929712.747</v>
      </c>
      <c r="V15" s="9">
        <v>666126.353</v>
      </c>
      <c r="W15" s="9">
        <v>850823.385</v>
      </c>
      <c r="X15" s="9">
        <v>837590.791</v>
      </c>
      <c r="Y15" s="10">
        <v>827106.21</v>
      </c>
      <c r="Z15" s="9">
        <v>819499.683</v>
      </c>
      <c r="AA15" s="9">
        <v>840209.466</v>
      </c>
      <c r="AB15" s="9">
        <v>844197.177</v>
      </c>
      <c r="AC15" s="9">
        <v>829030.152</v>
      </c>
      <c r="AD15" s="9">
        <v>838442.299</v>
      </c>
      <c r="AE15" s="9">
        <v>827927.102</v>
      </c>
      <c r="AF15" s="9">
        <v>786074.044</v>
      </c>
      <c r="AG15" s="9">
        <v>677107.606</v>
      </c>
      <c r="AH15" s="9">
        <v>749600.567</v>
      </c>
      <c r="AI15" s="9">
        <v>692348.654</v>
      </c>
    </row>
    <row r="16" spans="1:35" ht="15">
      <c r="A16" s="8" t="s">
        <v>86</v>
      </c>
      <c r="B16" s="8" t="s">
        <v>52</v>
      </c>
      <c r="C16" s="11">
        <v>53923</v>
      </c>
      <c r="D16" s="11">
        <v>35622</v>
      </c>
      <c r="E16" s="11">
        <v>30338</v>
      </c>
      <c r="F16" s="11">
        <v>27728</v>
      </c>
      <c r="G16" s="11">
        <v>21990</v>
      </c>
      <c r="H16" s="11">
        <v>20623</v>
      </c>
      <c r="I16" s="11">
        <v>19058</v>
      </c>
      <c r="J16" s="11">
        <v>8739</v>
      </c>
      <c r="K16" s="11">
        <v>9337</v>
      </c>
      <c r="L16" s="11">
        <v>8891</v>
      </c>
      <c r="M16" s="11">
        <v>9456</v>
      </c>
      <c r="N16" s="11">
        <v>4795</v>
      </c>
      <c r="O16" s="11">
        <v>4394</v>
      </c>
      <c r="P16" s="11">
        <v>4158</v>
      </c>
      <c r="Q16" s="11">
        <v>4941</v>
      </c>
      <c r="R16" s="11">
        <v>4886</v>
      </c>
      <c r="S16" s="11">
        <v>4493</v>
      </c>
      <c r="T16" s="11">
        <v>3847</v>
      </c>
      <c r="U16" s="11">
        <v>3799</v>
      </c>
      <c r="V16" s="11">
        <v>3058</v>
      </c>
      <c r="W16" s="11">
        <v>3104</v>
      </c>
      <c r="X16" s="11">
        <v>721</v>
      </c>
      <c r="Y16" s="11">
        <v>278</v>
      </c>
      <c r="Z16" s="11">
        <v>247</v>
      </c>
      <c r="AA16" s="11">
        <v>299</v>
      </c>
      <c r="AB16" s="11">
        <v>573</v>
      </c>
      <c r="AC16" s="11">
        <v>221</v>
      </c>
      <c r="AD16" s="11">
        <v>549</v>
      </c>
      <c r="AE16" s="11">
        <v>701</v>
      </c>
      <c r="AF16" s="11">
        <v>496</v>
      </c>
      <c r="AG16" s="11">
        <v>383</v>
      </c>
      <c r="AH16" s="11">
        <v>33</v>
      </c>
      <c r="AI16" s="11">
        <v>0</v>
      </c>
    </row>
    <row r="17" spans="1:35" ht="15">
      <c r="A17" s="8" t="s">
        <v>86</v>
      </c>
      <c r="B17" s="8" t="s">
        <v>53</v>
      </c>
      <c r="C17" s="10">
        <v>207</v>
      </c>
      <c r="D17" s="10">
        <v>213</v>
      </c>
      <c r="E17" s="10">
        <v>204</v>
      </c>
      <c r="F17" s="10">
        <v>183</v>
      </c>
      <c r="G17" s="10">
        <v>75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</row>
    <row r="18" spans="1:35" ht="15">
      <c r="A18" s="8" t="s">
        <v>86</v>
      </c>
      <c r="B18" s="8" t="s">
        <v>54</v>
      </c>
      <c r="C18" s="11">
        <v>212</v>
      </c>
      <c r="D18" s="11">
        <v>216</v>
      </c>
      <c r="E18" s="11">
        <v>198</v>
      </c>
      <c r="F18" s="11">
        <v>180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</row>
    <row r="19" spans="1:35" ht="15">
      <c r="A19" s="8" t="s">
        <v>86</v>
      </c>
      <c r="B19" s="8" t="s">
        <v>55</v>
      </c>
      <c r="C19" s="10">
        <v>1794</v>
      </c>
      <c r="D19" s="10">
        <v>1602</v>
      </c>
      <c r="E19" s="10">
        <v>3563</v>
      </c>
      <c r="F19" s="10">
        <v>2486</v>
      </c>
      <c r="G19" s="10">
        <v>0</v>
      </c>
      <c r="H19" s="10">
        <v>0</v>
      </c>
      <c r="I19" s="10">
        <v>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</row>
    <row r="20" spans="1:35" ht="15">
      <c r="A20" s="8" t="s">
        <v>86</v>
      </c>
      <c r="B20" s="8" t="s">
        <v>56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3" t="s">
        <v>49</v>
      </c>
    </row>
    <row r="21" spans="1:35" ht="15">
      <c r="A21" s="8" t="s">
        <v>86</v>
      </c>
      <c r="B21" s="8" t="s">
        <v>57</v>
      </c>
      <c r="C21" s="9">
        <v>1468736.735</v>
      </c>
      <c r="D21" s="9">
        <v>1307598.057</v>
      </c>
      <c r="E21" s="9">
        <v>1200703.301</v>
      </c>
      <c r="F21" s="9">
        <v>1146155.725</v>
      </c>
      <c r="G21" s="9">
        <v>1139085.175</v>
      </c>
      <c r="H21" s="9">
        <v>1114943.196</v>
      </c>
      <c r="I21" s="9">
        <v>1052309.311</v>
      </c>
      <c r="J21" s="9">
        <v>1057864.425</v>
      </c>
      <c r="K21" s="9">
        <v>1042743.405</v>
      </c>
      <c r="L21" s="9">
        <v>931483.214</v>
      </c>
      <c r="M21" s="9">
        <v>980942.712</v>
      </c>
      <c r="N21" s="10">
        <v>912533.91</v>
      </c>
      <c r="O21" s="9">
        <v>916312.837</v>
      </c>
      <c r="P21" s="10">
        <v>941500.1</v>
      </c>
      <c r="Q21" s="9">
        <v>964442.854</v>
      </c>
      <c r="R21" s="10">
        <v>933857.46</v>
      </c>
      <c r="S21" s="10">
        <v>969425.06</v>
      </c>
      <c r="T21" s="9">
        <v>990751.504</v>
      </c>
      <c r="U21" s="9">
        <v>933511.747</v>
      </c>
      <c r="V21" s="9">
        <v>669184.353</v>
      </c>
      <c r="W21" s="9">
        <v>853927.385</v>
      </c>
      <c r="X21" s="9">
        <v>838311.791</v>
      </c>
      <c r="Y21" s="10">
        <v>827384.21</v>
      </c>
      <c r="Z21" s="9">
        <v>819746.683</v>
      </c>
      <c r="AA21" s="9">
        <v>840508.466</v>
      </c>
      <c r="AB21" s="9">
        <v>844770.177</v>
      </c>
      <c r="AC21" s="9">
        <v>829251.152</v>
      </c>
      <c r="AD21" s="9">
        <v>838991.299</v>
      </c>
      <c r="AE21" s="9">
        <v>828628.102</v>
      </c>
      <c r="AF21" s="9">
        <v>786570.044</v>
      </c>
      <c r="AG21" s="9">
        <v>677490.606</v>
      </c>
      <c r="AH21" s="9">
        <v>749633.567</v>
      </c>
      <c r="AI21" s="9">
        <v>692348.654</v>
      </c>
    </row>
    <row r="22" spans="1:35" ht="15">
      <c r="A22" s="8" t="s">
        <v>87</v>
      </c>
      <c r="B22" s="8" t="s">
        <v>51</v>
      </c>
      <c r="C22" s="11">
        <v>623526</v>
      </c>
      <c r="D22" s="12">
        <v>541942.282</v>
      </c>
      <c r="E22" s="12">
        <v>512077.718</v>
      </c>
      <c r="F22" s="12">
        <v>475648.826</v>
      </c>
      <c r="G22" s="12">
        <v>471113.017</v>
      </c>
      <c r="H22" s="12">
        <v>464061.671</v>
      </c>
      <c r="I22" s="12">
        <v>447815.128</v>
      </c>
      <c r="J22" s="12">
        <v>444540.024</v>
      </c>
      <c r="K22" s="12">
        <v>438591.294</v>
      </c>
      <c r="L22" s="12">
        <v>373395.165</v>
      </c>
      <c r="M22" s="11">
        <v>387370.82</v>
      </c>
      <c r="N22" s="12">
        <v>352464.996</v>
      </c>
      <c r="O22" s="12">
        <v>343092.514</v>
      </c>
      <c r="P22" s="12">
        <v>348306.102</v>
      </c>
      <c r="Q22" s="12">
        <v>349586.579</v>
      </c>
      <c r="R22" s="11">
        <v>333940.32</v>
      </c>
      <c r="S22" s="12">
        <v>353439.446</v>
      </c>
      <c r="T22" s="12">
        <v>362016.325</v>
      </c>
      <c r="U22" s="12">
        <v>347307.886</v>
      </c>
      <c r="V22" s="12">
        <v>261791.032</v>
      </c>
      <c r="W22" s="12">
        <v>316420.135</v>
      </c>
      <c r="X22" s="12">
        <v>312988.433</v>
      </c>
      <c r="Y22" s="12">
        <v>313280.467</v>
      </c>
      <c r="Z22" s="12">
        <v>307167.282</v>
      </c>
      <c r="AA22" s="12">
        <v>308776.009</v>
      </c>
      <c r="AB22" s="12">
        <v>315739.988</v>
      </c>
      <c r="AC22" s="12">
        <v>312051.973</v>
      </c>
      <c r="AD22" s="12">
        <v>308086.264</v>
      </c>
      <c r="AE22" s="12">
        <v>277101.801</v>
      </c>
      <c r="AF22" s="12">
        <v>266599.746</v>
      </c>
      <c r="AG22" s="12">
        <v>242473.158</v>
      </c>
      <c r="AH22" s="12">
        <v>267150.107</v>
      </c>
      <c r="AI22" s="12">
        <v>251649.893</v>
      </c>
    </row>
    <row r="23" spans="1:35" ht="15">
      <c r="A23" s="8" t="s">
        <v>87</v>
      </c>
      <c r="B23" s="8" t="s">
        <v>52</v>
      </c>
      <c r="C23" s="10">
        <v>4740</v>
      </c>
      <c r="D23" s="10">
        <v>5261</v>
      </c>
      <c r="E23" s="10">
        <v>3816</v>
      </c>
      <c r="F23" s="10">
        <v>1734</v>
      </c>
      <c r="G23" s="10">
        <v>109</v>
      </c>
      <c r="H23" s="10">
        <v>3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</row>
    <row r="24" spans="1:35" ht="15">
      <c r="A24" s="8" t="s">
        <v>87</v>
      </c>
      <c r="B24" s="8" t="s">
        <v>53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</row>
    <row r="25" spans="1:35" ht="15">
      <c r="A25" s="8" t="s">
        <v>87</v>
      </c>
      <c r="B25" s="8" t="s">
        <v>54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</row>
    <row r="26" spans="1:35" ht="15">
      <c r="A26" s="8" t="s">
        <v>87</v>
      </c>
      <c r="B26" s="8" t="s">
        <v>55</v>
      </c>
      <c r="C26" s="11">
        <v>0</v>
      </c>
      <c r="D26" s="11">
        <v>0</v>
      </c>
      <c r="E26" s="11">
        <v>-1</v>
      </c>
      <c r="F26" s="11">
        <v>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</row>
    <row r="27" spans="1:35" ht="15">
      <c r="A27" s="8" t="s">
        <v>87</v>
      </c>
      <c r="B27" s="8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4" t="s">
        <v>49</v>
      </c>
    </row>
    <row r="28" spans="1:35" ht="15">
      <c r="A28" s="8" t="s">
        <v>87</v>
      </c>
      <c r="B28" s="8" t="s">
        <v>57</v>
      </c>
      <c r="C28" s="11">
        <v>628266</v>
      </c>
      <c r="D28" s="12">
        <v>547203.282</v>
      </c>
      <c r="E28" s="12">
        <v>515892.718</v>
      </c>
      <c r="F28" s="12">
        <v>477384.826</v>
      </c>
      <c r="G28" s="12">
        <v>471222.017</v>
      </c>
      <c r="H28" s="12">
        <v>464064.671</v>
      </c>
      <c r="I28" s="12">
        <v>447815.128</v>
      </c>
      <c r="J28" s="12">
        <v>444540.024</v>
      </c>
      <c r="K28" s="12">
        <v>438591.294</v>
      </c>
      <c r="L28" s="12">
        <v>373395.165</v>
      </c>
      <c r="M28" s="11">
        <v>387370.82</v>
      </c>
      <c r="N28" s="12">
        <v>352464.996</v>
      </c>
      <c r="O28" s="12">
        <v>343092.514</v>
      </c>
      <c r="P28" s="12">
        <v>348306.102</v>
      </c>
      <c r="Q28" s="12">
        <v>349586.579</v>
      </c>
      <c r="R28" s="11">
        <v>333940.32</v>
      </c>
      <c r="S28" s="12">
        <v>353439.446</v>
      </c>
      <c r="T28" s="12">
        <v>362016.325</v>
      </c>
      <c r="U28" s="12">
        <v>347307.886</v>
      </c>
      <c r="V28" s="12">
        <v>261791.032</v>
      </c>
      <c r="W28" s="12">
        <v>316420.135</v>
      </c>
      <c r="X28" s="12">
        <v>312988.433</v>
      </c>
      <c r="Y28" s="12">
        <v>313280.467</v>
      </c>
      <c r="Z28" s="12">
        <v>307167.282</v>
      </c>
      <c r="AA28" s="12">
        <v>308776.009</v>
      </c>
      <c r="AB28" s="12">
        <v>315739.988</v>
      </c>
      <c r="AC28" s="12">
        <v>312051.973</v>
      </c>
      <c r="AD28" s="12">
        <v>308086.264</v>
      </c>
      <c r="AE28" s="12">
        <v>277101.801</v>
      </c>
      <c r="AF28" s="12">
        <v>266599.746</v>
      </c>
      <c r="AG28" s="12">
        <v>242473.158</v>
      </c>
      <c r="AH28" s="12">
        <v>267150.107</v>
      </c>
      <c r="AI28" s="12">
        <v>251649.893</v>
      </c>
    </row>
    <row r="29" spans="1:35" ht="15">
      <c r="A29" s="8" t="s">
        <v>88</v>
      </c>
      <c r="B29" s="8" t="s">
        <v>51</v>
      </c>
      <c r="C29" s="9">
        <v>132889.735</v>
      </c>
      <c r="D29" s="9">
        <v>127251.775</v>
      </c>
      <c r="E29" s="9">
        <v>95500.583</v>
      </c>
      <c r="F29" s="9">
        <v>64669.899</v>
      </c>
      <c r="G29" s="9">
        <v>39401.158</v>
      </c>
      <c r="H29" s="9">
        <v>26495.525</v>
      </c>
      <c r="I29" s="9">
        <v>20818.183</v>
      </c>
      <c r="J29" s="9">
        <v>18980.401</v>
      </c>
      <c r="K29" s="9">
        <v>15954.111</v>
      </c>
      <c r="L29" s="9">
        <v>14842.049</v>
      </c>
      <c r="M29" s="9">
        <v>16620.892</v>
      </c>
      <c r="N29" s="9">
        <v>16570.914</v>
      </c>
      <c r="O29" s="9">
        <v>16973.323</v>
      </c>
      <c r="P29" s="9">
        <v>17887.998</v>
      </c>
      <c r="Q29" s="9">
        <v>17659.275</v>
      </c>
      <c r="R29" s="9">
        <v>18637.815</v>
      </c>
      <c r="S29" s="9">
        <v>19596.088</v>
      </c>
      <c r="T29" s="9">
        <v>19114.262</v>
      </c>
      <c r="U29" s="9">
        <v>21077.033</v>
      </c>
      <c r="V29" s="9">
        <v>20694.579</v>
      </c>
      <c r="W29" s="9">
        <v>21237.769</v>
      </c>
      <c r="X29" s="9">
        <v>21397.123</v>
      </c>
      <c r="Y29" s="9">
        <v>20421.595</v>
      </c>
      <c r="Z29" s="9">
        <v>19804.012</v>
      </c>
      <c r="AA29" s="9">
        <v>20473.207</v>
      </c>
      <c r="AB29" s="9">
        <v>20390.404</v>
      </c>
      <c r="AC29" s="9">
        <v>18323.191</v>
      </c>
      <c r="AD29" s="9">
        <v>17333.299</v>
      </c>
      <c r="AE29" s="9">
        <v>17159.383</v>
      </c>
      <c r="AF29" s="9">
        <v>15917.089</v>
      </c>
      <c r="AG29" s="10">
        <v>11968.83</v>
      </c>
      <c r="AH29" s="9">
        <v>2646.456</v>
      </c>
      <c r="AI29" s="10">
        <v>2910</v>
      </c>
    </row>
    <row r="30" spans="1:35" ht="15">
      <c r="A30" s="8" t="s">
        <v>88</v>
      </c>
      <c r="B30" s="8" t="s">
        <v>52</v>
      </c>
      <c r="C30" s="11">
        <v>49183</v>
      </c>
      <c r="D30" s="11">
        <v>30361</v>
      </c>
      <c r="E30" s="11">
        <v>26522</v>
      </c>
      <c r="F30" s="11">
        <v>25994</v>
      </c>
      <c r="G30" s="11">
        <v>21881</v>
      </c>
      <c r="H30" s="11">
        <v>20620</v>
      </c>
      <c r="I30" s="11">
        <v>19058</v>
      </c>
      <c r="J30" s="11">
        <v>8739</v>
      </c>
      <c r="K30" s="11">
        <v>9337</v>
      </c>
      <c r="L30" s="11">
        <v>8891</v>
      </c>
      <c r="M30" s="11">
        <v>9456</v>
      </c>
      <c r="N30" s="11">
        <v>4795</v>
      </c>
      <c r="O30" s="11">
        <v>4394</v>
      </c>
      <c r="P30" s="11">
        <v>4158</v>
      </c>
      <c r="Q30" s="11">
        <v>3945</v>
      </c>
      <c r="R30" s="11">
        <v>4073</v>
      </c>
      <c r="S30" s="11">
        <v>3850</v>
      </c>
      <c r="T30" s="11">
        <v>3244</v>
      </c>
      <c r="U30" s="11">
        <v>3285</v>
      </c>
      <c r="V30" s="11">
        <v>2900</v>
      </c>
      <c r="W30" s="11">
        <v>2506</v>
      </c>
      <c r="X30" s="11">
        <v>252</v>
      </c>
      <c r="Y30" s="11">
        <v>146</v>
      </c>
      <c r="Z30" s="11">
        <v>99</v>
      </c>
      <c r="AA30" s="11">
        <v>58</v>
      </c>
      <c r="AB30" s="11">
        <v>15</v>
      </c>
      <c r="AC30" s="11">
        <v>14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</row>
    <row r="31" spans="1:35" ht="15">
      <c r="A31" s="8" t="s">
        <v>88</v>
      </c>
      <c r="B31" s="8" t="s">
        <v>53</v>
      </c>
      <c r="C31" s="10">
        <v>207</v>
      </c>
      <c r="D31" s="10">
        <v>213</v>
      </c>
      <c r="E31" s="10">
        <v>204</v>
      </c>
      <c r="F31" s="10">
        <v>183</v>
      </c>
      <c r="G31" s="10">
        <v>75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</row>
    <row r="32" spans="1:35" ht="15">
      <c r="A32" s="8" t="s">
        <v>88</v>
      </c>
      <c r="B32" s="8" t="s">
        <v>54</v>
      </c>
      <c r="C32" s="11">
        <v>212</v>
      </c>
      <c r="D32" s="11">
        <v>216</v>
      </c>
      <c r="E32" s="11">
        <v>198</v>
      </c>
      <c r="F32" s="11">
        <v>180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</row>
    <row r="33" spans="1:35" ht="15">
      <c r="A33" s="8" t="s">
        <v>88</v>
      </c>
      <c r="B33" s="8" t="s">
        <v>55</v>
      </c>
      <c r="C33" s="10">
        <v>1794</v>
      </c>
      <c r="D33" s="10">
        <v>1602</v>
      </c>
      <c r="E33" s="10">
        <v>3564</v>
      </c>
      <c r="F33" s="10">
        <v>2484</v>
      </c>
      <c r="G33" s="10">
        <v>0</v>
      </c>
      <c r="H33" s="10">
        <v>0</v>
      </c>
      <c r="I33" s="10">
        <v>2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</row>
    <row r="34" spans="1:35" ht="15">
      <c r="A34" s="8" t="s">
        <v>88</v>
      </c>
      <c r="B34" s="8" t="s">
        <v>56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3" t="s">
        <v>49</v>
      </c>
    </row>
    <row r="35" spans="1:35" ht="15">
      <c r="A35" s="8" t="s">
        <v>88</v>
      </c>
      <c r="B35" s="8" t="s">
        <v>57</v>
      </c>
      <c r="C35" s="9">
        <v>183861.735</v>
      </c>
      <c r="D35" s="9">
        <v>159211.775</v>
      </c>
      <c r="E35" s="9">
        <v>125592.583</v>
      </c>
      <c r="F35" s="9">
        <v>93150.899</v>
      </c>
      <c r="G35" s="9">
        <v>61357.158</v>
      </c>
      <c r="H35" s="9">
        <v>47115.525</v>
      </c>
      <c r="I35" s="9">
        <v>39878.183</v>
      </c>
      <c r="J35" s="9">
        <v>27719.401</v>
      </c>
      <c r="K35" s="9">
        <v>25291.111</v>
      </c>
      <c r="L35" s="9">
        <v>23733.049</v>
      </c>
      <c r="M35" s="9">
        <v>26076.892</v>
      </c>
      <c r="N35" s="9">
        <v>21365.914</v>
      </c>
      <c r="O35" s="9">
        <v>21367.323</v>
      </c>
      <c r="P35" s="9">
        <v>22045.998</v>
      </c>
      <c r="Q35" s="9">
        <v>21604.275</v>
      </c>
      <c r="R35" s="9">
        <v>22710.815</v>
      </c>
      <c r="S35" s="9">
        <v>23446.088</v>
      </c>
      <c r="T35" s="9">
        <v>22358.262</v>
      </c>
      <c r="U35" s="9">
        <v>24362.033</v>
      </c>
      <c r="V35" s="9">
        <v>23594.579</v>
      </c>
      <c r="W35" s="9">
        <v>23743.769</v>
      </c>
      <c r="X35" s="9">
        <v>21649.123</v>
      </c>
      <c r="Y35" s="9">
        <v>20567.595</v>
      </c>
      <c r="Z35" s="9">
        <v>19903.012</v>
      </c>
      <c r="AA35" s="9">
        <v>20531.207</v>
      </c>
      <c r="AB35" s="9">
        <v>20405.404</v>
      </c>
      <c r="AC35" s="9">
        <v>18337.191</v>
      </c>
      <c r="AD35" s="9">
        <v>17333.299</v>
      </c>
      <c r="AE35" s="9">
        <v>17159.383</v>
      </c>
      <c r="AF35" s="9">
        <v>15917.089</v>
      </c>
      <c r="AG35" s="10">
        <v>11968.83</v>
      </c>
      <c r="AH35" s="9">
        <v>2646.456</v>
      </c>
      <c r="AI35" s="10">
        <v>2910</v>
      </c>
    </row>
    <row r="36" spans="1:35" ht="15">
      <c r="A36" s="8" t="s">
        <v>89</v>
      </c>
      <c r="B36" s="8" t="s">
        <v>51</v>
      </c>
      <c r="C36" s="11">
        <v>649166</v>
      </c>
      <c r="D36" s="11">
        <v>593087</v>
      </c>
      <c r="E36" s="11">
        <v>551840</v>
      </c>
      <c r="F36" s="11">
        <v>545763</v>
      </c>
      <c r="G36" s="11">
        <v>580789</v>
      </c>
      <c r="H36" s="11">
        <v>576404</v>
      </c>
      <c r="I36" s="11">
        <v>543470</v>
      </c>
      <c r="J36" s="11">
        <v>563347</v>
      </c>
      <c r="K36" s="11">
        <v>550341</v>
      </c>
      <c r="L36" s="11">
        <v>507657</v>
      </c>
      <c r="M36" s="11">
        <v>539350</v>
      </c>
      <c r="N36" s="11">
        <v>510570</v>
      </c>
      <c r="O36" s="11">
        <v>522232</v>
      </c>
      <c r="P36" s="11">
        <v>529781</v>
      </c>
      <c r="Q36" s="11">
        <v>548060</v>
      </c>
      <c r="R36" s="12">
        <v>530551.178</v>
      </c>
      <c r="S36" s="12">
        <v>546494.805</v>
      </c>
      <c r="T36" s="12">
        <v>559327.034</v>
      </c>
      <c r="U36" s="12">
        <v>522087.389</v>
      </c>
      <c r="V36" s="12">
        <v>350800.663</v>
      </c>
      <c r="W36" s="12">
        <v>468295.909</v>
      </c>
      <c r="X36" s="12">
        <v>453053.074</v>
      </c>
      <c r="Y36" s="12">
        <v>443195.827</v>
      </c>
      <c r="Z36" s="12">
        <v>441166.749</v>
      </c>
      <c r="AA36" s="12">
        <v>452035.302</v>
      </c>
      <c r="AB36" s="11">
        <v>443840.74</v>
      </c>
      <c r="AC36" s="12">
        <v>435285.738</v>
      </c>
      <c r="AD36" s="12">
        <v>449671.372</v>
      </c>
      <c r="AE36" s="12">
        <v>480565.501</v>
      </c>
      <c r="AF36" s="12">
        <v>451240.349</v>
      </c>
      <c r="AG36" s="12">
        <v>377598.682</v>
      </c>
      <c r="AH36" s="12">
        <v>432929.306</v>
      </c>
      <c r="AI36" s="12">
        <v>396830.923</v>
      </c>
    </row>
    <row r="37" spans="1:35" ht="15">
      <c r="A37" s="8" t="s">
        <v>89</v>
      </c>
      <c r="B37" s="8" t="s">
        <v>52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996</v>
      </c>
      <c r="R37" s="10">
        <v>813</v>
      </c>
      <c r="S37" s="10">
        <v>643</v>
      </c>
      <c r="T37" s="10">
        <v>603</v>
      </c>
      <c r="U37" s="10">
        <v>514</v>
      </c>
      <c r="V37" s="10">
        <v>158</v>
      </c>
      <c r="W37" s="10">
        <v>598</v>
      </c>
      <c r="X37" s="10">
        <v>469</v>
      </c>
      <c r="Y37" s="10">
        <v>132</v>
      </c>
      <c r="Z37" s="10">
        <v>148</v>
      </c>
      <c r="AA37" s="10">
        <v>241</v>
      </c>
      <c r="AB37" s="10">
        <v>558</v>
      </c>
      <c r="AC37" s="10">
        <v>207</v>
      </c>
      <c r="AD37" s="10">
        <v>549</v>
      </c>
      <c r="AE37" s="10">
        <v>701</v>
      </c>
      <c r="AF37" s="10">
        <v>496</v>
      </c>
      <c r="AG37" s="10">
        <v>383</v>
      </c>
      <c r="AH37" s="10">
        <v>33</v>
      </c>
      <c r="AI37" s="10">
        <v>0</v>
      </c>
    </row>
    <row r="38" spans="1:35" ht="15">
      <c r="A38" s="8" t="s">
        <v>89</v>
      </c>
      <c r="B38" s="8" t="s">
        <v>53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</row>
    <row r="39" spans="1:35" ht="15">
      <c r="A39" s="8" t="s">
        <v>89</v>
      </c>
      <c r="B39" s="8" t="s">
        <v>54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</row>
    <row r="40" spans="1:35" ht="15">
      <c r="A40" s="8" t="s">
        <v>89</v>
      </c>
      <c r="B40" s="8" t="s">
        <v>55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</row>
    <row r="41" spans="1:35" ht="15">
      <c r="A41" s="8" t="s">
        <v>89</v>
      </c>
      <c r="B41" s="8" t="s">
        <v>56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4" t="s">
        <v>49</v>
      </c>
    </row>
    <row r="42" spans="1:35" ht="15">
      <c r="A42" s="8" t="s">
        <v>89</v>
      </c>
      <c r="B42" s="8" t="s">
        <v>57</v>
      </c>
      <c r="C42" s="11">
        <v>649166</v>
      </c>
      <c r="D42" s="11">
        <v>593087</v>
      </c>
      <c r="E42" s="11">
        <v>551840</v>
      </c>
      <c r="F42" s="11">
        <v>545763</v>
      </c>
      <c r="G42" s="11">
        <v>580789</v>
      </c>
      <c r="H42" s="11">
        <v>576404</v>
      </c>
      <c r="I42" s="11">
        <v>543470</v>
      </c>
      <c r="J42" s="11">
        <v>563347</v>
      </c>
      <c r="K42" s="11">
        <v>550341</v>
      </c>
      <c r="L42" s="11">
        <v>507657</v>
      </c>
      <c r="M42" s="11">
        <v>539350</v>
      </c>
      <c r="N42" s="11">
        <v>510570</v>
      </c>
      <c r="O42" s="11">
        <v>522232</v>
      </c>
      <c r="P42" s="11">
        <v>529781</v>
      </c>
      <c r="Q42" s="11">
        <v>549056</v>
      </c>
      <c r="R42" s="12">
        <v>531364.178</v>
      </c>
      <c r="S42" s="12">
        <v>547137.805</v>
      </c>
      <c r="T42" s="12">
        <v>559930.034</v>
      </c>
      <c r="U42" s="12">
        <v>522601.389</v>
      </c>
      <c r="V42" s="12">
        <v>350958.663</v>
      </c>
      <c r="W42" s="12">
        <v>468893.909</v>
      </c>
      <c r="X42" s="12">
        <v>453522.074</v>
      </c>
      <c r="Y42" s="12">
        <v>443327.827</v>
      </c>
      <c r="Z42" s="12">
        <v>441314.749</v>
      </c>
      <c r="AA42" s="12">
        <v>452276.302</v>
      </c>
      <c r="AB42" s="11">
        <v>444398.74</v>
      </c>
      <c r="AC42" s="12">
        <v>435492.738</v>
      </c>
      <c r="AD42" s="12">
        <v>450220.372</v>
      </c>
      <c r="AE42" s="12">
        <v>481266.501</v>
      </c>
      <c r="AF42" s="12">
        <v>451736.349</v>
      </c>
      <c r="AG42" s="12">
        <v>377981.682</v>
      </c>
      <c r="AH42" s="12">
        <v>432962.306</v>
      </c>
      <c r="AI42" s="12">
        <v>396830.923</v>
      </c>
    </row>
    <row r="43" spans="1:35" ht="15">
      <c r="A43" s="8" t="s">
        <v>90</v>
      </c>
      <c r="B43" s="8" t="s">
        <v>51</v>
      </c>
      <c r="C43" s="10">
        <v>7443</v>
      </c>
      <c r="D43" s="10">
        <v>8096</v>
      </c>
      <c r="E43" s="10">
        <v>7378</v>
      </c>
      <c r="F43" s="10">
        <v>29857</v>
      </c>
      <c r="G43" s="10">
        <v>25717</v>
      </c>
      <c r="H43" s="10">
        <v>27359</v>
      </c>
      <c r="I43" s="10">
        <v>21146</v>
      </c>
      <c r="J43" s="10">
        <v>22258</v>
      </c>
      <c r="K43" s="10">
        <v>28520</v>
      </c>
      <c r="L43" s="10">
        <v>26698</v>
      </c>
      <c r="M43" s="10">
        <v>28145</v>
      </c>
      <c r="N43" s="10">
        <v>28133</v>
      </c>
      <c r="O43" s="10">
        <v>29621</v>
      </c>
      <c r="P43" s="10">
        <v>41367</v>
      </c>
      <c r="Q43" s="10">
        <v>44196</v>
      </c>
      <c r="R43" s="9">
        <v>45842.147</v>
      </c>
      <c r="S43" s="9">
        <v>45401.721</v>
      </c>
      <c r="T43" s="9">
        <v>46446.883</v>
      </c>
      <c r="U43" s="9">
        <v>39240.439</v>
      </c>
      <c r="V43" s="9">
        <v>32840.079</v>
      </c>
      <c r="W43" s="9">
        <v>44869.572</v>
      </c>
      <c r="X43" s="9">
        <v>50152.161</v>
      </c>
      <c r="Y43" s="9">
        <v>50208.321</v>
      </c>
      <c r="Z43" s="10">
        <v>51361.64</v>
      </c>
      <c r="AA43" s="9">
        <v>58924.948</v>
      </c>
      <c r="AB43" s="9">
        <v>64226.045</v>
      </c>
      <c r="AC43" s="10">
        <v>63369.25</v>
      </c>
      <c r="AD43" s="9">
        <v>63351.364</v>
      </c>
      <c r="AE43" s="9">
        <v>53100.417</v>
      </c>
      <c r="AF43" s="10">
        <v>52316.86</v>
      </c>
      <c r="AG43" s="9">
        <v>45066.936</v>
      </c>
      <c r="AH43" s="9">
        <v>46874.698</v>
      </c>
      <c r="AI43" s="9">
        <v>40957.838</v>
      </c>
    </row>
    <row r="44" spans="1:35" ht="15">
      <c r="A44" s="8" t="s">
        <v>90</v>
      </c>
      <c r="B44" s="8" t="s">
        <v>52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</row>
    <row r="45" spans="1:35" ht="15">
      <c r="A45" s="8" t="s">
        <v>90</v>
      </c>
      <c r="B45" s="8" t="s">
        <v>53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</row>
    <row r="46" spans="1:35" ht="15">
      <c r="A46" s="8" t="s">
        <v>90</v>
      </c>
      <c r="B46" s="8" t="s">
        <v>54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</row>
    <row r="47" spans="1:35" ht="15">
      <c r="A47" s="8" t="s">
        <v>90</v>
      </c>
      <c r="B47" s="8" t="s">
        <v>55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</row>
    <row r="48" spans="1:35" ht="15">
      <c r="A48" s="8" t="s">
        <v>90</v>
      </c>
      <c r="B48" s="8" t="s">
        <v>56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3" t="s">
        <v>49</v>
      </c>
    </row>
    <row r="49" spans="1:35" ht="15">
      <c r="A49" s="8" t="s">
        <v>90</v>
      </c>
      <c r="B49" s="8" t="s">
        <v>57</v>
      </c>
      <c r="C49" s="10">
        <v>7443</v>
      </c>
      <c r="D49" s="10">
        <v>8096</v>
      </c>
      <c r="E49" s="10">
        <v>7378</v>
      </c>
      <c r="F49" s="10">
        <v>29857</v>
      </c>
      <c r="G49" s="10">
        <v>25717</v>
      </c>
      <c r="H49" s="10">
        <v>27359</v>
      </c>
      <c r="I49" s="10">
        <v>21146</v>
      </c>
      <c r="J49" s="10">
        <v>22258</v>
      </c>
      <c r="K49" s="10">
        <v>28520</v>
      </c>
      <c r="L49" s="10">
        <v>26698</v>
      </c>
      <c r="M49" s="10">
        <v>28145</v>
      </c>
      <c r="N49" s="10">
        <v>28133</v>
      </c>
      <c r="O49" s="10">
        <v>29621</v>
      </c>
      <c r="P49" s="10">
        <v>41367</v>
      </c>
      <c r="Q49" s="10">
        <v>44196</v>
      </c>
      <c r="R49" s="9">
        <v>45842.147</v>
      </c>
      <c r="S49" s="9">
        <v>45401.721</v>
      </c>
      <c r="T49" s="9">
        <v>46446.883</v>
      </c>
      <c r="U49" s="9">
        <v>39240.439</v>
      </c>
      <c r="V49" s="9">
        <v>32840.079</v>
      </c>
      <c r="W49" s="9">
        <v>44869.572</v>
      </c>
      <c r="X49" s="9">
        <v>50152.161</v>
      </c>
      <c r="Y49" s="9">
        <v>50208.321</v>
      </c>
      <c r="Z49" s="10">
        <v>51361.64</v>
      </c>
      <c r="AA49" s="9">
        <v>58924.948</v>
      </c>
      <c r="AB49" s="9">
        <v>64226.045</v>
      </c>
      <c r="AC49" s="10">
        <v>63369.25</v>
      </c>
      <c r="AD49" s="9">
        <v>63351.364</v>
      </c>
      <c r="AE49" s="9">
        <v>53100.417</v>
      </c>
      <c r="AF49" s="10">
        <v>52316.86</v>
      </c>
      <c r="AG49" s="9">
        <v>45066.936</v>
      </c>
      <c r="AH49" s="9">
        <v>46874.698</v>
      </c>
      <c r="AI49" s="9">
        <v>40957.838</v>
      </c>
    </row>
    <row r="50" spans="1:35" ht="15">
      <c r="A50" s="8" t="s">
        <v>91</v>
      </c>
      <c r="B50" s="8" t="s">
        <v>51</v>
      </c>
      <c r="C50" s="11">
        <v>5725098</v>
      </c>
      <c r="D50" s="11">
        <v>5979866</v>
      </c>
      <c r="E50" s="11">
        <v>5898039</v>
      </c>
      <c r="F50" s="11">
        <v>6029503</v>
      </c>
      <c r="G50" s="11">
        <v>5822606</v>
      </c>
      <c r="H50" s="11">
        <v>5920883</v>
      </c>
      <c r="I50" s="11">
        <v>6328682</v>
      </c>
      <c r="J50" s="11">
        <v>5846591</v>
      </c>
      <c r="K50" s="11">
        <v>5584535</v>
      </c>
      <c r="L50" s="11">
        <v>5354811</v>
      </c>
      <c r="M50" s="11">
        <v>5220993</v>
      </c>
      <c r="N50" s="11">
        <v>5323894.2</v>
      </c>
      <c r="O50" s="11">
        <v>5254446</v>
      </c>
      <c r="P50" s="11">
        <v>5063205</v>
      </c>
      <c r="Q50" s="11">
        <v>5489832</v>
      </c>
      <c r="R50" s="12">
        <v>5169244.793</v>
      </c>
      <c r="S50" s="12">
        <v>5139797.092</v>
      </c>
      <c r="T50" s="12">
        <v>4892409.514</v>
      </c>
      <c r="U50" s="12">
        <v>5139129.774</v>
      </c>
      <c r="V50" s="12">
        <v>4800481.743</v>
      </c>
      <c r="W50" s="12">
        <v>5094121.448</v>
      </c>
      <c r="X50" s="12">
        <v>4785671.815</v>
      </c>
      <c r="Y50" s="12">
        <v>4624287.431</v>
      </c>
      <c r="Z50" s="12">
        <v>4626963.984</v>
      </c>
      <c r="AA50" s="12">
        <v>3994521.154</v>
      </c>
      <c r="AB50" s="12">
        <v>3367052.436</v>
      </c>
      <c r="AC50" s="12">
        <v>3323214.618</v>
      </c>
      <c r="AD50" s="12">
        <v>3094860.955</v>
      </c>
      <c r="AE50" s="12">
        <v>2755791.703</v>
      </c>
      <c r="AF50" s="12">
        <v>2422843.393</v>
      </c>
      <c r="AG50" s="12">
        <v>1913508.408</v>
      </c>
      <c r="AH50" s="12">
        <v>1762642.426</v>
      </c>
      <c r="AI50" s="12">
        <v>1612722.378</v>
      </c>
    </row>
    <row r="51" spans="1:35" ht="15">
      <c r="A51" s="8" t="s">
        <v>91</v>
      </c>
      <c r="B51" s="8" t="s">
        <v>52</v>
      </c>
      <c r="C51" s="10">
        <v>112</v>
      </c>
      <c r="D51" s="10">
        <v>190</v>
      </c>
      <c r="E51" s="10">
        <v>540</v>
      </c>
      <c r="F51" s="10">
        <v>513</v>
      </c>
      <c r="G51" s="10">
        <v>452</v>
      </c>
      <c r="H51" s="10">
        <v>443</v>
      </c>
      <c r="I51" s="10">
        <v>436</v>
      </c>
      <c r="J51" s="10">
        <v>418</v>
      </c>
      <c r="K51" s="10">
        <v>472</v>
      </c>
      <c r="L51" s="10">
        <v>570</v>
      </c>
      <c r="M51" s="10">
        <v>610</v>
      </c>
      <c r="N51" s="10">
        <v>536</v>
      </c>
      <c r="O51" s="10">
        <v>460</v>
      </c>
      <c r="P51" s="10">
        <v>351</v>
      </c>
      <c r="Q51" s="10">
        <v>484</v>
      </c>
      <c r="R51" s="10">
        <v>496</v>
      </c>
      <c r="S51" s="10">
        <v>998</v>
      </c>
      <c r="T51" s="10">
        <v>1300</v>
      </c>
      <c r="U51" s="10">
        <v>1722</v>
      </c>
      <c r="V51" s="10">
        <v>1712</v>
      </c>
      <c r="W51" s="10">
        <v>1443</v>
      </c>
      <c r="X51" s="9">
        <v>2253.551</v>
      </c>
      <c r="Y51" s="10">
        <v>3355.59</v>
      </c>
      <c r="Z51" s="9">
        <v>4632.122</v>
      </c>
      <c r="AA51" s="9">
        <v>6044.981</v>
      </c>
      <c r="AB51" s="9">
        <v>6148.511</v>
      </c>
      <c r="AC51" s="9">
        <v>9315.181</v>
      </c>
      <c r="AD51" s="9">
        <v>13640.844</v>
      </c>
      <c r="AE51" s="9">
        <v>17852.946</v>
      </c>
      <c r="AF51" s="10">
        <v>25263.03</v>
      </c>
      <c r="AG51" s="9">
        <v>38343.069</v>
      </c>
      <c r="AH51" s="9">
        <v>93843.438</v>
      </c>
      <c r="AI51" s="9">
        <v>110308.286</v>
      </c>
    </row>
    <row r="52" spans="1:35" ht="15">
      <c r="A52" s="8" t="s">
        <v>91</v>
      </c>
      <c r="B52" s="8" t="s">
        <v>53</v>
      </c>
      <c r="C52" s="11">
        <v>7340172</v>
      </c>
      <c r="D52" s="11">
        <v>7405209</v>
      </c>
      <c r="E52" s="11">
        <v>7421083</v>
      </c>
      <c r="F52" s="11">
        <v>7325710</v>
      </c>
      <c r="G52" s="11">
        <v>7481530</v>
      </c>
      <c r="H52" s="11">
        <v>8311680</v>
      </c>
      <c r="I52" s="11">
        <v>9306711</v>
      </c>
      <c r="J52" s="11">
        <v>9370018</v>
      </c>
      <c r="K52" s="11">
        <v>9596795</v>
      </c>
      <c r="L52" s="11">
        <v>10445871</v>
      </c>
      <c r="M52" s="12">
        <v>11184041.007</v>
      </c>
      <c r="N52" s="11">
        <v>11398435.6</v>
      </c>
      <c r="O52" s="11">
        <v>12227979</v>
      </c>
      <c r="P52" s="11">
        <v>12947551</v>
      </c>
      <c r="Q52" s="11">
        <v>13452354</v>
      </c>
      <c r="R52" s="12">
        <v>14396055.269</v>
      </c>
      <c r="S52" s="12">
        <v>14652478.001</v>
      </c>
      <c r="T52" s="12">
        <v>14010158.971</v>
      </c>
      <c r="U52" s="12">
        <v>14718571.141</v>
      </c>
      <c r="V52" s="12">
        <v>13950898.709</v>
      </c>
      <c r="W52" s="11">
        <v>14699014.63</v>
      </c>
      <c r="X52" s="12">
        <v>14376697.992</v>
      </c>
      <c r="Y52" s="12">
        <v>13912898.093</v>
      </c>
      <c r="Z52" s="12">
        <v>14085051.305</v>
      </c>
      <c r="AA52" s="12">
        <v>13097687.028</v>
      </c>
      <c r="AB52" s="11">
        <v>13921148.36</v>
      </c>
      <c r="AC52" s="12">
        <v>14321387.766</v>
      </c>
      <c r="AD52" s="12">
        <v>14925587.369</v>
      </c>
      <c r="AE52" s="12">
        <v>13861416.952</v>
      </c>
      <c r="AF52" s="12">
        <v>15525930.614</v>
      </c>
      <c r="AG52" s="11">
        <v>13942971.66</v>
      </c>
      <c r="AH52" s="12">
        <v>14452465.387</v>
      </c>
      <c r="AI52" s="12">
        <v>15655146.057</v>
      </c>
    </row>
    <row r="53" spans="1:35" ht="15">
      <c r="A53" s="8" t="s">
        <v>91</v>
      </c>
      <c r="B53" s="8" t="s">
        <v>54</v>
      </c>
      <c r="C53" s="10">
        <v>1316166</v>
      </c>
      <c r="D53" s="10">
        <v>1475059</v>
      </c>
      <c r="E53" s="10">
        <v>1590241</v>
      </c>
      <c r="F53" s="10">
        <v>1617983</v>
      </c>
      <c r="G53" s="10">
        <v>1528395</v>
      </c>
      <c r="H53" s="10">
        <v>1569441</v>
      </c>
      <c r="I53" s="10">
        <v>1871651</v>
      </c>
      <c r="J53" s="10">
        <v>1741608</v>
      </c>
      <c r="K53" s="10">
        <v>1602744</v>
      </c>
      <c r="L53" s="10">
        <v>1622745</v>
      </c>
      <c r="M53" s="10">
        <v>1749197</v>
      </c>
      <c r="N53" s="10">
        <v>2104241.2</v>
      </c>
      <c r="O53" s="10">
        <v>2238035</v>
      </c>
      <c r="P53" s="10">
        <v>2339123</v>
      </c>
      <c r="Q53" s="10">
        <v>2659430</v>
      </c>
      <c r="R53" s="9">
        <v>2854216.979</v>
      </c>
      <c r="S53" s="10">
        <v>2752356</v>
      </c>
      <c r="T53" s="10">
        <v>2735194</v>
      </c>
      <c r="U53" s="10">
        <v>2998366</v>
      </c>
      <c r="V53" s="10">
        <v>2849929</v>
      </c>
      <c r="W53" s="10">
        <v>3263611</v>
      </c>
      <c r="X53" s="9">
        <v>3266217.065</v>
      </c>
      <c r="Y53" s="10">
        <v>3368303.2</v>
      </c>
      <c r="Z53" s="9">
        <v>3879001.877</v>
      </c>
      <c r="AA53" s="9">
        <v>3614725.768</v>
      </c>
      <c r="AB53" s="9">
        <v>3662934.738</v>
      </c>
      <c r="AC53" s="9">
        <v>3289743.548</v>
      </c>
      <c r="AD53" s="9">
        <v>2583747.822</v>
      </c>
      <c r="AE53" s="9">
        <v>1281829.966</v>
      </c>
      <c r="AF53" s="9">
        <v>1548899.194</v>
      </c>
      <c r="AG53" s="9">
        <v>1238304.922</v>
      </c>
      <c r="AH53" s="9">
        <v>1253646.403</v>
      </c>
      <c r="AI53" s="9">
        <v>2304844.542</v>
      </c>
    </row>
    <row r="54" spans="1:35" ht="15">
      <c r="A54" s="8" t="s">
        <v>91</v>
      </c>
      <c r="B54" s="8" t="s">
        <v>55</v>
      </c>
      <c r="C54" s="11">
        <v>-128719</v>
      </c>
      <c r="D54" s="11">
        <v>-8297</v>
      </c>
      <c r="E54" s="11">
        <v>-227071</v>
      </c>
      <c r="F54" s="11">
        <v>-28277</v>
      </c>
      <c r="G54" s="11">
        <v>-190867</v>
      </c>
      <c r="H54" s="11">
        <v>-76855</v>
      </c>
      <c r="I54" s="11">
        <v>-108534</v>
      </c>
      <c r="J54" s="11">
        <v>-182851</v>
      </c>
      <c r="K54" s="11">
        <v>99947</v>
      </c>
      <c r="L54" s="11">
        <v>-191822</v>
      </c>
      <c r="M54" s="11">
        <v>-299858</v>
      </c>
      <c r="N54" s="11">
        <v>252306</v>
      </c>
      <c r="O54" s="11">
        <v>-267088</v>
      </c>
      <c r="P54" s="11">
        <v>80972</v>
      </c>
      <c r="Q54" s="12">
        <v>-117151.117</v>
      </c>
      <c r="R54" s="12">
        <v>20413.878</v>
      </c>
      <c r="S54" s="12">
        <v>-333474.358</v>
      </c>
      <c r="T54" s="12">
        <v>253644.696</v>
      </c>
      <c r="U54" s="11">
        <v>-147828.61</v>
      </c>
      <c r="V54" s="12">
        <v>-194347.393</v>
      </c>
      <c r="W54" s="12">
        <v>347322.534</v>
      </c>
      <c r="X54" s="12">
        <v>-383138.778</v>
      </c>
      <c r="Y54" s="11">
        <v>60374.5</v>
      </c>
      <c r="Z54" s="12">
        <v>115552.055</v>
      </c>
      <c r="AA54" s="12">
        <v>-290056.204</v>
      </c>
      <c r="AB54" s="12">
        <v>146296.763</v>
      </c>
      <c r="AC54" s="12">
        <v>220218.158</v>
      </c>
      <c r="AD54" s="12">
        <v>-43317.267</v>
      </c>
      <c r="AE54" s="12">
        <v>-229445.724</v>
      </c>
      <c r="AF54" s="12">
        <v>-814132.637</v>
      </c>
      <c r="AG54" s="12">
        <v>579085.602</v>
      </c>
      <c r="AH54" s="12">
        <v>860934.539</v>
      </c>
      <c r="AI54" s="12">
        <v>-1349922.776</v>
      </c>
    </row>
    <row r="55" spans="1:35" ht="15">
      <c r="A55" s="8" t="s">
        <v>91</v>
      </c>
      <c r="B55" s="8" t="s">
        <v>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9">
        <v>14.631</v>
      </c>
      <c r="AA55" s="9">
        <v>24.338</v>
      </c>
      <c r="AB55" s="9">
        <v>250.448</v>
      </c>
      <c r="AC55" s="9">
        <v>82.305</v>
      </c>
      <c r="AD55" s="9">
        <v>2322.541</v>
      </c>
      <c r="AE55" s="9">
        <v>2917.922</v>
      </c>
      <c r="AF55" s="9">
        <v>6616.709</v>
      </c>
      <c r="AG55" s="9">
        <v>8410.092</v>
      </c>
      <c r="AH55" s="10">
        <v>12275.8</v>
      </c>
      <c r="AI55" s="9">
        <v>6946.842</v>
      </c>
    </row>
    <row r="56" spans="1:35" ht="15">
      <c r="A56" s="8" t="s">
        <v>91</v>
      </c>
      <c r="B56" s="8" t="s">
        <v>57</v>
      </c>
      <c r="C56" s="11">
        <v>11620497</v>
      </c>
      <c r="D56" s="11">
        <v>11901909</v>
      </c>
      <c r="E56" s="11">
        <v>11502350</v>
      </c>
      <c r="F56" s="11">
        <v>11709466</v>
      </c>
      <c r="G56" s="11">
        <v>11585326</v>
      </c>
      <c r="H56" s="11">
        <v>12586710</v>
      </c>
      <c r="I56" s="11">
        <v>13655644</v>
      </c>
      <c r="J56" s="11">
        <v>13292568</v>
      </c>
      <c r="K56" s="11">
        <v>13679005</v>
      </c>
      <c r="L56" s="11">
        <v>13986685</v>
      </c>
      <c r="M56" s="12">
        <v>14356589.007</v>
      </c>
      <c r="N56" s="11">
        <v>14870930.6</v>
      </c>
      <c r="O56" s="11">
        <v>14977762</v>
      </c>
      <c r="P56" s="11">
        <v>15752956</v>
      </c>
      <c r="Q56" s="12">
        <v>16166088.883</v>
      </c>
      <c r="R56" s="12">
        <v>16731992.961</v>
      </c>
      <c r="S56" s="12">
        <v>16707442.735</v>
      </c>
      <c r="T56" s="12">
        <v>16422319.181</v>
      </c>
      <c r="U56" s="12">
        <v>16713228.305</v>
      </c>
      <c r="V56" s="12">
        <v>15708816.059</v>
      </c>
      <c r="W56" s="12">
        <v>16878290.612</v>
      </c>
      <c r="X56" s="12">
        <v>15515267.515</v>
      </c>
      <c r="Y56" s="12">
        <v>15232612.414</v>
      </c>
      <c r="Z56" s="12">
        <v>14953182.958</v>
      </c>
      <c r="AA56" s="12">
        <v>13193446.853</v>
      </c>
      <c r="AB56" s="12">
        <v>13777460.884</v>
      </c>
      <c r="AC56" s="11">
        <v>14584309.87</v>
      </c>
      <c r="AD56" s="12">
        <v>15404701.538</v>
      </c>
      <c r="AE56" s="12">
        <v>15120867.989</v>
      </c>
      <c r="AF56" s="12">
        <v>15604388.497</v>
      </c>
      <c r="AG56" s="12">
        <v>15227193.725</v>
      </c>
      <c r="AH56" s="12">
        <v>15903963.587</v>
      </c>
      <c r="AI56" s="12">
        <v>13716462.561</v>
      </c>
    </row>
    <row r="57" ht="11.45" customHeight="1"/>
    <row r="58" ht="15">
      <c r="A58" s="4" t="s">
        <v>73</v>
      </c>
    </row>
    <row r="59" spans="1:2" ht="15">
      <c r="A59" s="4" t="s">
        <v>49</v>
      </c>
      <c r="B59" s="3" t="s">
        <v>74</v>
      </c>
    </row>
  </sheetData>
  <mergeCells count="1">
    <mergeCell ref="A13:B13"/>
  </mergeCells>
  <hyperlinks>
    <hyperlink ref="A1" r:id="rId1" display="https://ec.europa.eu/eurostat/databrowser/view/NRG_CB_GAS__custom_6654443/default/table?lang=en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H135"/>
  <sheetViews>
    <sheetView workbookViewId="0" topLeftCell="A1"/>
  </sheetViews>
  <sheetFormatPr defaultColWidth="9.140625" defaultRowHeight="15"/>
  <cols>
    <col min="1" max="1" width="73.140625" style="0" customWidth="1"/>
    <col min="2" max="2" width="28.140625" style="0" customWidth="1"/>
    <col min="3" max="32" width="9.140625" style="0" customWidth="1"/>
  </cols>
  <sheetData>
    <row r="1" ht="15">
      <c r="A1" s="2" t="s">
        <v>174</v>
      </c>
    </row>
    <row r="2" ht="15">
      <c r="A2" t="s">
        <v>175</v>
      </c>
    </row>
    <row r="4" ht="15">
      <c r="A4" s="3" t="s">
        <v>176</v>
      </c>
    </row>
    <row r="5" spans="1:2" ht="15">
      <c r="A5" s="3" t="s">
        <v>3</v>
      </c>
      <c r="B5" s="4" t="s">
        <v>177</v>
      </c>
    </row>
    <row r="6" spans="1:2" ht="15">
      <c r="A6" s="3" t="s">
        <v>5</v>
      </c>
      <c r="B6" s="3" t="s">
        <v>6</v>
      </c>
    </row>
    <row r="8" spans="1:3" ht="15">
      <c r="A8" s="4" t="s">
        <v>7</v>
      </c>
      <c r="C8" s="3" t="s">
        <v>8</v>
      </c>
    </row>
    <row r="9" spans="1:3" ht="15">
      <c r="A9" s="4" t="s">
        <v>178</v>
      </c>
      <c r="C9" s="3" t="s">
        <v>179</v>
      </c>
    </row>
    <row r="10" spans="1:3" ht="15">
      <c r="A10" s="4" t="s">
        <v>180</v>
      </c>
      <c r="C10" s="3" t="s">
        <v>179</v>
      </c>
    </row>
    <row r="11" spans="1:3" ht="15">
      <c r="A11" s="4" t="s">
        <v>136</v>
      </c>
      <c r="C11" s="3" t="s">
        <v>181</v>
      </c>
    </row>
    <row r="12" spans="1:3" ht="15">
      <c r="A12" s="4" t="s">
        <v>9</v>
      </c>
      <c r="C12" s="3" t="s">
        <v>182</v>
      </c>
    </row>
    <row r="13" spans="1:3" ht="15">
      <c r="A13" s="4" t="s">
        <v>11</v>
      </c>
      <c r="C13" s="3" t="s">
        <v>12</v>
      </c>
    </row>
    <row r="15" spans="1:34" ht="15">
      <c r="A15" s="46" t="s">
        <v>13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18</v>
      </c>
      <c r="G15" s="5" t="s">
        <v>19</v>
      </c>
      <c r="H15" s="5" t="s">
        <v>20</v>
      </c>
      <c r="I15" s="5" t="s">
        <v>21</v>
      </c>
      <c r="J15" s="5" t="s">
        <v>22</v>
      </c>
      <c r="K15" s="5" t="s">
        <v>23</v>
      </c>
      <c r="L15" s="5" t="s">
        <v>24</v>
      </c>
      <c r="M15" s="5" t="s">
        <v>25</v>
      </c>
      <c r="N15" s="5" t="s">
        <v>26</v>
      </c>
      <c r="O15" s="5" t="s">
        <v>27</v>
      </c>
      <c r="P15" s="5" t="s">
        <v>28</v>
      </c>
      <c r="Q15" s="5" t="s">
        <v>29</v>
      </c>
      <c r="R15" s="5" t="s">
        <v>30</v>
      </c>
      <c r="S15" s="5" t="s">
        <v>31</v>
      </c>
      <c r="T15" s="5" t="s">
        <v>32</v>
      </c>
      <c r="U15" s="5" t="s">
        <v>33</v>
      </c>
      <c r="V15" s="5" t="s">
        <v>34</v>
      </c>
      <c r="W15" s="5" t="s">
        <v>35</v>
      </c>
      <c r="X15" s="5" t="s">
        <v>36</v>
      </c>
      <c r="Y15" s="5" t="s">
        <v>37</v>
      </c>
      <c r="Z15" s="5" t="s">
        <v>38</v>
      </c>
      <c r="AA15" s="5" t="s">
        <v>39</v>
      </c>
      <c r="AB15" s="5" t="s">
        <v>40</v>
      </c>
      <c r="AC15" s="5" t="s">
        <v>41</v>
      </c>
      <c r="AD15" s="5" t="s">
        <v>42</v>
      </c>
      <c r="AE15" s="5" t="s">
        <v>43</v>
      </c>
      <c r="AF15" s="5" t="s">
        <v>44</v>
      </c>
      <c r="AG15" s="5" t="s">
        <v>45</v>
      </c>
      <c r="AH15" s="5" t="s">
        <v>46</v>
      </c>
    </row>
    <row r="16" spans="1:34" ht="15">
      <c r="A16" s="6" t="s">
        <v>47</v>
      </c>
      <c r="B16" s="7" t="s">
        <v>49</v>
      </c>
      <c r="C16" s="7" t="s">
        <v>49</v>
      </c>
      <c r="D16" s="7" t="s">
        <v>49</v>
      </c>
      <c r="E16" s="7" t="s">
        <v>49</v>
      </c>
      <c r="F16" s="7" t="s">
        <v>49</v>
      </c>
      <c r="G16" s="7" t="s">
        <v>49</v>
      </c>
      <c r="H16" s="7" t="s">
        <v>49</v>
      </c>
      <c r="I16" s="7" t="s">
        <v>49</v>
      </c>
      <c r="J16" s="7" t="s">
        <v>49</v>
      </c>
      <c r="K16" s="7" t="s">
        <v>49</v>
      </c>
      <c r="L16" s="7" t="s">
        <v>49</v>
      </c>
      <c r="M16" s="7" t="s">
        <v>49</v>
      </c>
      <c r="N16" s="7" t="s">
        <v>49</v>
      </c>
      <c r="O16" s="7" t="s">
        <v>49</v>
      </c>
      <c r="P16" s="7" t="s">
        <v>49</v>
      </c>
      <c r="Q16" s="7" t="s">
        <v>49</v>
      </c>
      <c r="R16" s="7" t="s">
        <v>49</v>
      </c>
      <c r="S16" s="7" t="s">
        <v>49</v>
      </c>
      <c r="T16" s="7" t="s">
        <v>49</v>
      </c>
      <c r="U16" s="7" t="s">
        <v>49</v>
      </c>
      <c r="V16" s="7" t="s">
        <v>49</v>
      </c>
      <c r="W16" s="7" t="s">
        <v>49</v>
      </c>
      <c r="X16" s="7" t="s">
        <v>49</v>
      </c>
      <c r="Y16" s="7" t="s">
        <v>49</v>
      </c>
      <c r="Z16" s="7" t="s">
        <v>49</v>
      </c>
      <c r="AA16" s="7" t="s">
        <v>49</v>
      </c>
      <c r="AB16" s="7" t="s">
        <v>49</v>
      </c>
      <c r="AC16" s="7" t="s">
        <v>49</v>
      </c>
      <c r="AD16" s="7" t="s">
        <v>49</v>
      </c>
      <c r="AE16" s="7" t="s">
        <v>49</v>
      </c>
      <c r="AF16" s="7" t="s">
        <v>49</v>
      </c>
      <c r="AG16" s="7" t="s">
        <v>49</v>
      </c>
      <c r="AH16" s="7" t="s">
        <v>49</v>
      </c>
    </row>
    <row r="17" spans="1:34" ht="15">
      <c r="A17" s="8" t="s">
        <v>183</v>
      </c>
      <c r="B17" s="12">
        <v>301519.427</v>
      </c>
      <c r="C17" s="12">
        <v>315577.205</v>
      </c>
      <c r="D17" s="12">
        <v>329216.272</v>
      </c>
      <c r="E17" s="12">
        <v>335170.813</v>
      </c>
      <c r="F17" s="12">
        <v>344256.771</v>
      </c>
      <c r="G17" s="12">
        <v>346647.098</v>
      </c>
      <c r="H17" s="12">
        <v>350539.753</v>
      </c>
      <c r="I17" s="12">
        <v>353614.082</v>
      </c>
      <c r="J17" s="12">
        <v>367473.349</v>
      </c>
      <c r="K17" s="12">
        <v>367247.526</v>
      </c>
      <c r="L17" s="12">
        <v>379103.374</v>
      </c>
      <c r="M17" s="12">
        <v>401998.192</v>
      </c>
      <c r="N17" s="12">
        <v>345681.979</v>
      </c>
      <c r="O17" s="11">
        <v>335722.3</v>
      </c>
      <c r="P17" s="12">
        <v>355268.465</v>
      </c>
      <c r="Q17" s="12">
        <v>340546.184</v>
      </c>
      <c r="R17" s="12">
        <v>342707.881</v>
      </c>
      <c r="S17" s="12">
        <v>338893.876</v>
      </c>
      <c r="T17" s="12">
        <v>354877.833</v>
      </c>
      <c r="U17" s="12">
        <v>357662.569</v>
      </c>
      <c r="V17" s="12">
        <v>401279.583</v>
      </c>
      <c r="W17" s="12">
        <v>332848.797</v>
      </c>
      <c r="X17" s="12">
        <v>359551.397</v>
      </c>
      <c r="Y17" s="12">
        <v>396650.775</v>
      </c>
      <c r="Z17" s="12">
        <v>398608.494</v>
      </c>
      <c r="AA17" s="12">
        <v>363237.628</v>
      </c>
      <c r="AB17" s="12">
        <v>372711.195</v>
      </c>
      <c r="AC17" s="12">
        <v>322463.411</v>
      </c>
      <c r="AD17" s="12">
        <v>370234.436</v>
      </c>
      <c r="AE17" s="12">
        <v>345642.675</v>
      </c>
      <c r="AF17" s="12">
        <v>375486.539</v>
      </c>
      <c r="AG17" s="49">
        <v>374849.021</v>
      </c>
      <c r="AH17" s="49">
        <v>308581.133</v>
      </c>
    </row>
    <row r="18" spans="1:34" ht="15">
      <c r="A18" s="8" t="s">
        <v>184</v>
      </c>
      <c r="B18" s="9">
        <v>269370.952</v>
      </c>
      <c r="C18" s="9">
        <v>280514.672</v>
      </c>
      <c r="D18" s="9">
        <v>296217.135</v>
      </c>
      <c r="E18" s="9">
        <v>302154.354</v>
      </c>
      <c r="F18" s="9">
        <v>310294.699</v>
      </c>
      <c r="G18" s="9">
        <v>309937.999</v>
      </c>
      <c r="H18" s="9">
        <v>308401.919</v>
      </c>
      <c r="I18" s="9">
        <v>314074.026</v>
      </c>
      <c r="J18" s="9">
        <v>324785.215</v>
      </c>
      <c r="K18" s="9">
        <v>324037.488</v>
      </c>
      <c r="L18" s="9">
        <v>334349.734</v>
      </c>
      <c r="M18" s="9">
        <v>352511.218</v>
      </c>
      <c r="N18" s="9">
        <v>299304.719</v>
      </c>
      <c r="O18" s="9">
        <v>284828.706</v>
      </c>
      <c r="P18" s="9">
        <v>304773.372</v>
      </c>
      <c r="Q18" s="9">
        <v>291700.305</v>
      </c>
      <c r="R18" s="9">
        <v>292668.005</v>
      </c>
      <c r="S18" s="9">
        <v>292331.382</v>
      </c>
      <c r="T18" s="9">
        <v>313054.464</v>
      </c>
      <c r="U18" s="9">
        <v>315702.422</v>
      </c>
      <c r="V18" s="9">
        <v>354325.372</v>
      </c>
      <c r="W18" s="9">
        <v>293410.825</v>
      </c>
      <c r="X18" s="9">
        <v>316879.438</v>
      </c>
      <c r="Y18" s="9">
        <v>350061.882</v>
      </c>
      <c r="Z18" s="10">
        <v>352851.32</v>
      </c>
      <c r="AA18" s="9">
        <v>321469.269</v>
      </c>
      <c r="AB18" s="9">
        <v>327996.063</v>
      </c>
      <c r="AC18" s="9">
        <v>281812.506</v>
      </c>
      <c r="AD18" s="9">
        <v>326818.542</v>
      </c>
      <c r="AE18" s="9">
        <v>306477.882</v>
      </c>
      <c r="AF18" s="9">
        <v>331708.701</v>
      </c>
      <c r="AG18" s="50">
        <v>330757.758</v>
      </c>
      <c r="AH18" s="50">
        <v>266726.348</v>
      </c>
    </row>
    <row r="19" spans="1:34" ht="15">
      <c r="A19" s="8" t="s">
        <v>185</v>
      </c>
      <c r="B19" s="12">
        <v>14736.598</v>
      </c>
      <c r="C19" s="12">
        <v>14806.452</v>
      </c>
      <c r="D19" s="12">
        <v>10331.407</v>
      </c>
      <c r="E19" s="12">
        <v>12627.334</v>
      </c>
      <c r="F19" s="11">
        <v>14478.11</v>
      </c>
      <c r="G19" s="12">
        <v>12128.583</v>
      </c>
      <c r="H19" s="11">
        <v>16475.34</v>
      </c>
      <c r="I19" s="12">
        <v>15925.808</v>
      </c>
      <c r="J19" s="12">
        <v>17423.643</v>
      </c>
      <c r="K19" s="12">
        <v>13074.426</v>
      </c>
      <c r="L19" s="12">
        <v>31039.054</v>
      </c>
      <c r="M19" s="12">
        <v>33592.965</v>
      </c>
      <c r="N19" s="12">
        <v>28464.795</v>
      </c>
      <c r="O19" s="12">
        <v>47407.113</v>
      </c>
      <c r="P19" s="12">
        <v>51148.281</v>
      </c>
      <c r="Q19" s="11">
        <v>71192.18</v>
      </c>
      <c r="R19" s="12">
        <v>74361.171</v>
      </c>
      <c r="S19" s="12">
        <v>74893.275</v>
      </c>
      <c r="T19" s="12">
        <v>77595.218</v>
      </c>
      <c r="U19" s="11">
        <v>82408.65</v>
      </c>
      <c r="V19" s="12">
        <v>87650.677</v>
      </c>
      <c r="W19" s="12">
        <v>75907.109</v>
      </c>
      <c r="X19" s="12">
        <v>82173.652</v>
      </c>
      <c r="Y19" s="12">
        <v>90716.719</v>
      </c>
      <c r="Z19" s="12">
        <v>92378.242</v>
      </c>
      <c r="AA19" s="11">
        <v>77725.11</v>
      </c>
      <c r="AB19" s="11">
        <v>85343.82</v>
      </c>
      <c r="AC19" s="12">
        <v>77013.641</v>
      </c>
      <c r="AD19" s="12">
        <v>81374.036</v>
      </c>
      <c r="AE19" s="12">
        <v>82454.449</v>
      </c>
      <c r="AF19" s="12">
        <v>86873.058</v>
      </c>
      <c r="AG19" s="49">
        <v>83551.378</v>
      </c>
      <c r="AH19" s="49" t="s">
        <v>49</v>
      </c>
    </row>
    <row r="20" spans="1:34" ht="15">
      <c r="A20" s="8" t="s">
        <v>186</v>
      </c>
      <c r="B20" s="10">
        <v>16502.68</v>
      </c>
      <c r="C20" s="9">
        <v>16354.483</v>
      </c>
      <c r="D20" s="9">
        <v>14617.556</v>
      </c>
      <c r="E20" s="9">
        <v>15810.409</v>
      </c>
      <c r="F20" s="9">
        <v>17176.261</v>
      </c>
      <c r="G20" s="9">
        <v>16720.901</v>
      </c>
      <c r="H20" s="9">
        <v>19087.899</v>
      </c>
      <c r="I20" s="9">
        <v>18187.037</v>
      </c>
      <c r="J20" s="9">
        <v>19226.209</v>
      </c>
      <c r="K20" s="9">
        <v>18251.328</v>
      </c>
      <c r="L20" s="9">
        <v>19062.399</v>
      </c>
      <c r="M20" s="9">
        <v>25703.822</v>
      </c>
      <c r="N20" s="9">
        <v>19208.552</v>
      </c>
      <c r="O20" s="9">
        <v>23296.812</v>
      </c>
      <c r="P20" s="9">
        <v>21825.607</v>
      </c>
      <c r="Q20" s="9">
        <v>18781.864</v>
      </c>
      <c r="R20" s="9">
        <v>19733.971</v>
      </c>
      <c r="S20" s="9">
        <v>20063.692</v>
      </c>
      <c r="T20" s="9">
        <v>20532.041</v>
      </c>
      <c r="U20" s="9">
        <v>20844.203</v>
      </c>
      <c r="V20" s="9">
        <v>24870.063</v>
      </c>
      <c r="W20" s="9">
        <v>22409.665</v>
      </c>
      <c r="X20" s="9">
        <v>24572.026</v>
      </c>
      <c r="Y20" s="9">
        <v>27960.125</v>
      </c>
      <c r="Z20" s="9">
        <v>27336.926</v>
      </c>
      <c r="AA20" s="10">
        <v>23894.97</v>
      </c>
      <c r="AB20" s="10">
        <v>26917.57</v>
      </c>
      <c r="AC20" s="10">
        <v>22719.98</v>
      </c>
      <c r="AD20" s="9">
        <v>27043.575</v>
      </c>
      <c r="AE20" s="9">
        <v>23275.739</v>
      </c>
      <c r="AF20" s="9">
        <v>25837.969</v>
      </c>
      <c r="AG20" s="50">
        <v>27914.649</v>
      </c>
      <c r="AH20" s="50">
        <v>23306.217</v>
      </c>
    </row>
    <row r="21" spans="1:34" ht="15">
      <c r="A21" s="8" t="s">
        <v>187</v>
      </c>
      <c r="B21" s="12">
        <v>4006.003</v>
      </c>
      <c r="C21" s="12">
        <v>4365.288</v>
      </c>
      <c r="D21" s="12">
        <v>5360.722</v>
      </c>
      <c r="E21" s="12">
        <v>4483.717</v>
      </c>
      <c r="F21" s="11">
        <v>4245.26</v>
      </c>
      <c r="G21" s="12">
        <v>4960.388</v>
      </c>
      <c r="H21" s="12">
        <v>4656.387</v>
      </c>
      <c r="I21" s="12">
        <v>4392.219</v>
      </c>
      <c r="J21" s="12">
        <v>4788.325</v>
      </c>
      <c r="K21" s="12">
        <v>6061.971</v>
      </c>
      <c r="L21" s="12">
        <v>6926.935</v>
      </c>
      <c r="M21" s="12">
        <v>6903.974</v>
      </c>
      <c r="N21" s="12">
        <v>8716.453</v>
      </c>
      <c r="O21" s="12">
        <v>8248.084</v>
      </c>
      <c r="P21" s="12">
        <v>8080.055</v>
      </c>
      <c r="Q21" s="12">
        <v>8504.465</v>
      </c>
      <c r="R21" s="12">
        <v>8292.132</v>
      </c>
      <c r="S21" s="12">
        <v>7287.575</v>
      </c>
      <c r="T21" s="12">
        <v>7988.613</v>
      </c>
      <c r="U21" s="12">
        <v>7550.527</v>
      </c>
      <c r="V21" s="12">
        <v>7378.756</v>
      </c>
      <c r="W21" s="12">
        <v>8399.122</v>
      </c>
      <c r="X21" s="12">
        <v>9782.843</v>
      </c>
      <c r="Y21" s="12">
        <v>10012.635</v>
      </c>
      <c r="Z21" s="12">
        <v>10144.785</v>
      </c>
      <c r="AA21" s="12">
        <v>9381.881</v>
      </c>
      <c r="AB21" s="12">
        <v>9326.948</v>
      </c>
      <c r="AC21" s="12">
        <v>10186.521</v>
      </c>
      <c r="AD21" s="12">
        <v>9980.687</v>
      </c>
      <c r="AE21" s="11">
        <v>9494.13</v>
      </c>
      <c r="AF21" s="12">
        <v>10366.528</v>
      </c>
      <c r="AG21" s="49">
        <v>10354.551</v>
      </c>
      <c r="AH21" s="49">
        <v>12571</v>
      </c>
    </row>
    <row r="22" spans="1:34" ht="15">
      <c r="A22" s="8" t="s">
        <v>188</v>
      </c>
      <c r="B22" s="10">
        <v>13642.11</v>
      </c>
      <c r="C22" s="9">
        <v>15526.284</v>
      </c>
      <c r="D22" s="9">
        <v>15986.627</v>
      </c>
      <c r="E22" s="9">
        <v>14659.094</v>
      </c>
      <c r="F22" s="9">
        <v>13936.375</v>
      </c>
      <c r="G22" s="9">
        <v>16201.021</v>
      </c>
      <c r="H22" s="9">
        <v>18540.069</v>
      </c>
      <c r="I22" s="9">
        <v>17249.984</v>
      </c>
      <c r="J22" s="10">
        <v>19590.5</v>
      </c>
      <c r="K22" s="9">
        <v>20121.169</v>
      </c>
      <c r="L22" s="9">
        <v>21574.664</v>
      </c>
      <c r="M22" s="9">
        <v>21052.606</v>
      </c>
      <c r="N22" s="9">
        <v>23697.237</v>
      </c>
      <c r="O22" s="9">
        <v>22251.601</v>
      </c>
      <c r="P22" s="9">
        <v>23446.506</v>
      </c>
      <c r="Q22" s="9">
        <v>24437.127</v>
      </c>
      <c r="R22" s="10">
        <v>23817.42</v>
      </c>
      <c r="S22" s="9">
        <v>23115.591</v>
      </c>
      <c r="T22" s="9">
        <v>21286.392</v>
      </c>
      <c r="U22" s="9">
        <v>21111.261</v>
      </c>
      <c r="V22" s="9">
        <v>22075.637</v>
      </c>
      <c r="W22" s="9">
        <v>17024.021</v>
      </c>
      <c r="X22" s="9">
        <v>18095.307</v>
      </c>
      <c r="Y22" s="9">
        <v>18623.801</v>
      </c>
      <c r="Z22" s="9">
        <v>18413.728</v>
      </c>
      <c r="AA22" s="9">
        <v>17867.254</v>
      </c>
      <c r="AB22" s="9">
        <v>17791.024</v>
      </c>
      <c r="AC22" s="9">
        <v>17930.925</v>
      </c>
      <c r="AD22" s="9">
        <v>16372.319</v>
      </c>
      <c r="AE22" s="9">
        <v>15889.054</v>
      </c>
      <c r="AF22" s="9">
        <v>17939.869</v>
      </c>
      <c r="AG22" s="50">
        <v>16176.614</v>
      </c>
      <c r="AH22" s="50">
        <v>18547.485</v>
      </c>
    </row>
    <row r="23" spans="1:34" ht="15">
      <c r="A23" s="8" t="s">
        <v>189</v>
      </c>
      <c r="B23" s="11">
        <v>3226</v>
      </c>
      <c r="C23" s="11">
        <v>3187</v>
      </c>
      <c r="D23" s="11">
        <v>3464</v>
      </c>
      <c r="E23" s="11">
        <v>3671</v>
      </c>
      <c r="F23" s="11">
        <v>3450</v>
      </c>
      <c r="G23" s="11">
        <v>3478</v>
      </c>
      <c r="H23" s="11">
        <v>3811</v>
      </c>
      <c r="I23" s="11">
        <v>3956</v>
      </c>
      <c r="J23" s="11">
        <v>4272</v>
      </c>
      <c r="K23" s="11">
        <v>4483</v>
      </c>
      <c r="L23" s="11">
        <v>4785</v>
      </c>
      <c r="M23" s="11">
        <v>4612</v>
      </c>
      <c r="N23" s="12">
        <v>4760.965</v>
      </c>
      <c r="O23" s="12">
        <v>5433.965</v>
      </c>
      <c r="P23" s="12">
        <v>5523.469</v>
      </c>
      <c r="Q23" s="12">
        <v>5397.673</v>
      </c>
      <c r="R23" s="11">
        <v>5615.65</v>
      </c>
      <c r="S23" s="12">
        <v>5772.528</v>
      </c>
      <c r="T23" s="12">
        <v>5731.578</v>
      </c>
      <c r="U23" s="11">
        <v>5546.27</v>
      </c>
      <c r="V23" s="12">
        <v>5602.409</v>
      </c>
      <c r="W23" s="12">
        <v>5946.971</v>
      </c>
      <c r="X23" s="12">
        <v>5820.339</v>
      </c>
      <c r="Y23" s="12">
        <v>6026.268</v>
      </c>
      <c r="Z23" s="12">
        <v>6303.352</v>
      </c>
      <c r="AA23" s="12">
        <v>6613.642</v>
      </c>
      <c r="AB23" s="11">
        <v>6732.88</v>
      </c>
      <c r="AC23" s="12">
        <v>6715.039</v>
      </c>
      <c r="AD23" s="12">
        <v>6654.991</v>
      </c>
      <c r="AE23" s="12">
        <v>6725.806</v>
      </c>
      <c r="AF23" s="12">
        <v>6717.256</v>
      </c>
      <c r="AG23" s="49">
        <v>6538.375</v>
      </c>
      <c r="AH23" s="49">
        <v>6433.01</v>
      </c>
    </row>
    <row r="24" spans="1:34" ht="15">
      <c r="A24" s="8" t="s">
        <v>190</v>
      </c>
      <c r="B24" s="9">
        <v>769.272</v>
      </c>
      <c r="C24" s="10">
        <v>1085.49</v>
      </c>
      <c r="D24" s="10">
        <v>1517.49</v>
      </c>
      <c r="E24" s="9">
        <v>2137.404</v>
      </c>
      <c r="F24" s="9">
        <v>3151.022</v>
      </c>
      <c r="G24" s="9">
        <v>3676.883</v>
      </c>
      <c r="H24" s="9">
        <v>4388.453</v>
      </c>
      <c r="I24" s="9">
        <v>6692.903</v>
      </c>
      <c r="J24" s="9">
        <v>10396.713</v>
      </c>
      <c r="K24" s="9">
        <v>13352.635</v>
      </c>
      <c r="L24" s="9">
        <v>21275.989</v>
      </c>
      <c r="M24" s="10">
        <v>25738.48</v>
      </c>
      <c r="N24" s="9">
        <v>35062.516</v>
      </c>
      <c r="O24" s="9">
        <v>43307.314</v>
      </c>
      <c r="P24" s="9">
        <v>57526.138</v>
      </c>
      <c r="Q24" s="9">
        <v>68094.587</v>
      </c>
      <c r="R24" s="9">
        <v>78711.461</v>
      </c>
      <c r="S24" s="9">
        <v>99907.526</v>
      </c>
      <c r="T24" s="9">
        <v>113234.843</v>
      </c>
      <c r="U24" s="9">
        <v>124555.918</v>
      </c>
      <c r="V24" s="9">
        <v>139842.164</v>
      </c>
      <c r="W24" s="9">
        <v>165346.899</v>
      </c>
      <c r="X24" s="9">
        <v>187468.916</v>
      </c>
      <c r="Y24" s="9">
        <v>209474.806</v>
      </c>
      <c r="Z24" s="9">
        <v>222356.661</v>
      </c>
      <c r="AA24" s="9">
        <v>263204.743</v>
      </c>
      <c r="AB24" s="9">
        <v>266814.627</v>
      </c>
      <c r="AC24" s="9">
        <v>312313.129</v>
      </c>
      <c r="AD24" s="9">
        <v>320615.898</v>
      </c>
      <c r="AE24" s="9">
        <v>367117.813</v>
      </c>
      <c r="AF24" s="9">
        <v>397798.605</v>
      </c>
      <c r="AG24" s="50">
        <v>386866.428</v>
      </c>
      <c r="AH24" s="50">
        <v>421264.59</v>
      </c>
    </row>
    <row r="25" spans="1:34" ht="15">
      <c r="A25" s="8" t="s">
        <v>191</v>
      </c>
      <c r="B25" s="11">
        <v>72</v>
      </c>
      <c r="C25" s="11">
        <v>106</v>
      </c>
      <c r="D25" s="11">
        <v>259</v>
      </c>
      <c r="E25" s="11">
        <v>313</v>
      </c>
      <c r="F25" s="12">
        <v>446.018</v>
      </c>
      <c r="G25" s="12">
        <v>624.425</v>
      </c>
      <c r="H25" s="12">
        <v>860.386</v>
      </c>
      <c r="I25" s="12">
        <v>1406.346</v>
      </c>
      <c r="J25" s="12">
        <v>2421.768</v>
      </c>
      <c r="K25" s="12">
        <v>4035.135</v>
      </c>
      <c r="L25" s="12">
        <v>6480.195</v>
      </c>
      <c r="M25" s="12">
        <v>9214.883</v>
      </c>
      <c r="N25" s="12">
        <v>12252.289</v>
      </c>
      <c r="O25" s="12">
        <v>34729.345</v>
      </c>
      <c r="P25" s="12">
        <v>47334.106</v>
      </c>
      <c r="Q25" s="12">
        <v>57191.801</v>
      </c>
      <c r="R25" s="12">
        <v>65316.009</v>
      </c>
      <c r="S25" s="12">
        <v>81903.342</v>
      </c>
      <c r="T25" s="12">
        <v>93310.676</v>
      </c>
      <c r="U25" s="12">
        <v>101096.241</v>
      </c>
      <c r="V25" s="12">
        <v>116039.813</v>
      </c>
      <c r="W25" s="12">
        <v>157104.205</v>
      </c>
      <c r="X25" s="12">
        <v>177290.991</v>
      </c>
      <c r="Y25" s="12">
        <v>195518.739</v>
      </c>
      <c r="Z25" s="12">
        <v>204541.889</v>
      </c>
      <c r="AA25" s="11">
        <v>237096.31</v>
      </c>
      <c r="AB25" s="12">
        <v>236596.497</v>
      </c>
      <c r="AC25" s="12">
        <v>282116.568</v>
      </c>
      <c r="AD25" s="12">
        <v>288689.685</v>
      </c>
      <c r="AE25" s="11">
        <v>326932.62</v>
      </c>
      <c r="AF25" s="12">
        <v>350443.029</v>
      </c>
      <c r="AG25" s="49">
        <v>339154.907</v>
      </c>
      <c r="AH25" s="49">
        <v>371831.762</v>
      </c>
    </row>
    <row r="26" spans="1:34" ht="15">
      <c r="A26" s="8" t="s">
        <v>192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56</v>
      </c>
      <c r="Q26" s="10">
        <v>62</v>
      </c>
      <c r="R26" s="9">
        <v>123.202</v>
      </c>
      <c r="S26" s="9">
        <v>436.549</v>
      </c>
      <c r="T26" s="9">
        <v>962.974</v>
      </c>
      <c r="U26" s="10">
        <v>1236.8</v>
      </c>
      <c r="V26" s="9">
        <v>4160.274</v>
      </c>
      <c r="W26" s="9">
        <v>5986.514</v>
      </c>
      <c r="X26" s="9">
        <v>6317.152</v>
      </c>
      <c r="Y26" s="9">
        <v>8062.345</v>
      </c>
      <c r="Z26" s="9">
        <v>10283.285</v>
      </c>
      <c r="AA26" s="9">
        <v>17593.992</v>
      </c>
      <c r="AB26" s="10">
        <v>22203.16</v>
      </c>
      <c r="AC26" s="9">
        <v>30196.561</v>
      </c>
      <c r="AD26" s="9">
        <v>31926.213</v>
      </c>
      <c r="AE26" s="9">
        <v>40185.193</v>
      </c>
      <c r="AF26" s="9">
        <v>47355.576</v>
      </c>
      <c r="AG26" s="50">
        <v>47711.52</v>
      </c>
      <c r="AH26" s="50">
        <v>49432.828</v>
      </c>
    </row>
    <row r="27" spans="1:34" ht="15">
      <c r="A27" s="8" t="s">
        <v>193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8.01</v>
      </c>
      <c r="T27" s="12">
        <v>16.147</v>
      </c>
      <c r="U27" s="11">
        <v>103</v>
      </c>
      <c r="V27" s="11">
        <v>761.2</v>
      </c>
      <c r="W27" s="11">
        <v>1959</v>
      </c>
      <c r="X27" s="12">
        <v>3775.043</v>
      </c>
      <c r="Y27" s="12">
        <v>4769.747</v>
      </c>
      <c r="Z27" s="12">
        <v>5454.806</v>
      </c>
      <c r="AA27" s="12">
        <v>5593.237</v>
      </c>
      <c r="AB27" s="11">
        <v>5579.2</v>
      </c>
      <c r="AC27" s="11">
        <v>5883</v>
      </c>
      <c r="AD27" s="11">
        <v>4867</v>
      </c>
      <c r="AE27" s="11">
        <v>5683</v>
      </c>
      <c r="AF27" s="11">
        <v>4992</v>
      </c>
      <c r="AG27" s="49">
        <v>5176</v>
      </c>
      <c r="AH27" s="49">
        <v>4536</v>
      </c>
    </row>
    <row r="28" spans="1:34" ht="15">
      <c r="A28" s="8" t="s">
        <v>194</v>
      </c>
      <c r="B28" s="9">
        <v>15.875</v>
      </c>
      <c r="C28" s="10">
        <v>19.15</v>
      </c>
      <c r="D28" s="10">
        <v>28.11</v>
      </c>
      <c r="E28" s="9">
        <v>31.212</v>
      </c>
      <c r="F28" s="9">
        <v>38.071</v>
      </c>
      <c r="G28" s="10">
        <v>45.96</v>
      </c>
      <c r="H28" s="10">
        <v>51.28</v>
      </c>
      <c r="I28" s="10">
        <v>61.44</v>
      </c>
      <c r="J28" s="9">
        <v>84.329</v>
      </c>
      <c r="K28" s="9">
        <v>86.961</v>
      </c>
      <c r="L28" s="10">
        <v>113.22</v>
      </c>
      <c r="M28" s="9">
        <v>180.502</v>
      </c>
      <c r="N28" s="9">
        <v>266.236</v>
      </c>
      <c r="O28" s="9">
        <v>415.335</v>
      </c>
      <c r="P28" s="9">
        <v>690.913</v>
      </c>
      <c r="Q28" s="9">
        <v>1458.688</v>
      </c>
      <c r="R28" s="10">
        <v>2489.47</v>
      </c>
      <c r="S28" s="9">
        <v>3766.517</v>
      </c>
      <c r="T28" s="9">
        <v>7421.474</v>
      </c>
      <c r="U28" s="9">
        <v>14000.981</v>
      </c>
      <c r="V28" s="9">
        <v>22462.863</v>
      </c>
      <c r="W28" s="9">
        <v>45329.533</v>
      </c>
      <c r="X28" s="9">
        <v>66366.365</v>
      </c>
      <c r="Y28" s="9">
        <v>79365.854</v>
      </c>
      <c r="Z28" s="9">
        <v>88718.072</v>
      </c>
      <c r="AA28" s="9">
        <v>95263.625</v>
      </c>
      <c r="AB28" s="9">
        <v>95457.486</v>
      </c>
      <c r="AC28" s="9">
        <v>102051.943</v>
      </c>
      <c r="AD28" s="9">
        <v>108199.624</v>
      </c>
      <c r="AE28" s="9">
        <v>118201.579</v>
      </c>
      <c r="AF28" s="9">
        <v>140124.756</v>
      </c>
      <c r="AG28" s="50">
        <v>158588.273</v>
      </c>
      <c r="AH28" s="50">
        <v>205108.287</v>
      </c>
    </row>
    <row r="29" spans="1:34" ht="15">
      <c r="A29" s="8" t="s">
        <v>195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2">
        <v>18.208</v>
      </c>
      <c r="R29" s="12">
        <v>19.321</v>
      </c>
      <c r="S29" s="11">
        <v>21.15</v>
      </c>
      <c r="T29" s="11">
        <v>26.72</v>
      </c>
      <c r="U29" s="12">
        <v>125.723</v>
      </c>
      <c r="V29" s="12">
        <v>930.983</v>
      </c>
      <c r="W29" s="12">
        <v>3142.696</v>
      </c>
      <c r="X29" s="12">
        <v>4896.522</v>
      </c>
      <c r="Y29" s="12">
        <v>6554.719</v>
      </c>
      <c r="Z29" s="12">
        <v>7364.611</v>
      </c>
      <c r="AA29" s="12">
        <v>8050.644</v>
      </c>
      <c r="AB29" s="12">
        <v>8464.865</v>
      </c>
      <c r="AC29" s="12">
        <v>10427.949</v>
      </c>
      <c r="AD29" s="12">
        <v>11228.612</v>
      </c>
      <c r="AE29" s="12">
        <v>12415.036</v>
      </c>
      <c r="AF29" s="12">
        <v>14138.642</v>
      </c>
      <c r="AG29" s="49">
        <v>16120.124</v>
      </c>
      <c r="AH29" s="49" t="s">
        <v>49</v>
      </c>
    </row>
    <row r="30" spans="1:34" ht="15">
      <c r="A30" s="8" t="s">
        <v>196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9">
        <v>0.277</v>
      </c>
      <c r="R30" s="9">
        <v>0.293</v>
      </c>
      <c r="S30" s="9">
        <v>0.267</v>
      </c>
      <c r="T30" s="9">
        <v>0.278</v>
      </c>
      <c r="U30" s="9">
        <v>70.676</v>
      </c>
      <c r="V30" s="9">
        <v>1333.492</v>
      </c>
      <c r="W30" s="9">
        <v>8015.731</v>
      </c>
      <c r="X30" s="9">
        <v>14377.279</v>
      </c>
      <c r="Y30" s="9">
        <v>16030.775</v>
      </c>
      <c r="Z30" s="9">
        <v>16756.516</v>
      </c>
      <c r="AA30" s="9">
        <v>17552.246</v>
      </c>
      <c r="AB30" s="10">
        <v>17300.28</v>
      </c>
      <c r="AC30" s="9">
        <v>22351.376</v>
      </c>
      <c r="AD30" s="10">
        <v>22080.58</v>
      </c>
      <c r="AE30" s="9">
        <v>24625.713</v>
      </c>
      <c r="AF30" s="10">
        <v>28229.68</v>
      </c>
      <c r="AG30" s="50">
        <v>32635.237</v>
      </c>
      <c r="AH30" s="50" t="s">
        <v>49</v>
      </c>
    </row>
    <row r="31" spans="1:34" ht="15">
      <c r="A31" s="8" t="s">
        <v>197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2">
        <v>15.171</v>
      </c>
      <c r="V31" s="12">
        <v>286.454</v>
      </c>
      <c r="W31" s="12">
        <v>3586.972</v>
      </c>
      <c r="X31" s="12">
        <v>6887.638</v>
      </c>
      <c r="Y31" s="12">
        <v>7939.079</v>
      </c>
      <c r="Z31" s="11">
        <v>8941.1</v>
      </c>
      <c r="AA31" s="12">
        <v>10128.929</v>
      </c>
      <c r="AB31" s="11">
        <v>10476.9</v>
      </c>
      <c r="AC31" s="12">
        <v>14231.758</v>
      </c>
      <c r="AD31" s="12">
        <v>16360.183</v>
      </c>
      <c r="AE31" s="11">
        <v>18235.39</v>
      </c>
      <c r="AF31" s="12">
        <v>19507.271</v>
      </c>
      <c r="AG31" s="49">
        <v>21880.368</v>
      </c>
      <c r="AH31" s="49" t="s">
        <v>49</v>
      </c>
    </row>
    <row r="32" spans="1:34" ht="15">
      <c r="A32" s="8" t="s">
        <v>198</v>
      </c>
      <c r="B32" s="10">
        <v>3</v>
      </c>
      <c r="C32" s="10">
        <v>4</v>
      </c>
      <c r="D32" s="10">
        <v>4</v>
      </c>
      <c r="E32" s="10">
        <v>4</v>
      </c>
      <c r="F32" s="10">
        <v>5</v>
      </c>
      <c r="G32" s="10">
        <v>5</v>
      </c>
      <c r="H32" s="10">
        <v>6</v>
      </c>
      <c r="I32" s="10">
        <v>6</v>
      </c>
      <c r="J32" s="10">
        <v>7</v>
      </c>
      <c r="K32" s="10">
        <v>8</v>
      </c>
      <c r="L32" s="10">
        <v>10</v>
      </c>
      <c r="M32" s="10">
        <v>11</v>
      </c>
      <c r="N32" s="10">
        <v>12</v>
      </c>
      <c r="O32" s="10">
        <v>13</v>
      </c>
      <c r="P32" s="10">
        <v>16</v>
      </c>
      <c r="Q32" s="9">
        <v>19.533</v>
      </c>
      <c r="R32" s="9">
        <v>20.773</v>
      </c>
      <c r="S32" s="9">
        <v>21.821</v>
      </c>
      <c r="T32" s="9">
        <v>24.122</v>
      </c>
      <c r="U32" s="9">
        <v>25.777</v>
      </c>
      <c r="V32" s="9">
        <v>29.021</v>
      </c>
      <c r="W32" s="9">
        <v>32.849</v>
      </c>
      <c r="X32" s="9">
        <v>35.157</v>
      </c>
      <c r="Y32" s="9">
        <v>36.009</v>
      </c>
      <c r="Z32" s="9">
        <v>38.677</v>
      </c>
      <c r="AA32" s="9">
        <v>42.753</v>
      </c>
      <c r="AB32" s="9">
        <v>64.573</v>
      </c>
      <c r="AC32" s="9">
        <v>109.395</v>
      </c>
      <c r="AD32" s="9">
        <v>233.253</v>
      </c>
      <c r="AE32" s="9">
        <v>296.646</v>
      </c>
      <c r="AF32" s="9">
        <v>561.261</v>
      </c>
      <c r="AG32" s="50">
        <v>843.509</v>
      </c>
      <c r="AH32" s="50" t="s">
        <v>49</v>
      </c>
    </row>
    <row r="33" spans="1:34" ht="15">
      <c r="A33" s="8" t="s">
        <v>199</v>
      </c>
      <c r="B33" s="12">
        <v>502.673</v>
      </c>
      <c r="C33" s="12">
        <v>517.295</v>
      </c>
      <c r="D33" s="12">
        <v>516.228</v>
      </c>
      <c r="E33" s="12">
        <v>494.244</v>
      </c>
      <c r="F33" s="12">
        <v>501.384</v>
      </c>
      <c r="G33" s="12">
        <v>507.416</v>
      </c>
      <c r="H33" s="12">
        <v>490.651</v>
      </c>
      <c r="I33" s="12">
        <v>509.514</v>
      </c>
      <c r="J33" s="12">
        <v>521.693</v>
      </c>
      <c r="K33" s="12">
        <v>514.993</v>
      </c>
      <c r="L33" s="12">
        <v>507.307</v>
      </c>
      <c r="M33" s="12">
        <v>484.933</v>
      </c>
      <c r="N33" s="12">
        <v>494.433</v>
      </c>
      <c r="O33" s="12">
        <v>490.368</v>
      </c>
      <c r="P33" s="12">
        <v>470.176</v>
      </c>
      <c r="Q33" s="12">
        <v>480.895</v>
      </c>
      <c r="R33" s="12">
        <v>464.265</v>
      </c>
      <c r="S33" s="12">
        <v>465.292</v>
      </c>
      <c r="T33" s="12">
        <v>465.119</v>
      </c>
      <c r="U33" s="12">
        <v>448.197</v>
      </c>
      <c r="V33" s="12">
        <v>476.397</v>
      </c>
      <c r="W33" s="12">
        <v>477.278</v>
      </c>
      <c r="X33" s="12">
        <v>457.989</v>
      </c>
      <c r="Y33" s="12">
        <v>413.574</v>
      </c>
      <c r="Z33" s="12">
        <v>480.533</v>
      </c>
      <c r="AA33" s="12">
        <v>487.425</v>
      </c>
      <c r="AB33" s="11">
        <v>500.51</v>
      </c>
      <c r="AC33" s="12">
        <v>521.712</v>
      </c>
      <c r="AD33" s="11">
        <v>479.93</v>
      </c>
      <c r="AE33" s="12">
        <v>498.964</v>
      </c>
      <c r="AF33" s="12">
        <v>508.764</v>
      </c>
      <c r="AG33" s="49">
        <v>502.791</v>
      </c>
      <c r="AH33" s="49">
        <v>513.353</v>
      </c>
    </row>
    <row r="34" spans="1:34" ht="15">
      <c r="A34" s="8" t="s">
        <v>200</v>
      </c>
      <c r="B34" s="14" t="s">
        <v>49</v>
      </c>
      <c r="C34" s="14" t="s">
        <v>49</v>
      </c>
      <c r="D34" s="14" t="s">
        <v>49</v>
      </c>
      <c r="E34" s="14" t="s">
        <v>49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4" t="s">
        <v>49</v>
      </c>
      <c r="L34" s="14" t="s">
        <v>49</v>
      </c>
      <c r="M34" s="14" t="s">
        <v>49</v>
      </c>
      <c r="N34" s="14" t="s">
        <v>49</v>
      </c>
      <c r="O34" s="14" t="s">
        <v>49</v>
      </c>
      <c r="P34" s="14" t="s">
        <v>49</v>
      </c>
      <c r="Q34" s="14" t="s">
        <v>49</v>
      </c>
      <c r="R34" s="14" t="s">
        <v>49</v>
      </c>
      <c r="S34" s="14" t="s">
        <v>49</v>
      </c>
      <c r="T34" s="14" t="s">
        <v>49</v>
      </c>
      <c r="U34" s="14" t="s">
        <v>49</v>
      </c>
      <c r="V34" s="14" t="s">
        <v>49</v>
      </c>
      <c r="W34" s="14" t="s">
        <v>49</v>
      </c>
      <c r="X34" s="14" t="s">
        <v>49</v>
      </c>
      <c r="Y34" s="14" t="s">
        <v>49</v>
      </c>
      <c r="Z34" s="14" t="s">
        <v>49</v>
      </c>
      <c r="AA34" s="14" t="s">
        <v>49</v>
      </c>
      <c r="AB34" s="14" t="s">
        <v>49</v>
      </c>
      <c r="AC34" s="14" t="s">
        <v>49</v>
      </c>
      <c r="AD34" s="14" t="s">
        <v>49</v>
      </c>
      <c r="AE34" s="14" t="s">
        <v>49</v>
      </c>
      <c r="AF34" s="14" t="s">
        <v>49</v>
      </c>
      <c r="AG34" s="50" t="s">
        <v>49</v>
      </c>
      <c r="AH34" s="50" t="s">
        <v>49</v>
      </c>
    </row>
    <row r="35" spans="1:34" ht="15">
      <c r="A35" s="8" t="s">
        <v>201</v>
      </c>
      <c r="B35" s="11">
        <v>729114</v>
      </c>
      <c r="C35" s="11">
        <v>749292</v>
      </c>
      <c r="D35" s="11">
        <v>750516</v>
      </c>
      <c r="E35" s="11">
        <v>772820</v>
      </c>
      <c r="F35" s="11">
        <v>770442</v>
      </c>
      <c r="G35" s="11">
        <v>791857</v>
      </c>
      <c r="H35" s="11">
        <v>831268</v>
      </c>
      <c r="I35" s="11">
        <v>839476</v>
      </c>
      <c r="J35" s="11">
        <v>833365</v>
      </c>
      <c r="K35" s="11">
        <v>848251</v>
      </c>
      <c r="L35" s="11">
        <v>859930</v>
      </c>
      <c r="M35" s="11">
        <v>888892</v>
      </c>
      <c r="N35" s="11">
        <v>902348</v>
      </c>
      <c r="O35" s="11">
        <v>907174</v>
      </c>
      <c r="P35" s="11">
        <v>928438</v>
      </c>
      <c r="Q35" s="11">
        <v>916081</v>
      </c>
      <c r="R35" s="11">
        <v>914426</v>
      </c>
      <c r="S35" s="11">
        <v>872249</v>
      </c>
      <c r="T35" s="11">
        <v>884729</v>
      </c>
      <c r="U35" s="11">
        <v>824912</v>
      </c>
      <c r="V35" s="11">
        <v>854470</v>
      </c>
      <c r="W35" s="12">
        <v>837768.763</v>
      </c>
      <c r="X35" s="12">
        <v>811961.017</v>
      </c>
      <c r="Y35" s="12">
        <v>806222.671</v>
      </c>
      <c r="Z35" s="12">
        <v>812550.009</v>
      </c>
      <c r="AA35" s="12">
        <v>786675.849</v>
      </c>
      <c r="AB35" s="11">
        <v>767958.76</v>
      </c>
      <c r="AC35" s="12">
        <v>759382.643</v>
      </c>
      <c r="AD35" s="12">
        <v>761943.048</v>
      </c>
      <c r="AE35" s="12">
        <v>765337.856</v>
      </c>
      <c r="AF35" s="12">
        <v>683512.145</v>
      </c>
      <c r="AG35" s="49">
        <v>731700.793</v>
      </c>
      <c r="AH35" s="49">
        <v>609169.487</v>
      </c>
    </row>
    <row r="36" spans="1:34" ht="15">
      <c r="A36" s="8" t="s">
        <v>202</v>
      </c>
      <c r="B36" s="14" t="s">
        <v>49</v>
      </c>
      <c r="C36" s="14" t="s">
        <v>49</v>
      </c>
      <c r="D36" s="14" t="s">
        <v>49</v>
      </c>
      <c r="E36" s="14" t="s">
        <v>49</v>
      </c>
      <c r="F36" s="14" t="s">
        <v>49</v>
      </c>
      <c r="G36" s="14" t="s">
        <v>49</v>
      </c>
      <c r="H36" s="14" t="s">
        <v>49</v>
      </c>
      <c r="I36" s="14" t="s">
        <v>49</v>
      </c>
      <c r="J36" s="14" t="s">
        <v>49</v>
      </c>
      <c r="K36" s="14" t="s">
        <v>49</v>
      </c>
      <c r="L36" s="14" t="s">
        <v>49</v>
      </c>
      <c r="M36" s="14" t="s">
        <v>49</v>
      </c>
      <c r="N36" s="14" t="s">
        <v>49</v>
      </c>
      <c r="O36" s="14" t="s">
        <v>49</v>
      </c>
      <c r="P36" s="14" t="s">
        <v>49</v>
      </c>
      <c r="Q36" s="14" t="s">
        <v>49</v>
      </c>
      <c r="R36" s="14" t="s">
        <v>49</v>
      </c>
      <c r="S36" s="14" t="s">
        <v>49</v>
      </c>
      <c r="T36" s="14" t="s">
        <v>49</v>
      </c>
      <c r="U36" s="14" t="s">
        <v>49</v>
      </c>
      <c r="V36" s="14" t="s">
        <v>49</v>
      </c>
      <c r="W36" s="14" t="s">
        <v>49</v>
      </c>
      <c r="X36" s="14" t="s">
        <v>49</v>
      </c>
      <c r="Y36" s="14" t="s">
        <v>49</v>
      </c>
      <c r="Z36" s="14" t="s">
        <v>49</v>
      </c>
      <c r="AA36" s="14" t="s">
        <v>49</v>
      </c>
      <c r="AB36" s="14" t="s">
        <v>49</v>
      </c>
      <c r="AC36" s="14" t="s">
        <v>49</v>
      </c>
      <c r="AD36" s="14" t="s">
        <v>49</v>
      </c>
      <c r="AE36" s="14" t="s">
        <v>49</v>
      </c>
      <c r="AF36" s="14" t="s">
        <v>49</v>
      </c>
      <c r="AG36" s="50" t="s">
        <v>49</v>
      </c>
      <c r="AH36" s="50" t="s">
        <v>49</v>
      </c>
    </row>
    <row r="37" spans="1:34" ht="15">
      <c r="A37" s="8" t="s">
        <v>203</v>
      </c>
      <c r="B37" s="11">
        <v>38</v>
      </c>
      <c r="C37" s="11">
        <v>34</v>
      </c>
      <c r="D37" s="11">
        <v>17</v>
      </c>
      <c r="E37" s="11">
        <v>17</v>
      </c>
      <c r="F37" s="11">
        <v>22</v>
      </c>
      <c r="G37" s="11">
        <v>29</v>
      </c>
      <c r="H37" s="11">
        <v>34</v>
      </c>
      <c r="I37" s="11">
        <v>44</v>
      </c>
      <c r="J37" s="11">
        <v>52</v>
      </c>
      <c r="K37" s="11">
        <v>60</v>
      </c>
      <c r="L37" s="11">
        <v>300</v>
      </c>
      <c r="M37" s="11">
        <v>265</v>
      </c>
      <c r="N37" s="11">
        <v>393</v>
      </c>
      <c r="O37" s="11">
        <v>431</v>
      </c>
      <c r="P37" s="11">
        <v>501</v>
      </c>
      <c r="Q37" s="12">
        <v>773.989</v>
      </c>
      <c r="R37" s="12">
        <v>778.263</v>
      </c>
      <c r="S37" s="12">
        <v>796.518</v>
      </c>
      <c r="T37" s="12">
        <v>899.056</v>
      </c>
      <c r="U37" s="11">
        <v>639.77</v>
      </c>
      <c r="V37" s="12">
        <v>873.933</v>
      </c>
      <c r="W37" s="12">
        <v>899.284</v>
      </c>
      <c r="X37" s="12">
        <v>907.184</v>
      </c>
      <c r="Y37" s="11">
        <v>1053.4</v>
      </c>
      <c r="Z37" s="12">
        <v>1112.201</v>
      </c>
      <c r="AA37" s="12">
        <v>1110.577</v>
      </c>
      <c r="AB37" s="12">
        <v>1160.373</v>
      </c>
      <c r="AC37" s="12">
        <v>1172.296</v>
      </c>
      <c r="AD37" s="11">
        <v>1099.28</v>
      </c>
      <c r="AE37" s="12">
        <v>1038.497</v>
      </c>
      <c r="AF37" s="12">
        <v>1088.755</v>
      </c>
      <c r="AG37" s="49">
        <v>1104.548</v>
      </c>
      <c r="AH37" s="49">
        <v>754.472</v>
      </c>
    </row>
    <row r="38" spans="1:34" ht="15">
      <c r="A38" s="8" t="s">
        <v>204</v>
      </c>
      <c r="B38" s="10">
        <v>174</v>
      </c>
      <c r="C38" s="10">
        <v>121</v>
      </c>
      <c r="D38" s="10">
        <v>520</v>
      </c>
      <c r="E38" s="10">
        <v>567</v>
      </c>
      <c r="F38" s="10">
        <v>521</v>
      </c>
      <c r="G38" s="10">
        <v>678</v>
      </c>
      <c r="H38" s="10">
        <v>615</v>
      </c>
      <c r="I38" s="10">
        <v>962</v>
      </c>
      <c r="J38" s="10">
        <v>977</v>
      </c>
      <c r="K38" s="10">
        <v>874</v>
      </c>
      <c r="L38" s="10">
        <v>1072</v>
      </c>
      <c r="M38" s="10">
        <v>1099</v>
      </c>
      <c r="N38" s="10">
        <v>1029</v>
      </c>
      <c r="O38" s="10">
        <v>3191</v>
      </c>
      <c r="P38" s="10">
        <v>6309</v>
      </c>
      <c r="Q38" s="10">
        <v>9560.6</v>
      </c>
      <c r="R38" s="10">
        <v>5360</v>
      </c>
      <c r="S38" s="10">
        <v>4204.8</v>
      </c>
      <c r="T38" s="10">
        <v>3745.7</v>
      </c>
      <c r="U38" s="10">
        <v>3325</v>
      </c>
      <c r="V38" s="10">
        <v>3499.8</v>
      </c>
      <c r="W38" s="9">
        <v>4058.349</v>
      </c>
      <c r="X38" s="9">
        <v>3866.864</v>
      </c>
      <c r="Y38" s="10">
        <v>3545.99</v>
      </c>
      <c r="Z38" s="9">
        <v>3722.858</v>
      </c>
      <c r="AA38" s="9">
        <v>4908.576</v>
      </c>
      <c r="AB38" s="9">
        <v>4974.301</v>
      </c>
      <c r="AC38" s="9">
        <v>5229.798</v>
      </c>
      <c r="AD38" s="9">
        <v>3922.378</v>
      </c>
      <c r="AE38" s="9">
        <v>3815.166</v>
      </c>
      <c r="AF38" s="9">
        <v>3716.895</v>
      </c>
      <c r="AG38" s="50">
        <v>3923.905</v>
      </c>
      <c r="AH38" s="50">
        <v>2922.102</v>
      </c>
    </row>
    <row r="39" ht="11.45" customHeight="1"/>
    <row r="40" ht="15">
      <c r="A40" s="4" t="s">
        <v>73</v>
      </c>
    </row>
    <row r="41" spans="1:2" ht="15">
      <c r="A41" s="4" t="s">
        <v>49</v>
      </c>
      <c r="B41" s="3" t="s">
        <v>74</v>
      </c>
    </row>
    <row r="42" ht="11.45" customHeight="1"/>
    <row r="43" ht="11.45" customHeight="1"/>
    <row r="45" ht="15">
      <c r="A45" s="2" t="s">
        <v>209</v>
      </c>
    </row>
    <row r="46" ht="15">
      <c r="A46" t="s">
        <v>210</v>
      </c>
    </row>
    <row r="48" ht="15">
      <c r="A48" s="3" t="s">
        <v>211</v>
      </c>
    </row>
    <row r="49" spans="1:2" ht="15">
      <c r="A49" s="3" t="s">
        <v>3</v>
      </c>
      <c r="B49" s="4" t="s">
        <v>212</v>
      </c>
    </row>
    <row r="50" spans="1:2" ht="15">
      <c r="A50" s="3" t="s">
        <v>5</v>
      </c>
      <c r="B50" s="3" t="s">
        <v>6</v>
      </c>
    </row>
    <row r="52" spans="1:3" ht="15">
      <c r="A52" s="4" t="s">
        <v>7</v>
      </c>
      <c r="C52" s="3" t="s">
        <v>8</v>
      </c>
    </row>
    <row r="53" spans="1:3" ht="15">
      <c r="A53" s="4" t="s">
        <v>178</v>
      </c>
      <c r="C53" s="3" t="s">
        <v>179</v>
      </c>
    </row>
    <row r="54" spans="1:3" ht="15">
      <c r="A54" s="4" t="s">
        <v>180</v>
      </c>
      <c r="C54" s="3" t="s">
        <v>179</v>
      </c>
    </row>
    <row r="55" spans="1:3" ht="15">
      <c r="A55" s="4" t="s">
        <v>136</v>
      </c>
      <c r="C55" s="3" t="s">
        <v>181</v>
      </c>
    </row>
    <row r="56" spans="1:3" ht="15">
      <c r="A56" s="4" t="s">
        <v>9</v>
      </c>
      <c r="C56" s="3" t="s">
        <v>182</v>
      </c>
    </row>
    <row r="57" spans="1:3" ht="15">
      <c r="A57" s="4" t="s">
        <v>11</v>
      </c>
      <c r="C57" s="3" t="s">
        <v>12</v>
      </c>
    </row>
    <row r="59" spans="1:34" ht="15">
      <c r="A59" s="46" t="s">
        <v>13</v>
      </c>
      <c r="B59" s="5" t="s">
        <v>14</v>
      </c>
      <c r="C59" s="5" t="s">
        <v>15</v>
      </c>
      <c r="D59" s="5" t="s">
        <v>16</v>
      </c>
      <c r="E59" s="5" t="s">
        <v>17</v>
      </c>
      <c r="F59" s="5" t="s">
        <v>18</v>
      </c>
      <c r="G59" s="5" t="s">
        <v>19</v>
      </c>
      <c r="H59" s="5" t="s">
        <v>20</v>
      </c>
      <c r="I59" s="5" t="s">
        <v>21</v>
      </c>
      <c r="J59" s="5" t="s">
        <v>22</v>
      </c>
      <c r="K59" s="5" t="s">
        <v>23</v>
      </c>
      <c r="L59" s="5" t="s">
        <v>24</v>
      </c>
      <c r="M59" s="5" t="s">
        <v>25</v>
      </c>
      <c r="N59" s="5" t="s">
        <v>26</v>
      </c>
      <c r="O59" s="5" t="s">
        <v>27</v>
      </c>
      <c r="P59" s="5" t="s">
        <v>28</v>
      </c>
      <c r="Q59" s="5" t="s">
        <v>29</v>
      </c>
      <c r="R59" s="5" t="s">
        <v>30</v>
      </c>
      <c r="S59" s="5" t="s">
        <v>31</v>
      </c>
      <c r="T59" s="5" t="s">
        <v>32</v>
      </c>
      <c r="U59" s="5" t="s">
        <v>33</v>
      </c>
      <c r="V59" s="5" t="s">
        <v>34</v>
      </c>
      <c r="W59" s="5" t="s">
        <v>35</v>
      </c>
      <c r="X59" s="5" t="s">
        <v>36</v>
      </c>
      <c r="Y59" s="5" t="s">
        <v>37</v>
      </c>
      <c r="Z59" s="5" t="s">
        <v>38</v>
      </c>
      <c r="AA59" s="5" t="s">
        <v>39</v>
      </c>
      <c r="AB59" s="5" t="s">
        <v>40</v>
      </c>
      <c r="AC59" s="5" t="s">
        <v>41</v>
      </c>
      <c r="AD59" s="5" t="s">
        <v>42</v>
      </c>
      <c r="AE59" s="5" t="s">
        <v>43</v>
      </c>
      <c r="AF59" s="5" t="s">
        <v>44</v>
      </c>
      <c r="AG59" s="5" t="s">
        <v>45</v>
      </c>
      <c r="AH59" s="5" t="s">
        <v>46</v>
      </c>
    </row>
    <row r="60" spans="1:34" ht="15">
      <c r="A60" s="6" t="s">
        <v>47</v>
      </c>
      <c r="B60" s="7" t="s">
        <v>49</v>
      </c>
      <c r="C60" s="7" t="s">
        <v>49</v>
      </c>
      <c r="D60" s="7" t="s">
        <v>49</v>
      </c>
      <c r="E60" s="7" t="s">
        <v>49</v>
      </c>
      <c r="F60" s="7" t="s">
        <v>49</v>
      </c>
      <c r="G60" s="7" t="s">
        <v>49</v>
      </c>
      <c r="H60" s="7" t="s">
        <v>49</v>
      </c>
      <c r="I60" s="7" t="s">
        <v>49</v>
      </c>
      <c r="J60" s="7" t="s">
        <v>49</v>
      </c>
      <c r="K60" s="7" t="s">
        <v>49</v>
      </c>
      <c r="L60" s="7" t="s">
        <v>49</v>
      </c>
      <c r="M60" s="7" t="s">
        <v>49</v>
      </c>
      <c r="N60" s="7" t="s">
        <v>49</v>
      </c>
      <c r="O60" s="7" t="s">
        <v>49</v>
      </c>
      <c r="P60" s="7" t="s">
        <v>49</v>
      </c>
      <c r="Q60" s="7" t="s">
        <v>49</v>
      </c>
      <c r="R60" s="7" t="s">
        <v>49</v>
      </c>
      <c r="S60" s="7" t="s">
        <v>49</v>
      </c>
      <c r="T60" s="7" t="s">
        <v>49</v>
      </c>
      <c r="U60" s="7" t="s">
        <v>49</v>
      </c>
      <c r="V60" s="7" t="s">
        <v>49</v>
      </c>
      <c r="W60" s="7" t="s">
        <v>49</v>
      </c>
      <c r="X60" s="7" t="s">
        <v>49</v>
      </c>
      <c r="Y60" s="7" t="s">
        <v>49</v>
      </c>
      <c r="Z60" s="7" t="s">
        <v>49</v>
      </c>
      <c r="AA60" s="7" t="s">
        <v>49</v>
      </c>
      <c r="AB60" s="7" t="s">
        <v>49</v>
      </c>
      <c r="AC60" s="7" t="s">
        <v>49</v>
      </c>
      <c r="AD60" s="7" t="s">
        <v>49</v>
      </c>
      <c r="AE60" s="7" t="s">
        <v>49</v>
      </c>
      <c r="AF60" s="7" t="s">
        <v>49</v>
      </c>
      <c r="AG60" s="7" t="s">
        <v>49</v>
      </c>
      <c r="AH60" s="7" t="s">
        <v>49</v>
      </c>
    </row>
    <row r="61" spans="1:34" ht="15">
      <c r="A61" s="8" t="s">
        <v>59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7249</v>
      </c>
      <c r="P61" s="13">
        <v>19018</v>
      </c>
      <c r="Q61" s="13">
        <v>18184</v>
      </c>
      <c r="R61" s="13">
        <v>15389.174</v>
      </c>
      <c r="S61" s="13">
        <v>18495.174</v>
      </c>
      <c r="T61" s="13">
        <v>16686</v>
      </c>
      <c r="U61" s="13">
        <v>12716</v>
      </c>
      <c r="V61" s="13">
        <v>10494</v>
      </c>
      <c r="W61" s="13">
        <v>18384</v>
      </c>
      <c r="X61" s="13">
        <v>16987</v>
      </c>
      <c r="Y61" s="13">
        <v>11102</v>
      </c>
      <c r="Z61" s="13">
        <v>12531</v>
      </c>
      <c r="AA61" s="13">
        <v>12238</v>
      </c>
      <c r="AB61" s="13">
        <v>4878</v>
      </c>
      <c r="AC61" s="13">
        <v>4103.095</v>
      </c>
      <c r="AD61" s="13">
        <v>4013</v>
      </c>
      <c r="AE61" s="13">
        <v>680</v>
      </c>
      <c r="AF61" s="13">
        <v>715</v>
      </c>
      <c r="AG61" s="13">
        <v>635.663</v>
      </c>
      <c r="AH61" s="13">
        <v>720.501</v>
      </c>
    </row>
    <row r="62" spans="1:34" ht="15">
      <c r="A62" s="8" t="s">
        <v>60</v>
      </c>
      <c r="B62" s="14">
        <v>52696</v>
      </c>
      <c r="C62" s="14">
        <v>54763</v>
      </c>
      <c r="D62" s="14">
        <v>49124</v>
      </c>
      <c r="E62" s="14">
        <v>55444</v>
      </c>
      <c r="F62" s="14">
        <v>59097</v>
      </c>
      <c r="G62" s="14">
        <v>59159</v>
      </c>
      <c r="H62" s="14">
        <v>50570</v>
      </c>
      <c r="I62" s="14">
        <v>47858</v>
      </c>
      <c r="J62" s="14">
        <v>46376</v>
      </c>
      <c r="K62" s="14">
        <v>45327</v>
      </c>
      <c r="L62" s="14">
        <v>37874</v>
      </c>
      <c r="M62" s="14">
        <v>35142</v>
      </c>
      <c r="N62" s="14">
        <v>37020</v>
      </c>
      <c r="O62" s="14">
        <v>40232</v>
      </c>
      <c r="P62" s="14">
        <v>41321</v>
      </c>
      <c r="Q62" s="14">
        <v>37230</v>
      </c>
      <c r="R62" s="14">
        <v>34552</v>
      </c>
      <c r="S62" s="14">
        <v>37871</v>
      </c>
      <c r="T62" s="14">
        <v>29654</v>
      </c>
      <c r="U62" s="14">
        <v>20950</v>
      </c>
      <c r="V62" s="14">
        <v>16232</v>
      </c>
      <c r="W62" s="14">
        <v>18570</v>
      </c>
      <c r="X62" s="14">
        <v>24142</v>
      </c>
      <c r="Y62" s="14">
        <v>5338</v>
      </c>
      <c r="Z62" s="14">
        <v>9440</v>
      </c>
      <c r="AA62" s="14">
        <v>1073</v>
      </c>
      <c r="AB62" s="14">
        <v>8638</v>
      </c>
      <c r="AC62" s="14">
        <v>11163.793</v>
      </c>
      <c r="AD62" s="14">
        <v>8804.897</v>
      </c>
      <c r="AE62" s="14">
        <v>12.552</v>
      </c>
      <c r="AF62" s="14">
        <v>81.09</v>
      </c>
      <c r="AG62" s="14">
        <v>64.119</v>
      </c>
      <c r="AH62" s="14">
        <v>195.92</v>
      </c>
    </row>
    <row r="63" spans="1:34" ht="15">
      <c r="A63" s="8" t="s">
        <v>61</v>
      </c>
      <c r="B63" s="13">
        <v>394390</v>
      </c>
      <c r="C63" s="13">
        <v>406651</v>
      </c>
      <c r="D63" s="13">
        <v>379968</v>
      </c>
      <c r="E63" s="13">
        <v>357200</v>
      </c>
      <c r="F63" s="13">
        <v>367905</v>
      </c>
      <c r="G63" s="13">
        <v>384863</v>
      </c>
      <c r="H63" s="13">
        <v>408166.5</v>
      </c>
      <c r="I63" s="13">
        <v>384395</v>
      </c>
      <c r="J63" s="13">
        <v>398170</v>
      </c>
      <c r="K63" s="13">
        <v>388208</v>
      </c>
      <c r="L63" s="13">
        <v>411018</v>
      </c>
      <c r="M63" s="13">
        <v>402964</v>
      </c>
      <c r="N63" s="13">
        <v>416136</v>
      </c>
      <c r="O63" s="13">
        <v>440687</v>
      </c>
      <c r="P63" s="13">
        <v>417580</v>
      </c>
      <c r="Q63" s="13">
        <v>403718.645</v>
      </c>
      <c r="R63" s="13">
        <v>423363.816</v>
      </c>
      <c r="S63" s="13">
        <v>420707.245</v>
      </c>
      <c r="T63" s="13">
        <v>369868.054</v>
      </c>
      <c r="U63" s="13">
        <v>344744.826</v>
      </c>
      <c r="V63" s="13">
        <v>355200.144</v>
      </c>
      <c r="W63" s="13">
        <v>346998.798</v>
      </c>
      <c r="X63" s="13">
        <v>357037.672</v>
      </c>
      <c r="Y63" s="13">
        <v>382364.603</v>
      </c>
      <c r="Z63" s="13">
        <v>347941.867</v>
      </c>
      <c r="AA63" s="13">
        <v>370702.993</v>
      </c>
      <c r="AB63" s="13">
        <v>340839.176</v>
      </c>
      <c r="AC63" s="13">
        <v>316143.344</v>
      </c>
      <c r="AD63" s="13">
        <v>286534.615</v>
      </c>
      <c r="AE63" s="13">
        <v>205613.469</v>
      </c>
      <c r="AF63" s="13">
        <v>154217.952</v>
      </c>
      <c r="AG63" s="13">
        <v>190144.287</v>
      </c>
      <c r="AH63" s="13">
        <v>209078.097</v>
      </c>
    </row>
    <row r="64" spans="1:34" ht="15">
      <c r="A64" s="8" t="s">
        <v>63</v>
      </c>
      <c r="B64" s="14">
        <v>7679</v>
      </c>
      <c r="C64" s="14">
        <v>10916</v>
      </c>
      <c r="D64" s="14">
        <v>10195</v>
      </c>
      <c r="E64" s="14">
        <v>10248</v>
      </c>
      <c r="F64" s="14">
        <v>10328</v>
      </c>
      <c r="G64" s="14">
        <v>10640</v>
      </c>
      <c r="H64" s="14">
        <v>9598</v>
      </c>
      <c r="I64" s="14">
        <v>8418</v>
      </c>
      <c r="J64" s="14">
        <v>6332</v>
      </c>
      <c r="K64" s="14">
        <v>5849</v>
      </c>
      <c r="L64" s="14">
        <v>6380</v>
      </c>
      <c r="M64" s="14">
        <v>4818</v>
      </c>
      <c r="N64" s="14">
        <v>5934</v>
      </c>
      <c r="O64" s="14">
        <v>5061</v>
      </c>
      <c r="P64" s="14">
        <v>6155</v>
      </c>
      <c r="Q64" s="14">
        <v>5771</v>
      </c>
      <c r="R64" s="14">
        <v>5262</v>
      </c>
      <c r="S64" s="14">
        <v>6640</v>
      </c>
      <c r="T64" s="14">
        <v>4227</v>
      </c>
      <c r="U64" s="14">
        <v>4263</v>
      </c>
      <c r="V64" s="14">
        <v>3378</v>
      </c>
      <c r="W64" s="14">
        <v>5631</v>
      </c>
      <c r="X64" s="14">
        <v>5292</v>
      </c>
      <c r="Y64" s="14">
        <v>4076</v>
      </c>
      <c r="Z64" s="14">
        <v>4613</v>
      </c>
      <c r="AA64" s="14">
        <v>4722</v>
      </c>
      <c r="AB64" s="14">
        <v>2634</v>
      </c>
      <c r="AC64" s="14">
        <v>3170.103</v>
      </c>
      <c r="AD64" s="14">
        <v>2393.87</v>
      </c>
      <c r="AE64" s="14">
        <v>1553.695</v>
      </c>
      <c r="AF64" s="14">
        <v>572.088</v>
      </c>
      <c r="AG64" s="14">
        <v>388.8</v>
      </c>
      <c r="AH64" s="14">
        <v>241.784</v>
      </c>
    </row>
    <row r="65" spans="1:34" ht="15">
      <c r="A65" s="8" t="s">
        <v>64</v>
      </c>
      <c r="B65" s="13">
        <v>337807</v>
      </c>
      <c r="C65" s="13">
        <v>321401</v>
      </c>
      <c r="D65" s="13">
        <v>326170</v>
      </c>
      <c r="E65" s="13">
        <v>324983</v>
      </c>
      <c r="F65" s="13">
        <v>321986</v>
      </c>
      <c r="G65" s="13">
        <v>320479</v>
      </c>
      <c r="H65" s="13">
        <v>323794</v>
      </c>
      <c r="I65" s="13">
        <v>323604</v>
      </c>
      <c r="J65" s="13">
        <v>321965</v>
      </c>
      <c r="K65" s="13">
        <v>318413</v>
      </c>
      <c r="L65" s="13">
        <v>344081</v>
      </c>
      <c r="M65" s="13">
        <v>348959</v>
      </c>
      <c r="N65" s="13">
        <v>354183</v>
      </c>
      <c r="O65" s="13">
        <v>353416</v>
      </c>
      <c r="P65" s="13">
        <v>349221</v>
      </c>
      <c r="Q65" s="13">
        <v>341162.576</v>
      </c>
      <c r="R65" s="13">
        <v>335090.053</v>
      </c>
      <c r="S65" s="13">
        <v>341578</v>
      </c>
      <c r="T65" s="13">
        <v>333265</v>
      </c>
      <c r="U65" s="13">
        <v>318172</v>
      </c>
      <c r="V65" s="13">
        <v>313437</v>
      </c>
      <c r="W65" s="13">
        <v>333068</v>
      </c>
      <c r="X65" s="13">
        <v>336840</v>
      </c>
      <c r="Y65" s="13">
        <v>323122.598</v>
      </c>
      <c r="Z65" s="13">
        <v>315467</v>
      </c>
      <c r="AA65" s="13">
        <v>313662</v>
      </c>
      <c r="AB65" s="13">
        <v>299424</v>
      </c>
      <c r="AC65" s="13">
        <v>301921.183</v>
      </c>
      <c r="AD65" s="13">
        <v>291617.662</v>
      </c>
      <c r="AE65" s="13">
        <v>241259.252</v>
      </c>
      <c r="AF65" s="13">
        <v>195291.52</v>
      </c>
      <c r="AG65" s="13">
        <v>226127.86</v>
      </c>
      <c r="AH65" s="13">
        <v>241381.312</v>
      </c>
    </row>
    <row r="66" spans="1:34" ht="15">
      <c r="A66" s="8" t="s">
        <v>65</v>
      </c>
      <c r="B66" s="14">
        <v>837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8</v>
      </c>
      <c r="O66" s="14">
        <v>104</v>
      </c>
      <c r="P66" s="14">
        <v>165</v>
      </c>
      <c r="Q66" s="14">
        <v>0</v>
      </c>
      <c r="R66" s="14">
        <v>6</v>
      </c>
      <c r="S66" s="14">
        <v>68</v>
      </c>
      <c r="T66" s="14">
        <v>10</v>
      </c>
      <c r="U66" s="14">
        <v>17</v>
      </c>
      <c r="V66" s="14">
        <v>2</v>
      </c>
      <c r="W66" s="14">
        <v>4</v>
      </c>
      <c r="X66" s="14">
        <v>3</v>
      </c>
      <c r="Y66" s="14">
        <v>2</v>
      </c>
      <c r="Z66" s="14">
        <v>2</v>
      </c>
      <c r="AA66" s="14">
        <v>1</v>
      </c>
      <c r="AB66" s="14">
        <v>0</v>
      </c>
      <c r="AC66" s="14">
        <v>0</v>
      </c>
      <c r="AD66" s="14">
        <v>0.016</v>
      </c>
      <c r="AE66" s="14">
        <v>0</v>
      </c>
      <c r="AF66" s="14">
        <v>0</v>
      </c>
      <c r="AG66" s="14">
        <v>0</v>
      </c>
      <c r="AH66" s="14">
        <v>0</v>
      </c>
    </row>
    <row r="67" spans="1:34" ht="15">
      <c r="A67" s="8" t="s">
        <v>66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</row>
    <row r="68" spans="1:34" ht="15">
      <c r="A68" s="8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4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14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</row>
    <row r="69" spans="1:34" ht="15">
      <c r="A69" s="8" t="s">
        <v>68</v>
      </c>
      <c r="B69" s="13">
        <v>1510</v>
      </c>
      <c r="C69" s="13">
        <v>697</v>
      </c>
      <c r="D69" s="13">
        <v>1492</v>
      </c>
      <c r="E69" s="13">
        <v>820</v>
      </c>
      <c r="F69" s="13">
        <v>995</v>
      </c>
      <c r="G69" s="13">
        <v>765</v>
      </c>
      <c r="H69" s="13">
        <v>518</v>
      </c>
      <c r="I69" s="13">
        <v>433</v>
      </c>
      <c r="J69" s="13">
        <v>498</v>
      </c>
      <c r="K69" s="13">
        <v>885</v>
      </c>
      <c r="L69" s="13">
        <v>923</v>
      </c>
      <c r="M69" s="13">
        <v>968</v>
      </c>
      <c r="N69" s="13">
        <v>950</v>
      </c>
      <c r="O69" s="13">
        <v>2276</v>
      </c>
      <c r="P69" s="13">
        <v>2005</v>
      </c>
      <c r="Q69" s="13">
        <v>2716</v>
      </c>
      <c r="R69" s="13">
        <v>2775</v>
      </c>
      <c r="S69" s="13">
        <v>3388</v>
      </c>
      <c r="T69" s="13">
        <v>3299</v>
      </c>
      <c r="U69" s="13">
        <v>2694</v>
      </c>
      <c r="V69" s="13">
        <v>2464</v>
      </c>
      <c r="W69" s="13">
        <v>2167</v>
      </c>
      <c r="X69" s="13">
        <v>2411</v>
      </c>
      <c r="Y69" s="13">
        <v>2924</v>
      </c>
      <c r="Z69" s="13">
        <v>2766</v>
      </c>
      <c r="AA69" s="13">
        <v>2616</v>
      </c>
      <c r="AB69" s="13">
        <v>2631</v>
      </c>
      <c r="AC69" s="13">
        <v>2328.993</v>
      </c>
      <c r="AD69" s="13">
        <v>2131.95</v>
      </c>
      <c r="AE69" s="13">
        <v>1799.37</v>
      </c>
      <c r="AF69" s="13">
        <v>1509.88</v>
      </c>
      <c r="AG69" s="13">
        <v>1663.291</v>
      </c>
      <c r="AH69" s="13">
        <v>1554.515</v>
      </c>
    </row>
    <row r="70" spans="1:34" ht="15">
      <c r="A70" s="8" t="s">
        <v>69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100</v>
      </c>
      <c r="J70" s="14">
        <v>154</v>
      </c>
      <c r="K70" s="14">
        <v>85</v>
      </c>
      <c r="L70" s="14">
        <v>64</v>
      </c>
      <c r="M70" s="14">
        <v>55</v>
      </c>
      <c r="N70" s="14">
        <v>119</v>
      </c>
      <c r="O70" s="14">
        <v>119</v>
      </c>
      <c r="P70" s="14">
        <v>106</v>
      </c>
      <c r="Q70" s="14">
        <v>100</v>
      </c>
      <c r="R70" s="14">
        <v>61</v>
      </c>
      <c r="S70" s="14">
        <v>58</v>
      </c>
      <c r="T70" s="14">
        <v>30</v>
      </c>
      <c r="U70" s="14">
        <v>18</v>
      </c>
      <c r="V70" s="14">
        <v>23</v>
      </c>
      <c r="W70" s="14">
        <v>4</v>
      </c>
      <c r="X70" s="14">
        <v>2</v>
      </c>
      <c r="Y70" s="14">
        <v>1</v>
      </c>
      <c r="Z70" s="14">
        <v>8</v>
      </c>
      <c r="AA70" s="14">
        <v>14</v>
      </c>
      <c r="AB70" s="14">
        <v>17</v>
      </c>
      <c r="AC70" s="14">
        <v>8.427</v>
      </c>
      <c r="AD70" s="14">
        <v>10.99</v>
      </c>
      <c r="AE70" s="14">
        <v>14.785</v>
      </c>
      <c r="AF70" s="14">
        <v>17.598</v>
      </c>
      <c r="AG70" s="14">
        <v>8.318</v>
      </c>
      <c r="AH70" s="14">
        <v>7.87</v>
      </c>
    </row>
    <row r="71" spans="1:34" ht="15">
      <c r="A71" s="8" t="s">
        <v>87</v>
      </c>
      <c r="B71" s="13">
        <v>8952.449</v>
      </c>
      <c r="C71" s="13">
        <v>7008.166</v>
      </c>
      <c r="D71" s="13">
        <v>6861.543</v>
      </c>
      <c r="E71" s="13">
        <v>5518.466</v>
      </c>
      <c r="F71" s="13">
        <v>5149.702</v>
      </c>
      <c r="G71" s="13">
        <v>5548.298</v>
      </c>
      <c r="H71" s="13">
        <v>5785.293</v>
      </c>
      <c r="I71" s="13">
        <v>6870.657</v>
      </c>
      <c r="J71" s="13">
        <v>6810.103</v>
      </c>
      <c r="K71" s="13">
        <v>6924.373</v>
      </c>
      <c r="L71" s="13">
        <v>7508.227</v>
      </c>
      <c r="M71" s="13">
        <v>6905.104</v>
      </c>
      <c r="N71" s="13">
        <v>5965.68</v>
      </c>
      <c r="O71" s="13">
        <v>6771.743</v>
      </c>
      <c r="P71" s="13">
        <v>6844.853</v>
      </c>
      <c r="Q71" s="13">
        <v>6333.876</v>
      </c>
      <c r="R71" s="13">
        <v>6705.839</v>
      </c>
      <c r="S71" s="13">
        <v>7649.546</v>
      </c>
      <c r="T71" s="13">
        <v>7304.855</v>
      </c>
      <c r="U71" s="13">
        <v>5904.752</v>
      </c>
      <c r="V71" s="13">
        <v>6888.313</v>
      </c>
      <c r="W71" s="13">
        <v>6814.443</v>
      </c>
      <c r="X71" s="13">
        <v>6945.269</v>
      </c>
      <c r="Y71" s="13">
        <v>6448.284</v>
      </c>
      <c r="Z71" s="13">
        <v>6056.292</v>
      </c>
      <c r="AA71" s="13">
        <v>7155.248</v>
      </c>
      <c r="AB71" s="13">
        <v>7310.758</v>
      </c>
      <c r="AC71" s="13">
        <v>7769.53</v>
      </c>
      <c r="AD71" s="13">
        <v>7204.229</v>
      </c>
      <c r="AE71" s="13">
        <v>7166.193</v>
      </c>
      <c r="AF71" s="13">
        <v>6236.99</v>
      </c>
      <c r="AG71" s="13">
        <v>6117.244</v>
      </c>
      <c r="AH71" s="13">
        <v>6364.505</v>
      </c>
    </row>
    <row r="72" spans="1:34" ht="15">
      <c r="A72" s="8" t="s">
        <v>88</v>
      </c>
      <c r="B72" s="14">
        <v>67.551</v>
      </c>
      <c r="C72" s="14">
        <v>56.834</v>
      </c>
      <c r="D72" s="14">
        <v>63.457</v>
      </c>
      <c r="E72" s="14">
        <v>39.534</v>
      </c>
      <c r="F72" s="14">
        <v>59.298</v>
      </c>
      <c r="G72" s="14">
        <v>28.702</v>
      </c>
      <c r="H72" s="14">
        <v>1003.707</v>
      </c>
      <c r="I72" s="14">
        <v>1476.343</v>
      </c>
      <c r="J72" s="14">
        <v>1600.897</v>
      </c>
      <c r="K72" s="14">
        <v>1554.627</v>
      </c>
      <c r="L72" s="14">
        <v>1562.773</v>
      </c>
      <c r="M72" s="14">
        <v>1695.896</v>
      </c>
      <c r="N72" s="14">
        <v>1786.32</v>
      </c>
      <c r="O72" s="14">
        <v>1827.257</v>
      </c>
      <c r="P72" s="14">
        <v>1776.147</v>
      </c>
      <c r="Q72" s="14">
        <v>2044.714</v>
      </c>
      <c r="R72" s="14">
        <v>1897.349</v>
      </c>
      <c r="S72" s="14">
        <v>1989.078</v>
      </c>
      <c r="T72" s="14">
        <v>2213.026</v>
      </c>
      <c r="U72" s="14">
        <v>2209.522</v>
      </c>
      <c r="V72" s="14">
        <v>2312.068</v>
      </c>
      <c r="W72" s="14">
        <v>2330.178</v>
      </c>
      <c r="X72" s="14">
        <v>2201.402</v>
      </c>
      <c r="Y72" s="14">
        <v>2018.338</v>
      </c>
      <c r="Z72" s="14">
        <v>2223.856</v>
      </c>
      <c r="AA72" s="14">
        <v>2124.38</v>
      </c>
      <c r="AB72" s="14">
        <v>2063.353</v>
      </c>
      <c r="AC72" s="14">
        <v>1939.417</v>
      </c>
      <c r="AD72" s="14">
        <v>1803.193</v>
      </c>
      <c r="AE72" s="14">
        <v>1733.922</v>
      </c>
      <c r="AF72" s="14">
        <v>1250.365</v>
      </c>
      <c r="AG72" s="14">
        <v>142.2</v>
      </c>
      <c r="AH72" s="14">
        <v>361</v>
      </c>
    </row>
    <row r="73" spans="1:34" ht="15">
      <c r="A73" s="8" t="s">
        <v>89</v>
      </c>
      <c r="B73" s="13">
        <v>19566</v>
      </c>
      <c r="C73" s="13">
        <v>19643</v>
      </c>
      <c r="D73" s="13">
        <v>19847</v>
      </c>
      <c r="E73" s="13">
        <v>18614</v>
      </c>
      <c r="F73" s="13">
        <v>18751</v>
      </c>
      <c r="G73" s="13">
        <v>18425</v>
      </c>
      <c r="H73" s="13">
        <v>17352</v>
      </c>
      <c r="I73" s="13">
        <v>20866</v>
      </c>
      <c r="J73" s="13">
        <v>20766</v>
      </c>
      <c r="K73" s="13">
        <v>21127</v>
      </c>
      <c r="L73" s="13">
        <v>21549</v>
      </c>
      <c r="M73" s="13">
        <v>22904</v>
      </c>
      <c r="N73" s="13">
        <v>22183</v>
      </c>
      <c r="O73" s="13">
        <v>22628</v>
      </c>
      <c r="P73" s="13">
        <v>22378</v>
      </c>
      <c r="Q73" s="13">
        <v>24001.596</v>
      </c>
      <c r="R73" s="13">
        <v>23468.291</v>
      </c>
      <c r="S73" s="13">
        <v>24360.735</v>
      </c>
      <c r="T73" s="13">
        <v>23450.969</v>
      </c>
      <c r="U73" s="13">
        <v>14982.161</v>
      </c>
      <c r="V73" s="13">
        <v>22485.423</v>
      </c>
      <c r="W73" s="13">
        <v>22424.705</v>
      </c>
      <c r="X73" s="13">
        <v>21033.731</v>
      </c>
      <c r="Y73" s="13">
        <v>21233.175</v>
      </c>
      <c r="Z73" s="13">
        <v>21494.996</v>
      </c>
      <c r="AA73" s="13">
        <v>20730.041</v>
      </c>
      <c r="AB73" s="13">
        <v>20566.323</v>
      </c>
      <c r="AC73" s="13">
        <v>20843.729</v>
      </c>
      <c r="AD73" s="13">
        <v>20865.849</v>
      </c>
      <c r="AE73" s="13">
        <v>19455.365</v>
      </c>
      <c r="AF73" s="13">
        <v>16343.341</v>
      </c>
      <c r="AG73" s="13">
        <v>20052.829</v>
      </c>
      <c r="AH73" s="13">
        <v>18711.065</v>
      </c>
    </row>
    <row r="74" spans="1:34" ht="15">
      <c r="A74" s="8" t="s">
        <v>90</v>
      </c>
      <c r="B74" s="14">
        <v>510</v>
      </c>
      <c r="C74" s="14">
        <v>545</v>
      </c>
      <c r="D74" s="14">
        <v>600</v>
      </c>
      <c r="E74" s="14">
        <v>701</v>
      </c>
      <c r="F74" s="14">
        <v>426</v>
      </c>
      <c r="G74" s="14">
        <v>655</v>
      </c>
      <c r="H74" s="14">
        <v>560</v>
      </c>
      <c r="I74" s="14">
        <v>552</v>
      </c>
      <c r="J74" s="14">
        <v>1036</v>
      </c>
      <c r="K74" s="14">
        <v>868</v>
      </c>
      <c r="L74" s="14">
        <v>619</v>
      </c>
      <c r="M74" s="14">
        <v>767</v>
      </c>
      <c r="N74" s="14">
        <v>816</v>
      </c>
      <c r="O74" s="14">
        <v>1881</v>
      </c>
      <c r="P74" s="14">
        <v>1653</v>
      </c>
      <c r="Q74" s="14">
        <v>1719.154</v>
      </c>
      <c r="R74" s="14">
        <v>1551.613</v>
      </c>
      <c r="S74" s="14">
        <v>1767.535</v>
      </c>
      <c r="T74" s="14">
        <v>1411.624</v>
      </c>
      <c r="U74" s="14">
        <v>1271.47</v>
      </c>
      <c r="V74" s="14">
        <v>1571.279</v>
      </c>
      <c r="W74" s="14">
        <v>1648.977</v>
      </c>
      <c r="X74" s="14">
        <v>1874.864</v>
      </c>
      <c r="Y74" s="14">
        <v>1825.89</v>
      </c>
      <c r="Z74" s="14">
        <v>1893.916</v>
      </c>
      <c r="AA74" s="14">
        <v>2242.883</v>
      </c>
      <c r="AB74" s="14">
        <v>1950.382</v>
      </c>
      <c r="AC74" s="14">
        <v>2182.726</v>
      </c>
      <c r="AD74" s="14">
        <v>1866.895</v>
      </c>
      <c r="AE74" s="14">
        <v>1910.069</v>
      </c>
      <c r="AF74" s="14">
        <v>1659.657</v>
      </c>
      <c r="AG74" s="14">
        <v>1734.009</v>
      </c>
      <c r="AH74" s="14">
        <v>1610.669</v>
      </c>
    </row>
    <row r="75" spans="1:34" ht="15">
      <c r="A75" s="8" t="s">
        <v>70</v>
      </c>
      <c r="B75" s="13">
        <v>5137</v>
      </c>
      <c r="C75" s="13">
        <v>6334</v>
      </c>
      <c r="D75" s="13">
        <v>6059</v>
      </c>
      <c r="E75" s="13">
        <v>6442</v>
      </c>
      <c r="F75" s="13">
        <v>7287</v>
      </c>
      <c r="G75" s="13">
        <v>7843</v>
      </c>
      <c r="H75" s="13">
        <v>9001</v>
      </c>
      <c r="I75" s="13">
        <v>8680</v>
      </c>
      <c r="J75" s="13">
        <v>6806</v>
      </c>
      <c r="K75" s="13">
        <v>6644</v>
      </c>
      <c r="L75" s="13">
        <v>5902</v>
      </c>
      <c r="M75" s="13">
        <v>8562</v>
      </c>
      <c r="N75" s="13">
        <v>8826</v>
      </c>
      <c r="O75" s="13">
        <v>9584</v>
      </c>
      <c r="P75" s="13">
        <v>8735</v>
      </c>
      <c r="Q75" s="13">
        <v>7486</v>
      </c>
      <c r="R75" s="13">
        <v>9273</v>
      </c>
      <c r="S75" s="13">
        <v>9965.186</v>
      </c>
      <c r="T75" s="13">
        <v>8592.355</v>
      </c>
      <c r="U75" s="13">
        <v>7799.084</v>
      </c>
      <c r="V75" s="13">
        <v>9331.952</v>
      </c>
      <c r="W75" s="13">
        <v>8252.779</v>
      </c>
      <c r="X75" s="13">
        <v>6603.786</v>
      </c>
      <c r="Y75" s="13">
        <v>5850.484</v>
      </c>
      <c r="Z75" s="13">
        <v>6163.086</v>
      </c>
      <c r="AA75" s="13">
        <v>5834.22</v>
      </c>
      <c r="AB75" s="13">
        <v>5486.885</v>
      </c>
      <c r="AC75" s="13">
        <v>5243.052</v>
      </c>
      <c r="AD75" s="13">
        <v>5921.64</v>
      </c>
      <c r="AE75" s="13">
        <v>5160.733</v>
      </c>
      <c r="AF75" s="13">
        <v>3136.667</v>
      </c>
      <c r="AG75" s="13">
        <v>2502.341</v>
      </c>
      <c r="AH75" s="13">
        <v>2431.951</v>
      </c>
    </row>
    <row r="76" spans="1:34" ht="15">
      <c r="A76" s="8" t="s">
        <v>71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5</v>
      </c>
      <c r="U76" s="14">
        <v>5</v>
      </c>
      <c r="V76" s="14">
        <v>0</v>
      </c>
      <c r="W76" s="14">
        <v>5</v>
      </c>
      <c r="X76" s="14">
        <v>3</v>
      </c>
      <c r="Y76" s="14">
        <v>4</v>
      </c>
      <c r="Z76" s="14">
        <v>5</v>
      </c>
      <c r="AA76" s="14">
        <v>6</v>
      </c>
      <c r="AB76" s="14">
        <v>1</v>
      </c>
      <c r="AC76" s="14">
        <v>0</v>
      </c>
      <c r="AD76" s="14">
        <v>0</v>
      </c>
      <c r="AE76" s="14">
        <v>1</v>
      </c>
      <c r="AF76" s="14">
        <v>0</v>
      </c>
      <c r="AG76" s="14">
        <v>0</v>
      </c>
      <c r="AH76" s="14">
        <v>0</v>
      </c>
    </row>
    <row r="77" spans="1:34" ht="15">
      <c r="A77" s="8" t="s">
        <v>72</v>
      </c>
      <c r="B77" s="13">
        <v>14709</v>
      </c>
      <c r="C77" s="13">
        <v>12325</v>
      </c>
      <c r="D77" s="13">
        <v>10942</v>
      </c>
      <c r="E77" s="13">
        <v>8315</v>
      </c>
      <c r="F77" s="13">
        <v>8716</v>
      </c>
      <c r="G77" s="13">
        <v>8276</v>
      </c>
      <c r="H77" s="13">
        <v>8655</v>
      </c>
      <c r="I77" s="13">
        <v>8683</v>
      </c>
      <c r="J77" s="13">
        <v>7868</v>
      </c>
      <c r="K77" s="13">
        <v>7617</v>
      </c>
      <c r="L77" s="13">
        <v>7663</v>
      </c>
      <c r="M77" s="13">
        <v>7627</v>
      </c>
      <c r="N77" s="13">
        <v>7649</v>
      </c>
      <c r="O77" s="13">
        <v>9292</v>
      </c>
      <c r="P77" s="13">
        <v>9500</v>
      </c>
      <c r="Q77" s="13">
        <v>9288</v>
      </c>
      <c r="R77" s="13">
        <v>8774</v>
      </c>
      <c r="S77" s="13">
        <v>11399</v>
      </c>
      <c r="T77" s="13">
        <v>9630</v>
      </c>
      <c r="U77" s="13">
        <v>7625</v>
      </c>
      <c r="V77" s="13">
        <v>11045</v>
      </c>
      <c r="W77" s="13">
        <v>10902</v>
      </c>
      <c r="X77" s="13">
        <v>9702</v>
      </c>
      <c r="Y77" s="13">
        <v>11406</v>
      </c>
      <c r="Z77" s="13">
        <v>10302</v>
      </c>
      <c r="AA77" s="13">
        <v>7887</v>
      </c>
      <c r="AB77" s="13">
        <v>9623</v>
      </c>
      <c r="AC77" s="13">
        <v>9912.314</v>
      </c>
      <c r="AD77" s="13">
        <v>9380</v>
      </c>
      <c r="AE77" s="13">
        <v>4318.22</v>
      </c>
      <c r="AF77" s="13">
        <v>2247.206</v>
      </c>
      <c r="AG77" s="13">
        <v>3444.457</v>
      </c>
      <c r="AH77" s="13">
        <v>5078</v>
      </c>
    </row>
    <row r="78" spans="1:34" ht="15">
      <c r="A78" s="8" t="s">
        <v>91</v>
      </c>
      <c r="B78" s="14">
        <v>187563</v>
      </c>
      <c r="C78" s="14">
        <v>182525</v>
      </c>
      <c r="D78" s="14">
        <v>172558</v>
      </c>
      <c r="E78" s="14">
        <v>179145</v>
      </c>
      <c r="F78" s="14">
        <v>191759</v>
      </c>
      <c r="G78" s="14">
        <v>204622</v>
      </c>
      <c r="H78" s="14">
        <v>230469</v>
      </c>
      <c r="I78" s="14">
        <v>250781</v>
      </c>
      <c r="J78" s="14">
        <v>275122</v>
      </c>
      <c r="K78" s="14">
        <v>313873</v>
      </c>
      <c r="L78" s="14">
        <v>331481.561</v>
      </c>
      <c r="M78" s="14">
        <v>354282.444</v>
      </c>
      <c r="N78" s="14">
        <v>372731.906</v>
      </c>
      <c r="O78" s="14">
        <v>420266.878</v>
      </c>
      <c r="P78" s="14">
        <v>459887.257</v>
      </c>
      <c r="Q78" s="14">
        <v>514215.963</v>
      </c>
      <c r="R78" s="14">
        <v>541993.04</v>
      </c>
      <c r="S78" s="14">
        <v>573654.782</v>
      </c>
      <c r="T78" s="14">
        <v>613345.924</v>
      </c>
      <c r="U78" s="14">
        <v>565758.795</v>
      </c>
      <c r="V78" s="14">
        <v>588794.018</v>
      </c>
      <c r="W78" s="14">
        <v>558173.297</v>
      </c>
      <c r="X78" s="14">
        <v>484109.938</v>
      </c>
      <c r="Y78" s="14">
        <v>415076.801</v>
      </c>
      <c r="Z78" s="14">
        <v>357017.179</v>
      </c>
      <c r="AA78" s="14">
        <v>396277.482</v>
      </c>
      <c r="AB78" s="14">
        <v>466222.984</v>
      </c>
      <c r="AC78" s="14">
        <v>525178.479</v>
      </c>
      <c r="AD78" s="14">
        <v>490689.434</v>
      </c>
      <c r="AE78" s="14">
        <v>569311.995</v>
      </c>
      <c r="AF78" s="14">
        <v>560997.119</v>
      </c>
      <c r="AG78" s="14">
        <v>551783.766</v>
      </c>
      <c r="AH78" s="14">
        <v>544639.537</v>
      </c>
    </row>
    <row r="79" spans="1:34" ht="15">
      <c r="A79" s="8" t="s">
        <v>138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14</v>
      </c>
      <c r="Q79" s="13">
        <v>15</v>
      </c>
      <c r="R79" s="13">
        <v>22</v>
      </c>
      <c r="S79" s="13">
        <v>22</v>
      </c>
      <c r="T79" s="13">
        <v>3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</row>
    <row r="80" spans="1:34" ht="15">
      <c r="A80" s="8" t="s">
        <v>139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</row>
    <row r="81" spans="1:34" ht="15">
      <c r="A81" s="8" t="s">
        <v>145</v>
      </c>
      <c r="B81" s="13">
        <v>2083</v>
      </c>
      <c r="C81" s="13">
        <v>1910</v>
      </c>
      <c r="D81" s="13">
        <v>2316</v>
      </c>
      <c r="E81" s="13">
        <v>2476</v>
      </c>
      <c r="F81" s="13">
        <v>3341</v>
      </c>
      <c r="G81" s="13">
        <v>2941</v>
      </c>
      <c r="H81" s="13">
        <v>2444</v>
      </c>
      <c r="I81" s="13">
        <v>2562</v>
      </c>
      <c r="J81" s="13">
        <v>2774</v>
      </c>
      <c r="K81" s="13">
        <v>2790</v>
      </c>
      <c r="L81" s="13">
        <v>3798</v>
      </c>
      <c r="M81" s="13">
        <v>3652</v>
      </c>
      <c r="N81" s="13">
        <v>3340</v>
      </c>
      <c r="O81" s="13">
        <v>4049</v>
      </c>
      <c r="P81" s="13">
        <v>6350</v>
      </c>
      <c r="Q81" s="13">
        <v>6579.141</v>
      </c>
      <c r="R81" s="13">
        <v>6349.737</v>
      </c>
      <c r="S81" s="13">
        <v>6310.53</v>
      </c>
      <c r="T81" s="13">
        <v>7425.211</v>
      </c>
      <c r="U81" s="13">
        <v>7163.728</v>
      </c>
      <c r="V81" s="13">
        <v>7121.412</v>
      </c>
      <c r="W81" s="13">
        <v>6474.204</v>
      </c>
      <c r="X81" s="13">
        <v>5926.388</v>
      </c>
      <c r="Y81" s="13">
        <v>6131.58</v>
      </c>
      <c r="Z81" s="13">
        <v>6348.339</v>
      </c>
      <c r="AA81" s="13">
        <v>6431.491</v>
      </c>
      <c r="AB81" s="13">
        <v>7111.348</v>
      </c>
      <c r="AC81" s="13">
        <v>6549.866</v>
      </c>
      <c r="AD81" s="13">
        <v>7157.7</v>
      </c>
      <c r="AE81" s="13">
        <v>6955.077</v>
      </c>
      <c r="AF81" s="13">
        <v>6622.323</v>
      </c>
      <c r="AG81" s="13">
        <v>6310.438</v>
      </c>
      <c r="AH81" s="13">
        <v>6419.115</v>
      </c>
    </row>
    <row r="82" spans="1:34" ht="15">
      <c r="A82" s="8" t="s">
        <v>147</v>
      </c>
      <c r="B82" s="14">
        <v>23</v>
      </c>
      <c r="C82" s="14">
        <v>77</v>
      </c>
      <c r="D82" s="14">
        <v>131.5</v>
      </c>
      <c r="E82" s="14">
        <v>69</v>
      </c>
      <c r="F82" s="14">
        <v>165</v>
      </c>
      <c r="G82" s="14">
        <v>186</v>
      </c>
      <c r="H82" s="14">
        <v>136.5</v>
      </c>
      <c r="I82" s="14">
        <v>54</v>
      </c>
      <c r="J82" s="14">
        <v>106</v>
      </c>
      <c r="K82" s="14">
        <v>51</v>
      </c>
      <c r="L82" s="14">
        <v>22</v>
      </c>
      <c r="M82" s="14">
        <v>44</v>
      </c>
      <c r="N82" s="14">
        <v>50</v>
      </c>
      <c r="O82" s="14">
        <v>487</v>
      </c>
      <c r="P82" s="14">
        <v>501</v>
      </c>
      <c r="Q82" s="14">
        <v>490</v>
      </c>
      <c r="R82" s="14">
        <v>503</v>
      </c>
      <c r="S82" s="14">
        <v>899.416</v>
      </c>
      <c r="T82" s="14">
        <v>505.4</v>
      </c>
      <c r="U82" s="14">
        <v>564.423</v>
      </c>
      <c r="V82" s="14">
        <v>459.523</v>
      </c>
      <c r="W82" s="14">
        <v>592.439</v>
      </c>
      <c r="X82" s="14">
        <v>648.655</v>
      </c>
      <c r="Y82" s="14">
        <v>398.276</v>
      </c>
      <c r="Z82" s="14">
        <v>388.996</v>
      </c>
      <c r="AA82" s="14">
        <v>414.66</v>
      </c>
      <c r="AB82" s="14">
        <v>543.376</v>
      </c>
      <c r="AC82" s="14">
        <v>451.903</v>
      </c>
      <c r="AD82" s="14">
        <v>236.794</v>
      </c>
      <c r="AE82" s="14">
        <v>232.407</v>
      </c>
      <c r="AF82" s="14">
        <v>147.14</v>
      </c>
      <c r="AG82" s="14">
        <v>145.417</v>
      </c>
      <c r="AH82" s="14">
        <v>300.601</v>
      </c>
    </row>
    <row r="83" spans="1:34" ht="15">
      <c r="A83" s="8" t="s">
        <v>148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2</v>
      </c>
      <c r="S83" s="13">
        <v>0</v>
      </c>
      <c r="T83" s="13">
        <v>105</v>
      </c>
      <c r="U83" s="13">
        <v>159</v>
      </c>
      <c r="V83" s="13">
        <v>99</v>
      </c>
      <c r="W83" s="13">
        <v>98</v>
      </c>
      <c r="X83" s="13">
        <v>64</v>
      </c>
      <c r="Y83" s="13">
        <v>66</v>
      </c>
      <c r="Z83" s="13">
        <v>16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</row>
    <row r="84" spans="1:34" ht="15">
      <c r="A84" s="8" t="s">
        <v>153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</v>
      </c>
      <c r="R84" s="14">
        <v>0</v>
      </c>
      <c r="S84" s="14">
        <v>0</v>
      </c>
      <c r="T84" s="14">
        <v>1</v>
      </c>
      <c r="U84" s="14">
        <v>1</v>
      </c>
      <c r="V84" s="14">
        <v>1</v>
      </c>
      <c r="W84" s="14">
        <v>0</v>
      </c>
      <c r="X84" s="14">
        <v>1</v>
      </c>
      <c r="Y84" s="14">
        <v>0</v>
      </c>
      <c r="Z84" s="14">
        <v>1</v>
      </c>
      <c r="AA84" s="14">
        <v>0</v>
      </c>
      <c r="AB84" s="14">
        <v>0</v>
      </c>
      <c r="AC84" s="14">
        <v>0</v>
      </c>
      <c r="AD84" s="14">
        <v>1</v>
      </c>
      <c r="AE84" s="14">
        <v>0</v>
      </c>
      <c r="AF84" s="14">
        <v>0</v>
      </c>
      <c r="AG84" s="14">
        <v>1</v>
      </c>
      <c r="AH84" s="14">
        <v>0</v>
      </c>
    </row>
    <row r="85" spans="1:34" ht="15">
      <c r="A85" s="8" t="s">
        <v>155</v>
      </c>
      <c r="B85" s="13">
        <v>1</v>
      </c>
      <c r="C85" s="13">
        <v>3</v>
      </c>
      <c r="D85" s="13">
        <v>2</v>
      </c>
      <c r="E85" s="13">
        <v>2</v>
      </c>
      <c r="F85" s="13">
        <v>3</v>
      </c>
      <c r="G85" s="13">
        <v>10</v>
      </c>
      <c r="H85" s="13">
        <v>2</v>
      </c>
      <c r="I85" s="13">
        <v>1</v>
      </c>
      <c r="J85" s="13">
        <v>0</v>
      </c>
      <c r="K85" s="13">
        <v>1</v>
      </c>
      <c r="L85" s="13">
        <v>0</v>
      </c>
      <c r="M85" s="13">
        <v>3</v>
      </c>
      <c r="N85" s="13">
        <v>3</v>
      </c>
      <c r="O85" s="13">
        <v>20</v>
      </c>
      <c r="P85" s="13">
        <v>1</v>
      </c>
      <c r="Q85" s="13">
        <v>2</v>
      </c>
      <c r="R85" s="13">
        <v>11</v>
      </c>
      <c r="S85" s="13">
        <v>14</v>
      </c>
      <c r="T85" s="13">
        <v>13</v>
      </c>
      <c r="U85" s="13">
        <v>12</v>
      </c>
      <c r="V85" s="13">
        <v>23</v>
      </c>
      <c r="W85" s="13">
        <v>14</v>
      </c>
      <c r="X85" s="13">
        <v>10</v>
      </c>
      <c r="Y85" s="13">
        <v>22</v>
      </c>
      <c r="Z85" s="13">
        <v>13.6</v>
      </c>
      <c r="AA85" s="13">
        <v>10.1</v>
      </c>
      <c r="AB85" s="13">
        <v>7</v>
      </c>
      <c r="AC85" s="13">
        <v>13.21</v>
      </c>
      <c r="AD85" s="13">
        <v>12.506</v>
      </c>
      <c r="AE85" s="13">
        <v>4.107</v>
      </c>
      <c r="AF85" s="13">
        <v>2.3</v>
      </c>
      <c r="AG85" s="13">
        <v>18.8</v>
      </c>
      <c r="AH85" s="13">
        <v>14.3</v>
      </c>
    </row>
    <row r="86" spans="1:34" ht="15">
      <c r="A86" s="8" t="s">
        <v>156</v>
      </c>
      <c r="B86" s="14">
        <v>2429.6</v>
      </c>
      <c r="C86" s="14">
        <v>2598.3</v>
      </c>
      <c r="D86" s="14">
        <v>2540.32</v>
      </c>
      <c r="E86" s="14">
        <v>2759.6</v>
      </c>
      <c r="F86" s="14">
        <v>3117.9</v>
      </c>
      <c r="G86" s="14">
        <v>3586.4</v>
      </c>
      <c r="H86" s="14">
        <v>4065.9</v>
      </c>
      <c r="I86" s="14">
        <v>3556.9</v>
      </c>
      <c r="J86" s="14">
        <v>3808.9</v>
      </c>
      <c r="K86" s="14">
        <v>4420.8</v>
      </c>
      <c r="L86" s="14">
        <v>4109.28</v>
      </c>
      <c r="M86" s="14">
        <v>7325.481</v>
      </c>
      <c r="N86" s="14">
        <v>7223.46</v>
      </c>
      <c r="O86" s="14">
        <v>8486.698</v>
      </c>
      <c r="P86" s="14">
        <v>5276.672</v>
      </c>
      <c r="Q86" s="14">
        <v>5249.853</v>
      </c>
      <c r="R86" s="14">
        <v>14004.137</v>
      </c>
      <c r="S86" s="14">
        <v>10390.204</v>
      </c>
      <c r="T86" s="14">
        <v>9691.525</v>
      </c>
      <c r="U86" s="14">
        <v>10557.631</v>
      </c>
      <c r="V86" s="14">
        <v>10928.237</v>
      </c>
      <c r="W86" s="14">
        <v>10620.884</v>
      </c>
      <c r="X86" s="14">
        <v>10872.17</v>
      </c>
      <c r="Y86" s="14">
        <v>11280.833</v>
      </c>
      <c r="Z86" s="14">
        <v>10461.371</v>
      </c>
      <c r="AA86" s="14">
        <v>9986.528</v>
      </c>
      <c r="AB86" s="14">
        <v>9834.215</v>
      </c>
      <c r="AC86" s="14">
        <v>10517.663</v>
      </c>
      <c r="AD86" s="14">
        <v>9704.159</v>
      </c>
      <c r="AE86" s="14">
        <v>10274.041</v>
      </c>
      <c r="AF86" s="14">
        <v>10086.869</v>
      </c>
      <c r="AG86" s="14">
        <v>10461.188</v>
      </c>
      <c r="AH86" s="14">
        <v>13436.782</v>
      </c>
    </row>
    <row r="87" spans="1:34" ht="15">
      <c r="A87" s="8" t="s">
        <v>160</v>
      </c>
      <c r="B87" s="13">
        <v>149053.4</v>
      </c>
      <c r="C87" s="13">
        <v>157477.7</v>
      </c>
      <c r="D87" s="13">
        <v>172446.18</v>
      </c>
      <c r="E87" s="13">
        <v>161345.4</v>
      </c>
      <c r="F87" s="13">
        <v>164198.1</v>
      </c>
      <c r="G87" s="13">
        <v>172759.6</v>
      </c>
      <c r="H87" s="13">
        <v>168071.1</v>
      </c>
      <c r="I87" s="13">
        <v>162622.1</v>
      </c>
      <c r="J87" s="13">
        <v>169070.1</v>
      </c>
      <c r="K87" s="13">
        <v>157175.2</v>
      </c>
      <c r="L87" s="13">
        <v>140496</v>
      </c>
      <c r="M87" s="13">
        <v>127840</v>
      </c>
      <c r="N87" s="13">
        <v>143617</v>
      </c>
      <c r="O87" s="13">
        <v>127389</v>
      </c>
      <c r="P87" s="13">
        <v>105302</v>
      </c>
      <c r="Q87" s="13">
        <v>100096.881</v>
      </c>
      <c r="R87" s="13">
        <v>84937.917</v>
      </c>
      <c r="S87" s="13">
        <v>67132.991</v>
      </c>
      <c r="T87" s="13">
        <v>62616.68</v>
      </c>
      <c r="U87" s="13">
        <v>54988.231</v>
      </c>
      <c r="V87" s="13">
        <v>45027.424</v>
      </c>
      <c r="W87" s="13">
        <v>39616.355</v>
      </c>
      <c r="X87" s="13">
        <v>36542.662</v>
      </c>
      <c r="Y87" s="13">
        <v>29756.36</v>
      </c>
      <c r="Z87" s="13">
        <v>29034.47</v>
      </c>
      <c r="AA87" s="13">
        <v>31154.815</v>
      </c>
      <c r="AB87" s="13">
        <v>30208.479</v>
      </c>
      <c r="AC87" s="13">
        <v>28736.81</v>
      </c>
      <c r="AD87" s="13">
        <v>25614.228</v>
      </c>
      <c r="AE87" s="13">
        <v>24893.741</v>
      </c>
      <c r="AF87" s="13">
        <v>21345.291</v>
      </c>
      <c r="AG87" s="13">
        <v>23387.637</v>
      </c>
      <c r="AH87" s="13">
        <v>23230.164</v>
      </c>
    </row>
    <row r="88" spans="1:34" ht="15">
      <c r="A88" s="8" t="s">
        <v>213</v>
      </c>
      <c r="B88" s="14">
        <v>35926</v>
      </c>
      <c r="C88" s="14">
        <v>41834</v>
      </c>
      <c r="D88" s="14">
        <v>34272</v>
      </c>
      <c r="E88" s="14">
        <v>30887</v>
      </c>
      <c r="F88" s="14">
        <v>29072</v>
      </c>
      <c r="G88" s="14">
        <v>31199</v>
      </c>
      <c r="H88" s="14">
        <v>30365</v>
      </c>
      <c r="I88" s="14">
        <v>30710</v>
      </c>
      <c r="J88" s="14">
        <v>31531</v>
      </c>
      <c r="K88" s="14">
        <v>28312</v>
      </c>
      <c r="L88" s="14">
        <v>20313</v>
      </c>
      <c r="M88" s="14">
        <v>26539</v>
      </c>
      <c r="N88" s="14">
        <v>24488</v>
      </c>
      <c r="O88" s="14">
        <v>24897</v>
      </c>
      <c r="P88" s="14">
        <v>20650</v>
      </c>
      <c r="Q88" s="14">
        <v>20024</v>
      </c>
      <c r="R88" s="14">
        <v>20388</v>
      </c>
      <c r="S88" s="14">
        <v>21534</v>
      </c>
      <c r="T88" s="14">
        <v>17947</v>
      </c>
      <c r="U88" s="14">
        <v>15497</v>
      </c>
      <c r="V88" s="14">
        <v>16424</v>
      </c>
      <c r="W88" s="14">
        <v>14845.426</v>
      </c>
      <c r="X88" s="14">
        <v>15784.648</v>
      </c>
      <c r="Y88" s="14">
        <v>13865.931</v>
      </c>
      <c r="Z88" s="14">
        <v>12610.502</v>
      </c>
      <c r="AA88" s="14">
        <v>11140.448</v>
      </c>
      <c r="AB88" s="14">
        <v>10676.752</v>
      </c>
      <c r="AC88" s="14">
        <v>10126.938</v>
      </c>
      <c r="AD88" s="14">
        <v>10219.016</v>
      </c>
      <c r="AE88" s="14">
        <v>8970.079</v>
      </c>
      <c r="AF88" s="14">
        <v>9118.462</v>
      </c>
      <c r="AG88" s="14">
        <v>5954.848</v>
      </c>
      <c r="AH88" s="14">
        <v>10353.173</v>
      </c>
    </row>
    <row r="89" spans="1:34" ht="15">
      <c r="A89" s="8" t="s">
        <v>166</v>
      </c>
      <c r="B89" s="13">
        <v>7</v>
      </c>
      <c r="C89" s="13">
        <v>0</v>
      </c>
      <c r="D89" s="13">
        <v>0</v>
      </c>
      <c r="E89" s="13">
        <v>125</v>
      </c>
      <c r="F89" s="13">
        <v>378</v>
      </c>
      <c r="G89" s="13">
        <v>93</v>
      </c>
      <c r="H89" s="13">
        <v>0</v>
      </c>
      <c r="I89" s="13">
        <v>0</v>
      </c>
      <c r="J89" s="13">
        <v>0</v>
      </c>
      <c r="K89" s="13">
        <v>0</v>
      </c>
      <c r="L89" s="13">
        <v>336</v>
      </c>
      <c r="M89" s="13">
        <v>137</v>
      </c>
      <c r="N89" s="13">
        <v>337</v>
      </c>
      <c r="O89" s="13">
        <v>1242</v>
      </c>
      <c r="P89" s="13">
        <v>4246</v>
      </c>
      <c r="Q89" s="13">
        <v>4754</v>
      </c>
      <c r="R89" s="13">
        <v>3699</v>
      </c>
      <c r="S89" s="13">
        <v>3006</v>
      </c>
      <c r="T89" s="13">
        <v>3233</v>
      </c>
      <c r="U89" s="13">
        <v>3996</v>
      </c>
      <c r="V89" s="13">
        <v>2006</v>
      </c>
      <c r="W89" s="13">
        <v>2333.072</v>
      </c>
      <c r="X89" s="13">
        <v>2717.233</v>
      </c>
      <c r="Y89" s="13">
        <v>1687.263</v>
      </c>
      <c r="Z89" s="13">
        <v>1642</v>
      </c>
      <c r="AA89" s="13">
        <v>4158</v>
      </c>
      <c r="AB89" s="13">
        <v>3598</v>
      </c>
      <c r="AC89" s="13">
        <v>2279.657</v>
      </c>
      <c r="AD89" s="13">
        <v>1577.379</v>
      </c>
      <c r="AE89" s="13">
        <v>621.462</v>
      </c>
      <c r="AF89" s="13">
        <v>516.879</v>
      </c>
      <c r="AG89" s="13">
        <v>464.951</v>
      </c>
      <c r="AH89" s="13">
        <v>522.394</v>
      </c>
    </row>
    <row r="90" spans="1:34" ht="15">
      <c r="A90" s="8" t="s">
        <v>167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2231</v>
      </c>
      <c r="H90" s="14">
        <v>4026</v>
      </c>
      <c r="I90" s="14">
        <v>4507</v>
      </c>
      <c r="J90" s="14">
        <v>3681</v>
      </c>
      <c r="K90" s="14">
        <v>3823</v>
      </c>
      <c r="L90" s="14">
        <v>3776</v>
      </c>
      <c r="M90" s="14">
        <v>3378</v>
      </c>
      <c r="N90" s="14">
        <v>2646</v>
      </c>
      <c r="O90" s="14">
        <v>246</v>
      </c>
      <c r="P90" s="14">
        <v>1312</v>
      </c>
      <c r="Q90" s="14">
        <v>223</v>
      </c>
      <c r="R90" s="14">
        <v>126</v>
      </c>
      <c r="S90" s="14">
        <v>125</v>
      </c>
      <c r="T90" s="14">
        <v>4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</row>
    <row r="91" spans="1:34" ht="15">
      <c r="A91" s="8" t="s">
        <v>214</v>
      </c>
      <c r="B91" s="13">
        <v>10925.465</v>
      </c>
      <c r="C91" s="13">
        <v>11228.465</v>
      </c>
      <c r="D91" s="13">
        <v>11755.332</v>
      </c>
      <c r="E91" s="13">
        <v>12757.849</v>
      </c>
      <c r="F91" s="13">
        <v>13482.115</v>
      </c>
      <c r="G91" s="13">
        <v>14950.868</v>
      </c>
      <c r="H91" s="13">
        <v>13859.318</v>
      </c>
      <c r="I91" s="13">
        <v>17230.622</v>
      </c>
      <c r="J91" s="13">
        <v>19254.002</v>
      </c>
      <c r="K91" s="13">
        <v>18805.656</v>
      </c>
      <c r="L91" s="13">
        <v>19767.967</v>
      </c>
      <c r="M91" s="13">
        <v>20162.395</v>
      </c>
      <c r="N91" s="13">
        <v>23474.903</v>
      </c>
      <c r="O91" s="13">
        <v>28033.875</v>
      </c>
      <c r="P91" s="13">
        <v>36248.348</v>
      </c>
      <c r="Q91" s="13">
        <v>40582.771</v>
      </c>
      <c r="R91" s="13">
        <v>45161.699</v>
      </c>
      <c r="S91" s="13">
        <v>47666.369</v>
      </c>
      <c r="T91" s="13">
        <v>53181.277</v>
      </c>
      <c r="U91" s="13">
        <v>57345.923</v>
      </c>
      <c r="V91" s="13">
        <v>64982.125</v>
      </c>
      <c r="W91" s="13">
        <v>67135.027</v>
      </c>
      <c r="X91" s="13">
        <v>72070.26</v>
      </c>
      <c r="Y91" s="13">
        <v>70504.186</v>
      </c>
      <c r="Z91" s="13">
        <v>70714.938</v>
      </c>
      <c r="AA91" s="13">
        <v>72076.986</v>
      </c>
      <c r="AB91" s="13">
        <v>72377.106</v>
      </c>
      <c r="AC91" s="13">
        <v>74261.186</v>
      </c>
      <c r="AD91" s="13">
        <v>76252.053</v>
      </c>
      <c r="AE91" s="13">
        <v>80559.928</v>
      </c>
      <c r="AF91" s="13">
        <v>82959.225</v>
      </c>
      <c r="AG91" s="13">
        <v>92751.744</v>
      </c>
      <c r="AH91" s="13">
        <v>85870.531</v>
      </c>
    </row>
    <row r="92" spans="1:34" ht="15">
      <c r="A92" s="8" t="s">
        <v>215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</row>
    <row r="93" spans="1:34" ht="15">
      <c r="A93" s="8" t="s">
        <v>216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1</v>
      </c>
      <c r="V93" s="13">
        <v>88.7</v>
      </c>
      <c r="W93" s="13">
        <v>28.7</v>
      </c>
      <c r="X93" s="13">
        <v>22.6</v>
      </c>
      <c r="Y93" s="13">
        <v>24.8</v>
      </c>
      <c r="Z93" s="13">
        <v>25.9</v>
      </c>
      <c r="AA93" s="13">
        <v>27.7</v>
      </c>
      <c r="AB93" s="13">
        <v>28.2</v>
      </c>
      <c r="AC93" s="13">
        <v>27.351</v>
      </c>
      <c r="AD93" s="13">
        <v>30.09</v>
      </c>
      <c r="AE93" s="13">
        <v>29.541</v>
      </c>
      <c r="AF93" s="13">
        <v>22.814</v>
      </c>
      <c r="AG93" s="13">
        <v>12.787</v>
      </c>
      <c r="AH93" s="13">
        <v>20.22</v>
      </c>
    </row>
    <row r="94" spans="1:34" ht="15">
      <c r="A94" s="8" t="s">
        <v>217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15</v>
      </c>
      <c r="N94" s="14">
        <v>103.43</v>
      </c>
      <c r="O94" s="14">
        <v>56.09</v>
      </c>
      <c r="P94" s="14">
        <v>571.01</v>
      </c>
      <c r="Q94" s="14">
        <v>1767.958</v>
      </c>
      <c r="R94" s="14">
        <v>2913.911</v>
      </c>
      <c r="S94" s="14">
        <v>1506.421</v>
      </c>
      <c r="T94" s="14">
        <v>1860.697</v>
      </c>
      <c r="U94" s="14">
        <v>3830.771</v>
      </c>
      <c r="V94" s="14">
        <v>4796.86</v>
      </c>
      <c r="W94" s="14">
        <v>3305.133</v>
      </c>
      <c r="X94" s="14">
        <v>3501.805</v>
      </c>
      <c r="Y94" s="14">
        <v>4271.245</v>
      </c>
      <c r="Z94" s="14">
        <v>4793.234</v>
      </c>
      <c r="AA94" s="14">
        <v>5467.651</v>
      </c>
      <c r="AB94" s="14">
        <v>5263.76</v>
      </c>
      <c r="AC94" s="14">
        <v>4962.801</v>
      </c>
      <c r="AD94" s="14">
        <v>4796.921</v>
      </c>
      <c r="AE94" s="14">
        <v>5103.351</v>
      </c>
      <c r="AF94" s="14">
        <v>5022.457</v>
      </c>
      <c r="AG94" s="14">
        <v>4427.129</v>
      </c>
      <c r="AH94" s="14">
        <v>3666.016</v>
      </c>
    </row>
    <row r="95" spans="1:34" ht="15">
      <c r="A95" s="8" t="s">
        <v>218</v>
      </c>
      <c r="B95" s="13">
        <v>459.217</v>
      </c>
      <c r="C95" s="13">
        <v>657.045</v>
      </c>
      <c r="D95" s="13">
        <v>619.096</v>
      </c>
      <c r="E95" s="13">
        <v>864.182</v>
      </c>
      <c r="F95" s="13">
        <v>992.173</v>
      </c>
      <c r="G95" s="13">
        <v>1501.439</v>
      </c>
      <c r="H95" s="13">
        <v>1665.716</v>
      </c>
      <c r="I95" s="13">
        <v>2229.798</v>
      </c>
      <c r="J95" s="13">
        <v>2406.781</v>
      </c>
      <c r="K95" s="13">
        <v>2733.172</v>
      </c>
      <c r="L95" s="13">
        <v>3872.038</v>
      </c>
      <c r="M95" s="13">
        <v>4586.626</v>
      </c>
      <c r="N95" s="13">
        <v>5851.928</v>
      </c>
      <c r="O95" s="13">
        <v>6875.253</v>
      </c>
      <c r="P95" s="13">
        <v>7090.067</v>
      </c>
      <c r="Q95" s="13">
        <v>8063.198</v>
      </c>
      <c r="R95" s="13">
        <v>10153.236</v>
      </c>
      <c r="S95" s="13">
        <v>15959.941</v>
      </c>
      <c r="T95" s="13">
        <v>19114.812</v>
      </c>
      <c r="U95" s="13">
        <v>22300.213</v>
      </c>
      <c r="V95" s="13">
        <v>26212.075</v>
      </c>
      <c r="W95" s="13">
        <v>32093.284</v>
      </c>
      <c r="X95" s="13">
        <v>40639.459</v>
      </c>
      <c r="Y95" s="13">
        <v>47182.542</v>
      </c>
      <c r="Z95" s="13">
        <v>50886.718</v>
      </c>
      <c r="AA95" s="13">
        <v>53802.866</v>
      </c>
      <c r="AB95" s="13">
        <v>55047.24</v>
      </c>
      <c r="AC95" s="13">
        <v>55648.16</v>
      </c>
      <c r="AD95" s="13">
        <v>55095.793</v>
      </c>
      <c r="AE95" s="13">
        <v>54990.796</v>
      </c>
      <c r="AF95" s="13">
        <v>55765.965</v>
      </c>
      <c r="AG95" s="13">
        <v>52603.313</v>
      </c>
      <c r="AH95" s="13">
        <v>51961.174</v>
      </c>
    </row>
    <row r="96" spans="1:34" ht="15">
      <c r="A96" s="8" t="s">
        <v>219</v>
      </c>
      <c r="B96" s="14">
        <v>2911</v>
      </c>
      <c r="C96" s="14">
        <v>3359</v>
      </c>
      <c r="D96" s="14">
        <v>3857</v>
      </c>
      <c r="E96" s="14">
        <v>3934</v>
      </c>
      <c r="F96" s="14">
        <v>4733</v>
      </c>
      <c r="G96" s="14">
        <v>5012</v>
      </c>
      <c r="H96" s="14">
        <v>5705</v>
      </c>
      <c r="I96" s="14">
        <v>5932</v>
      </c>
      <c r="J96" s="14">
        <v>6664</v>
      </c>
      <c r="K96" s="14">
        <v>4864</v>
      </c>
      <c r="L96" s="14">
        <v>5205</v>
      </c>
      <c r="M96" s="14">
        <v>7165</v>
      </c>
      <c r="N96" s="14">
        <v>6459</v>
      </c>
      <c r="O96" s="14">
        <v>1070</v>
      </c>
      <c r="P96" s="14">
        <v>1252</v>
      </c>
      <c r="Q96" s="14">
        <v>839.139</v>
      </c>
      <c r="R96" s="14">
        <v>840.107</v>
      </c>
      <c r="S96" s="14">
        <v>1231.244</v>
      </c>
      <c r="T96" s="14">
        <v>1389.126</v>
      </c>
      <c r="U96" s="14">
        <v>2466.735</v>
      </c>
      <c r="V96" s="14">
        <v>2795.198</v>
      </c>
      <c r="W96" s="14">
        <v>2956.775</v>
      </c>
      <c r="X96" s="14">
        <v>2953.026</v>
      </c>
      <c r="Y96" s="14">
        <v>2343.797</v>
      </c>
      <c r="Z96" s="14">
        <v>2511.037</v>
      </c>
      <c r="AA96" s="14">
        <v>2706.008</v>
      </c>
      <c r="AB96" s="14">
        <v>3026.433</v>
      </c>
      <c r="AC96" s="14">
        <v>2750.379</v>
      </c>
      <c r="AD96" s="14">
        <v>2925.268</v>
      </c>
      <c r="AE96" s="14">
        <v>2941.81</v>
      </c>
      <c r="AF96" s="14">
        <v>2638.574</v>
      </c>
      <c r="AG96" s="14">
        <v>2573.366</v>
      </c>
      <c r="AH96" s="14">
        <v>2381.674</v>
      </c>
    </row>
    <row r="97" spans="1:34" ht="15">
      <c r="A97" s="8" t="s">
        <v>220</v>
      </c>
      <c r="B97" s="13">
        <v>2357.407</v>
      </c>
      <c r="C97" s="13">
        <v>2561.25</v>
      </c>
      <c r="D97" s="13">
        <v>2687.781</v>
      </c>
      <c r="E97" s="13">
        <v>2816.999</v>
      </c>
      <c r="F97" s="13">
        <v>3026.161</v>
      </c>
      <c r="G97" s="13">
        <v>3343.773</v>
      </c>
      <c r="H97" s="13">
        <v>3880.943</v>
      </c>
      <c r="I97" s="13">
        <v>4309.408</v>
      </c>
      <c r="J97" s="13">
        <v>4820.201</v>
      </c>
      <c r="K97" s="13">
        <v>5551.07</v>
      </c>
      <c r="L97" s="13">
        <v>6491.512</v>
      </c>
      <c r="M97" s="13">
        <v>7133.705</v>
      </c>
      <c r="N97" s="13">
        <v>7373.389</v>
      </c>
      <c r="O97" s="13">
        <v>8268.632</v>
      </c>
      <c r="P97" s="13">
        <v>8995.727</v>
      </c>
      <c r="Q97" s="13">
        <v>10597.204</v>
      </c>
      <c r="R97" s="13">
        <v>11649.368</v>
      </c>
      <c r="S97" s="13">
        <v>13306.383</v>
      </c>
      <c r="T97" s="13">
        <v>13913.492</v>
      </c>
      <c r="U97" s="13">
        <v>13736.066</v>
      </c>
      <c r="V97" s="13">
        <v>15503.571</v>
      </c>
      <c r="W97" s="13">
        <v>16463.104</v>
      </c>
      <c r="X97" s="13">
        <v>16669.936</v>
      </c>
      <c r="Y97" s="13">
        <v>17175.491</v>
      </c>
      <c r="Z97" s="13">
        <v>17856.948</v>
      </c>
      <c r="AA97" s="13">
        <v>18010.795</v>
      </c>
      <c r="AB97" s="13">
        <v>18394.382</v>
      </c>
      <c r="AC97" s="13">
        <v>18739.416</v>
      </c>
      <c r="AD97" s="13">
        <v>19335.121</v>
      </c>
      <c r="AE97" s="13">
        <v>19010.73</v>
      </c>
      <c r="AF97" s="13">
        <v>18872.886</v>
      </c>
      <c r="AG97" s="13">
        <v>19572.868</v>
      </c>
      <c r="AH97" s="13">
        <v>20018.983</v>
      </c>
    </row>
    <row r="98" spans="1:34" ht="15">
      <c r="A98" s="8" t="s">
        <v>221</v>
      </c>
      <c r="B98" s="14">
        <v>2297.593</v>
      </c>
      <c r="C98" s="14">
        <v>2478.75</v>
      </c>
      <c r="D98" s="14">
        <v>2613.219</v>
      </c>
      <c r="E98" s="14">
        <v>2738.128</v>
      </c>
      <c r="F98" s="14">
        <v>2987.872</v>
      </c>
      <c r="G98" s="14">
        <v>3321.632</v>
      </c>
      <c r="H98" s="14">
        <v>3852.498</v>
      </c>
      <c r="I98" s="14">
        <v>4265.352</v>
      </c>
      <c r="J98" s="14">
        <v>4800.841</v>
      </c>
      <c r="K98" s="14">
        <v>5547.052</v>
      </c>
      <c r="L98" s="14">
        <v>6403.702</v>
      </c>
      <c r="M98" s="14">
        <v>7137.662</v>
      </c>
      <c r="N98" s="14">
        <v>7391.541</v>
      </c>
      <c r="O98" s="14">
        <v>8343.935</v>
      </c>
      <c r="P98" s="14">
        <v>9137.024</v>
      </c>
      <c r="Q98" s="14">
        <v>10993.276</v>
      </c>
      <c r="R98" s="14">
        <v>12296.488</v>
      </c>
      <c r="S98" s="14">
        <v>13022.006</v>
      </c>
      <c r="T98" s="14">
        <v>13582.08</v>
      </c>
      <c r="U98" s="14">
        <v>13499.903</v>
      </c>
      <c r="V98" s="14">
        <v>14646.411</v>
      </c>
      <c r="W98" s="14">
        <v>15439.758</v>
      </c>
      <c r="X98" s="14">
        <v>15324.807</v>
      </c>
      <c r="Y98" s="14">
        <v>15970.908</v>
      </c>
      <c r="Z98" s="14">
        <v>16805.995</v>
      </c>
      <c r="AA98" s="14">
        <v>16807.524</v>
      </c>
      <c r="AB98" s="14">
        <v>17853.204</v>
      </c>
      <c r="AC98" s="14">
        <v>18217.696</v>
      </c>
      <c r="AD98" s="14">
        <v>18838.384</v>
      </c>
      <c r="AE98" s="14">
        <v>18583.933</v>
      </c>
      <c r="AF98" s="14">
        <v>18334.127</v>
      </c>
      <c r="AG98" s="14">
        <v>18796.641</v>
      </c>
      <c r="AH98" s="14">
        <v>19254.068</v>
      </c>
    </row>
    <row r="99" ht="11.45" customHeight="1"/>
    <row r="100" ht="15">
      <c r="A100" s="4" t="s">
        <v>73</v>
      </c>
    </row>
    <row r="101" spans="1:2" ht="15">
      <c r="A101" s="4" t="s">
        <v>49</v>
      </c>
      <c r="B101" s="3" t="s">
        <v>74</v>
      </c>
    </row>
    <row r="106" ht="15">
      <c r="A106" s="2" t="s">
        <v>248</v>
      </c>
    </row>
    <row r="107" ht="15">
      <c r="A107" t="s">
        <v>264</v>
      </c>
    </row>
    <row r="110" ht="15">
      <c r="A110" s="3" t="s">
        <v>249</v>
      </c>
    </row>
    <row r="111" spans="1:2" ht="15">
      <c r="A111" s="3" t="s">
        <v>3</v>
      </c>
      <c r="B111" s="4" t="s">
        <v>250</v>
      </c>
    </row>
    <row r="112" spans="1:2" ht="15">
      <c r="A112" s="3" t="s">
        <v>5</v>
      </c>
      <c r="B112" s="3" t="s">
        <v>6</v>
      </c>
    </row>
    <row r="114" spans="1:3" ht="15">
      <c r="A114" s="4" t="s">
        <v>7</v>
      </c>
      <c r="C114" s="3" t="s">
        <v>8</v>
      </c>
    </row>
    <row r="115" spans="1:3" ht="15">
      <c r="A115" s="4" t="s">
        <v>236</v>
      </c>
      <c r="C115" s="3" t="s">
        <v>202</v>
      </c>
    </row>
    <row r="116" spans="1:3" ht="15">
      <c r="A116" s="4" t="s">
        <v>9</v>
      </c>
      <c r="C116" s="3" t="s">
        <v>182</v>
      </c>
    </row>
    <row r="117" spans="1:3" ht="15">
      <c r="A117" s="4" t="s">
        <v>11</v>
      </c>
      <c r="C117" s="3" t="s">
        <v>12</v>
      </c>
    </row>
    <row r="119" spans="1:34" ht="15">
      <c r="A119" s="46" t="s">
        <v>13</v>
      </c>
      <c r="B119" s="5" t="s">
        <v>14</v>
      </c>
      <c r="C119" s="5" t="s">
        <v>15</v>
      </c>
      <c r="D119" s="5" t="s">
        <v>16</v>
      </c>
      <c r="E119" s="5" t="s">
        <v>17</v>
      </c>
      <c r="F119" s="5" t="s">
        <v>18</v>
      </c>
      <c r="G119" s="5" t="s">
        <v>19</v>
      </c>
      <c r="H119" s="5" t="s">
        <v>20</v>
      </c>
      <c r="I119" s="5" t="s">
        <v>21</v>
      </c>
      <c r="J119" s="5" t="s">
        <v>22</v>
      </c>
      <c r="K119" s="5" t="s">
        <v>23</v>
      </c>
      <c r="L119" s="5" t="s">
        <v>24</v>
      </c>
      <c r="M119" s="5" t="s">
        <v>25</v>
      </c>
      <c r="N119" s="5" t="s">
        <v>26</v>
      </c>
      <c r="O119" s="5" t="s">
        <v>27</v>
      </c>
      <c r="P119" s="5" t="s">
        <v>28</v>
      </c>
      <c r="Q119" s="5" t="s">
        <v>29</v>
      </c>
      <c r="R119" s="5" t="s">
        <v>30</v>
      </c>
      <c r="S119" s="5" t="s">
        <v>31</v>
      </c>
      <c r="T119" s="5" t="s">
        <v>32</v>
      </c>
      <c r="U119" s="5" t="s">
        <v>33</v>
      </c>
      <c r="V119" s="5" t="s">
        <v>34</v>
      </c>
      <c r="W119" s="5" t="s">
        <v>35</v>
      </c>
      <c r="X119" s="5" t="s">
        <v>36</v>
      </c>
      <c r="Y119" s="5" t="s">
        <v>37</v>
      </c>
      <c r="Z119" s="5" t="s">
        <v>38</v>
      </c>
      <c r="AA119" s="5" t="s">
        <v>39</v>
      </c>
      <c r="AB119" s="5" t="s">
        <v>40</v>
      </c>
      <c r="AC119" s="5" t="s">
        <v>41</v>
      </c>
      <c r="AD119" s="5" t="s">
        <v>42</v>
      </c>
      <c r="AE119" s="5" t="s">
        <v>43</v>
      </c>
      <c r="AF119" s="5" t="s">
        <v>44</v>
      </c>
      <c r="AG119" s="5" t="s">
        <v>45</v>
      </c>
      <c r="AH119" s="5" t="s">
        <v>46</v>
      </c>
    </row>
    <row r="120" spans="1:34" ht="15">
      <c r="A120" s="6" t="s">
        <v>48</v>
      </c>
      <c r="B120" s="7" t="s">
        <v>49</v>
      </c>
      <c r="C120" s="7" t="s">
        <v>49</v>
      </c>
      <c r="D120" s="7" t="s">
        <v>49</v>
      </c>
      <c r="E120" s="7" t="s">
        <v>49</v>
      </c>
      <c r="F120" s="7" t="s">
        <v>49</v>
      </c>
      <c r="G120" s="7" t="s">
        <v>49</v>
      </c>
      <c r="H120" s="7" t="s">
        <v>49</v>
      </c>
      <c r="I120" s="7" t="s">
        <v>49</v>
      </c>
      <c r="J120" s="7" t="s">
        <v>49</v>
      </c>
      <c r="K120" s="7" t="s">
        <v>49</v>
      </c>
      <c r="L120" s="7" t="s">
        <v>49</v>
      </c>
      <c r="M120" s="7" t="s">
        <v>49</v>
      </c>
      <c r="N120" s="7" t="s">
        <v>49</v>
      </c>
      <c r="O120" s="7" t="s">
        <v>49</v>
      </c>
      <c r="P120" s="7" t="s">
        <v>49</v>
      </c>
      <c r="Q120" s="7" t="s">
        <v>49</v>
      </c>
      <c r="R120" s="7" t="s">
        <v>49</v>
      </c>
      <c r="S120" s="7" t="s">
        <v>49</v>
      </c>
      <c r="T120" s="7" t="s">
        <v>49</v>
      </c>
      <c r="U120" s="7" t="s">
        <v>49</v>
      </c>
      <c r="V120" s="7" t="s">
        <v>49</v>
      </c>
      <c r="W120" s="7" t="s">
        <v>49</v>
      </c>
      <c r="X120" s="7" t="s">
        <v>49</v>
      </c>
      <c r="Y120" s="7" t="s">
        <v>49</v>
      </c>
      <c r="Z120" s="7" t="s">
        <v>49</v>
      </c>
      <c r="AA120" s="7" t="s">
        <v>49</v>
      </c>
      <c r="AB120" s="7" t="s">
        <v>49</v>
      </c>
      <c r="AC120" s="7" t="s">
        <v>49</v>
      </c>
      <c r="AD120" s="7" t="s">
        <v>49</v>
      </c>
      <c r="AE120" s="7" t="s">
        <v>49</v>
      </c>
      <c r="AF120" s="7" t="s">
        <v>49</v>
      </c>
      <c r="AG120" s="7" t="s">
        <v>49</v>
      </c>
      <c r="AH120" s="7" t="s">
        <v>49</v>
      </c>
    </row>
    <row r="121" spans="1:34" ht="15">
      <c r="A121" s="8" t="s">
        <v>53</v>
      </c>
      <c r="B121" s="11">
        <v>218484</v>
      </c>
      <c r="C121" s="11">
        <v>178925</v>
      </c>
      <c r="D121" s="11">
        <v>175263</v>
      </c>
      <c r="E121" s="11">
        <v>175606</v>
      </c>
      <c r="F121" s="11">
        <v>169048</v>
      </c>
      <c r="G121" s="11">
        <v>181335</v>
      </c>
      <c r="H121" s="11">
        <v>193531</v>
      </c>
      <c r="I121" s="11">
        <v>194520</v>
      </c>
      <c r="J121" s="11">
        <v>187928</v>
      </c>
      <c r="K121" s="11">
        <v>214365</v>
      </c>
      <c r="L121" s="12">
        <v>251792.378</v>
      </c>
      <c r="M121" s="11">
        <v>252175.25</v>
      </c>
      <c r="N121" s="12">
        <v>279688.643</v>
      </c>
      <c r="O121" s="12">
        <v>289918.176</v>
      </c>
      <c r="P121" s="11">
        <v>277200.31</v>
      </c>
      <c r="Q121" s="12">
        <v>323963.448</v>
      </c>
      <c r="R121" s="12">
        <v>308853.272</v>
      </c>
      <c r="S121" s="12">
        <v>316962.072</v>
      </c>
      <c r="T121" s="12">
        <v>305128.218</v>
      </c>
      <c r="U121" s="12">
        <v>292276.753</v>
      </c>
      <c r="V121" s="12">
        <v>291540.094</v>
      </c>
      <c r="W121" s="12">
        <v>321114.673</v>
      </c>
      <c r="X121" s="12">
        <v>349454.141</v>
      </c>
      <c r="Y121" s="12">
        <v>332062.258</v>
      </c>
      <c r="Z121" s="12">
        <v>363686.914</v>
      </c>
      <c r="AA121" s="12">
        <v>387638.649</v>
      </c>
      <c r="AB121" s="12">
        <v>362524.588</v>
      </c>
      <c r="AC121" s="12">
        <v>366554.329</v>
      </c>
      <c r="AD121" s="12">
        <v>372348.275</v>
      </c>
      <c r="AE121" s="12">
        <v>369432.448</v>
      </c>
      <c r="AF121" s="11">
        <v>381008.85</v>
      </c>
      <c r="AG121" s="12">
        <v>401425.821</v>
      </c>
      <c r="AH121" s="12">
        <v>420642.665</v>
      </c>
    </row>
    <row r="122" spans="1:34" ht="15">
      <c r="A122" s="8" t="s">
        <v>54</v>
      </c>
      <c r="B122" s="10">
        <v>184752.2</v>
      </c>
      <c r="C122" s="10">
        <v>175503.1</v>
      </c>
      <c r="D122" s="10">
        <v>169892</v>
      </c>
      <c r="E122" s="10">
        <v>170212</v>
      </c>
      <c r="F122" s="10">
        <v>166173</v>
      </c>
      <c r="G122" s="10">
        <v>177027</v>
      </c>
      <c r="H122" s="10">
        <v>211601</v>
      </c>
      <c r="I122" s="10">
        <v>204799</v>
      </c>
      <c r="J122" s="10">
        <v>199520</v>
      </c>
      <c r="K122" s="10">
        <v>215326</v>
      </c>
      <c r="L122" s="9">
        <v>242944.854</v>
      </c>
      <c r="M122" s="9">
        <v>255540.786</v>
      </c>
      <c r="N122" s="9">
        <v>272579.921</v>
      </c>
      <c r="O122" s="9">
        <v>291982.407</v>
      </c>
      <c r="P122" s="9">
        <v>289018.582</v>
      </c>
      <c r="Q122" s="9">
        <v>316608.579</v>
      </c>
      <c r="R122" s="9">
        <v>308399.982</v>
      </c>
      <c r="S122" s="10">
        <v>306358.59</v>
      </c>
      <c r="T122" s="9">
        <v>293074.924</v>
      </c>
      <c r="U122" s="9">
        <v>274993.825</v>
      </c>
      <c r="V122" s="9">
        <v>286640.704</v>
      </c>
      <c r="W122" s="9">
        <v>320148.265</v>
      </c>
      <c r="X122" s="9">
        <v>342668.522</v>
      </c>
      <c r="Y122" s="9">
        <v>333882.604</v>
      </c>
      <c r="Z122" s="9">
        <v>368710.348</v>
      </c>
      <c r="AA122" s="9">
        <v>394313.755</v>
      </c>
      <c r="AB122" s="10">
        <v>361878.21</v>
      </c>
      <c r="AC122" s="9">
        <v>371130.019</v>
      </c>
      <c r="AD122" s="9">
        <v>363497.754</v>
      </c>
      <c r="AE122" s="9">
        <v>366487.725</v>
      </c>
      <c r="AF122" s="9">
        <v>367046.553</v>
      </c>
      <c r="AG122" s="9">
        <v>394108.401</v>
      </c>
      <c r="AH122" s="9">
        <v>407563.446</v>
      </c>
    </row>
    <row r="123" spans="1:34" ht="15">
      <c r="A123" s="8" t="s">
        <v>237</v>
      </c>
      <c r="B123" s="12">
        <v>2139174.643</v>
      </c>
      <c r="C123" s="12">
        <v>2149609.568</v>
      </c>
      <c r="D123" s="12">
        <v>2132149.833</v>
      </c>
      <c r="E123" s="12">
        <v>2137696.013</v>
      </c>
      <c r="F123" s="12">
        <v>2174019.534</v>
      </c>
      <c r="G123" s="12">
        <v>2237309.647</v>
      </c>
      <c r="H123" s="12">
        <v>2296293.923</v>
      </c>
      <c r="I123" s="12">
        <v>2318327.225</v>
      </c>
      <c r="J123" s="12">
        <v>2367825.392</v>
      </c>
      <c r="K123" s="12">
        <v>2400048.133</v>
      </c>
      <c r="L123" s="12">
        <v>2477017.711</v>
      </c>
      <c r="M123" s="12">
        <v>2541070.747</v>
      </c>
      <c r="N123" s="12">
        <v>2564166.875</v>
      </c>
      <c r="O123" s="12">
        <v>2635201.689</v>
      </c>
      <c r="P123" s="12">
        <v>2695261.442</v>
      </c>
      <c r="Q123" s="12">
        <v>2730726.691</v>
      </c>
      <c r="R123" s="12">
        <v>2769838.546</v>
      </c>
      <c r="S123" s="12">
        <v>2795527.679</v>
      </c>
      <c r="T123" s="12">
        <v>2813660.823</v>
      </c>
      <c r="U123" s="12">
        <v>2672454.893</v>
      </c>
      <c r="V123" s="12">
        <v>2794002.695</v>
      </c>
      <c r="W123" s="12">
        <v>2753093.443</v>
      </c>
      <c r="X123" s="11">
        <v>2753230.63</v>
      </c>
      <c r="Y123" s="12">
        <v>2730939.331</v>
      </c>
      <c r="Z123" s="12">
        <v>2670186.561</v>
      </c>
      <c r="AA123" s="12">
        <v>2714342.363</v>
      </c>
      <c r="AB123" s="12">
        <v>2745379.325</v>
      </c>
      <c r="AC123" s="12">
        <v>2769315.015</v>
      </c>
      <c r="AD123" s="12">
        <v>2772847.142</v>
      </c>
      <c r="AE123" s="12">
        <v>2741724.656</v>
      </c>
      <c r="AF123" s="12">
        <v>2639829.693</v>
      </c>
      <c r="AG123" s="12">
        <v>2751018.272</v>
      </c>
      <c r="AH123" s="12">
        <v>2670294.522</v>
      </c>
    </row>
    <row r="124" spans="1:34" ht="15">
      <c r="A124" s="8" t="s">
        <v>251</v>
      </c>
      <c r="B124" s="10">
        <v>0</v>
      </c>
      <c r="C124" s="10">
        <v>0</v>
      </c>
      <c r="D124" s="10">
        <v>2261</v>
      </c>
      <c r="E124" s="10">
        <v>2386</v>
      </c>
      <c r="F124" s="10">
        <v>2297</v>
      </c>
      <c r="G124" s="10">
        <v>2300</v>
      </c>
      <c r="H124" s="10">
        <v>2278</v>
      </c>
      <c r="I124" s="10">
        <v>2292</v>
      </c>
      <c r="J124" s="10">
        <v>2334</v>
      </c>
      <c r="K124" s="10">
        <v>2277</v>
      </c>
      <c r="L124" s="10">
        <v>2229</v>
      </c>
      <c r="M124" s="10">
        <v>2219</v>
      </c>
      <c r="N124" s="10">
        <v>2141</v>
      </c>
      <c r="O124" s="10">
        <v>2031</v>
      </c>
      <c r="P124" s="10">
        <v>1925</v>
      </c>
      <c r="Q124" s="10">
        <v>1868</v>
      </c>
      <c r="R124" s="10">
        <v>1655</v>
      </c>
      <c r="S124" s="10">
        <v>1695.99</v>
      </c>
      <c r="T124" s="9">
        <v>1671.346</v>
      </c>
      <c r="U124" s="9">
        <v>1521.696</v>
      </c>
      <c r="V124" s="9">
        <v>1622.785</v>
      </c>
      <c r="W124" s="9">
        <v>1366.524</v>
      </c>
      <c r="X124" s="9">
        <v>1762.434</v>
      </c>
      <c r="Y124" s="9">
        <v>1373.686</v>
      </c>
      <c r="Z124" s="9">
        <v>1785.794</v>
      </c>
      <c r="AA124" s="9">
        <v>1603.825</v>
      </c>
      <c r="AB124" s="9">
        <v>1555.621</v>
      </c>
      <c r="AC124" s="9">
        <v>1734.727</v>
      </c>
      <c r="AD124" s="9">
        <v>1611.765</v>
      </c>
      <c r="AE124" s="9">
        <v>1602.571</v>
      </c>
      <c r="AF124" s="10">
        <v>1857.89</v>
      </c>
      <c r="AG124" s="9">
        <v>2150.823</v>
      </c>
      <c r="AH124" s="9">
        <v>1919.889</v>
      </c>
    </row>
    <row r="125" spans="1:34" ht="15">
      <c r="A125" s="8" t="s">
        <v>252</v>
      </c>
      <c r="B125" s="11">
        <v>43</v>
      </c>
      <c r="C125" s="11">
        <v>16</v>
      </c>
      <c r="D125" s="11">
        <v>5803</v>
      </c>
      <c r="E125" s="11">
        <v>5055</v>
      </c>
      <c r="F125" s="11">
        <v>2779</v>
      </c>
      <c r="G125" s="11">
        <v>3438</v>
      </c>
      <c r="H125" s="11">
        <v>1851</v>
      </c>
      <c r="I125" s="11">
        <v>2323</v>
      </c>
      <c r="J125" s="11">
        <v>1872</v>
      </c>
      <c r="K125" s="11">
        <v>1615</v>
      </c>
      <c r="L125" s="11">
        <v>2167</v>
      </c>
      <c r="M125" s="11">
        <v>1795</v>
      </c>
      <c r="N125" s="11">
        <v>1388</v>
      </c>
      <c r="O125" s="11">
        <v>565</v>
      </c>
      <c r="P125" s="11">
        <v>459</v>
      </c>
      <c r="Q125" s="11">
        <v>362</v>
      </c>
      <c r="R125" s="11">
        <v>304</v>
      </c>
      <c r="S125" s="11">
        <v>303</v>
      </c>
      <c r="T125" s="11">
        <v>215</v>
      </c>
      <c r="U125" s="12">
        <v>270.461</v>
      </c>
      <c r="V125" s="12">
        <v>243.486</v>
      </c>
      <c r="W125" s="12">
        <v>235.931</v>
      </c>
      <c r="X125" s="11">
        <v>484.02</v>
      </c>
      <c r="Y125" s="12">
        <v>474.774</v>
      </c>
      <c r="Z125" s="12">
        <v>415.685</v>
      </c>
      <c r="AA125" s="12">
        <v>628.687</v>
      </c>
      <c r="AB125" s="12">
        <v>542.327</v>
      </c>
      <c r="AC125" s="12">
        <v>611.261</v>
      </c>
      <c r="AD125" s="12">
        <v>560.179</v>
      </c>
      <c r="AE125" s="12">
        <v>687.335</v>
      </c>
      <c r="AF125" s="12">
        <v>1236.226</v>
      </c>
      <c r="AG125" s="12">
        <v>1316.383</v>
      </c>
      <c r="AH125" s="12">
        <v>1436.215</v>
      </c>
    </row>
    <row r="126" spans="1:34" ht="15">
      <c r="A126" s="8" t="s">
        <v>253</v>
      </c>
      <c r="B126" s="9">
        <v>19155.633</v>
      </c>
      <c r="C126" s="9">
        <v>18944.523</v>
      </c>
      <c r="D126" s="9">
        <v>20461.429</v>
      </c>
      <c r="E126" s="9">
        <v>19337.296</v>
      </c>
      <c r="F126" s="9">
        <v>19451.957</v>
      </c>
      <c r="G126" s="9">
        <v>21955.295</v>
      </c>
      <c r="H126" s="9">
        <v>22726.156</v>
      </c>
      <c r="I126" s="9">
        <v>22859.648</v>
      </c>
      <c r="J126" s="9">
        <v>24850.374</v>
      </c>
      <c r="K126" s="9">
        <v>26428.581</v>
      </c>
      <c r="L126" s="9">
        <v>25584.168</v>
      </c>
      <c r="M126" s="9">
        <v>25111.649</v>
      </c>
      <c r="N126" s="9">
        <v>27100.406</v>
      </c>
      <c r="O126" s="10">
        <v>27119.76</v>
      </c>
      <c r="P126" s="9">
        <v>28415.545</v>
      </c>
      <c r="Q126" s="9">
        <v>28943.755</v>
      </c>
      <c r="R126" s="9">
        <v>26950.231</v>
      </c>
      <c r="S126" s="9">
        <v>25915.599</v>
      </c>
      <c r="T126" s="9">
        <v>24559.326</v>
      </c>
      <c r="U126" s="9">
        <v>24080.386</v>
      </c>
      <c r="V126" s="9">
        <v>25659.933</v>
      </c>
      <c r="W126" s="9">
        <v>23001.437</v>
      </c>
      <c r="X126" s="9">
        <v>24519.032</v>
      </c>
      <c r="Y126" s="9">
        <v>25475.466</v>
      </c>
      <c r="Z126" s="9">
        <v>25122.241</v>
      </c>
      <c r="AA126" s="10">
        <v>24477.7</v>
      </c>
      <c r="AB126" s="9">
        <v>24233.261</v>
      </c>
      <c r="AC126" s="9">
        <v>24409.019</v>
      </c>
      <c r="AD126" s="9">
        <v>22150.563</v>
      </c>
      <c r="AE126" s="9">
        <v>21597.645</v>
      </c>
      <c r="AF126" s="10">
        <v>24195.83</v>
      </c>
      <c r="AG126" s="9">
        <v>22919.439</v>
      </c>
      <c r="AH126" s="9">
        <v>24152.196</v>
      </c>
    </row>
    <row r="127" spans="1:34" ht="15">
      <c r="A127" s="8" t="s">
        <v>254</v>
      </c>
      <c r="B127" s="11">
        <v>7759.7</v>
      </c>
      <c r="C127" s="11">
        <v>8096.3</v>
      </c>
      <c r="D127" s="11">
        <v>9062</v>
      </c>
      <c r="E127" s="11">
        <v>7296</v>
      </c>
      <c r="F127" s="11">
        <v>5944</v>
      </c>
      <c r="G127" s="11">
        <v>7376</v>
      </c>
      <c r="H127" s="11">
        <v>8516</v>
      </c>
      <c r="I127" s="11">
        <v>7785</v>
      </c>
      <c r="J127" s="11">
        <v>8374</v>
      </c>
      <c r="K127" s="11">
        <v>10274</v>
      </c>
      <c r="L127" s="11">
        <v>14474</v>
      </c>
      <c r="M127" s="11">
        <v>13959</v>
      </c>
      <c r="N127" s="11">
        <v>18439</v>
      </c>
      <c r="O127" s="11">
        <v>17398</v>
      </c>
      <c r="P127" s="11">
        <v>17285</v>
      </c>
      <c r="Q127" s="12">
        <v>17516.917</v>
      </c>
      <c r="R127" s="12">
        <v>17956.833</v>
      </c>
      <c r="S127" s="12">
        <v>16834.801</v>
      </c>
      <c r="T127" s="12">
        <v>15521.815</v>
      </c>
      <c r="U127" s="12">
        <v>15294.237</v>
      </c>
      <c r="V127" s="12">
        <v>14898.328</v>
      </c>
      <c r="W127" s="12">
        <v>11809.036</v>
      </c>
      <c r="X127" s="12">
        <v>13776.882</v>
      </c>
      <c r="Y127" s="11">
        <v>14192.39</v>
      </c>
      <c r="Z127" s="12">
        <v>14318.379</v>
      </c>
      <c r="AA127" s="12">
        <v>13231.956</v>
      </c>
      <c r="AB127" s="12">
        <v>12979.739</v>
      </c>
      <c r="AC127" s="12">
        <v>14280.592</v>
      </c>
      <c r="AD127" s="12">
        <v>14075.396</v>
      </c>
      <c r="AE127" s="12">
        <v>13406.766</v>
      </c>
      <c r="AF127" s="12">
        <v>14552.349</v>
      </c>
      <c r="AG127" s="12">
        <v>14526.089</v>
      </c>
      <c r="AH127" s="12">
        <v>17186.315</v>
      </c>
    </row>
    <row r="128" spans="1:34" ht="15">
      <c r="A128" s="8" t="s">
        <v>239</v>
      </c>
      <c r="B128" s="12">
        <v>142880.351</v>
      </c>
      <c r="C128" s="12">
        <v>143637.314</v>
      </c>
      <c r="D128" s="11">
        <v>138726.51</v>
      </c>
      <c r="E128" s="12">
        <v>136894.447</v>
      </c>
      <c r="F128" s="12">
        <v>138831.124</v>
      </c>
      <c r="G128" s="12">
        <v>141496.122</v>
      </c>
      <c r="H128" s="12">
        <v>145330.466</v>
      </c>
      <c r="I128" s="12">
        <v>142567.328</v>
      </c>
      <c r="J128" s="12">
        <v>143223.573</v>
      </c>
      <c r="K128" s="11">
        <v>144959.15</v>
      </c>
      <c r="L128" s="12">
        <v>146052.119</v>
      </c>
      <c r="M128" s="11">
        <v>146842.27</v>
      </c>
      <c r="N128" s="12">
        <v>150897.807</v>
      </c>
      <c r="O128" s="12">
        <v>152946.144</v>
      </c>
      <c r="P128" s="12">
        <v>152857.683</v>
      </c>
      <c r="Q128" s="12">
        <v>154583.952</v>
      </c>
      <c r="R128" s="12">
        <v>157524.571</v>
      </c>
      <c r="S128" s="12">
        <v>158111.256</v>
      </c>
      <c r="T128" s="11">
        <v>155146.21</v>
      </c>
      <c r="U128" s="11">
        <v>150126.98</v>
      </c>
      <c r="V128" s="12">
        <v>152530.996</v>
      </c>
      <c r="W128" s="12">
        <v>153487.349</v>
      </c>
      <c r="X128" s="12">
        <v>152127.777</v>
      </c>
      <c r="Y128" s="12">
        <v>146720.746</v>
      </c>
      <c r="Z128" s="12">
        <v>144496.466</v>
      </c>
      <c r="AA128" s="12">
        <v>145620.226</v>
      </c>
      <c r="AB128" s="12">
        <v>144102.688</v>
      </c>
      <c r="AC128" s="12">
        <v>145997.696</v>
      </c>
      <c r="AD128" s="12">
        <v>140656.714</v>
      </c>
      <c r="AE128" s="12">
        <v>131149.329</v>
      </c>
      <c r="AF128" s="12">
        <v>121967.324</v>
      </c>
      <c r="AG128" s="12">
        <v>126929.495</v>
      </c>
      <c r="AH128" s="12">
        <v>127198.439</v>
      </c>
    </row>
    <row r="129" spans="1:34" ht="15">
      <c r="A129" s="8" t="s">
        <v>240</v>
      </c>
      <c r="B129" s="11">
        <v>151012</v>
      </c>
      <c r="C129" s="11">
        <v>148801</v>
      </c>
      <c r="D129" s="11">
        <v>147577</v>
      </c>
      <c r="E129" s="11">
        <v>159438</v>
      </c>
      <c r="F129" s="11">
        <v>160025</v>
      </c>
      <c r="G129" s="11">
        <v>173693</v>
      </c>
      <c r="H129" s="11">
        <v>176731</v>
      </c>
      <c r="I129" s="11">
        <v>166349</v>
      </c>
      <c r="J129" s="11">
        <v>175948</v>
      </c>
      <c r="K129" s="11">
        <v>173937</v>
      </c>
      <c r="L129" s="11">
        <v>185923.54</v>
      </c>
      <c r="M129" s="11">
        <v>187338.54</v>
      </c>
      <c r="N129" s="11">
        <v>180398.54</v>
      </c>
      <c r="O129" s="11">
        <v>185284.54</v>
      </c>
      <c r="P129" s="11">
        <v>187401.28</v>
      </c>
      <c r="Q129" s="12">
        <v>191943.867</v>
      </c>
      <c r="R129" s="12">
        <v>186501.921</v>
      </c>
      <c r="S129" s="12">
        <v>189194.565</v>
      </c>
      <c r="T129" s="12">
        <v>190786.998</v>
      </c>
      <c r="U129" s="12">
        <v>180706.396</v>
      </c>
      <c r="V129" s="12">
        <v>185397.831</v>
      </c>
      <c r="W129" s="11">
        <v>182143.31</v>
      </c>
      <c r="X129" s="12">
        <v>183183.752</v>
      </c>
      <c r="Y129" s="12">
        <v>185007.084</v>
      </c>
      <c r="Z129" s="12">
        <v>174840.759</v>
      </c>
      <c r="AA129" s="12">
        <v>179421.432</v>
      </c>
      <c r="AB129" s="11">
        <v>180029.94</v>
      </c>
      <c r="AC129" s="12">
        <v>178096.989</v>
      </c>
      <c r="AD129" s="12">
        <v>182973.187</v>
      </c>
      <c r="AE129" s="12">
        <v>178939.396</v>
      </c>
      <c r="AF129" s="12">
        <v>175454.114</v>
      </c>
      <c r="AG129" s="12">
        <v>182594.986</v>
      </c>
      <c r="AH129" s="12">
        <v>174478.085</v>
      </c>
    </row>
    <row r="130" spans="1:34" ht="15">
      <c r="A130" s="8" t="s">
        <v>241</v>
      </c>
      <c r="B130" s="9">
        <v>1988162.643</v>
      </c>
      <c r="C130" s="9">
        <v>2000808.568</v>
      </c>
      <c r="D130" s="9">
        <v>1984572.833</v>
      </c>
      <c r="E130" s="9">
        <v>1978258.013</v>
      </c>
      <c r="F130" s="9">
        <v>2013994.534</v>
      </c>
      <c r="G130" s="9">
        <v>2063616.647</v>
      </c>
      <c r="H130" s="9">
        <v>2119562.923</v>
      </c>
      <c r="I130" s="9">
        <v>2151978.225</v>
      </c>
      <c r="J130" s="9">
        <v>2191877.392</v>
      </c>
      <c r="K130" s="9">
        <v>2226111.133</v>
      </c>
      <c r="L130" s="9">
        <v>2291094.171</v>
      </c>
      <c r="M130" s="9">
        <v>2353732.207</v>
      </c>
      <c r="N130" s="9">
        <v>2383768.335</v>
      </c>
      <c r="O130" s="9">
        <v>2449917.149</v>
      </c>
      <c r="P130" s="9">
        <v>2507860.162</v>
      </c>
      <c r="Q130" s="9">
        <v>2538782.824</v>
      </c>
      <c r="R130" s="9">
        <v>2583336.625</v>
      </c>
      <c r="S130" s="9">
        <v>2606333.114</v>
      </c>
      <c r="T130" s="9">
        <v>2622873.825</v>
      </c>
      <c r="U130" s="9">
        <v>2491748.497</v>
      </c>
      <c r="V130" s="9">
        <v>2608604.864</v>
      </c>
      <c r="W130" s="9">
        <v>2570950.133</v>
      </c>
      <c r="X130" s="9">
        <v>2570046.878</v>
      </c>
      <c r="Y130" s="9">
        <v>2545932.247</v>
      </c>
      <c r="Z130" s="9">
        <v>2495345.802</v>
      </c>
      <c r="AA130" s="9">
        <v>2534920.931</v>
      </c>
      <c r="AB130" s="9">
        <v>2565349.385</v>
      </c>
      <c r="AC130" s="9">
        <v>2591218.026</v>
      </c>
      <c r="AD130" s="9">
        <v>2589873.955</v>
      </c>
      <c r="AE130" s="10">
        <v>2562785.26</v>
      </c>
      <c r="AF130" s="9">
        <v>2464375.579</v>
      </c>
      <c r="AG130" s="9">
        <v>2568423.286</v>
      </c>
      <c r="AH130" s="9">
        <v>2495816.437</v>
      </c>
    </row>
    <row r="131" spans="1:34" ht="15">
      <c r="A131" s="8" t="s">
        <v>181</v>
      </c>
      <c r="B131" s="12">
        <v>2275281.527</v>
      </c>
      <c r="C131" s="12">
        <v>2316881.805</v>
      </c>
      <c r="D131" s="12">
        <v>2303092.772</v>
      </c>
      <c r="E131" s="12">
        <v>2303270.756</v>
      </c>
      <c r="F131" s="12">
        <v>2340447.615</v>
      </c>
      <c r="G131" s="12">
        <v>2409567.064</v>
      </c>
      <c r="H131" s="12">
        <v>2495065.545</v>
      </c>
      <c r="I131" s="12">
        <v>2506433.201</v>
      </c>
      <c r="J131" s="12">
        <v>2560071.339</v>
      </c>
      <c r="K131" s="12">
        <v>2586562.864</v>
      </c>
      <c r="L131" s="12">
        <v>2658676.474</v>
      </c>
      <c r="M131" s="12">
        <v>2734363.202</v>
      </c>
      <c r="N131" s="12">
        <v>2757024.366</v>
      </c>
      <c r="O131" s="12">
        <v>2837325.824</v>
      </c>
      <c r="P131" s="12">
        <v>2908021.942</v>
      </c>
      <c r="Q131" s="12">
        <v>2926646.446</v>
      </c>
      <c r="R131" s="12">
        <v>2973775.891</v>
      </c>
      <c r="S131" s="12">
        <v>2987784.843</v>
      </c>
      <c r="T131" s="12">
        <v>2998721.226</v>
      </c>
      <c r="U131" s="12">
        <v>2846465.725</v>
      </c>
      <c r="V131" s="12">
        <v>2984058.833</v>
      </c>
      <c r="W131" s="12">
        <v>2942027.312</v>
      </c>
      <c r="X131" s="12">
        <v>2939115.156</v>
      </c>
      <c r="Y131" s="12">
        <v>2920996.739</v>
      </c>
      <c r="Z131" s="11">
        <v>2861348.56</v>
      </c>
      <c r="AA131" s="12">
        <v>2906579.863</v>
      </c>
      <c r="AB131" s="12">
        <v>2928146.583</v>
      </c>
      <c r="AC131" s="11">
        <v>2960924</v>
      </c>
      <c r="AD131" s="12">
        <v>2943051.238</v>
      </c>
      <c r="AE131" s="12">
        <v>2907223.579</v>
      </c>
      <c r="AF131" s="12">
        <v>2789677.015</v>
      </c>
      <c r="AG131" s="12">
        <v>2911543.081</v>
      </c>
      <c r="AH131" s="12">
        <v>2829108.357</v>
      </c>
    </row>
    <row r="132" spans="1:34" ht="15">
      <c r="A132" s="8" t="s">
        <v>255</v>
      </c>
      <c r="B132" s="9">
        <v>2132401.176</v>
      </c>
      <c r="C132" s="9">
        <v>2173244.491</v>
      </c>
      <c r="D132" s="9">
        <v>2164366.262</v>
      </c>
      <c r="E132" s="9">
        <v>2166376.309</v>
      </c>
      <c r="F132" s="9">
        <v>2201616.491</v>
      </c>
      <c r="G132" s="9">
        <v>2268070.942</v>
      </c>
      <c r="H132" s="9">
        <v>2349735.079</v>
      </c>
      <c r="I132" s="9">
        <v>2363865.873</v>
      </c>
      <c r="J132" s="9">
        <v>2416847.766</v>
      </c>
      <c r="K132" s="9">
        <v>2441603.714</v>
      </c>
      <c r="L132" s="9">
        <v>2512624.355</v>
      </c>
      <c r="M132" s="9">
        <v>2587520.932</v>
      </c>
      <c r="N132" s="9">
        <v>2606126.559</v>
      </c>
      <c r="O132" s="10">
        <v>2684379.68</v>
      </c>
      <c r="P132" s="9">
        <v>2755164.259</v>
      </c>
      <c r="Q132" s="9">
        <v>2772062.494</v>
      </c>
      <c r="R132" s="10">
        <v>2816251.32</v>
      </c>
      <c r="S132" s="9">
        <v>2829673.587</v>
      </c>
      <c r="T132" s="9">
        <v>2843575.016</v>
      </c>
      <c r="U132" s="9">
        <v>2696338.745</v>
      </c>
      <c r="V132" s="9">
        <v>2831527.837</v>
      </c>
      <c r="W132" s="9">
        <v>2788539.963</v>
      </c>
      <c r="X132" s="9">
        <v>2786987.379</v>
      </c>
      <c r="Y132" s="9">
        <v>2774275.993</v>
      </c>
      <c r="Z132" s="9">
        <v>2716852.094</v>
      </c>
      <c r="AA132" s="9">
        <v>2760959.637</v>
      </c>
      <c r="AB132" s="9">
        <v>2784043.895</v>
      </c>
      <c r="AC132" s="9">
        <v>2814926.304</v>
      </c>
      <c r="AD132" s="9">
        <v>2802394.524</v>
      </c>
      <c r="AE132" s="10">
        <v>2776074.25</v>
      </c>
      <c r="AF132" s="9">
        <v>2667709.691</v>
      </c>
      <c r="AG132" s="9">
        <v>2784613.586</v>
      </c>
      <c r="AH132" s="9">
        <v>2701909.918</v>
      </c>
    </row>
    <row r="133" ht="11.45" customHeight="1"/>
    <row r="134" ht="15">
      <c r="A134" s="4" t="s">
        <v>73</v>
      </c>
    </row>
    <row r="135" spans="1:2" ht="15">
      <c r="A135" s="4" t="s">
        <v>49</v>
      </c>
      <c r="B135" s="3" t="s">
        <v>74</v>
      </c>
    </row>
    <row r="136" ht="11.45" customHeight="1"/>
  </sheetData>
  <hyperlinks>
    <hyperlink ref="A1" r:id="rId1" display="https://ec.europa.eu/eurostat/databrowser/view/NRG_IND_PEHNF__custom_6654922/default/table?lang=en"/>
    <hyperlink ref="A45" r:id="rId2" display="https://ec.europa.eu/eurostat/databrowser/view/NRG_IND_PEHCF__custom_6654960/default/table?lang=en"/>
    <hyperlink ref="A106" r:id="rId3" display="https://ec.europa.eu/eurostat/databrowser/view/NRG_CB_E__custom_6658677/default/table?lang=e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H132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5.7109375" style="0" customWidth="1"/>
    <col min="2" max="2" width="28.140625" style="0" customWidth="1"/>
  </cols>
  <sheetData>
    <row r="1" ht="15">
      <c r="A1" s="2" t="s">
        <v>174</v>
      </c>
    </row>
    <row r="2" ht="15">
      <c r="A2" t="s">
        <v>175</v>
      </c>
    </row>
    <row r="4" ht="15">
      <c r="A4" s="3" t="s">
        <v>205</v>
      </c>
    </row>
    <row r="5" spans="1:2" ht="15">
      <c r="A5" s="3" t="s">
        <v>3</v>
      </c>
      <c r="B5" s="4" t="s">
        <v>177</v>
      </c>
    </row>
    <row r="6" spans="1:2" ht="15">
      <c r="A6" s="3" t="s">
        <v>5</v>
      </c>
      <c r="B6" s="3" t="s">
        <v>6</v>
      </c>
    </row>
    <row r="8" spans="1:3" ht="15">
      <c r="A8" s="4" t="s">
        <v>7</v>
      </c>
      <c r="C8" s="3" t="s">
        <v>8</v>
      </c>
    </row>
    <row r="9" spans="1:3" ht="15">
      <c r="A9" s="4" t="s">
        <v>178</v>
      </c>
      <c r="C9" s="3" t="s">
        <v>179</v>
      </c>
    </row>
    <row r="10" spans="1:3" ht="15">
      <c r="A10" s="4" t="s">
        <v>180</v>
      </c>
      <c r="C10" s="3" t="s">
        <v>179</v>
      </c>
    </row>
    <row r="11" spans="1:3" ht="15">
      <c r="A11" s="4" t="s">
        <v>136</v>
      </c>
      <c r="C11" s="3" t="s">
        <v>206</v>
      </c>
    </row>
    <row r="12" spans="1:3" ht="15">
      <c r="A12" s="4" t="s">
        <v>9</v>
      </c>
      <c r="C12" s="3" t="s">
        <v>207</v>
      </c>
    </row>
    <row r="13" spans="1:3" ht="15">
      <c r="A13" s="4" t="s">
        <v>11</v>
      </c>
      <c r="C13" s="3" t="s">
        <v>12</v>
      </c>
    </row>
    <row r="15" spans="1:34" ht="15">
      <c r="A15" s="46" t="s">
        <v>13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18</v>
      </c>
      <c r="G15" s="5" t="s">
        <v>19</v>
      </c>
      <c r="H15" s="5" t="s">
        <v>20</v>
      </c>
      <c r="I15" s="5" t="s">
        <v>21</v>
      </c>
      <c r="J15" s="5" t="s">
        <v>22</v>
      </c>
      <c r="K15" s="5" t="s">
        <v>23</v>
      </c>
      <c r="L15" s="5" t="s">
        <v>24</v>
      </c>
      <c r="M15" s="5" t="s">
        <v>25</v>
      </c>
      <c r="N15" s="5" t="s">
        <v>26</v>
      </c>
      <c r="O15" s="5" t="s">
        <v>27</v>
      </c>
      <c r="P15" s="5" t="s">
        <v>28</v>
      </c>
      <c r="Q15" s="5" t="s">
        <v>29</v>
      </c>
      <c r="R15" s="5" t="s">
        <v>30</v>
      </c>
      <c r="S15" s="5" t="s">
        <v>31</v>
      </c>
      <c r="T15" s="5" t="s">
        <v>32</v>
      </c>
      <c r="U15" s="5" t="s">
        <v>33</v>
      </c>
      <c r="V15" s="5" t="s">
        <v>34</v>
      </c>
      <c r="W15" s="5" t="s">
        <v>35</v>
      </c>
      <c r="X15" s="5" t="s">
        <v>36</v>
      </c>
      <c r="Y15" s="5" t="s">
        <v>37</v>
      </c>
      <c r="Z15" s="5" t="s">
        <v>38</v>
      </c>
      <c r="AA15" s="5" t="s">
        <v>39</v>
      </c>
      <c r="AB15" s="5" t="s">
        <v>40</v>
      </c>
      <c r="AC15" s="5" t="s">
        <v>41</v>
      </c>
      <c r="AD15" s="5" t="s">
        <v>42</v>
      </c>
      <c r="AE15" s="5" t="s">
        <v>43</v>
      </c>
      <c r="AF15" s="5" t="s">
        <v>44</v>
      </c>
      <c r="AG15" s="5" t="s">
        <v>45</v>
      </c>
      <c r="AH15" s="5" t="s">
        <v>46</v>
      </c>
    </row>
    <row r="16" spans="1:34" ht="15">
      <c r="A16" s="6" t="s">
        <v>47</v>
      </c>
      <c r="B16" s="7" t="s">
        <v>49</v>
      </c>
      <c r="C16" s="7" t="s">
        <v>49</v>
      </c>
      <c r="D16" s="7" t="s">
        <v>49</v>
      </c>
      <c r="E16" s="7" t="s">
        <v>49</v>
      </c>
      <c r="F16" s="7" t="s">
        <v>49</v>
      </c>
      <c r="G16" s="7" t="s">
        <v>49</v>
      </c>
      <c r="H16" s="7" t="s">
        <v>49</v>
      </c>
      <c r="I16" s="7" t="s">
        <v>49</v>
      </c>
      <c r="J16" s="7" t="s">
        <v>49</v>
      </c>
      <c r="K16" s="7" t="s">
        <v>49</v>
      </c>
      <c r="L16" s="7" t="s">
        <v>49</v>
      </c>
      <c r="M16" s="7" t="s">
        <v>49</v>
      </c>
      <c r="N16" s="7" t="s">
        <v>49</v>
      </c>
      <c r="O16" s="7" t="s">
        <v>49</v>
      </c>
      <c r="P16" s="7" t="s">
        <v>49</v>
      </c>
      <c r="Q16" s="7" t="s">
        <v>49</v>
      </c>
      <c r="R16" s="7" t="s">
        <v>49</v>
      </c>
      <c r="S16" s="7" t="s">
        <v>49</v>
      </c>
      <c r="T16" s="7" t="s">
        <v>49</v>
      </c>
      <c r="U16" s="7" t="s">
        <v>49</v>
      </c>
      <c r="V16" s="7" t="s">
        <v>49</v>
      </c>
      <c r="W16" s="7" t="s">
        <v>49</v>
      </c>
      <c r="X16" s="7" t="s">
        <v>49</v>
      </c>
      <c r="Y16" s="7" t="s">
        <v>49</v>
      </c>
      <c r="Z16" s="7" t="s">
        <v>49</v>
      </c>
      <c r="AA16" s="7" t="s">
        <v>49</v>
      </c>
      <c r="AB16" s="7" t="s">
        <v>49</v>
      </c>
      <c r="AC16" s="7" t="s">
        <v>49</v>
      </c>
      <c r="AD16" s="7" t="s">
        <v>49</v>
      </c>
      <c r="AE16" s="7" t="s">
        <v>49</v>
      </c>
      <c r="AF16" s="7" t="s">
        <v>49</v>
      </c>
      <c r="AG16" s="7" t="s">
        <v>49</v>
      </c>
      <c r="AH16" s="7" t="s">
        <v>49</v>
      </c>
    </row>
    <row r="17" spans="1:34" ht="15">
      <c r="A17" s="8" t="s">
        <v>183</v>
      </c>
      <c r="B17" s="13" t="s">
        <v>49</v>
      </c>
      <c r="C17" s="13" t="s">
        <v>49</v>
      </c>
      <c r="D17" s="13" t="s">
        <v>49</v>
      </c>
      <c r="E17" s="13" t="s">
        <v>49</v>
      </c>
      <c r="F17" s="13" t="s">
        <v>49</v>
      </c>
      <c r="G17" s="13" t="s">
        <v>49</v>
      </c>
      <c r="H17" s="13" t="s">
        <v>49</v>
      </c>
      <c r="I17" s="13" t="s">
        <v>49</v>
      </c>
      <c r="J17" s="13" t="s">
        <v>49</v>
      </c>
      <c r="K17" s="13" t="s">
        <v>49</v>
      </c>
      <c r="L17" s="13" t="s">
        <v>49</v>
      </c>
      <c r="M17" s="13" t="s">
        <v>49</v>
      </c>
      <c r="N17" s="13" t="s">
        <v>49</v>
      </c>
      <c r="O17" s="13" t="s">
        <v>49</v>
      </c>
      <c r="P17" s="13" t="s">
        <v>49</v>
      </c>
      <c r="Q17" s="13" t="s">
        <v>49</v>
      </c>
      <c r="R17" s="13" t="s">
        <v>49</v>
      </c>
      <c r="S17" s="13" t="s">
        <v>49</v>
      </c>
      <c r="T17" s="13" t="s">
        <v>49</v>
      </c>
      <c r="U17" s="13" t="s">
        <v>49</v>
      </c>
      <c r="V17" s="13" t="s">
        <v>49</v>
      </c>
      <c r="W17" s="13" t="s">
        <v>49</v>
      </c>
      <c r="X17" s="13" t="s">
        <v>49</v>
      </c>
      <c r="Y17" s="13" t="s">
        <v>49</v>
      </c>
      <c r="Z17" s="13" t="s">
        <v>49</v>
      </c>
      <c r="AA17" s="13" t="s">
        <v>49</v>
      </c>
      <c r="AB17" s="13" t="s">
        <v>49</v>
      </c>
      <c r="AC17" s="13" t="s">
        <v>49</v>
      </c>
      <c r="AD17" s="13" t="s">
        <v>49</v>
      </c>
      <c r="AE17" s="13" t="s">
        <v>49</v>
      </c>
      <c r="AF17" s="13" t="s">
        <v>49</v>
      </c>
      <c r="AG17" s="13" t="s">
        <v>49</v>
      </c>
      <c r="AH17" s="13" t="s">
        <v>49</v>
      </c>
    </row>
    <row r="18" spans="1:34" ht="15">
      <c r="A18" s="8" t="s">
        <v>184</v>
      </c>
      <c r="B18" s="14" t="s">
        <v>49</v>
      </c>
      <c r="C18" s="14" t="s">
        <v>49</v>
      </c>
      <c r="D18" s="14" t="s">
        <v>49</v>
      </c>
      <c r="E18" s="14" t="s">
        <v>49</v>
      </c>
      <c r="F18" s="14" t="s">
        <v>49</v>
      </c>
      <c r="G18" s="14" t="s">
        <v>49</v>
      </c>
      <c r="H18" s="14" t="s">
        <v>49</v>
      </c>
      <c r="I18" s="14" t="s">
        <v>49</v>
      </c>
      <c r="J18" s="14" t="s">
        <v>49</v>
      </c>
      <c r="K18" s="14" t="s">
        <v>49</v>
      </c>
      <c r="L18" s="14" t="s">
        <v>49</v>
      </c>
      <c r="M18" s="14" t="s">
        <v>49</v>
      </c>
      <c r="N18" s="14" t="s">
        <v>49</v>
      </c>
      <c r="O18" s="14" t="s">
        <v>49</v>
      </c>
      <c r="P18" s="14" t="s">
        <v>49</v>
      </c>
      <c r="Q18" s="14" t="s">
        <v>49</v>
      </c>
      <c r="R18" s="14" t="s">
        <v>49</v>
      </c>
      <c r="S18" s="14" t="s">
        <v>49</v>
      </c>
      <c r="T18" s="14" t="s">
        <v>49</v>
      </c>
      <c r="U18" s="14" t="s">
        <v>49</v>
      </c>
      <c r="V18" s="14" t="s">
        <v>49</v>
      </c>
      <c r="W18" s="14" t="s">
        <v>49</v>
      </c>
      <c r="X18" s="14" t="s">
        <v>49</v>
      </c>
      <c r="Y18" s="14" t="s">
        <v>49</v>
      </c>
      <c r="Z18" s="14" t="s">
        <v>49</v>
      </c>
      <c r="AA18" s="14" t="s">
        <v>49</v>
      </c>
      <c r="AB18" s="14" t="s">
        <v>49</v>
      </c>
      <c r="AC18" s="14" t="s">
        <v>49</v>
      </c>
      <c r="AD18" s="14" t="s">
        <v>49</v>
      </c>
      <c r="AE18" s="14" t="s">
        <v>49</v>
      </c>
      <c r="AF18" s="14" t="s">
        <v>49</v>
      </c>
      <c r="AG18" s="14" t="s">
        <v>49</v>
      </c>
      <c r="AH18" s="14" t="s">
        <v>49</v>
      </c>
    </row>
    <row r="19" spans="1:34" ht="15">
      <c r="A19" s="8" t="s">
        <v>185</v>
      </c>
      <c r="B19" s="13" t="s">
        <v>49</v>
      </c>
      <c r="C19" s="13" t="s">
        <v>49</v>
      </c>
      <c r="D19" s="13" t="s">
        <v>49</v>
      </c>
      <c r="E19" s="13" t="s">
        <v>49</v>
      </c>
      <c r="F19" s="13" t="s">
        <v>49</v>
      </c>
      <c r="G19" s="13" t="s">
        <v>49</v>
      </c>
      <c r="H19" s="13" t="s">
        <v>49</v>
      </c>
      <c r="I19" s="13" t="s">
        <v>49</v>
      </c>
      <c r="J19" s="13" t="s">
        <v>49</v>
      </c>
      <c r="K19" s="13" t="s">
        <v>49</v>
      </c>
      <c r="L19" s="13" t="s">
        <v>49</v>
      </c>
      <c r="M19" s="13" t="s">
        <v>49</v>
      </c>
      <c r="N19" s="13" t="s">
        <v>49</v>
      </c>
      <c r="O19" s="13" t="s">
        <v>49</v>
      </c>
      <c r="P19" s="13" t="s">
        <v>49</v>
      </c>
      <c r="Q19" s="13" t="s">
        <v>49</v>
      </c>
      <c r="R19" s="13" t="s">
        <v>49</v>
      </c>
      <c r="S19" s="13" t="s">
        <v>49</v>
      </c>
      <c r="T19" s="13" t="s">
        <v>49</v>
      </c>
      <c r="U19" s="13" t="s">
        <v>49</v>
      </c>
      <c r="V19" s="13" t="s">
        <v>49</v>
      </c>
      <c r="W19" s="13" t="s">
        <v>49</v>
      </c>
      <c r="X19" s="13" t="s">
        <v>49</v>
      </c>
      <c r="Y19" s="13" t="s">
        <v>49</v>
      </c>
      <c r="Z19" s="13" t="s">
        <v>49</v>
      </c>
      <c r="AA19" s="13" t="s">
        <v>49</v>
      </c>
      <c r="AB19" s="13" t="s">
        <v>49</v>
      </c>
      <c r="AC19" s="13" t="s">
        <v>49</v>
      </c>
      <c r="AD19" s="13" t="s">
        <v>49</v>
      </c>
      <c r="AE19" s="13" t="s">
        <v>49</v>
      </c>
      <c r="AF19" s="13" t="s">
        <v>49</v>
      </c>
      <c r="AG19" s="13" t="s">
        <v>49</v>
      </c>
      <c r="AH19" s="13" t="s">
        <v>49</v>
      </c>
    </row>
    <row r="20" spans="1:34" ht="15">
      <c r="A20" s="8" t="s">
        <v>186</v>
      </c>
      <c r="B20" s="14" t="s">
        <v>49</v>
      </c>
      <c r="C20" s="14" t="s">
        <v>49</v>
      </c>
      <c r="D20" s="14" t="s">
        <v>49</v>
      </c>
      <c r="E20" s="14" t="s">
        <v>49</v>
      </c>
      <c r="F20" s="14" t="s">
        <v>49</v>
      </c>
      <c r="G20" s="14" t="s">
        <v>49</v>
      </c>
      <c r="H20" s="14" t="s">
        <v>49</v>
      </c>
      <c r="I20" s="14" t="s">
        <v>49</v>
      </c>
      <c r="J20" s="14" t="s">
        <v>49</v>
      </c>
      <c r="K20" s="14" t="s">
        <v>49</v>
      </c>
      <c r="L20" s="14" t="s">
        <v>49</v>
      </c>
      <c r="M20" s="14" t="s">
        <v>49</v>
      </c>
      <c r="N20" s="14" t="s">
        <v>49</v>
      </c>
      <c r="O20" s="14" t="s">
        <v>49</v>
      </c>
      <c r="P20" s="14" t="s">
        <v>49</v>
      </c>
      <c r="Q20" s="14" t="s">
        <v>49</v>
      </c>
      <c r="R20" s="14" t="s">
        <v>49</v>
      </c>
      <c r="S20" s="14" t="s">
        <v>49</v>
      </c>
      <c r="T20" s="14" t="s">
        <v>49</v>
      </c>
      <c r="U20" s="14" t="s">
        <v>49</v>
      </c>
      <c r="V20" s="14" t="s">
        <v>49</v>
      </c>
      <c r="W20" s="14" t="s">
        <v>49</v>
      </c>
      <c r="X20" s="14" t="s">
        <v>49</v>
      </c>
      <c r="Y20" s="14" t="s">
        <v>49</v>
      </c>
      <c r="Z20" s="14" t="s">
        <v>49</v>
      </c>
      <c r="AA20" s="14" t="s">
        <v>49</v>
      </c>
      <c r="AB20" s="14" t="s">
        <v>49</v>
      </c>
      <c r="AC20" s="14" t="s">
        <v>49</v>
      </c>
      <c r="AD20" s="14" t="s">
        <v>49</v>
      </c>
      <c r="AE20" s="14" t="s">
        <v>49</v>
      </c>
      <c r="AF20" s="14" t="s">
        <v>49</v>
      </c>
      <c r="AG20" s="14" t="s">
        <v>49</v>
      </c>
      <c r="AH20" s="14" t="s">
        <v>49</v>
      </c>
    </row>
    <row r="21" spans="1:34" ht="15">
      <c r="A21" s="8" t="s">
        <v>187</v>
      </c>
      <c r="B21" s="13" t="s">
        <v>49</v>
      </c>
      <c r="C21" s="13" t="s">
        <v>49</v>
      </c>
      <c r="D21" s="13" t="s">
        <v>49</v>
      </c>
      <c r="E21" s="13" t="s">
        <v>49</v>
      </c>
      <c r="F21" s="13" t="s">
        <v>49</v>
      </c>
      <c r="G21" s="13" t="s">
        <v>49</v>
      </c>
      <c r="H21" s="13" t="s">
        <v>49</v>
      </c>
      <c r="I21" s="13" t="s">
        <v>49</v>
      </c>
      <c r="J21" s="13" t="s">
        <v>49</v>
      </c>
      <c r="K21" s="13" t="s">
        <v>49</v>
      </c>
      <c r="L21" s="13" t="s">
        <v>49</v>
      </c>
      <c r="M21" s="13" t="s">
        <v>49</v>
      </c>
      <c r="N21" s="13" t="s">
        <v>49</v>
      </c>
      <c r="O21" s="13" t="s">
        <v>49</v>
      </c>
      <c r="P21" s="13" t="s">
        <v>49</v>
      </c>
      <c r="Q21" s="13" t="s">
        <v>49</v>
      </c>
      <c r="R21" s="13" t="s">
        <v>49</v>
      </c>
      <c r="S21" s="13" t="s">
        <v>49</v>
      </c>
      <c r="T21" s="13" t="s">
        <v>49</v>
      </c>
      <c r="U21" s="13" t="s">
        <v>49</v>
      </c>
      <c r="V21" s="13" t="s">
        <v>49</v>
      </c>
      <c r="W21" s="13" t="s">
        <v>49</v>
      </c>
      <c r="X21" s="13" t="s">
        <v>49</v>
      </c>
      <c r="Y21" s="13" t="s">
        <v>49</v>
      </c>
      <c r="Z21" s="13" t="s">
        <v>49</v>
      </c>
      <c r="AA21" s="13" t="s">
        <v>49</v>
      </c>
      <c r="AB21" s="13" t="s">
        <v>49</v>
      </c>
      <c r="AC21" s="13" t="s">
        <v>49</v>
      </c>
      <c r="AD21" s="13" t="s">
        <v>49</v>
      </c>
      <c r="AE21" s="13" t="s">
        <v>49</v>
      </c>
      <c r="AF21" s="13" t="s">
        <v>49</v>
      </c>
      <c r="AG21" s="13" t="s">
        <v>49</v>
      </c>
      <c r="AH21" s="13" t="s">
        <v>49</v>
      </c>
    </row>
    <row r="22" spans="1:34" ht="15">
      <c r="A22" s="8" t="s">
        <v>188</v>
      </c>
      <c r="B22" s="14" t="s">
        <v>49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49</v>
      </c>
      <c r="X22" s="14" t="s">
        <v>49</v>
      </c>
      <c r="Y22" s="14" t="s">
        <v>49</v>
      </c>
      <c r="Z22" s="14" t="s">
        <v>49</v>
      </c>
      <c r="AA22" s="14" t="s">
        <v>49</v>
      </c>
      <c r="AB22" s="14" t="s">
        <v>49</v>
      </c>
      <c r="AC22" s="14" t="s">
        <v>49</v>
      </c>
      <c r="AD22" s="14" t="s">
        <v>49</v>
      </c>
      <c r="AE22" s="14" t="s">
        <v>49</v>
      </c>
      <c r="AF22" s="14" t="s">
        <v>49</v>
      </c>
      <c r="AG22" s="14" t="s">
        <v>49</v>
      </c>
      <c r="AH22" s="14" t="s">
        <v>49</v>
      </c>
    </row>
    <row r="23" spans="1:34" ht="15">
      <c r="A23" s="8" t="s">
        <v>189</v>
      </c>
      <c r="B23" s="11">
        <v>67</v>
      </c>
      <c r="C23" s="11">
        <v>76</v>
      </c>
      <c r="D23" s="11">
        <v>69</v>
      </c>
      <c r="E23" s="11">
        <v>104</v>
      </c>
      <c r="F23" s="11">
        <v>107</v>
      </c>
      <c r="G23" s="11">
        <v>372</v>
      </c>
      <c r="H23" s="11">
        <v>435</v>
      </c>
      <c r="I23" s="11">
        <v>378</v>
      </c>
      <c r="J23" s="11">
        <v>409</v>
      </c>
      <c r="K23" s="11">
        <v>813</v>
      </c>
      <c r="L23" s="11">
        <v>716</v>
      </c>
      <c r="M23" s="11">
        <v>1025</v>
      </c>
      <c r="N23" s="11">
        <v>1204</v>
      </c>
      <c r="O23" s="11">
        <v>1005</v>
      </c>
      <c r="P23" s="11">
        <v>1035</v>
      </c>
      <c r="Q23" s="12">
        <v>4689.786</v>
      </c>
      <c r="R23" s="12">
        <v>4501.269</v>
      </c>
      <c r="S23" s="12">
        <v>4331.125</v>
      </c>
      <c r="T23" s="12">
        <v>4466.169</v>
      </c>
      <c r="U23" s="12">
        <v>4283.846</v>
      </c>
      <c r="V23" s="12">
        <v>5221.106</v>
      </c>
      <c r="W23" s="12">
        <v>4746.554</v>
      </c>
      <c r="X23" s="12">
        <v>5276.846</v>
      </c>
      <c r="Y23" s="12">
        <v>6233.974</v>
      </c>
      <c r="Z23" s="12">
        <v>7065.358</v>
      </c>
      <c r="AA23" s="12">
        <v>8155.099</v>
      </c>
      <c r="AB23" s="12">
        <v>9910.698</v>
      </c>
      <c r="AC23" s="12">
        <v>10956.771</v>
      </c>
      <c r="AD23" s="12">
        <v>11871.035</v>
      </c>
      <c r="AE23" s="12">
        <v>12944.665</v>
      </c>
      <c r="AF23" s="12">
        <v>13385.829</v>
      </c>
      <c r="AG23" s="12">
        <v>14079.067</v>
      </c>
      <c r="AH23" s="12">
        <v>13864.279</v>
      </c>
    </row>
    <row r="24" spans="1:34" ht="15">
      <c r="A24" s="8" t="s">
        <v>190</v>
      </c>
      <c r="B24" s="14" t="s">
        <v>49</v>
      </c>
      <c r="C24" s="14" t="s">
        <v>49</v>
      </c>
      <c r="D24" s="14" t="s">
        <v>49</v>
      </c>
      <c r="E24" s="14" t="s">
        <v>49</v>
      </c>
      <c r="F24" s="14" t="s">
        <v>49</v>
      </c>
      <c r="G24" s="14" t="s">
        <v>49</v>
      </c>
      <c r="H24" s="14" t="s">
        <v>49</v>
      </c>
      <c r="I24" s="14" t="s">
        <v>49</v>
      </c>
      <c r="J24" s="14" t="s">
        <v>49</v>
      </c>
      <c r="K24" s="14" t="s">
        <v>49</v>
      </c>
      <c r="L24" s="14" t="s">
        <v>49</v>
      </c>
      <c r="M24" s="14" t="s">
        <v>49</v>
      </c>
      <c r="N24" s="14" t="s">
        <v>49</v>
      </c>
      <c r="O24" s="14" t="s">
        <v>49</v>
      </c>
      <c r="P24" s="14" t="s">
        <v>49</v>
      </c>
      <c r="Q24" s="14" t="s">
        <v>49</v>
      </c>
      <c r="R24" s="14" t="s">
        <v>49</v>
      </c>
      <c r="S24" s="14" t="s">
        <v>49</v>
      </c>
      <c r="T24" s="14" t="s">
        <v>49</v>
      </c>
      <c r="U24" s="14" t="s">
        <v>49</v>
      </c>
      <c r="V24" s="14" t="s">
        <v>49</v>
      </c>
      <c r="W24" s="14" t="s">
        <v>49</v>
      </c>
      <c r="X24" s="14" t="s">
        <v>49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14" t="s">
        <v>49</v>
      </c>
      <c r="AF24" s="14" t="s">
        <v>49</v>
      </c>
      <c r="AG24" s="14" t="s">
        <v>49</v>
      </c>
      <c r="AH24" s="14" t="s">
        <v>49</v>
      </c>
    </row>
    <row r="25" spans="1:34" ht="15">
      <c r="A25" s="8" t="s">
        <v>191</v>
      </c>
      <c r="B25" s="13" t="s">
        <v>49</v>
      </c>
      <c r="C25" s="13" t="s">
        <v>49</v>
      </c>
      <c r="D25" s="13" t="s">
        <v>49</v>
      </c>
      <c r="E25" s="13" t="s">
        <v>49</v>
      </c>
      <c r="F25" s="13" t="s">
        <v>49</v>
      </c>
      <c r="G25" s="13" t="s">
        <v>49</v>
      </c>
      <c r="H25" s="13" t="s">
        <v>49</v>
      </c>
      <c r="I25" s="13" t="s">
        <v>49</v>
      </c>
      <c r="J25" s="13" t="s">
        <v>49</v>
      </c>
      <c r="K25" s="13" t="s">
        <v>49</v>
      </c>
      <c r="L25" s="13" t="s">
        <v>49</v>
      </c>
      <c r="M25" s="13" t="s">
        <v>49</v>
      </c>
      <c r="N25" s="13" t="s">
        <v>49</v>
      </c>
      <c r="O25" s="13" t="s">
        <v>49</v>
      </c>
      <c r="P25" s="13" t="s">
        <v>49</v>
      </c>
      <c r="Q25" s="13" t="s">
        <v>49</v>
      </c>
      <c r="R25" s="13" t="s">
        <v>49</v>
      </c>
      <c r="S25" s="13" t="s">
        <v>49</v>
      </c>
      <c r="T25" s="13" t="s">
        <v>49</v>
      </c>
      <c r="U25" s="13" t="s">
        <v>49</v>
      </c>
      <c r="V25" s="13" t="s">
        <v>49</v>
      </c>
      <c r="W25" s="13" t="s">
        <v>49</v>
      </c>
      <c r="X25" s="13" t="s">
        <v>49</v>
      </c>
      <c r="Y25" s="13" t="s">
        <v>49</v>
      </c>
      <c r="Z25" s="13" t="s">
        <v>49</v>
      </c>
      <c r="AA25" s="13" t="s">
        <v>49</v>
      </c>
      <c r="AB25" s="13" t="s">
        <v>49</v>
      </c>
      <c r="AC25" s="13" t="s">
        <v>49</v>
      </c>
      <c r="AD25" s="13" t="s">
        <v>49</v>
      </c>
      <c r="AE25" s="13" t="s">
        <v>49</v>
      </c>
      <c r="AF25" s="13" t="s">
        <v>49</v>
      </c>
      <c r="AG25" s="13" t="s">
        <v>49</v>
      </c>
      <c r="AH25" s="13" t="s">
        <v>49</v>
      </c>
    </row>
    <row r="26" spans="1:34" ht="15">
      <c r="A26" s="8" t="s">
        <v>192</v>
      </c>
      <c r="B26" s="14" t="s">
        <v>49</v>
      </c>
      <c r="C26" s="14" t="s">
        <v>49</v>
      </c>
      <c r="D26" s="14" t="s">
        <v>49</v>
      </c>
      <c r="E26" s="14" t="s">
        <v>49</v>
      </c>
      <c r="F26" s="14" t="s">
        <v>49</v>
      </c>
      <c r="G26" s="14" t="s">
        <v>49</v>
      </c>
      <c r="H26" s="14" t="s">
        <v>49</v>
      </c>
      <c r="I26" s="14" t="s">
        <v>49</v>
      </c>
      <c r="J26" s="14" t="s">
        <v>49</v>
      </c>
      <c r="K26" s="14" t="s">
        <v>49</v>
      </c>
      <c r="L26" s="14" t="s">
        <v>49</v>
      </c>
      <c r="M26" s="14" t="s">
        <v>49</v>
      </c>
      <c r="N26" s="14" t="s">
        <v>49</v>
      </c>
      <c r="O26" s="14" t="s">
        <v>49</v>
      </c>
      <c r="P26" s="14" t="s">
        <v>49</v>
      </c>
      <c r="Q26" s="14" t="s">
        <v>49</v>
      </c>
      <c r="R26" s="14" t="s">
        <v>49</v>
      </c>
      <c r="S26" s="14" t="s">
        <v>49</v>
      </c>
      <c r="T26" s="14" t="s">
        <v>49</v>
      </c>
      <c r="U26" s="14" t="s">
        <v>49</v>
      </c>
      <c r="V26" s="14" t="s">
        <v>49</v>
      </c>
      <c r="W26" s="14" t="s">
        <v>49</v>
      </c>
      <c r="X26" s="14" t="s">
        <v>49</v>
      </c>
      <c r="Y26" s="14" t="s">
        <v>49</v>
      </c>
      <c r="Z26" s="14" t="s">
        <v>49</v>
      </c>
      <c r="AA26" s="14" t="s">
        <v>49</v>
      </c>
      <c r="AB26" s="14" t="s">
        <v>49</v>
      </c>
      <c r="AC26" s="14" t="s">
        <v>49</v>
      </c>
      <c r="AD26" s="14" t="s">
        <v>49</v>
      </c>
      <c r="AE26" s="14" t="s">
        <v>49</v>
      </c>
      <c r="AF26" s="14" t="s">
        <v>49</v>
      </c>
      <c r="AG26" s="14" t="s">
        <v>49</v>
      </c>
      <c r="AH26" s="14" t="s">
        <v>49</v>
      </c>
    </row>
    <row r="27" spans="1:34" ht="15">
      <c r="A27" s="8" t="s">
        <v>193</v>
      </c>
      <c r="B27" s="11">
        <v>6</v>
      </c>
      <c r="C27" s="11">
        <v>6</v>
      </c>
      <c r="D27" s="11">
        <v>6</v>
      </c>
      <c r="E27" s="11">
        <v>6</v>
      </c>
      <c r="F27" s="11">
        <v>6</v>
      </c>
      <c r="G27" s="11">
        <v>6</v>
      </c>
      <c r="H27" s="11">
        <v>6</v>
      </c>
      <c r="I27" s="11">
        <v>19</v>
      </c>
      <c r="J27" s="11">
        <v>16</v>
      </c>
      <c r="K27" s="11">
        <v>23</v>
      </c>
      <c r="L27" s="11">
        <v>24</v>
      </c>
      <c r="M27" s="11">
        <v>27</v>
      </c>
      <c r="N27" s="11">
        <v>37</v>
      </c>
      <c r="O27" s="11">
        <v>51</v>
      </c>
      <c r="P27" s="11">
        <v>51</v>
      </c>
      <c r="Q27" s="11">
        <v>55</v>
      </c>
      <c r="R27" s="11">
        <v>49</v>
      </c>
      <c r="S27" s="11">
        <v>62</v>
      </c>
      <c r="T27" s="11">
        <v>69</v>
      </c>
      <c r="U27" s="11">
        <v>164.2</v>
      </c>
      <c r="V27" s="12">
        <v>206.299</v>
      </c>
      <c r="W27" s="12">
        <v>297.774</v>
      </c>
      <c r="X27" s="12">
        <v>454.587</v>
      </c>
      <c r="Y27" s="12">
        <v>579.536</v>
      </c>
      <c r="Z27" s="11">
        <v>829.65</v>
      </c>
      <c r="AA27" s="12">
        <v>1062.051</v>
      </c>
      <c r="AB27" s="12">
        <v>1493.284</v>
      </c>
      <c r="AC27" s="12">
        <v>1837.712</v>
      </c>
      <c r="AD27" s="12">
        <v>2266.768</v>
      </c>
      <c r="AE27" s="12">
        <v>2461.753</v>
      </c>
      <c r="AF27" s="11">
        <v>2844.2</v>
      </c>
      <c r="AG27" s="12">
        <v>2472.609</v>
      </c>
      <c r="AH27" s="12">
        <v>3035.519</v>
      </c>
    </row>
    <row r="28" spans="1:34" ht="15">
      <c r="A28" s="8" t="s">
        <v>194</v>
      </c>
      <c r="B28" s="14" t="s">
        <v>49</v>
      </c>
      <c r="C28" s="14" t="s">
        <v>49</v>
      </c>
      <c r="D28" s="14" t="s">
        <v>49</v>
      </c>
      <c r="E28" s="14" t="s">
        <v>49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4" t="s">
        <v>49</v>
      </c>
      <c r="L28" s="14" t="s">
        <v>49</v>
      </c>
      <c r="M28" s="14" t="s">
        <v>49</v>
      </c>
      <c r="N28" s="14" t="s">
        <v>49</v>
      </c>
      <c r="O28" s="14" t="s">
        <v>49</v>
      </c>
      <c r="P28" s="14" t="s">
        <v>49</v>
      </c>
      <c r="Q28" s="14" t="s">
        <v>49</v>
      </c>
      <c r="R28" s="14" t="s">
        <v>49</v>
      </c>
      <c r="S28" s="14" t="s">
        <v>49</v>
      </c>
      <c r="T28" s="14" t="s">
        <v>49</v>
      </c>
      <c r="U28" s="14" t="s">
        <v>49</v>
      </c>
      <c r="V28" s="14" t="s">
        <v>49</v>
      </c>
      <c r="W28" s="14" t="s">
        <v>49</v>
      </c>
      <c r="X28" s="14" t="s">
        <v>49</v>
      </c>
      <c r="Y28" s="14" t="s">
        <v>49</v>
      </c>
      <c r="Z28" s="14" t="s">
        <v>49</v>
      </c>
      <c r="AA28" s="14" t="s">
        <v>49</v>
      </c>
      <c r="AB28" s="14" t="s">
        <v>49</v>
      </c>
      <c r="AC28" s="14" t="s">
        <v>49</v>
      </c>
      <c r="AD28" s="14" t="s">
        <v>49</v>
      </c>
      <c r="AE28" s="14" t="s">
        <v>49</v>
      </c>
      <c r="AF28" s="14" t="s">
        <v>49</v>
      </c>
      <c r="AG28" s="14" t="s">
        <v>49</v>
      </c>
      <c r="AH28" s="14" t="s">
        <v>49</v>
      </c>
    </row>
    <row r="29" spans="1:34" ht="15">
      <c r="A29" s="8" t="s">
        <v>195</v>
      </c>
      <c r="B29" s="13" t="s">
        <v>49</v>
      </c>
      <c r="C29" s="13" t="s">
        <v>49</v>
      </c>
      <c r="D29" s="13" t="s">
        <v>49</v>
      </c>
      <c r="E29" s="13" t="s">
        <v>49</v>
      </c>
      <c r="F29" s="13" t="s">
        <v>49</v>
      </c>
      <c r="G29" s="13" t="s">
        <v>49</v>
      </c>
      <c r="H29" s="13" t="s">
        <v>49</v>
      </c>
      <c r="I29" s="13" t="s">
        <v>49</v>
      </c>
      <c r="J29" s="13" t="s">
        <v>49</v>
      </c>
      <c r="K29" s="13" t="s">
        <v>49</v>
      </c>
      <c r="L29" s="13" t="s">
        <v>49</v>
      </c>
      <c r="M29" s="13" t="s">
        <v>49</v>
      </c>
      <c r="N29" s="13" t="s">
        <v>49</v>
      </c>
      <c r="O29" s="13" t="s">
        <v>49</v>
      </c>
      <c r="P29" s="13" t="s">
        <v>49</v>
      </c>
      <c r="Q29" s="13" t="s">
        <v>49</v>
      </c>
      <c r="R29" s="13" t="s">
        <v>49</v>
      </c>
      <c r="S29" s="13" t="s">
        <v>49</v>
      </c>
      <c r="T29" s="13" t="s">
        <v>49</v>
      </c>
      <c r="U29" s="13" t="s">
        <v>49</v>
      </c>
      <c r="V29" s="13" t="s">
        <v>49</v>
      </c>
      <c r="W29" s="13" t="s">
        <v>49</v>
      </c>
      <c r="X29" s="13" t="s">
        <v>49</v>
      </c>
      <c r="Y29" s="13" t="s">
        <v>49</v>
      </c>
      <c r="Z29" s="13" t="s">
        <v>49</v>
      </c>
      <c r="AA29" s="13" t="s">
        <v>49</v>
      </c>
      <c r="AB29" s="13" t="s">
        <v>49</v>
      </c>
      <c r="AC29" s="13" t="s">
        <v>49</v>
      </c>
      <c r="AD29" s="13" t="s">
        <v>49</v>
      </c>
      <c r="AE29" s="13" t="s">
        <v>49</v>
      </c>
      <c r="AF29" s="13" t="s">
        <v>49</v>
      </c>
      <c r="AG29" s="13" t="s">
        <v>49</v>
      </c>
      <c r="AH29" s="13" t="s">
        <v>49</v>
      </c>
    </row>
    <row r="30" spans="1:34" ht="15">
      <c r="A30" s="8" t="s">
        <v>196</v>
      </c>
      <c r="B30" s="14" t="s">
        <v>49</v>
      </c>
      <c r="C30" s="14" t="s">
        <v>49</v>
      </c>
      <c r="D30" s="14" t="s">
        <v>49</v>
      </c>
      <c r="E30" s="14" t="s">
        <v>49</v>
      </c>
      <c r="F30" s="14" t="s">
        <v>49</v>
      </c>
      <c r="G30" s="14" t="s">
        <v>49</v>
      </c>
      <c r="H30" s="14" t="s">
        <v>49</v>
      </c>
      <c r="I30" s="14" t="s">
        <v>49</v>
      </c>
      <c r="J30" s="14" t="s">
        <v>49</v>
      </c>
      <c r="K30" s="14" t="s">
        <v>49</v>
      </c>
      <c r="L30" s="14" t="s">
        <v>49</v>
      </c>
      <c r="M30" s="14" t="s">
        <v>49</v>
      </c>
      <c r="N30" s="14" t="s">
        <v>49</v>
      </c>
      <c r="O30" s="14" t="s">
        <v>49</v>
      </c>
      <c r="P30" s="14" t="s">
        <v>49</v>
      </c>
      <c r="Q30" s="14" t="s">
        <v>49</v>
      </c>
      <c r="R30" s="14" t="s">
        <v>49</v>
      </c>
      <c r="S30" s="14" t="s">
        <v>49</v>
      </c>
      <c r="T30" s="14" t="s">
        <v>49</v>
      </c>
      <c r="U30" s="14" t="s">
        <v>49</v>
      </c>
      <c r="V30" s="14" t="s">
        <v>49</v>
      </c>
      <c r="W30" s="14" t="s">
        <v>49</v>
      </c>
      <c r="X30" s="14" t="s">
        <v>49</v>
      </c>
      <c r="Y30" s="14" t="s">
        <v>49</v>
      </c>
      <c r="Z30" s="14" t="s">
        <v>49</v>
      </c>
      <c r="AA30" s="14" t="s">
        <v>49</v>
      </c>
      <c r="AB30" s="14" t="s">
        <v>49</v>
      </c>
      <c r="AC30" s="14" t="s">
        <v>49</v>
      </c>
      <c r="AD30" s="14" t="s">
        <v>49</v>
      </c>
      <c r="AE30" s="14" t="s">
        <v>49</v>
      </c>
      <c r="AF30" s="14" t="s">
        <v>49</v>
      </c>
      <c r="AG30" s="14" t="s">
        <v>49</v>
      </c>
      <c r="AH30" s="14" t="s">
        <v>49</v>
      </c>
    </row>
    <row r="31" spans="1:34" ht="15">
      <c r="A31" s="8" t="s">
        <v>197</v>
      </c>
      <c r="B31" s="13" t="s">
        <v>49</v>
      </c>
      <c r="C31" s="13" t="s">
        <v>49</v>
      </c>
      <c r="D31" s="13" t="s">
        <v>49</v>
      </c>
      <c r="E31" s="13" t="s">
        <v>49</v>
      </c>
      <c r="F31" s="13" t="s">
        <v>49</v>
      </c>
      <c r="G31" s="13" t="s">
        <v>49</v>
      </c>
      <c r="H31" s="13" t="s">
        <v>49</v>
      </c>
      <c r="I31" s="13" t="s">
        <v>49</v>
      </c>
      <c r="J31" s="13" t="s">
        <v>49</v>
      </c>
      <c r="K31" s="13" t="s">
        <v>49</v>
      </c>
      <c r="L31" s="13" t="s">
        <v>49</v>
      </c>
      <c r="M31" s="13" t="s">
        <v>49</v>
      </c>
      <c r="N31" s="13" t="s">
        <v>49</v>
      </c>
      <c r="O31" s="13" t="s">
        <v>49</v>
      </c>
      <c r="P31" s="13" t="s">
        <v>49</v>
      </c>
      <c r="Q31" s="13" t="s">
        <v>49</v>
      </c>
      <c r="R31" s="13" t="s">
        <v>49</v>
      </c>
      <c r="S31" s="13" t="s">
        <v>49</v>
      </c>
      <c r="T31" s="13" t="s">
        <v>49</v>
      </c>
      <c r="U31" s="13" t="s">
        <v>49</v>
      </c>
      <c r="V31" s="13" t="s">
        <v>49</v>
      </c>
      <c r="W31" s="13" t="s">
        <v>49</v>
      </c>
      <c r="X31" s="13" t="s">
        <v>49</v>
      </c>
      <c r="Y31" s="13" t="s">
        <v>49</v>
      </c>
      <c r="Z31" s="13" t="s">
        <v>49</v>
      </c>
      <c r="AA31" s="13" t="s">
        <v>49</v>
      </c>
      <c r="AB31" s="13" t="s">
        <v>49</v>
      </c>
      <c r="AC31" s="13" t="s">
        <v>49</v>
      </c>
      <c r="AD31" s="13" t="s">
        <v>49</v>
      </c>
      <c r="AE31" s="13" t="s">
        <v>49</v>
      </c>
      <c r="AF31" s="13" t="s">
        <v>49</v>
      </c>
      <c r="AG31" s="13" t="s">
        <v>49</v>
      </c>
      <c r="AH31" s="13" t="s">
        <v>49</v>
      </c>
    </row>
    <row r="32" spans="1:34" ht="15">
      <c r="A32" s="8" t="s">
        <v>198</v>
      </c>
      <c r="B32" s="14" t="s">
        <v>49</v>
      </c>
      <c r="C32" s="14" t="s">
        <v>49</v>
      </c>
      <c r="D32" s="14" t="s">
        <v>49</v>
      </c>
      <c r="E32" s="14" t="s">
        <v>49</v>
      </c>
      <c r="F32" s="14" t="s">
        <v>49</v>
      </c>
      <c r="G32" s="14" t="s">
        <v>49</v>
      </c>
      <c r="H32" s="14" t="s">
        <v>49</v>
      </c>
      <c r="I32" s="14" t="s">
        <v>49</v>
      </c>
      <c r="J32" s="14" t="s">
        <v>49</v>
      </c>
      <c r="K32" s="14" t="s">
        <v>49</v>
      </c>
      <c r="L32" s="14" t="s">
        <v>49</v>
      </c>
      <c r="M32" s="14" t="s">
        <v>49</v>
      </c>
      <c r="N32" s="14" t="s">
        <v>49</v>
      </c>
      <c r="O32" s="14" t="s">
        <v>49</v>
      </c>
      <c r="P32" s="14" t="s">
        <v>49</v>
      </c>
      <c r="Q32" s="14" t="s">
        <v>49</v>
      </c>
      <c r="R32" s="14" t="s">
        <v>49</v>
      </c>
      <c r="S32" s="14" t="s">
        <v>49</v>
      </c>
      <c r="T32" s="14" t="s">
        <v>49</v>
      </c>
      <c r="U32" s="14" t="s">
        <v>49</v>
      </c>
      <c r="V32" s="14" t="s">
        <v>49</v>
      </c>
      <c r="W32" s="14" t="s">
        <v>49</v>
      </c>
      <c r="X32" s="14" t="s">
        <v>49</v>
      </c>
      <c r="Y32" s="14" t="s">
        <v>49</v>
      </c>
      <c r="Z32" s="14" t="s">
        <v>49</v>
      </c>
      <c r="AA32" s="14" t="s">
        <v>49</v>
      </c>
      <c r="AB32" s="14" t="s">
        <v>49</v>
      </c>
      <c r="AC32" s="14" t="s">
        <v>49</v>
      </c>
      <c r="AD32" s="14" t="s">
        <v>49</v>
      </c>
      <c r="AE32" s="14" t="s">
        <v>49</v>
      </c>
      <c r="AF32" s="14" t="s">
        <v>49</v>
      </c>
      <c r="AG32" s="14" t="s">
        <v>49</v>
      </c>
      <c r="AH32" s="14" t="s">
        <v>49</v>
      </c>
    </row>
    <row r="33" spans="1:34" ht="15">
      <c r="A33" s="8" t="s">
        <v>199</v>
      </c>
      <c r="B33" s="13" t="s">
        <v>49</v>
      </c>
      <c r="C33" s="13" t="s">
        <v>49</v>
      </c>
      <c r="D33" s="13" t="s">
        <v>49</v>
      </c>
      <c r="E33" s="13" t="s">
        <v>49</v>
      </c>
      <c r="F33" s="13" t="s">
        <v>49</v>
      </c>
      <c r="G33" s="13" t="s">
        <v>49</v>
      </c>
      <c r="H33" s="13" t="s">
        <v>49</v>
      </c>
      <c r="I33" s="13" t="s">
        <v>49</v>
      </c>
      <c r="J33" s="13" t="s">
        <v>49</v>
      </c>
      <c r="K33" s="13" t="s">
        <v>49</v>
      </c>
      <c r="L33" s="13" t="s">
        <v>49</v>
      </c>
      <c r="M33" s="13" t="s">
        <v>49</v>
      </c>
      <c r="N33" s="13" t="s">
        <v>49</v>
      </c>
      <c r="O33" s="13" t="s">
        <v>49</v>
      </c>
      <c r="P33" s="13" t="s">
        <v>49</v>
      </c>
      <c r="Q33" s="13" t="s">
        <v>49</v>
      </c>
      <c r="R33" s="13" t="s">
        <v>49</v>
      </c>
      <c r="S33" s="13" t="s">
        <v>49</v>
      </c>
      <c r="T33" s="13" t="s">
        <v>49</v>
      </c>
      <c r="U33" s="13" t="s">
        <v>49</v>
      </c>
      <c r="V33" s="13" t="s">
        <v>49</v>
      </c>
      <c r="W33" s="13" t="s">
        <v>49</v>
      </c>
      <c r="X33" s="13" t="s">
        <v>49</v>
      </c>
      <c r="Y33" s="13" t="s">
        <v>49</v>
      </c>
      <c r="Z33" s="13" t="s">
        <v>49</v>
      </c>
      <c r="AA33" s="13" t="s">
        <v>49</v>
      </c>
      <c r="AB33" s="13" t="s">
        <v>49</v>
      </c>
      <c r="AC33" s="13" t="s">
        <v>49</v>
      </c>
      <c r="AD33" s="13" t="s">
        <v>49</v>
      </c>
      <c r="AE33" s="13" t="s">
        <v>49</v>
      </c>
      <c r="AF33" s="13" t="s">
        <v>49</v>
      </c>
      <c r="AG33" s="13" t="s">
        <v>49</v>
      </c>
      <c r="AH33" s="13" t="s">
        <v>49</v>
      </c>
    </row>
    <row r="34" spans="1:34" ht="15">
      <c r="A34" s="8" t="s">
        <v>200</v>
      </c>
      <c r="B34" s="10">
        <v>0</v>
      </c>
      <c r="C34" s="10">
        <v>0</v>
      </c>
      <c r="D34" s="10">
        <v>0</v>
      </c>
      <c r="E34" s="10">
        <v>0</v>
      </c>
      <c r="F34" s="10">
        <v>48</v>
      </c>
      <c r="G34" s="10">
        <v>65</v>
      </c>
      <c r="H34" s="10">
        <v>69</v>
      </c>
      <c r="I34" s="10">
        <v>49</v>
      </c>
      <c r="J34" s="10">
        <v>39</v>
      </c>
      <c r="K34" s="10">
        <v>38</v>
      </c>
      <c r="L34" s="10">
        <v>69</v>
      </c>
      <c r="M34" s="10">
        <v>41</v>
      </c>
      <c r="N34" s="10">
        <v>69</v>
      </c>
      <c r="O34" s="10">
        <v>11</v>
      </c>
      <c r="P34" s="10">
        <v>11</v>
      </c>
      <c r="Q34" s="10">
        <v>19</v>
      </c>
      <c r="R34" s="10">
        <v>8</v>
      </c>
      <c r="S34" s="10">
        <v>339</v>
      </c>
      <c r="T34" s="10">
        <v>895</v>
      </c>
      <c r="U34" s="10">
        <v>820</v>
      </c>
      <c r="V34" s="9">
        <v>1395.424</v>
      </c>
      <c r="W34" s="9">
        <v>19589.244</v>
      </c>
      <c r="X34" s="9">
        <v>22777.367</v>
      </c>
      <c r="Y34" s="9">
        <v>17975.374</v>
      </c>
      <c r="Z34" s="9">
        <v>20648.657</v>
      </c>
      <c r="AA34" s="9">
        <v>22133.043</v>
      </c>
      <c r="AB34" s="9">
        <v>20854.625</v>
      </c>
      <c r="AC34" s="9">
        <v>20782.401</v>
      </c>
      <c r="AD34" s="9">
        <v>21476.972</v>
      </c>
      <c r="AE34" s="9">
        <v>22098.655</v>
      </c>
      <c r="AF34" s="10">
        <v>24475.1</v>
      </c>
      <c r="AG34" s="9">
        <v>27717.764</v>
      </c>
      <c r="AH34" s="9">
        <v>23687.826</v>
      </c>
    </row>
    <row r="35" spans="1:34" ht="15">
      <c r="A35" s="8" t="s">
        <v>201</v>
      </c>
      <c r="B35" s="11">
        <v>7015</v>
      </c>
      <c r="C35" s="11">
        <v>2531</v>
      </c>
      <c r="D35" s="11">
        <v>3486</v>
      </c>
      <c r="E35" s="11">
        <v>3435</v>
      </c>
      <c r="F35" s="11">
        <v>3362</v>
      </c>
      <c r="G35" s="11">
        <v>3757</v>
      </c>
      <c r="H35" s="11">
        <v>4378</v>
      </c>
      <c r="I35" s="11">
        <v>4330</v>
      </c>
      <c r="J35" s="11">
        <v>3505</v>
      </c>
      <c r="K35" s="11">
        <v>3421</v>
      </c>
      <c r="L35" s="11">
        <v>3201</v>
      </c>
      <c r="M35" s="11">
        <v>5543</v>
      </c>
      <c r="N35" s="11">
        <v>5501</v>
      </c>
      <c r="O35" s="11">
        <v>5599</v>
      </c>
      <c r="P35" s="11">
        <v>6539</v>
      </c>
      <c r="Q35" s="11">
        <v>6530</v>
      </c>
      <c r="R35" s="11">
        <v>6559</v>
      </c>
      <c r="S35" s="11">
        <v>6359</v>
      </c>
      <c r="T35" s="11">
        <v>6311</v>
      </c>
      <c r="U35" s="11">
        <v>6672</v>
      </c>
      <c r="V35" s="11">
        <v>5006</v>
      </c>
      <c r="W35" s="11">
        <v>4563</v>
      </c>
      <c r="X35" s="11">
        <v>4566</v>
      </c>
      <c r="Y35" s="11">
        <v>4205</v>
      </c>
      <c r="Z35" s="11">
        <v>4048</v>
      </c>
      <c r="AA35" s="11">
        <v>4104</v>
      </c>
      <c r="AB35" s="11">
        <v>4120</v>
      </c>
      <c r="AC35" s="12">
        <v>4337.204</v>
      </c>
      <c r="AD35" s="12">
        <v>4119.066</v>
      </c>
      <c r="AE35" s="12">
        <v>3979.972</v>
      </c>
      <c r="AF35" s="12">
        <v>3686.271</v>
      </c>
      <c r="AG35" s="12">
        <v>3913.244</v>
      </c>
      <c r="AH35" s="12">
        <v>3783.789</v>
      </c>
    </row>
    <row r="36" spans="1:34" ht="15">
      <c r="A36" s="8" t="s">
        <v>202</v>
      </c>
      <c r="B36" s="10">
        <v>141</v>
      </c>
      <c r="C36" s="10">
        <v>53</v>
      </c>
      <c r="D36" s="10">
        <v>20581</v>
      </c>
      <c r="E36" s="10">
        <v>17836</v>
      </c>
      <c r="F36" s="10">
        <v>9726</v>
      </c>
      <c r="G36" s="10">
        <v>12028</v>
      </c>
      <c r="H36" s="10">
        <v>6504</v>
      </c>
      <c r="I36" s="10">
        <v>8111</v>
      </c>
      <c r="J36" s="10">
        <v>6062</v>
      </c>
      <c r="K36" s="10">
        <v>5711</v>
      </c>
      <c r="L36" s="10">
        <v>7651</v>
      </c>
      <c r="M36" s="10">
        <v>6339</v>
      </c>
      <c r="N36" s="10">
        <v>4901</v>
      </c>
      <c r="O36" s="10">
        <v>1974</v>
      </c>
      <c r="P36" s="10">
        <v>1402</v>
      </c>
      <c r="Q36" s="10">
        <v>1269</v>
      </c>
      <c r="R36" s="10">
        <v>1077</v>
      </c>
      <c r="S36" s="10">
        <v>1054</v>
      </c>
      <c r="T36" s="10">
        <v>749</v>
      </c>
      <c r="U36" s="10">
        <v>929</v>
      </c>
      <c r="V36" s="10">
        <v>857</v>
      </c>
      <c r="W36" s="9">
        <v>823.272</v>
      </c>
      <c r="X36" s="9">
        <v>1680.627</v>
      </c>
      <c r="Y36" s="9">
        <v>1555.049</v>
      </c>
      <c r="Z36" s="10">
        <v>1453.72</v>
      </c>
      <c r="AA36" s="9">
        <v>2043.809</v>
      </c>
      <c r="AB36" s="9">
        <v>1719.121</v>
      </c>
      <c r="AC36" s="9">
        <v>1929.458</v>
      </c>
      <c r="AD36" s="9">
        <v>1953.529</v>
      </c>
      <c r="AE36" s="10">
        <v>2397.61</v>
      </c>
      <c r="AF36" s="9">
        <v>4396.481</v>
      </c>
      <c r="AG36" s="9">
        <v>4632.281</v>
      </c>
      <c r="AH36" s="10">
        <v>5038.28</v>
      </c>
    </row>
    <row r="37" spans="1:34" ht="15">
      <c r="A37" s="8" t="s">
        <v>203</v>
      </c>
      <c r="B37" s="11">
        <v>3553</v>
      </c>
      <c r="C37" s="11">
        <v>3383</v>
      </c>
      <c r="D37" s="11">
        <v>3773</v>
      </c>
      <c r="E37" s="11">
        <v>1945</v>
      </c>
      <c r="F37" s="11">
        <v>1504</v>
      </c>
      <c r="G37" s="11">
        <v>2507</v>
      </c>
      <c r="H37" s="11">
        <v>3499</v>
      </c>
      <c r="I37" s="11">
        <v>3819</v>
      </c>
      <c r="J37" s="11">
        <v>4815</v>
      </c>
      <c r="K37" s="11">
        <v>5050</v>
      </c>
      <c r="L37" s="11">
        <v>8640</v>
      </c>
      <c r="M37" s="11">
        <v>7587</v>
      </c>
      <c r="N37" s="11">
        <v>10226</v>
      </c>
      <c r="O37" s="11">
        <v>10984</v>
      </c>
      <c r="P37" s="11">
        <v>15660.2</v>
      </c>
      <c r="Q37" s="12">
        <v>16839.903</v>
      </c>
      <c r="R37" s="12">
        <v>17487.261</v>
      </c>
      <c r="S37" s="12">
        <v>19323.699</v>
      </c>
      <c r="T37" s="11">
        <v>23193.93</v>
      </c>
      <c r="U37" s="12">
        <v>20342.704</v>
      </c>
      <c r="V37" s="12">
        <v>24098.962</v>
      </c>
      <c r="W37" s="12">
        <v>24370.262</v>
      </c>
      <c r="X37" s="12">
        <v>25667.961</v>
      </c>
      <c r="Y37" s="12">
        <v>26861.678</v>
      </c>
      <c r="Z37" s="12">
        <v>28389.419</v>
      </c>
      <c r="AA37" s="12">
        <v>33791.852</v>
      </c>
      <c r="AB37" s="12">
        <v>37262.387</v>
      </c>
      <c r="AC37" s="12">
        <v>38961.526</v>
      </c>
      <c r="AD37" s="12">
        <v>37127.954</v>
      </c>
      <c r="AE37" s="12">
        <v>38038.694</v>
      </c>
      <c r="AF37" s="12">
        <v>38505.569</v>
      </c>
      <c r="AG37" s="12">
        <v>38637.281</v>
      </c>
      <c r="AH37" s="12">
        <v>31920.761</v>
      </c>
    </row>
    <row r="38" spans="1:34" ht="15">
      <c r="A38" s="8" t="s">
        <v>204</v>
      </c>
      <c r="B38" s="10">
        <v>1458</v>
      </c>
      <c r="C38" s="10">
        <v>878</v>
      </c>
      <c r="D38" s="10">
        <v>709</v>
      </c>
      <c r="E38" s="10">
        <v>0</v>
      </c>
      <c r="F38" s="10">
        <v>2854</v>
      </c>
      <c r="G38" s="10">
        <v>2758</v>
      </c>
      <c r="H38" s="10">
        <v>3050</v>
      </c>
      <c r="I38" s="10">
        <v>7256</v>
      </c>
      <c r="J38" s="10">
        <v>8328</v>
      </c>
      <c r="K38" s="10">
        <v>8552</v>
      </c>
      <c r="L38" s="10">
        <v>9718</v>
      </c>
      <c r="M38" s="10">
        <v>12770</v>
      </c>
      <c r="N38" s="10">
        <v>12557</v>
      </c>
      <c r="O38" s="10">
        <v>19646</v>
      </c>
      <c r="P38" s="10">
        <v>21493</v>
      </c>
      <c r="Q38" s="10">
        <v>18526</v>
      </c>
      <c r="R38" s="10">
        <v>18652</v>
      </c>
      <c r="S38" s="10">
        <v>21891</v>
      </c>
      <c r="T38" s="10">
        <v>20097</v>
      </c>
      <c r="U38" s="10">
        <v>21521</v>
      </c>
      <c r="V38" s="10">
        <v>28173</v>
      </c>
      <c r="W38" s="9">
        <v>31385.929</v>
      </c>
      <c r="X38" s="9">
        <v>32789.431</v>
      </c>
      <c r="Y38" s="9">
        <v>37711.061</v>
      </c>
      <c r="Z38" s="9">
        <v>35959.966</v>
      </c>
      <c r="AA38" s="9">
        <v>42307.745</v>
      </c>
      <c r="AB38" s="9">
        <v>42859.483</v>
      </c>
      <c r="AC38" s="9">
        <v>52208.353</v>
      </c>
      <c r="AD38" s="9">
        <v>48518.696</v>
      </c>
      <c r="AE38" s="9">
        <v>51422.605</v>
      </c>
      <c r="AF38" s="9">
        <v>53264.164</v>
      </c>
      <c r="AG38" s="9">
        <v>59174.472</v>
      </c>
      <c r="AH38" s="9">
        <v>74637.783</v>
      </c>
    </row>
    <row r="39" ht="11.45" customHeight="1"/>
    <row r="40" ht="15">
      <c r="A40" s="4" t="s">
        <v>73</v>
      </c>
    </row>
    <row r="41" spans="1:2" ht="15">
      <c r="A41" s="4" t="s">
        <v>49</v>
      </c>
      <c r="B41" s="3" t="s">
        <v>74</v>
      </c>
    </row>
    <row r="42" ht="11.45" customHeight="1"/>
    <row r="43" ht="11.45" customHeight="1"/>
    <row r="45" ht="15">
      <c r="A45" s="2" t="s">
        <v>209</v>
      </c>
    </row>
    <row r="46" ht="15">
      <c r="A46" t="s">
        <v>210</v>
      </c>
    </row>
    <row r="48" ht="15">
      <c r="A48" s="3" t="s">
        <v>211</v>
      </c>
    </row>
    <row r="49" spans="1:2" ht="15">
      <c r="A49" s="3" t="s">
        <v>3</v>
      </c>
      <c r="B49" s="4" t="s">
        <v>212</v>
      </c>
    </row>
    <row r="50" spans="1:2" ht="15">
      <c r="A50" s="3" t="s">
        <v>5</v>
      </c>
      <c r="B50" s="3" t="s">
        <v>6</v>
      </c>
    </row>
    <row r="52" spans="1:3" ht="15">
      <c r="A52" s="4" t="s">
        <v>7</v>
      </c>
      <c r="C52" s="3" t="s">
        <v>8</v>
      </c>
    </row>
    <row r="53" spans="1:3" ht="15">
      <c r="A53" s="4" t="s">
        <v>178</v>
      </c>
      <c r="C53" s="3" t="s">
        <v>179</v>
      </c>
    </row>
    <row r="54" spans="1:3" ht="15">
      <c r="A54" s="4" t="s">
        <v>180</v>
      </c>
      <c r="C54" s="3" t="s">
        <v>179</v>
      </c>
    </row>
    <row r="55" spans="1:3" ht="15">
      <c r="A55" s="4" t="s">
        <v>136</v>
      </c>
      <c r="C55" s="3" t="s">
        <v>206</v>
      </c>
    </row>
    <row r="56" spans="1:3" ht="15">
      <c r="A56" s="4" t="s">
        <v>9</v>
      </c>
      <c r="C56" s="3" t="s">
        <v>207</v>
      </c>
    </row>
    <row r="57" spans="1:3" ht="15">
      <c r="A57" s="4" t="s">
        <v>11</v>
      </c>
      <c r="C57" s="3" t="s">
        <v>12</v>
      </c>
    </row>
    <row r="59" spans="1:34" ht="15">
      <c r="A59" s="46" t="s">
        <v>13</v>
      </c>
      <c r="B59" s="5" t="s">
        <v>14</v>
      </c>
      <c r="C59" s="5" t="s">
        <v>15</v>
      </c>
      <c r="D59" s="5" t="s">
        <v>16</v>
      </c>
      <c r="E59" s="5" t="s">
        <v>17</v>
      </c>
      <c r="F59" s="5" t="s">
        <v>18</v>
      </c>
      <c r="G59" s="5" t="s">
        <v>19</v>
      </c>
      <c r="H59" s="5" t="s">
        <v>20</v>
      </c>
      <c r="I59" s="5" t="s">
        <v>21</v>
      </c>
      <c r="J59" s="5" t="s">
        <v>22</v>
      </c>
      <c r="K59" s="5" t="s">
        <v>23</v>
      </c>
      <c r="L59" s="5" t="s">
        <v>24</v>
      </c>
      <c r="M59" s="5" t="s">
        <v>25</v>
      </c>
      <c r="N59" s="5" t="s">
        <v>26</v>
      </c>
      <c r="O59" s="5" t="s">
        <v>27</v>
      </c>
      <c r="P59" s="5" t="s">
        <v>28</v>
      </c>
      <c r="Q59" s="5" t="s">
        <v>29</v>
      </c>
      <c r="R59" s="5" t="s">
        <v>30</v>
      </c>
      <c r="S59" s="5" t="s">
        <v>31</v>
      </c>
      <c r="T59" s="5" t="s">
        <v>32</v>
      </c>
      <c r="U59" s="5" t="s">
        <v>33</v>
      </c>
      <c r="V59" s="5" t="s">
        <v>34</v>
      </c>
      <c r="W59" s="5" t="s">
        <v>35</v>
      </c>
      <c r="X59" s="5" t="s">
        <v>36</v>
      </c>
      <c r="Y59" s="5" t="s">
        <v>37</v>
      </c>
      <c r="Z59" s="5" t="s">
        <v>38</v>
      </c>
      <c r="AA59" s="5" t="s">
        <v>39</v>
      </c>
      <c r="AB59" s="5" t="s">
        <v>40</v>
      </c>
      <c r="AC59" s="5" t="s">
        <v>41</v>
      </c>
      <c r="AD59" s="5" t="s">
        <v>42</v>
      </c>
      <c r="AE59" s="5" t="s">
        <v>43</v>
      </c>
      <c r="AF59" s="5" t="s">
        <v>44</v>
      </c>
      <c r="AG59" s="5" t="s">
        <v>45</v>
      </c>
      <c r="AH59" s="5" t="s">
        <v>46</v>
      </c>
    </row>
    <row r="60" spans="1:34" ht="15">
      <c r="A60" s="6" t="s">
        <v>47</v>
      </c>
      <c r="B60" s="7" t="s">
        <v>49</v>
      </c>
      <c r="C60" s="7" t="s">
        <v>49</v>
      </c>
      <c r="D60" s="7" t="s">
        <v>49</v>
      </c>
      <c r="E60" s="7" t="s">
        <v>49</v>
      </c>
      <c r="F60" s="7" t="s">
        <v>49</v>
      </c>
      <c r="G60" s="7" t="s">
        <v>49</v>
      </c>
      <c r="H60" s="7" t="s">
        <v>49</v>
      </c>
      <c r="I60" s="7" t="s">
        <v>49</v>
      </c>
      <c r="J60" s="7" t="s">
        <v>49</v>
      </c>
      <c r="K60" s="7" t="s">
        <v>49</v>
      </c>
      <c r="L60" s="7" t="s">
        <v>49</v>
      </c>
      <c r="M60" s="7" t="s">
        <v>49</v>
      </c>
      <c r="N60" s="7" t="s">
        <v>49</v>
      </c>
      <c r="O60" s="7" t="s">
        <v>49</v>
      </c>
      <c r="P60" s="7" t="s">
        <v>49</v>
      </c>
      <c r="Q60" s="7" t="s">
        <v>49</v>
      </c>
      <c r="R60" s="7" t="s">
        <v>49</v>
      </c>
      <c r="S60" s="7" t="s">
        <v>49</v>
      </c>
      <c r="T60" s="7" t="s">
        <v>49</v>
      </c>
      <c r="U60" s="7" t="s">
        <v>49</v>
      </c>
      <c r="V60" s="7" t="s">
        <v>49</v>
      </c>
      <c r="W60" s="7" t="s">
        <v>49</v>
      </c>
      <c r="X60" s="7" t="s">
        <v>49</v>
      </c>
      <c r="Y60" s="7" t="s">
        <v>49</v>
      </c>
      <c r="Z60" s="7" t="s">
        <v>49</v>
      </c>
      <c r="AA60" s="7" t="s">
        <v>49</v>
      </c>
      <c r="AB60" s="7" t="s">
        <v>49</v>
      </c>
      <c r="AC60" s="7" t="s">
        <v>49</v>
      </c>
      <c r="AD60" s="7" t="s">
        <v>49</v>
      </c>
      <c r="AE60" s="7" t="s">
        <v>49</v>
      </c>
      <c r="AF60" s="7" t="s">
        <v>49</v>
      </c>
      <c r="AG60" s="7" t="s">
        <v>49</v>
      </c>
      <c r="AH60" s="7" t="s">
        <v>49</v>
      </c>
    </row>
    <row r="61" spans="1:34" ht="15">
      <c r="A61" s="8" t="s">
        <v>59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76</v>
      </c>
      <c r="M61" s="11">
        <v>0</v>
      </c>
      <c r="N61" s="11">
        <v>0</v>
      </c>
      <c r="O61" s="11">
        <v>4149</v>
      </c>
      <c r="P61" s="11">
        <v>5320</v>
      </c>
      <c r="Q61" s="11">
        <v>4923</v>
      </c>
      <c r="R61" s="11">
        <v>5610</v>
      </c>
      <c r="S61" s="11">
        <v>3637</v>
      </c>
      <c r="T61" s="11">
        <v>5471</v>
      </c>
      <c r="U61" s="11">
        <v>17461</v>
      </c>
      <c r="V61" s="11">
        <v>16940</v>
      </c>
      <c r="W61" s="11">
        <v>20767</v>
      </c>
      <c r="X61" s="11">
        <v>18030</v>
      </c>
      <c r="Y61" s="11">
        <v>17124</v>
      </c>
      <c r="Z61" s="11">
        <v>24717</v>
      </c>
      <c r="AA61" s="11">
        <v>8527</v>
      </c>
      <c r="AB61" s="11">
        <v>3108</v>
      </c>
      <c r="AC61" s="12">
        <v>3384.558</v>
      </c>
      <c r="AD61" s="11">
        <v>5096</v>
      </c>
      <c r="AE61" s="11">
        <v>1915</v>
      </c>
      <c r="AF61" s="11">
        <v>1915</v>
      </c>
      <c r="AG61" s="12">
        <v>1635.618</v>
      </c>
      <c r="AH61" s="12">
        <v>1205.447</v>
      </c>
    </row>
    <row r="62" spans="1:34" ht="15">
      <c r="A62" s="8" t="s">
        <v>60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132</v>
      </c>
      <c r="I62" s="10">
        <v>1107</v>
      </c>
      <c r="J62" s="10">
        <v>895</v>
      </c>
      <c r="K62" s="10">
        <v>1189</v>
      </c>
      <c r="L62" s="10">
        <v>1352</v>
      </c>
      <c r="M62" s="10">
        <v>1350</v>
      </c>
      <c r="N62" s="10">
        <v>986</v>
      </c>
      <c r="O62" s="10">
        <v>38355</v>
      </c>
      <c r="P62" s="10">
        <v>42295</v>
      </c>
      <c r="Q62" s="10">
        <v>36653</v>
      </c>
      <c r="R62" s="10">
        <v>31573</v>
      </c>
      <c r="S62" s="10">
        <v>33383</v>
      </c>
      <c r="T62" s="10">
        <v>30483</v>
      </c>
      <c r="U62" s="10">
        <v>24136</v>
      </c>
      <c r="V62" s="10">
        <v>19318</v>
      </c>
      <c r="W62" s="10">
        <v>20161</v>
      </c>
      <c r="X62" s="10">
        <v>26285</v>
      </c>
      <c r="Y62" s="10">
        <v>6743</v>
      </c>
      <c r="Z62" s="10">
        <v>10230</v>
      </c>
      <c r="AA62" s="10">
        <v>2021</v>
      </c>
      <c r="AB62" s="10">
        <v>9075</v>
      </c>
      <c r="AC62" s="9">
        <v>13150.182</v>
      </c>
      <c r="AD62" s="9">
        <v>12431.302</v>
      </c>
      <c r="AE62" s="9">
        <v>1003.177</v>
      </c>
      <c r="AF62" s="9">
        <v>1110.725</v>
      </c>
      <c r="AG62" s="9">
        <v>1272.245</v>
      </c>
      <c r="AH62" s="9">
        <v>1559.079</v>
      </c>
    </row>
    <row r="63" spans="1:34" ht="15">
      <c r="A63" s="8" t="s">
        <v>61</v>
      </c>
      <c r="B63" s="11">
        <v>915107</v>
      </c>
      <c r="C63" s="11">
        <v>959365</v>
      </c>
      <c r="D63" s="11">
        <v>902456</v>
      </c>
      <c r="E63" s="11">
        <v>851089</v>
      </c>
      <c r="F63" s="11">
        <v>788079</v>
      </c>
      <c r="G63" s="11">
        <v>681373</v>
      </c>
      <c r="H63" s="11">
        <v>725532</v>
      </c>
      <c r="I63" s="11">
        <v>660049</v>
      </c>
      <c r="J63" s="11">
        <v>608046</v>
      </c>
      <c r="K63" s="11">
        <v>576554</v>
      </c>
      <c r="L63" s="11">
        <v>525437</v>
      </c>
      <c r="M63" s="11">
        <v>566724</v>
      </c>
      <c r="N63" s="11">
        <v>532304</v>
      </c>
      <c r="O63" s="11">
        <v>567216</v>
      </c>
      <c r="P63" s="11">
        <v>555259</v>
      </c>
      <c r="Q63" s="12">
        <v>535202.296</v>
      </c>
      <c r="R63" s="11">
        <v>542935.16</v>
      </c>
      <c r="S63" s="12">
        <v>510736.455</v>
      </c>
      <c r="T63" s="11">
        <v>503114.5</v>
      </c>
      <c r="U63" s="12">
        <v>485340.702</v>
      </c>
      <c r="V63" s="12">
        <v>525097.268</v>
      </c>
      <c r="W63" s="12">
        <v>457034.489</v>
      </c>
      <c r="X63" s="12">
        <v>454089.056</v>
      </c>
      <c r="Y63" s="12">
        <v>480133.036</v>
      </c>
      <c r="Z63" s="12">
        <v>412948.678</v>
      </c>
      <c r="AA63" s="12">
        <v>430440.604</v>
      </c>
      <c r="AB63" s="12">
        <v>436522.975</v>
      </c>
      <c r="AC63" s="12">
        <v>414408.525</v>
      </c>
      <c r="AD63" s="12">
        <v>398204.029</v>
      </c>
      <c r="AE63" s="11">
        <v>378383.96</v>
      </c>
      <c r="AF63" s="12">
        <v>320836.076</v>
      </c>
      <c r="AG63" s="11">
        <v>344731.95</v>
      </c>
      <c r="AH63" s="12">
        <v>328451.299</v>
      </c>
    </row>
    <row r="64" spans="1:34" ht="15">
      <c r="A64" s="8" t="s">
        <v>63</v>
      </c>
      <c r="B64" s="10">
        <v>478</v>
      </c>
      <c r="C64" s="10">
        <v>4441</v>
      </c>
      <c r="D64" s="10">
        <v>4627</v>
      </c>
      <c r="E64" s="10">
        <v>3823</v>
      </c>
      <c r="F64" s="10">
        <v>3667</v>
      </c>
      <c r="G64" s="10">
        <v>5232</v>
      </c>
      <c r="H64" s="10">
        <v>8008</v>
      </c>
      <c r="I64" s="10">
        <v>6823</v>
      </c>
      <c r="J64" s="10">
        <v>5731</v>
      </c>
      <c r="K64" s="10">
        <v>3642</v>
      </c>
      <c r="L64" s="10">
        <v>4573</v>
      </c>
      <c r="M64" s="10">
        <v>4779</v>
      </c>
      <c r="N64" s="10">
        <v>4292</v>
      </c>
      <c r="O64" s="10">
        <v>4613</v>
      </c>
      <c r="P64" s="10">
        <v>8570</v>
      </c>
      <c r="Q64" s="10">
        <v>11116</v>
      </c>
      <c r="R64" s="10">
        <v>10256</v>
      </c>
      <c r="S64" s="10">
        <v>10378</v>
      </c>
      <c r="T64" s="10">
        <v>11312</v>
      </c>
      <c r="U64" s="10">
        <v>8943</v>
      </c>
      <c r="V64" s="10">
        <v>7116</v>
      </c>
      <c r="W64" s="10">
        <v>9088</v>
      </c>
      <c r="X64" s="10">
        <v>10909</v>
      </c>
      <c r="Y64" s="10">
        <v>8472</v>
      </c>
      <c r="Z64" s="10">
        <v>6497</v>
      </c>
      <c r="AA64" s="10">
        <v>5290</v>
      </c>
      <c r="AB64" s="10">
        <v>5257</v>
      </c>
      <c r="AC64" s="9">
        <v>5001.731</v>
      </c>
      <c r="AD64" s="9">
        <v>5245.906</v>
      </c>
      <c r="AE64" s="10">
        <v>4442.68</v>
      </c>
      <c r="AF64" s="10">
        <v>4096.01</v>
      </c>
      <c r="AG64" s="9">
        <v>4211.521</v>
      </c>
      <c r="AH64" s="9">
        <v>3194.583</v>
      </c>
    </row>
    <row r="65" spans="1:34" ht="15">
      <c r="A65" s="8" t="s">
        <v>64</v>
      </c>
      <c r="B65" s="11">
        <v>433014</v>
      </c>
      <c r="C65" s="11">
        <v>333913</v>
      </c>
      <c r="D65" s="11">
        <v>285661</v>
      </c>
      <c r="E65" s="11">
        <v>271396</v>
      </c>
      <c r="F65" s="11">
        <v>236752</v>
      </c>
      <c r="G65" s="11">
        <v>246406</v>
      </c>
      <c r="H65" s="11">
        <v>264341</v>
      </c>
      <c r="I65" s="11">
        <v>274227</v>
      </c>
      <c r="J65" s="11">
        <v>241471</v>
      </c>
      <c r="K65" s="11">
        <v>222474</v>
      </c>
      <c r="L65" s="11">
        <v>215505</v>
      </c>
      <c r="M65" s="11">
        <v>167453</v>
      </c>
      <c r="N65" s="11">
        <v>146170</v>
      </c>
      <c r="O65" s="11">
        <v>162078</v>
      </c>
      <c r="P65" s="11">
        <v>144819</v>
      </c>
      <c r="Q65" s="12">
        <v>142288.542</v>
      </c>
      <c r="R65" s="12">
        <v>138597.126</v>
      </c>
      <c r="S65" s="11">
        <v>138333</v>
      </c>
      <c r="T65" s="11">
        <v>137849</v>
      </c>
      <c r="U65" s="11">
        <v>129503</v>
      </c>
      <c r="V65" s="11">
        <v>147850</v>
      </c>
      <c r="W65" s="11">
        <v>137816</v>
      </c>
      <c r="X65" s="11">
        <v>135355</v>
      </c>
      <c r="Y65" s="11">
        <v>139281</v>
      </c>
      <c r="Z65" s="11">
        <v>123042</v>
      </c>
      <c r="AA65" s="11">
        <v>126543</v>
      </c>
      <c r="AB65" s="11">
        <v>120492</v>
      </c>
      <c r="AC65" s="12">
        <v>114980.617</v>
      </c>
      <c r="AD65" s="12">
        <v>100922.361</v>
      </c>
      <c r="AE65" s="12">
        <v>93677.101</v>
      </c>
      <c r="AF65" s="12">
        <v>86932.264</v>
      </c>
      <c r="AG65" s="12">
        <v>91573.201</v>
      </c>
      <c r="AH65" s="12">
        <v>84522.225</v>
      </c>
    </row>
    <row r="66" spans="1:34" ht="15">
      <c r="A66" s="8" t="s">
        <v>65</v>
      </c>
      <c r="B66" s="10">
        <v>13418</v>
      </c>
      <c r="C66" s="10">
        <v>8847</v>
      </c>
      <c r="D66" s="10">
        <v>7488</v>
      </c>
      <c r="E66" s="10">
        <v>6498</v>
      </c>
      <c r="F66" s="10">
        <v>5757</v>
      </c>
      <c r="G66" s="10">
        <v>5193</v>
      </c>
      <c r="H66" s="10">
        <v>5214</v>
      </c>
      <c r="I66" s="10">
        <v>4038</v>
      </c>
      <c r="J66" s="10">
        <v>3131</v>
      </c>
      <c r="K66" s="10">
        <v>2250</v>
      </c>
      <c r="L66" s="10">
        <v>1566</v>
      </c>
      <c r="M66" s="10">
        <v>1357</v>
      </c>
      <c r="N66" s="10">
        <v>942</v>
      </c>
      <c r="O66" s="10">
        <v>834</v>
      </c>
      <c r="P66" s="10">
        <v>510</v>
      </c>
      <c r="Q66" s="10">
        <v>355</v>
      </c>
      <c r="R66" s="10">
        <v>209</v>
      </c>
      <c r="S66" s="10">
        <v>438</v>
      </c>
      <c r="T66" s="10">
        <v>369</v>
      </c>
      <c r="U66" s="10">
        <v>312</v>
      </c>
      <c r="V66" s="10">
        <v>303</v>
      </c>
      <c r="W66" s="10">
        <v>193</v>
      </c>
      <c r="X66" s="10">
        <v>100</v>
      </c>
      <c r="Y66" s="10">
        <v>59</v>
      </c>
      <c r="Z66" s="10">
        <v>76</v>
      </c>
      <c r="AA66" s="10">
        <v>31</v>
      </c>
      <c r="AB66" s="10">
        <v>11</v>
      </c>
      <c r="AC66" s="9">
        <v>21.011</v>
      </c>
      <c r="AD66" s="9">
        <v>36.808</v>
      </c>
      <c r="AE66" s="9">
        <v>29.157</v>
      </c>
      <c r="AF66" s="10">
        <v>23.28</v>
      </c>
      <c r="AG66" s="9">
        <v>41.465</v>
      </c>
      <c r="AH66" s="9">
        <v>37.278</v>
      </c>
    </row>
    <row r="67" spans="1:34" ht="15">
      <c r="A67" s="8" t="s">
        <v>66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</row>
    <row r="68" spans="1:34" ht="15">
      <c r="A68" s="8" t="s">
        <v>67</v>
      </c>
      <c r="B68" s="10">
        <v>1433</v>
      </c>
      <c r="C68" s="10">
        <v>178</v>
      </c>
      <c r="D68" s="10">
        <v>62</v>
      </c>
      <c r="E68" s="10">
        <v>35</v>
      </c>
      <c r="F68" s="10">
        <v>31</v>
      </c>
      <c r="G68" s="10">
        <v>0</v>
      </c>
      <c r="H68" s="10">
        <v>0</v>
      </c>
      <c r="I68" s="10">
        <v>43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145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</row>
    <row r="69" spans="1:34" ht="15">
      <c r="A69" s="8" t="s">
        <v>68</v>
      </c>
      <c r="B69" s="11">
        <v>11213</v>
      </c>
      <c r="C69" s="11">
        <v>6200</v>
      </c>
      <c r="D69" s="11">
        <v>6373</v>
      </c>
      <c r="E69" s="11">
        <v>5765</v>
      </c>
      <c r="F69" s="11">
        <v>4478</v>
      </c>
      <c r="G69" s="11">
        <v>5064</v>
      </c>
      <c r="H69" s="11">
        <v>5292</v>
      </c>
      <c r="I69" s="11">
        <v>4748</v>
      </c>
      <c r="J69" s="11">
        <v>4527</v>
      </c>
      <c r="K69" s="11">
        <v>7904</v>
      </c>
      <c r="L69" s="11">
        <v>9760</v>
      </c>
      <c r="M69" s="11">
        <v>10864</v>
      </c>
      <c r="N69" s="11">
        <v>10434</v>
      </c>
      <c r="O69" s="11">
        <v>9822</v>
      </c>
      <c r="P69" s="11">
        <v>7837</v>
      </c>
      <c r="Q69" s="11">
        <v>8296</v>
      </c>
      <c r="R69" s="11">
        <v>7998</v>
      </c>
      <c r="S69" s="11">
        <v>10098</v>
      </c>
      <c r="T69" s="11">
        <v>12228</v>
      </c>
      <c r="U69" s="11">
        <v>10511</v>
      </c>
      <c r="V69" s="11">
        <v>9861</v>
      </c>
      <c r="W69" s="11">
        <v>8387</v>
      </c>
      <c r="X69" s="11">
        <v>9515</v>
      </c>
      <c r="Y69" s="11">
        <v>10768</v>
      </c>
      <c r="Z69" s="11">
        <v>10532</v>
      </c>
      <c r="AA69" s="11">
        <v>10489</v>
      </c>
      <c r="AB69" s="11">
        <v>11435</v>
      </c>
      <c r="AC69" s="12">
        <v>9551.047</v>
      </c>
      <c r="AD69" s="11">
        <v>10127.63</v>
      </c>
      <c r="AE69" s="12">
        <v>7797.241</v>
      </c>
      <c r="AF69" s="12">
        <v>6874.474</v>
      </c>
      <c r="AG69" s="12">
        <v>7487.952</v>
      </c>
      <c r="AH69" s="12">
        <v>6856.228</v>
      </c>
    </row>
    <row r="70" spans="1:34" ht="15">
      <c r="A70" s="8" t="s">
        <v>69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5</v>
      </c>
      <c r="M70" s="10">
        <v>19</v>
      </c>
      <c r="N70" s="10">
        <v>2552</v>
      </c>
      <c r="O70" s="10">
        <v>2445</v>
      </c>
      <c r="P70" s="10">
        <v>2005</v>
      </c>
      <c r="Q70" s="10">
        <v>1979</v>
      </c>
      <c r="R70" s="10">
        <v>978</v>
      </c>
      <c r="S70" s="10">
        <v>781</v>
      </c>
      <c r="T70" s="10">
        <v>264</v>
      </c>
      <c r="U70" s="10">
        <v>209</v>
      </c>
      <c r="V70" s="10">
        <v>216</v>
      </c>
      <c r="W70" s="10">
        <v>72</v>
      </c>
      <c r="X70" s="10">
        <v>83</v>
      </c>
      <c r="Y70" s="10">
        <v>88</v>
      </c>
      <c r="Z70" s="10">
        <v>96</v>
      </c>
      <c r="AA70" s="10">
        <v>100</v>
      </c>
      <c r="AB70" s="10">
        <v>114</v>
      </c>
      <c r="AC70" s="9">
        <v>148.572</v>
      </c>
      <c r="AD70" s="9">
        <v>118.986</v>
      </c>
      <c r="AE70" s="9">
        <v>83.323</v>
      </c>
      <c r="AF70" s="9">
        <v>84.485</v>
      </c>
      <c r="AG70" s="10">
        <v>104.66</v>
      </c>
      <c r="AH70" s="9">
        <v>45.471</v>
      </c>
    </row>
    <row r="71" spans="1:34" ht="15">
      <c r="A71" s="8" t="s">
        <v>87</v>
      </c>
      <c r="B71" s="12">
        <v>9651.903</v>
      </c>
      <c r="C71" s="12">
        <v>9099.124</v>
      </c>
      <c r="D71" s="12">
        <v>10219.883</v>
      </c>
      <c r="E71" s="12">
        <v>9651.041</v>
      </c>
      <c r="F71" s="12">
        <v>12986.128</v>
      </c>
      <c r="G71" s="12">
        <v>11988.494</v>
      </c>
      <c r="H71" s="12">
        <v>11182.012</v>
      </c>
      <c r="I71" s="12">
        <v>9318.444</v>
      </c>
      <c r="J71" s="12">
        <v>7613.894</v>
      </c>
      <c r="K71" s="12">
        <v>9543.935</v>
      </c>
      <c r="L71" s="12">
        <v>10908.258</v>
      </c>
      <c r="M71" s="11">
        <v>10052.9</v>
      </c>
      <c r="N71" s="12">
        <v>10714.346</v>
      </c>
      <c r="O71" s="12">
        <v>11948.929</v>
      </c>
      <c r="P71" s="11">
        <v>8721.44</v>
      </c>
      <c r="Q71" s="11">
        <v>9094.15</v>
      </c>
      <c r="R71" s="12">
        <v>8485.679</v>
      </c>
      <c r="S71" s="12">
        <v>8388.365</v>
      </c>
      <c r="T71" s="12">
        <v>7724.954</v>
      </c>
      <c r="U71" s="12">
        <v>6521.008</v>
      </c>
      <c r="V71" s="12">
        <v>8318.491</v>
      </c>
      <c r="W71" s="12">
        <v>9093.144</v>
      </c>
      <c r="X71" s="12">
        <v>9921.512</v>
      </c>
      <c r="Y71" s="12">
        <v>9988.392</v>
      </c>
      <c r="Z71" s="12">
        <v>9674.559</v>
      </c>
      <c r="AA71" s="12">
        <v>9642.146</v>
      </c>
      <c r="AB71" s="12">
        <v>10616.093</v>
      </c>
      <c r="AC71" s="12">
        <v>13706.199</v>
      </c>
      <c r="AD71" s="12">
        <v>13403.868</v>
      </c>
      <c r="AE71" s="12">
        <v>13574.534</v>
      </c>
      <c r="AF71" s="12">
        <v>10764.195</v>
      </c>
      <c r="AG71" s="12">
        <v>12343.141</v>
      </c>
      <c r="AH71" s="11">
        <v>8479.1</v>
      </c>
    </row>
    <row r="72" spans="1:34" ht="15">
      <c r="A72" s="8" t="s">
        <v>88</v>
      </c>
      <c r="B72" s="9">
        <v>2944.097</v>
      </c>
      <c r="C72" s="9">
        <v>2456.876</v>
      </c>
      <c r="D72" s="9">
        <v>3090.117</v>
      </c>
      <c r="E72" s="9">
        <v>2063.959</v>
      </c>
      <c r="F72" s="9">
        <v>2705.872</v>
      </c>
      <c r="G72" s="9">
        <v>1183.506</v>
      </c>
      <c r="H72" s="9">
        <v>648.988</v>
      </c>
      <c r="I72" s="9">
        <v>609.556</v>
      </c>
      <c r="J72" s="9">
        <v>192.106</v>
      </c>
      <c r="K72" s="9">
        <v>494.065</v>
      </c>
      <c r="L72" s="9">
        <v>1009.742</v>
      </c>
      <c r="M72" s="10">
        <v>1113.1</v>
      </c>
      <c r="N72" s="9">
        <v>1014.654</v>
      </c>
      <c r="O72" s="9">
        <v>1322.071</v>
      </c>
      <c r="P72" s="10">
        <v>1213.56</v>
      </c>
      <c r="Q72" s="10">
        <v>1072.97</v>
      </c>
      <c r="R72" s="9">
        <v>1242.924</v>
      </c>
      <c r="S72" s="9">
        <v>1394.857</v>
      </c>
      <c r="T72" s="9">
        <v>967.506</v>
      </c>
      <c r="U72" s="10">
        <v>1190.58</v>
      </c>
      <c r="V72" s="9">
        <v>1179.442</v>
      </c>
      <c r="W72" s="9">
        <v>938.504</v>
      </c>
      <c r="X72" s="9">
        <v>886.718</v>
      </c>
      <c r="Y72" s="10">
        <v>1250.56</v>
      </c>
      <c r="Z72" s="9">
        <v>848.797</v>
      </c>
      <c r="AA72" s="9">
        <v>393.105</v>
      </c>
      <c r="AB72" s="9">
        <v>389.719</v>
      </c>
      <c r="AC72" s="9">
        <v>412.225</v>
      </c>
      <c r="AD72" s="9">
        <v>632.376</v>
      </c>
      <c r="AE72" s="9">
        <v>815.201</v>
      </c>
      <c r="AF72" s="10">
        <v>375.1</v>
      </c>
      <c r="AG72" s="10">
        <v>264.24</v>
      </c>
      <c r="AH72" s="10">
        <v>428</v>
      </c>
    </row>
    <row r="73" spans="1:34" ht="15">
      <c r="A73" s="8" t="s">
        <v>89</v>
      </c>
      <c r="B73" s="11">
        <v>29646</v>
      </c>
      <c r="C73" s="11">
        <v>20989</v>
      </c>
      <c r="D73" s="11">
        <v>16514</v>
      </c>
      <c r="E73" s="11">
        <v>15116</v>
      </c>
      <c r="F73" s="11">
        <v>16180</v>
      </c>
      <c r="G73" s="11">
        <v>9985</v>
      </c>
      <c r="H73" s="11">
        <v>9025</v>
      </c>
      <c r="I73" s="11">
        <v>8152</v>
      </c>
      <c r="J73" s="11">
        <v>10409</v>
      </c>
      <c r="K73" s="11">
        <v>9875</v>
      </c>
      <c r="L73" s="11">
        <v>13580</v>
      </c>
      <c r="M73" s="11">
        <v>14827</v>
      </c>
      <c r="N73" s="11">
        <v>15158</v>
      </c>
      <c r="O73" s="11">
        <v>14421</v>
      </c>
      <c r="P73" s="11">
        <v>18057</v>
      </c>
      <c r="Q73" s="12">
        <v>16920.346</v>
      </c>
      <c r="R73" s="12">
        <v>18022.134</v>
      </c>
      <c r="S73" s="12">
        <v>13920.124</v>
      </c>
      <c r="T73" s="11">
        <v>17256.83</v>
      </c>
      <c r="U73" s="12">
        <v>12977.474</v>
      </c>
      <c r="V73" s="12">
        <v>20476.497</v>
      </c>
      <c r="W73" s="12">
        <v>20203.358</v>
      </c>
      <c r="X73" s="12">
        <v>18303.895</v>
      </c>
      <c r="Y73" s="12">
        <v>18501.243</v>
      </c>
      <c r="Z73" s="12">
        <v>17229.014</v>
      </c>
      <c r="AA73" s="12">
        <v>24660.042</v>
      </c>
      <c r="AB73" s="12">
        <v>21818.765</v>
      </c>
      <c r="AC73" s="12">
        <v>21059.649</v>
      </c>
      <c r="AD73" s="12">
        <v>19901.626</v>
      </c>
      <c r="AE73" s="12">
        <v>18845.693</v>
      </c>
      <c r="AF73" s="12">
        <v>18867.277</v>
      </c>
      <c r="AG73" s="12">
        <v>17357.313</v>
      </c>
      <c r="AH73" s="12">
        <v>17728.264</v>
      </c>
    </row>
    <row r="74" spans="1:34" ht="15">
      <c r="A74" s="8" t="s">
        <v>90</v>
      </c>
      <c r="B74" s="10">
        <v>365</v>
      </c>
      <c r="C74" s="10">
        <v>759</v>
      </c>
      <c r="D74" s="10">
        <v>386</v>
      </c>
      <c r="E74" s="10">
        <v>418</v>
      </c>
      <c r="F74" s="10">
        <v>394</v>
      </c>
      <c r="G74" s="10">
        <v>376</v>
      </c>
      <c r="H74" s="10">
        <v>505</v>
      </c>
      <c r="I74" s="10">
        <v>445</v>
      </c>
      <c r="J74" s="10">
        <v>1269</v>
      </c>
      <c r="K74" s="10">
        <v>948</v>
      </c>
      <c r="L74" s="10">
        <v>1046</v>
      </c>
      <c r="M74" s="10">
        <v>1079</v>
      </c>
      <c r="N74" s="10">
        <v>1435</v>
      </c>
      <c r="O74" s="10">
        <v>3922</v>
      </c>
      <c r="P74" s="10">
        <v>4807</v>
      </c>
      <c r="Q74" s="10">
        <v>5417</v>
      </c>
      <c r="R74" s="10">
        <v>4916</v>
      </c>
      <c r="S74" s="10">
        <v>3605</v>
      </c>
      <c r="T74" s="10">
        <v>2841</v>
      </c>
      <c r="U74" s="10">
        <v>2610</v>
      </c>
      <c r="V74" s="10">
        <v>3346</v>
      </c>
      <c r="W74" s="10">
        <v>3125</v>
      </c>
      <c r="X74" s="10">
        <v>3605</v>
      </c>
      <c r="Y74" s="10">
        <v>4009</v>
      </c>
      <c r="Z74" s="10">
        <v>3668</v>
      </c>
      <c r="AA74" s="10">
        <v>3696</v>
      </c>
      <c r="AB74" s="10">
        <v>3240</v>
      </c>
      <c r="AC74" s="9">
        <v>2501.224</v>
      </c>
      <c r="AD74" s="9">
        <v>3264.186</v>
      </c>
      <c r="AE74" s="9">
        <v>3345.172</v>
      </c>
      <c r="AF74" s="9">
        <v>2700.418</v>
      </c>
      <c r="AG74" s="9">
        <v>2251.335</v>
      </c>
      <c r="AH74" s="9">
        <v>2244.089</v>
      </c>
    </row>
    <row r="75" spans="1:34" ht="15">
      <c r="A75" s="8" t="s">
        <v>70</v>
      </c>
      <c r="B75" s="11">
        <v>27038</v>
      </c>
      <c r="C75" s="11">
        <v>30760</v>
      </c>
      <c r="D75" s="11">
        <v>30854</v>
      </c>
      <c r="E75" s="11">
        <v>30741</v>
      </c>
      <c r="F75" s="11">
        <v>30818</v>
      </c>
      <c r="G75" s="11">
        <v>33241</v>
      </c>
      <c r="H75" s="11">
        <v>35407</v>
      </c>
      <c r="I75" s="11">
        <v>33951</v>
      </c>
      <c r="J75" s="11">
        <v>31606</v>
      </c>
      <c r="K75" s="11">
        <v>30062</v>
      </c>
      <c r="L75" s="11">
        <v>32099</v>
      </c>
      <c r="M75" s="11">
        <v>37323</v>
      </c>
      <c r="N75" s="11">
        <v>45027</v>
      </c>
      <c r="O75" s="11">
        <v>46922</v>
      </c>
      <c r="P75" s="11">
        <v>44232</v>
      </c>
      <c r="Q75" s="11">
        <v>38091</v>
      </c>
      <c r="R75" s="11">
        <v>40848</v>
      </c>
      <c r="S75" s="11">
        <v>46044</v>
      </c>
      <c r="T75" s="11">
        <v>43274</v>
      </c>
      <c r="U75" s="11">
        <v>43010</v>
      </c>
      <c r="V75" s="11">
        <v>47995</v>
      </c>
      <c r="W75" s="11">
        <v>40719</v>
      </c>
      <c r="X75" s="11">
        <v>36991</v>
      </c>
      <c r="Y75" s="11">
        <v>31721</v>
      </c>
      <c r="Z75" s="11">
        <v>31736</v>
      </c>
      <c r="AA75" s="11">
        <v>32199</v>
      </c>
      <c r="AB75" s="11">
        <v>31959</v>
      </c>
      <c r="AC75" s="11">
        <v>30217</v>
      </c>
      <c r="AD75" s="12">
        <v>33182.178</v>
      </c>
      <c r="AE75" s="12">
        <v>30434.108</v>
      </c>
      <c r="AF75" s="12">
        <v>23536.959</v>
      </c>
      <c r="AG75" s="12">
        <v>19233.236</v>
      </c>
      <c r="AH75" s="12">
        <v>18678.285</v>
      </c>
    </row>
    <row r="76" spans="1:34" ht="15">
      <c r="A76" s="8" t="s">
        <v>71</v>
      </c>
      <c r="B76" s="10">
        <v>13</v>
      </c>
      <c r="C76" s="10">
        <v>6</v>
      </c>
      <c r="D76" s="10">
        <v>6</v>
      </c>
      <c r="E76" s="10">
        <v>6</v>
      </c>
      <c r="F76" s="10">
        <v>32</v>
      </c>
      <c r="G76" s="10">
        <v>46</v>
      </c>
      <c r="H76" s="10">
        <v>48</v>
      </c>
      <c r="I76" s="10">
        <v>83</v>
      </c>
      <c r="J76" s="10">
        <v>30</v>
      </c>
      <c r="K76" s="10">
        <v>0</v>
      </c>
      <c r="L76" s="10">
        <v>0</v>
      </c>
      <c r="M76" s="10">
        <v>0</v>
      </c>
      <c r="N76" s="10">
        <v>0</v>
      </c>
      <c r="O76" s="10">
        <v>10</v>
      </c>
      <c r="P76" s="10">
        <v>0</v>
      </c>
      <c r="Q76" s="10">
        <v>6</v>
      </c>
      <c r="R76" s="10">
        <v>0</v>
      </c>
      <c r="S76" s="10">
        <v>0</v>
      </c>
      <c r="T76" s="10">
        <v>411</v>
      </c>
      <c r="U76" s="10">
        <v>399</v>
      </c>
      <c r="V76" s="10">
        <v>326</v>
      </c>
      <c r="W76" s="10">
        <v>630</v>
      </c>
      <c r="X76" s="10">
        <v>376</v>
      </c>
      <c r="Y76" s="10">
        <v>229</v>
      </c>
      <c r="Z76" s="10">
        <v>111</v>
      </c>
      <c r="AA76" s="10">
        <v>127</v>
      </c>
      <c r="AB76" s="10">
        <v>18</v>
      </c>
      <c r="AC76" s="10">
        <v>8</v>
      </c>
      <c r="AD76" s="10">
        <v>8</v>
      </c>
      <c r="AE76" s="10">
        <v>21</v>
      </c>
      <c r="AF76" s="10">
        <v>36</v>
      </c>
      <c r="AG76" s="10">
        <v>1</v>
      </c>
      <c r="AH76" s="9">
        <v>0.137</v>
      </c>
    </row>
    <row r="77" spans="1:34" ht="15">
      <c r="A77" s="8" t="s">
        <v>72</v>
      </c>
      <c r="B77" s="11">
        <v>38636</v>
      </c>
      <c r="C77" s="11">
        <v>44903</v>
      </c>
      <c r="D77" s="11">
        <v>37937</v>
      </c>
      <c r="E77" s="11">
        <v>29860</v>
      </c>
      <c r="F77" s="11">
        <v>14694</v>
      </c>
      <c r="G77" s="11">
        <v>8327</v>
      </c>
      <c r="H77" s="11">
        <v>7986</v>
      </c>
      <c r="I77" s="11">
        <v>9175</v>
      </c>
      <c r="J77" s="11">
        <v>6976</v>
      </c>
      <c r="K77" s="11">
        <v>6244</v>
      </c>
      <c r="L77" s="11">
        <v>6139</v>
      </c>
      <c r="M77" s="11">
        <v>6236</v>
      </c>
      <c r="N77" s="11">
        <v>6057</v>
      </c>
      <c r="O77" s="11">
        <v>7105</v>
      </c>
      <c r="P77" s="11">
        <v>5310</v>
      </c>
      <c r="Q77" s="11">
        <v>4593</v>
      </c>
      <c r="R77" s="11">
        <v>4598</v>
      </c>
      <c r="S77" s="11">
        <v>4137</v>
      </c>
      <c r="T77" s="11">
        <v>4186</v>
      </c>
      <c r="U77" s="11">
        <v>3539</v>
      </c>
      <c r="V77" s="11">
        <v>3610</v>
      </c>
      <c r="W77" s="11">
        <v>2862</v>
      </c>
      <c r="X77" s="11">
        <v>2933</v>
      </c>
      <c r="Y77" s="11">
        <v>2947</v>
      </c>
      <c r="Z77" s="11">
        <v>2995</v>
      </c>
      <c r="AA77" s="11">
        <v>2431</v>
      </c>
      <c r="AB77" s="11">
        <v>2122</v>
      </c>
      <c r="AC77" s="11">
        <v>1910</v>
      </c>
      <c r="AD77" s="11">
        <v>2271</v>
      </c>
      <c r="AE77" s="11">
        <v>1958.13</v>
      </c>
      <c r="AF77" s="12">
        <v>1207.483</v>
      </c>
      <c r="AG77" s="12">
        <v>1696.347</v>
      </c>
      <c r="AH77" s="11">
        <v>1782</v>
      </c>
    </row>
    <row r="78" spans="1:34" ht="15">
      <c r="A78" s="8" t="s">
        <v>91</v>
      </c>
      <c r="B78" s="10">
        <v>538530</v>
      </c>
      <c r="C78" s="10">
        <v>563588</v>
      </c>
      <c r="D78" s="10">
        <v>761020</v>
      </c>
      <c r="E78" s="10">
        <v>708250</v>
      </c>
      <c r="F78" s="10">
        <v>590309</v>
      </c>
      <c r="G78" s="10">
        <v>665104</v>
      </c>
      <c r="H78" s="10">
        <v>707054</v>
      </c>
      <c r="I78" s="10">
        <v>682562</v>
      </c>
      <c r="J78" s="10">
        <v>727107</v>
      </c>
      <c r="K78" s="10">
        <v>684839</v>
      </c>
      <c r="L78" s="9">
        <v>743737.183</v>
      </c>
      <c r="M78" s="9">
        <v>851746.754</v>
      </c>
      <c r="N78" s="9">
        <v>858097.194</v>
      </c>
      <c r="O78" s="9">
        <v>941461.833</v>
      </c>
      <c r="P78" s="10">
        <v>1086810.88</v>
      </c>
      <c r="Q78" s="9">
        <v>1101443.478</v>
      </c>
      <c r="R78" s="10">
        <v>1064537.86</v>
      </c>
      <c r="S78" s="9">
        <v>1024585.584</v>
      </c>
      <c r="T78" s="9">
        <v>1014551.482</v>
      </c>
      <c r="U78" s="9">
        <v>968654.715</v>
      </c>
      <c r="V78" s="9">
        <v>1066410.854</v>
      </c>
      <c r="W78" s="9">
        <v>967485.057</v>
      </c>
      <c r="X78" s="9">
        <v>961081.656</v>
      </c>
      <c r="Y78" s="9">
        <v>923308.669</v>
      </c>
      <c r="Z78" s="9">
        <v>815723.575</v>
      </c>
      <c r="AA78" s="9">
        <v>807181.921</v>
      </c>
      <c r="AB78" s="9">
        <v>847507.921</v>
      </c>
      <c r="AC78" s="9">
        <v>847052.257</v>
      </c>
      <c r="AD78" s="9">
        <v>827525.656</v>
      </c>
      <c r="AE78" s="9">
        <v>806505.445</v>
      </c>
      <c r="AF78" s="9">
        <v>787617.323</v>
      </c>
      <c r="AG78" s="9">
        <v>850446.444</v>
      </c>
      <c r="AH78" s="9">
        <v>749156.361</v>
      </c>
    </row>
    <row r="79" spans="1:34" ht="15">
      <c r="A79" s="8" t="s">
        <v>138</v>
      </c>
      <c r="B79" s="11">
        <v>66</v>
      </c>
      <c r="C79" s="11">
        <v>70</v>
      </c>
      <c r="D79" s="11">
        <v>105</v>
      </c>
      <c r="E79" s="11">
        <v>102</v>
      </c>
      <c r="F79" s="11">
        <v>32</v>
      </c>
      <c r="G79" s="11">
        <v>130</v>
      </c>
      <c r="H79" s="11">
        <v>205</v>
      </c>
      <c r="I79" s="11">
        <v>130</v>
      </c>
      <c r="J79" s="11">
        <v>128</v>
      </c>
      <c r="K79" s="11">
        <v>65</v>
      </c>
      <c r="L79" s="11">
        <v>58</v>
      </c>
      <c r="M79" s="11">
        <v>55</v>
      </c>
      <c r="N79" s="11">
        <v>15</v>
      </c>
      <c r="O79" s="11">
        <v>15</v>
      </c>
      <c r="P79" s="11">
        <v>105</v>
      </c>
      <c r="Q79" s="11">
        <v>110</v>
      </c>
      <c r="R79" s="11">
        <v>105</v>
      </c>
      <c r="S79" s="11">
        <v>75</v>
      </c>
      <c r="T79" s="11">
        <v>11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</row>
    <row r="80" spans="1:34" ht="15">
      <c r="A80" s="8" t="s">
        <v>139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</row>
    <row r="81" spans="1:34" ht="15">
      <c r="A81" s="8" t="s">
        <v>145</v>
      </c>
      <c r="B81" s="11">
        <v>5122</v>
      </c>
      <c r="C81" s="11">
        <v>9169</v>
      </c>
      <c r="D81" s="11">
        <v>10514</v>
      </c>
      <c r="E81" s="11">
        <v>10127</v>
      </c>
      <c r="F81" s="11">
        <v>15738</v>
      </c>
      <c r="G81" s="11">
        <v>33835</v>
      </c>
      <c r="H81" s="11">
        <v>31988</v>
      </c>
      <c r="I81" s="11">
        <v>37472</v>
      </c>
      <c r="J81" s="11">
        <v>41516</v>
      </c>
      <c r="K81" s="11">
        <v>42010</v>
      </c>
      <c r="L81" s="11">
        <v>53541</v>
      </c>
      <c r="M81" s="11">
        <v>54961</v>
      </c>
      <c r="N81" s="11">
        <v>53728</v>
      </c>
      <c r="O81" s="11">
        <v>51356</v>
      </c>
      <c r="P81" s="11">
        <v>65085</v>
      </c>
      <c r="Q81" s="12">
        <v>64115.278</v>
      </c>
      <c r="R81" s="12">
        <v>43189.838</v>
      </c>
      <c r="S81" s="12">
        <v>39746.911</v>
      </c>
      <c r="T81" s="11">
        <v>39753.11</v>
      </c>
      <c r="U81" s="12">
        <v>34213.759</v>
      </c>
      <c r="V81" s="12">
        <v>44063.928</v>
      </c>
      <c r="W81" s="12">
        <v>46300.726</v>
      </c>
      <c r="X81" s="12">
        <v>42694.364</v>
      </c>
      <c r="Y81" s="12">
        <v>43815.232</v>
      </c>
      <c r="Z81" s="12">
        <v>42746.326</v>
      </c>
      <c r="AA81" s="12">
        <v>37232.452</v>
      </c>
      <c r="AB81" s="12">
        <v>41541.289</v>
      </c>
      <c r="AC81" s="11">
        <v>41351.09</v>
      </c>
      <c r="AD81" s="12">
        <v>40112.838</v>
      </c>
      <c r="AE81" s="12">
        <v>39780.925</v>
      </c>
      <c r="AF81" s="12">
        <v>36840.909</v>
      </c>
      <c r="AG81" s="12">
        <v>34875.771</v>
      </c>
      <c r="AH81" s="12">
        <v>39144.706</v>
      </c>
    </row>
    <row r="82" spans="1:34" ht="15">
      <c r="A82" s="8" t="s">
        <v>147</v>
      </c>
      <c r="B82" s="10">
        <v>1713</v>
      </c>
      <c r="C82" s="10">
        <v>2071</v>
      </c>
      <c r="D82" s="10">
        <v>2634</v>
      </c>
      <c r="E82" s="10">
        <v>2331</v>
      </c>
      <c r="F82" s="10">
        <v>2703</v>
      </c>
      <c r="G82" s="10">
        <v>3198</v>
      </c>
      <c r="H82" s="10">
        <v>3812</v>
      </c>
      <c r="I82" s="10">
        <v>1499</v>
      </c>
      <c r="J82" s="10">
        <v>2159</v>
      </c>
      <c r="K82" s="10">
        <v>1461</v>
      </c>
      <c r="L82" s="10">
        <v>873</v>
      </c>
      <c r="M82" s="10">
        <v>1026</v>
      </c>
      <c r="N82" s="10">
        <v>1103</v>
      </c>
      <c r="O82" s="10">
        <v>904</v>
      </c>
      <c r="P82" s="10">
        <v>1402</v>
      </c>
      <c r="Q82" s="9">
        <v>1040.567</v>
      </c>
      <c r="R82" s="10">
        <v>1228.63</v>
      </c>
      <c r="S82" s="9">
        <v>1018.928</v>
      </c>
      <c r="T82" s="9">
        <v>871.603</v>
      </c>
      <c r="U82" s="10">
        <v>1058</v>
      </c>
      <c r="V82" s="10">
        <v>2095</v>
      </c>
      <c r="W82" s="10">
        <v>1245</v>
      </c>
      <c r="X82" s="10">
        <v>1269</v>
      </c>
      <c r="Y82" s="10">
        <v>960</v>
      </c>
      <c r="Z82" s="10">
        <v>624</v>
      </c>
      <c r="AA82" s="9">
        <v>568.895</v>
      </c>
      <c r="AB82" s="9">
        <v>838.682</v>
      </c>
      <c r="AC82" s="9">
        <v>830.596</v>
      </c>
      <c r="AD82" s="9">
        <v>901.548</v>
      </c>
      <c r="AE82" s="9">
        <v>1157.004</v>
      </c>
      <c r="AF82" s="9">
        <v>918.817</v>
      </c>
      <c r="AG82" s="9">
        <v>1066.917</v>
      </c>
      <c r="AH82" s="9">
        <v>1080.149</v>
      </c>
    </row>
    <row r="83" spans="1:34" ht="15">
      <c r="A83" s="8" t="s">
        <v>148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1</v>
      </c>
      <c r="R83" s="11">
        <v>1</v>
      </c>
      <c r="S83" s="11">
        <v>1</v>
      </c>
      <c r="T83" s="11">
        <v>1670</v>
      </c>
      <c r="U83" s="11">
        <v>2453</v>
      </c>
      <c r="V83" s="11">
        <v>1820</v>
      </c>
      <c r="W83" s="11">
        <v>1712</v>
      </c>
      <c r="X83" s="11">
        <v>1103</v>
      </c>
      <c r="Y83" s="11">
        <v>1032</v>
      </c>
      <c r="Z83" s="11">
        <v>270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</row>
    <row r="84" spans="1:34" ht="15">
      <c r="A84" s="8" t="s">
        <v>153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4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</row>
    <row r="85" spans="1:34" ht="15">
      <c r="A85" s="8" t="s">
        <v>155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65</v>
      </c>
      <c r="U85" s="11">
        <v>16</v>
      </c>
      <c r="V85" s="11">
        <v>29</v>
      </c>
      <c r="W85" s="11">
        <v>3</v>
      </c>
      <c r="X85" s="11">
        <v>8</v>
      </c>
      <c r="Y85" s="11">
        <v>35</v>
      </c>
      <c r="Z85" s="11">
        <v>57</v>
      </c>
      <c r="AA85" s="11">
        <v>9</v>
      </c>
      <c r="AB85" s="11">
        <v>2</v>
      </c>
      <c r="AC85" s="12">
        <v>0.434</v>
      </c>
      <c r="AD85" s="12">
        <v>0.265</v>
      </c>
      <c r="AE85" s="12">
        <v>0.028</v>
      </c>
      <c r="AF85" s="11">
        <v>0</v>
      </c>
      <c r="AG85" s="11">
        <v>0</v>
      </c>
      <c r="AH85" s="11">
        <v>59</v>
      </c>
    </row>
    <row r="86" spans="1:34" ht="15">
      <c r="A86" s="8" t="s">
        <v>156</v>
      </c>
      <c r="B86" s="10">
        <v>15234</v>
      </c>
      <c r="C86" s="10">
        <v>14754</v>
      </c>
      <c r="D86" s="10">
        <v>10084.1</v>
      </c>
      <c r="E86" s="10">
        <v>6254</v>
      </c>
      <c r="F86" s="10">
        <v>7745</v>
      </c>
      <c r="G86" s="10">
        <v>7503</v>
      </c>
      <c r="H86" s="10">
        <v>12327</v>
      </c>
      <c r="I86" s="10">
        <v>7773</v>
      </c>
      <c r="J86" s="10">
        <v>8451</v>
      </c>
      <c r="K86" s="10">
        <v>8555</v>
      </c>
      <c r="L86" s="10">
        <v>8174.45</v>
      </c>
      <c r="M86" s="10">
        <v>8570.05</v>
      </c>
      <c r="N86" s="9">
        <v>10160.518</v>
      </c>
      <c r="O86" s="9">
        <v>20243.189</v>
      </c>
      <c r="P86" s="9">
        <v>17845.979</v>
      </c>
      <c r="Q86" s="9">
        <v>16115.861</v>
      </c>
      <c r="R86" s="9">
        <v>15188.794</v>
      </c>
      <c r="S86" s="9">
        <v>12212.016</v>
      </c>
      <c r="T86" s="9">
        <v>10836.278</v>
      </c>
      <c r="U86" s="9">
        <v>14568.188</v>
      </c>
      <c r="V86" s="9">
        <v>18728.769</v>
      </c>
      <c r="W86" s="9">
        <v>11760.848</v>
      </c>
      <c r="X86" s="9">
        <v>11839.561</v>
      </c>
      <c r="Y86" s="10">
        <v>9318.42</v>
      </c>
      <c r="Z86" s="9">
        <v>6104.062</v>
      </c>
      <c r="AA86" s="9">
        <v>7765.652</v>
      </c>
      <c r="AB86" s="9">
        <v>9476.007</v>
      </c>
      <c r="AC86" s="9">
        <v>9063.436</v>
      </c>
      <c r="AD86" s="9">
        <v>9660.845</v>
      </c>
      <c r="AE86" s="9">
        <v>8910.886</v>
      </c>
      <c r="AF86" s="9">
        <v>8076.166</v>
      </c>
      <c r="AG86" s="10">
        <v>15824.44</v>
      </c>
      <c r="AH86" s="9">
        <v>25967.853</v>
      </c>
    </row>
    <row r="87" spans="1:34" ht="15">
      <c r="A87" s="8" t="s">
        <v>160</v>
      </c>
      <c r="B87" s="11">
        <v>168353</v>
      </c>
      <c r="C87" s="11">
        <v>181882</v>
      </c>
      <c r="D87" s="11">
        <v>169026.9</v>
      </c>
      <c r="E87" s="11">
        <v>167054</v>
      </c>
      <c r="F87" s="11">
        <v>186796</v>
      </c>
      <c r="G87" s="11">
        <v>143223</v>
      </c>
      <c r="H87" s="11">
        <v>161317</v>
      </c>
      <c r="I87" s="11">
        <v>122025</v>
      </c>
      <c r="J87" s="11">
        <v>129765</v>
      </c>
      <c r="K87" s="11">
        <v>105884</v>
      </c>
      <c r="L87" s="11">
        <v>78258</v>
      </c>
      <c r="M87" s="11">
        <v>90638</v>
      </c>
      <c r="N87" s="11">
        <v>76684</v>
      </c>
      <c r="O87" s="11">
        <v>72850</v>
      </c>
      <c r="P87" s="11">
        <v>129654</v>
      </c>
      <c r="Q87" s="12">
        <v>121958.797</v>
      </c>
      <c r="R87" s="11">
        <v>118736.29</v>
      </c>
      <c r="S87" s="12">
        <v>97852.732</v>
      </c>
      <c r="T87" s="12">
        <v>87188.691</v>
      </c>
      <c r="U87" s="12">
        <v>105199.245</v>
      </c>
      <c r="V87" s="12">
        <v>91076.805</v>
      </c>
      <c r="W87" s="12">
        <v>63488.189</v>
      </c>
      <c r="X87" s="12">
        <v>56416.138</v>
      </c>
      <c r="Y87" s="11">
        <v>41800.78</v>
      </c>
      <c r="Z87" s="12">
        <v>30324.222</v>
      </c>
      <c r="AA87" s="12">
        <v>31286.909</v>
      </c>
      <c r="AB87" s="12">
        <v>27750.284</v>
      </c>
      <c r="AC87" s="12">
        <v>24353.889</v>
      </c>
      <c r="AD87" s="12">
        <v>15717.843</v>
      </c>
      <c r="AE87" s="12">
        <v>12329.332</v>
      </c>
      <c r="AF87" s="12">
        <v>12422.492</v>
      </c>
      <c r="AG87" s="12">
        <v>13307.763</v>
      </c>
      <c r="AH87" s="12">
        <v>18796.611</v>
      </c>
    </row>
    <row r="88" spans="1:34" ht="15">
      <c r="A88" s="8" t="s">
        <v>213</v>
      </c>
      <c r="B88" s="10">
        <v>273767</v>
      </c>
      <c r="C88" s="10">
        <v>241565</v>
      </c>
      <c r="D88" s="10">
        <v>258856</v>
      </c>
      <c r="E88" s="10">
        <v>267570</v>
      </c>
      <c r="F88" s="10">
        <v>203714</v>
      </c>
      <c r="G88" s="10">
        <v>198118</v>
      </c>
      <c r="H88" s="10">
        <v>199293</v>
      </c>
      <c r="I88" s="10">
        <v>147123</v>
      </c>
      <c r="J88" s="10">
        <v>131604</v>
      </c>
      <c r="K88" s="10">
        <v>114064</v>
      </c>
      <c r="L88" s="10">
        <v>86045</v>
      </c>
      <c r="M88" s="10">
        <v>87795</v>
      </c>
      <c r="N88" s="10">
        <v>77796</v>
      </c>
      <c r="O88" s="10">
        <v>58275</v>
      </c>
      <c r="P88" s="10">
        <v>22916</v>
      </c>
      <c r="Q88" s="10">
        <v>19917</v>
      </c>
      <c r="R88" s="10">
        <v>29159</v>
      </c>
      <c r="S88" s="10">
        <v>20355</v>
      </c>
      <c r="T88" s="10">
        <v>15423</v>
      </c>
      <c r="U88" s="10">
        <v>13856</v>
      </c>
      <c r="V88" s="10">
        <v>16249</v>
      </c>
      <c r="W88" s="9">
        <v>15324.126</v>
      </c>
      <c r="X88" s="9">
        <v>16035.361</v>
      </c>
      <c r="Y88" s="10">
        <v>17177.93</v>
      </c>
      <c r="Z88" s="9">
        <v>18650.397</v>
      </c>
      <c r="AA88" s="10">
        <v>16389.18</v>
      </c>
      <c r="AB88" s="9">
        <v>17707.839</v>
      </c>
      <c r="AC88" s="9">
        <v>16344.421</v>
      </c>
      <c r="AD88" s="9">
        <v>15330.024</v>
      </c>
      <c r="AE88" s="9">
        <v>13872.211</v>
      </c>
      <c r="AF88" s="9">
        <v>16206.168</v>
      </c>
      <c r="AG88" s="9">
        <v>9636.234</v>
      </c>
      <c r="AH88" s="10">
        <v>15972.53</v>
      </c>
    </row>
    <row r="89" spans="1:34" ht="15">
      <c r="A89" s="8" t="s">
        <v>166</v>
      </c>
      <c r="B89" s="11">
        <v>0</v>
      </c>
      <c r="C89" s="11">
        <v>0</v>
      </c>
      <c r="D89" s="11">
        <v>0</v>
      </c>
      <c r="E89" s="11">
        <v>360</v>
      </c>
      <c r="F89" s="11">
        <v>1086</v>
      </c>
      <c r="G89" s="11">
        <v>267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696</v>
      </c>
      <c r="P89" s="11">
        <v>983</v>
      </c>
      <c r="Q89" s="11">
        <v>1916</v>
      </c>
      <c r="R89" s="11">
        <v>7876</v>
      </c>
      <c r="S89" s="11">
        <v>9083</v>
      </c>
      <c r="T89" s="11">
        <v>6808</v>
      </c>
      <c r="U89" s="11">
        <v>7497</v>
      </c>
      <c r="V89" s="11">
        <v>10881</v>
      </c>
      <c r="W89" s="11">
        <v>9830</v>
      </c>
      <c r="X89" s="11">
        <v>7212</v>
      </c>
      <c r="Y89" s="11">
        <v>7628</v>
      </c>
      <c r="Z89" s="11">
        <v>6858</v>
      </c>
      <c r="AA89" s="11">
        <v>5840</v>
      </c>
      <c r="AB89" s="11">
        <v>8071</v>
      </c>
      <c r="AC89" s="12">
        <v>4984.886</v>
      </c>
      <c r="AD89" s="11">
        <v>1611</v>
      </c>
      <c r="AE89" s="12">
        <v>85.079</v>
      </c>
      <c r="AF89" s="12">
        <v>18.205</v>
      </c>
      <c r="AG89" s="12">
        <v>1.002</v>
      </c>
      <c r="AH89" s="11">
        <v>0</v>
      </c>
    </row>
    <row r="90" spans="1:34" ht="15">
      <c r="A90" s="8" t="s">
        <v>167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452</v>
      </c>
      <c r="H90" s="10">
        <v>784</v>
      </c>
      <c r="I90" s="10">
        <v>975</v>
      </c>
      <c r="J90" s="10">
        <v>1010</v>
      </c>
      <c r="K90" s="10">
        <v>814</v>
      </c>
      <c r="L90" s="10">
        <v>828</v>
      </c>
      <c r="M90" s="10">
        <v>935</v>
      </c>
      <c r="N90" s="10">
        <v>818</v>
      </c>
      <c r="O90" s="10">
        <v>143</v>
      </c>
      <c r="P90" s="10">
        <v>106</v>
      </c>
      <c r="Q90" s="10">
        <v>116</v>
      </c>
      <c r="R90" s="10">
        <v>12</v>
      </c>
      <c r="S90" s="10">
        <v>109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</row>
    <row r="91" spans="1:34" ht="15">
      <c r="A91" s="8" t="s">
        <v>214</v>
      </c>
      <c r="B91" s="11">
        <v>37856</v>
      </c>
      <c r="C91" s="11">
        <v>45094</v>
      </c>
      <c r="D91" s="11">
        <v>67639</v>
      </c>
      <c r="E91" s="11">
        <v>79410</v>
      </c>
      <c r="F91" s="11">
        <v>86180</v>
      </c>
      <c r="G91" s="11">
        <v>84353</v>
      </c>
      <c r="H91" s="11">
        <v>108757</v>
      </c>
      <c r="I91" s="11">
        <v>105211</v>
      </c>
      <c r="J91" s="11">
        <v>108797</v>
      </c>
      <c r="K91" s="11">
        <v>128188</v>
      </c>
      <c r="L91" s="12">
        <v>137321.049</v>
      </c>
      <c r="M91" s="12">
        <v>150437.049</v>
      </c>
      <c r="N91" s="12">
        <v>160147.705</v>
      </c>
      <c r="O91" s="12">
        <v>181708.804</v>
      </c>
      <c r="P91" s="11">
        <v>195538.46</v>
      </c>
      <c r="Q91" s="12">
        <v>205242.929</v>
      </c>
      <c r="R91" s="12">
        <v>215796.975</v>
      </c>
      <c r="S91" s="12">
        <v>217268.318</v>
      </c>
      <c r="T91" s="12">
        <v>238598.622</v>
      </c>
      <c r="U91" s="12">
        <v>252626.236</v>
      </c>
      <c r="V91" s="11">
        <v>316614.95</v>
      </c>
      <c r="W91" s="11">
        <v>305655.25</v>
      </c>
      <c r="X91" s="12">
        <v>362732.982</v>
      </c>
      <c r="Y91" s="12">
        <v>381608.171</v>
      </c>
      <c r="Z91" s="12">
        <v>384910.402</v>
      </c>
      <c r="AA91" s="12">
        <v>398914.874</v>
      </c>
      <c r="AB91" s="12">
        <v>436515.502</v>
      </c>
      <c r="AC91" s="12">
        <v>454873.328</v>
      </c>
      <c r="AD91" s="12">
        <v>455792.675</v>
      </c>
      <c r="AE91" s="12">
        <v>476222.036</v>
      </c>
      <c r="AF91" s="12">
        <v>472349.681</v>
      </c>
      <c r="AG91" s="11">
        <v>550128.08</v>
      </c>
      <c r="AH91" s="11">
        <v>505962.78</v>
      </c>
    </row>
    <row r="92" spans="1:34" ht="15">
      <c r="A92" s="8" t="s">
        <v>215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</row>
    <row r="93" spans="1:34" ht="15">
      <c r="A93" s="8" t="s">
        <v>216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3</v>
      </c>
      <c r="W93" s="11">
        <v>4</v>
      </c>
      <c r="X93" s="11">
        <v>3</v>
      </c>
      <c r="Y93" s="11">
        <v>10</v>
      </c>
      <c r="Z93" s="11">
        <v>20</v>
      </c>
      <c r="AA93" s="11">
        <v>31</v>
      </c>
      <c r="AB93" s="11">
        <v>27</v>
      </c>
      <c r="AC93" s="11">
        <v>34.83</v>
      </c>
      <c r="AD93" s="12">
        <v>39.054</v>
      </c>
      <c r="AE93" s="12">
        <v>35.795</v>
      </c>
      <c r="AF93" s="12">
        <v>36.137</v>
      </c>
      <c r="AG93" s="12">
        <v>26.567</v>
      </c>
      <c r="AH93" s="12">
        <v>22.685</v>
      </c>
    </row>
    <row r="94" spans="1:34" ht="15">
      <c r="A94" s="8" t="s">
        <v>217</v>
      </c>
      <c r="B94" s="10">
        <v>0</v>
      </c>
      <c r="C94" s="10">
        <v>0</v>
      </c>
      <c r="D94" s="10">
        <v>0</v>
      </c>
      <c r="E94" s="10">
        <v>0</v>
      </c>
      <c r="F94" s="10">
        <v>223</v>
      </c>
      <c r="G94" s="10">
        <v>225</v>
      </c>
      <c r="H94" s="10">
        <v>52</v>
      </c>
      <c r="I94" s="10">
        <v>12</v>
      </c>
      <c r="J94" s="10">
        <v>13</v>
      </c>
      <c r="K94" s="10">
        <v>26</v>
      </c>
      <c r="L94" s="10">
        <v>39</v>
      </c>
      <c r="M94" s="10">
        <v>180</v>
      </c>
      <c r="N94" s="10">
        <v>124</v>
      </c>
      <c r="O94" s="10">
        <v>332</v>
      </c>
      <c r="P94" s="10">
        <v>1186</v>
      </c>
      <c r="Q94" s="9">
        <v>3694.844</v>
      </c>
      <c r="R94" s="10">
        <v>5198.14</v>
      </c>
      <c r="S94" s="9">
        <v>6224.189</v>
      </c>
      <c r="T94" s="9">
        <v>5551.176</v>
      </c>
      <c r="U94" s="9">
        <v>9051.392</v>
      </c>
      <c r="V94" s="9">
        <v>9564.935</v>
      </c>
      <c r="W94" s="9">
        <v>4955.095</v>
      </c>
      <c r="X94" s="10">
        <v>6190.9</v>
      </c>
      <c r="Y94" s="9">
        <v>6083.424</v>
      </c>
      <c r="Z94" s="9">
        <v>4473.911</v>
      </c>
      <c r="AA94" s="10">
        <v>4306.22</v>
      </c>
      <c r="AB94" s="9">
        <v>4764.184</v>
      </c>
      <c r="AC94" s="9">
        <v>4135.506</v>
      </c>
      <c r="AD94" s="9">
        <v>5351.867</v>
      </c>
      <c r="AE94" s="9">
        <v>5349.696</v>
      </c>
      <c r="AF94" s="9">
        <v>3904.575</v>
      </c>
      <c r="AG94" s="9">
        <v>6476.121</v>
      </c>
      <c r="AH94" s="9">
        <v>4671.789</v>
      </c>
    </row>
    <row r="95" spans="1:34" ht="15">
      <c r="A95" s="8" t="s">
        <v>218</v>
      </c>
      <c r="B95" s="11">
        <v>159</v>
      </c>
      <c r="C95" s="11">
        <v>276</v>
      </c>
      <c r="D95" s="11">
        <v>774</v>
      </c>
      <c r="E95" s="11">
        <v>1881</v>
      </c>
      <c r="F95" s="11">
        <v>1968</v>
      </c>
      <c r="G95" s="11">
        <v>2059</v>
      </c>
      <c r="H95" s="11">
        <v>2516</v>
      </c>
      <c r="I95" s="11">
        <v>3390</v>
      </c>
      <c r="J95" s="11">
        <v>2586</v>
      </c>
      <c r="K95" s="11">
        <v>2658</v>
      </c>
      <c r="L95" s="11">
        <v>2678</v>
      </c>
      <c r="M95" s="11">
        <v>2868</v>
      </c>
      <c r="N95" s="11">
        <v>2959</v>
      </c>
      <c r="O95" s="11">
        <v>3144</v>
      </c>
      <c r="P95" s="11">
        <v>4278</v>
      </c>
      <c r="Q95" s="12">
        <v>5336.597</v>
      </c>
      <c r="R95" s="12">
        <v>5234.631</v>
      </c>
      <c r="S95" s="12">
        <v>5717.685</v>
      </c>
      <c r="T95" s="12">
        <v>5481.471</v>
      </c>
      <c r="U95" s="11">
        <v>5893.57</v>
      </c>
      <c r="V95" s="11">
        <v>6569.42</v>
      </c>
      <c r="W95" s="12">
        <v>19801.208</v>
      </c>
      <c r="X95" s="12">
        <v>13477.292</v>
      </c>
      <c r="Y95" s="12">
        <v>19679.113</v>
      </c>
      <c r="Z95" s="12">
        <v>23957.476</v>
      </c>
      <c r="AA95" s="12">
        <v>26920.421</v>
      </c>
      <c r="AB95" s="12">
        <v>27591.138</v>
      </c>
      <c r="AC95" s="12">
        <v>29221.419</v>
      </c>
      <c r="AD95" s="12">
        <v>35762.537</v>
      </c>
      <c r="AE95" s="12">
        <v>40086.913</v>
      </c>
      <c r="AF95" s="12">
        <v>42209.797</v>
      </c>
      <c r="AG95" s="12">
        <v>36128.957</v>
      </c>
      <c r="AH95" s="12">
        <v>35732.372</v>
      </c>
    </row>
    <row r="96" spans="1:34" ht="15">
      <c r="A96" s="8" t="s">
        <v>219</v>
      </c>
      <c r="B96" s="10">
        <v>3790</v>
      </c>
      <c r="C96" s="10">
        <v>5732</v>
      </c>
      <c r="D96" s="10">
        <v>11402</v>
      </c>
      <c r="E96" s="10">
        <v>16595</v>
      </c>
      <c r="F96" s="10">
        <v>6379</v>
      </c>
      <c r="G96" s="10">
        <v>8088</v>
      </c>
      <c r="H96" s="10">
        <v>6303</v>
      </c>
      <c r="I96" s="10">
        <v>5316</v>
      </c>
      <c r="J96" s="10">
        <v>4091</v>
      </c>
      <c r="K96" s="10">
        <v>5300</v>
      </c>
      <c r="L96" s="10">
        <v>5165</v>
      </c>
      <c r="M96" s="10">
        <v>3145</v>
      </c>
      <c r="N96" s="10">
        <v>3593</v>
      </c>
      <c r="O96" s="10">
        <v>2886</v>
      </c>
      <c r="P96" s="10">
        <v>3648</v>
      </c>
      <c r="Q96" s="9">
        <v>3541.984</v>
      </c>
      <c r="R96" s="9">
        <v>3580.303</v>
      </c>
      <c r="S96" s="9">
        <v>3372.526</v>
      </c>
      <c r="T96" s="9">
        <v>2979.242</v>
      </c>
      <c r="U96" s="9">
        <v>9873.256</v>
      </c>
      <c r="V96" s="9">
        <v>12234.073</v>
      </c>
      <c r="W96" s="9">
        <v>14967.111</v>
      </c>
      <c r="X96" s="9">
        <v>14675.696</v>
      </c>
      <c r="Y96" s="9">
        <v>11131.816</v>
      </c>
      <c r="Z96" s="9">
        <v>11925.813</v>
      </c>
      <c r="AA96" s="9">
        <v>14371.676</v>
      </c>
      <c r="AB96" s="9">
        <v>14108.184</v>
      </c>
      <c r="AC96" s="9">
        <v>13777.231</v>
      </c>
      <c r="AD96" s="10">
        <v>12083.54</v>
      </c>
      <c r="AE96" s="9">
        <v>14554.192</v>
      </c>
      <c r="AF96" s="9">
        <v>11706.066</v>
      </c>
      <c r="AG96" s="9">
        <v>13693.213</v>
      </c>
      <c r="AH96" s="10">
        <v>13205.54</v>
      </c>
    </row>
    <row r="97" spans="1:34" ht="15">
      <c r="A97" s="8" t="s">
        <v>220</v>
      </c>
      <c r="B97" s="11">
        <v>36028</v>
      </c>
      <c r="C97" s="11">
        <v>37330</v>
      </c>
      <c r="D97" s="11">
        <v>37734</v>
      </c>
      <c r="E97" s="11">
        <v>40124</v>
      </c>
      <c r="F97" s="11">
        <v>38304</v>
      </c>
      <c r="G97" s="11">
        <v>40673</v>
      </c>
      <c r="H97" s="11">
        <v>43237</v>
      </c>
      <c r="I97" s="11">
        <v>44121</v>
      </c>
      <c r="J97" s="11">
        <v>44353</v>
      </c>
      <c r="K97" s="11">
        <v>47909</v>
      </c>
      <c r="L97" s="11">
        <v>47073</v>
      </c>
      <c r="M97" s="11">
        <v>48584</v>
      </c>
      <c r="N97" s="11">
        <v>49681</v>
      </c>
      <c r="O97" s="11">
        <v>53251</v>
      </c>
      <c r="P97" s="11">
        <v>55352</v>
      </c>
      <c r="Q97" s="12">
        <v>61327.484</v>
      </c>
      <c r="R97" s="12">
        <v>64326.253</v>
      </c>
      <c r="S97" s="12">
        <v>72705.806</v>
      </c>
      <c r="T97" s="12">
        <v>81037.966</v>
      </c>
      <c r="U97" s="12">
        <v>82105.998</v>
      </c>
      <c r="V97" s="12">
        <v>84035.693</v>
      </c>
      <c r="W97" s="12">
        <v>84659.455</v>
      </c>
      <c r="X97" s="12">
        <v>91964.892</v>
      </c>
      <c r="Y97" s="12">
        <v>100733.731</v>
      </c>
      <c r="Z97" s="12">
        <v>104743.392</v>
      </c>
      <c r="AA97" s="12">
        <v>113949.636</v>
      </c>
      <c r="AB97" s="12">
        <v>113370.193</v>
      </c>
      <c r="AC97" s="12">
        <v>118122.339</v>
      </c>
      <c r="AD97" s="12">
        <v>115688.896</v>
      </c>
      <c r="AE97" s="12">
        <v>120771.747</v>
      </c>
      <c r="AF97" s="12">
        <v>124036.351</v>
      </c>
      <c r="AG97" s="11">
        <v>131004.15</v>
      </c>
      <c r="AH97" s="12">
        <v>131189.438</v>
      </c>
    </row>
    <row r="98" spans="1:34" ht="15">
      <c r="A98" s="8" t="s">
        <v>221</v>
      </c>
      <c r="B98" s="10">
        <v>34777</v>
      </c>
      <c r="C98" s="10">
        <v>36018</v>
      </c>
      <c r="D98" s="10">
        <v>37311</v>
      </c>
      <c r="E98" s="10">
        <v>39534</v>
      </c>
      <c r="F98" s="10">
        <v>37443</v>
      </c>
      <c r="G98" s="10">
        <v>40181</v>
      </c>
      <c r="H98" s="10">
        <v>42394</v>
      </c>
      <c r="I98" s="10">
        <v>43687</v>
      </c>
      <c r="J98" s="10">
        <v>43520</v>
      </c>
      <c r="K98" s="10">
        <v>46713</v>
      </c>
      <c r="L98" s="10">
        <v>46208</v>
      </c>
      <c r="M98" s="10">
        <v>47838</v>
      </c>
      <c r="N98" s="10">
        <v>48565</v>
      </c>
      <c r="O98" s="10">
        <v>55262</v>
      </c>
      <c r="P98" s="10">
        <v>57667</v>
      </c>
      <c r="Q98" s="9">
        <v>63885.602</v>
      </c>
      <c r="R98" s="9">
        <v>66879.402</v>
      </c>
      <c r="S98" s="9">
        <v>64947.679</v>
      </c>
      <c r="T98" s="9">
        <v>72591.298</v>
      </c>
      <c r="U98" s="9">
        <v>74040.924</v>
      </c>
      <c r="V98" s="9">
        <v>75046.854</v>
      </c>
      <c r="W98" s="9">
        <v>75580.773</v>
      </c>
      <c r="X98" s="9">
        <v>80750.456</v>
      </c>
      <c r="Y98" s="9">
        <v>89708.238</v>
      </c>
      <c r="Z98" s="9">
        <v>92825.793</v>
      </c>
      <c r="AA98" s="9">
        <v>100226.138</v>
      </c>
      <c r="AB98" s="9">
        <v>107786.926</v>
      </c>
      <c r="AC98" s="9">
        <v>113021.799</v>
      </c>
      <c r="AD98" s="9">
        <v>111905.198</v>
      </c>
      <c r="AE98" s="9">
        <v>116077.735</v>
      </c>
      <c r="AF98" s="9">
        <v>119440.428</v>
      </c>
      <c r="AG98" s="9">
        <v>125097.584</v>
      </c>
      <c r="AH98" s="9">
        <v>125160.958</v>
      </c>
    </row>
    <row r="99" ht="11.45" customHeight="1"/>
    <row r="100" ht="15">
      <c r="A100" s="4" t="s">
        <v>73</v>
      </c>
    </row>
    <row r="101" spans="1:2" ht="15">
      <c r="A101" s="4" t="s">
        <v>49</v>
      </c>
      <c r="B101" s="3" t="s">
        <v>74</v>
      </c>
    </row>
    <row r="102" ht="11.45" customHeight="1"/>
    <row r="106" ht="15">
      <c r="A106" s="2" t="s">
        <v>244</v>
      </c>
    </row>
    <row r="107" ht="15">
      <c r="A107" t="s">
        <v>245</v>
      </c>
    </row>
    <row r="110" ht="15">
      <c r="A110" s="3" t="s">
        <v>234</v>
      </c>
    </row>
    <row r="111" spans="1:2" ht="15">
      <c r="A111" s="3" t="s">
        <v>3</v>
      </c>
      <c r="B111" s="4" t="s">
        <v>235</v>
      </c>
    </row>
    <row r="112" spans="1:2" ht="15">
      <c r="A112" s="3" t="s">
        <v>5</v>
      </c>
      <c r="B112" s="3" t="s">
        <v>6</v>
      </c>
    </row>
    <row r="114" spans="1:3" ht="15">
      <c r="A114" s="4" t="s">
        <v>7</v>
      </c>
      <c r="C114" s="3" t="s">
        <v>8</v>
      </c>
    </row>
    <row r="115" spans="1:3" ht="15">
      <c r="A115" s="4" t="s">
        <v>236</v>
      </c>
      <c r="C115" s="3" t="s">
        <v>243</v>
      </c>
    </row>
    <row r="116" spans="1:3" ht="15">
      <c r="A116" s="4" t="s">
        <v>9</v>
      </c>
      <c r="C116" s="3" t="s">
        <v>207</v>
      </c>
    </row>
    <row r="117" spans="1:3" ht="15">
      <c r="A117" s="4" t="s">
        <v>11</v>
      </c>
      <c r="C117" s="3" t="s">
        <v>12</v>
      </c>
    </row>
    <row r="119" spans="1:34" ht="15">
      <c r="A119" s="46" t="s">
        <v>13</v>
      </c>
      <c r="B119" s="5" t="s">
        <v>14</v>
      </c>
      <c r="C119" s="5" t="s">
        <v>15</v>
      </c>
      <c r="D119" s="5" t="s">
        <v>16</v>
      </c>
      <c r="E119" s="5" t="s">
        <v>17</v>
      </c>
      <c r="F119" s="5" t="s">
        <v>18</v>
      </c>
      <c r="G119" s="5" t="s">
        <v>19</v>
      </c>
      <c r="H119" s="5" t="s">
        <v>20</v>
      </c>
      <c r="I119" s="5" t="s">
        <v>21</v>
      </c>
      <c r="J119" s="5" t="s">
        <v>22</v>
      </c>
      <c r="K119" s="5" t="s">
        <v>23</v>
      </c>
      <c r="L119" s="5" t="s">
        <v>24</v>
      </c>
      <c r="M119" s="5" t="s">
        <v>25</v>
      </c>
      <c r="N119" s="5" t="s">
        <v>26</v>
      </c>
      <c r="O119" s="5" t="s">
        <v>27</v>
      </c>
      <c r="P119" s="5" t="s">
        <v>28</v>
      </c>
      <c r="Q119" s="5" t="s">
        <v>29</v>
      </c>
      <c r="R119" s="5" t="s">
        <v>30</v>
      </c>
      <c r="S119" s="5" t="s">
        <v>31</v>
      </c>
      <c r="T119" s="5" t="s">
        <v>32</v>
      </c>
      <c r="U119" s="5" t="s">
        <v>33</v>
      </c>
      <c r="V119" s="5" t="s">
        <v>34</v>
      </c>
      <c r="W119" s="5" t="s">
        <v>35</v>
      </c>
      <c r="X119" s="5" t="s">
        <v>36</v>
      </c>
      <c r="Y119" s="5" t="s">
        <v>37</v>
      </c>
      <c r="Z119" s="5" t="s">
        <v>38</v>
      </c>
      <c r="AA119" s="5" t="s">
        <v>39</v>
      </c>
      <c r="AB119" s="5" t="s">
        <v>40</v>
      </c>
      <c r="AC119" s="5" t="s">
        <v>41</v>
      </c>
      <c r="AD119" s="5" t="s">
        <v>42</v>
      </c>
      <c r="AE119" s="5" t="s">
        <v>43</v>
      </c>
      <c r="AF119" s="5" t="s">
        <v>44</v>
      </c>
      <c r="AG119" s="5" t="s">
        <v>45</v>
      </c>
      <c r="AH119" s="5" t="s">
        <v>46</v>
      </c>
    </row>
    <row r="120" spans="1:34" ht="15">
      <c r="A120" s="6" t="s">
        <v>48</v>
      </c>
      <c r="B120" s="7" t="s">
        <v>49</v>
      </c>
      <c r="C120" s="7" t="s">
        <v>49</v>
      </c>
      <c r="D120" s="7" t="s">
        <v>49</v>
      </c>
      <c r="E120" s="7" t="s">
        <v>49</v>
      </c>
      <c r="F120" s="7" t="s">
        <v>49</v>
      </c>
      <c r="G120" s="7" t="s">
        <v>49</v>
      </c>
      <c r="H120" s="7" t="s">
        <v>49</v>
      </c>
      <c r="I120" s="7" t="s">
        <v>49</v>
      </c>
      <c r="J120" s="7" t="s">
        <v>49</v>
      </c>
      <c r="K120" s="7" t="s">
        <v>49</v>
      </c>
      <c r="L120" s="7" t="s">
        <v>49</v>
      </c>
      <c r="M120" s="7" t="s">
        <v>49</v>
      </c>
      <c r="N120" s="7" t="s">
        <v>49</v>
      </c>
      <c r="O120" s="7" t="s">
        <v>49</v>
      </c>
      <c r="P120" s="7" t="s">
        <v>49</v>
      </c>
      <c r="Q120" s="7" t="s">
        <v>49</v>
      </c>
      <c r="R120" s="7" t="s">
        <v>49</v>
      </c>
      <c r="S120" s="7" t="s">
        <v>49</v>
      </c>
      <c r="T120" s="7" t="s">
        <v>49</v>
      </c>
      <c r="U120" s="7" t="s">
        <v>49</v>
      </c>
      <c r="V120" s="7" t="s">
        <v>49</v>
      </c>
      <c r="W120" s="7" t="s">
        <v>49</v>
      </c>
      <c r="X120" s="7" t="s">
        <v>49</v>
      </c>
      <c r="Y120" s="7" t="s">
        <v>49</v>
      </c>
      <c r="Z120" s="7" t="s">
        <v>49</v>
      </c>
      <c r="AA120" s="7" t="s">
        <v>49</v>
      </c>
      <c r="AB120" s="7" t="s">
        <v>49</v>
      </c>
      <c r="AC120" s="7" t="s">
        <v>49</v>
      </c>
      <c r="AD120" s="7" t="s">
        <v>49</v>
      </c>
      <c r="AE120" s="7" t="s">
        <v>49</v>
      </c>
      <c r="AF120" s="7" t="s">
        <v>49</v>
      </c>
      <c r="AG120" s="7" t="s">
        <v>49</v>
      </c>
      <c r="AH120" s="7" t="s">
        <v>49</v>
      </c>
    </row>
    <row r="121" spans="1:34" ht="15">
      <c r="A121" s="8" t="s">
        <v>53</v>
      </c>
      <c r="B121" s="11">
        <v>122</v>
      </c>
      <c r="C121" s="11">
        <v>122</v>
      </c>
      <c r="D121" s="11">
        <v>122</v>
      </c>
      <c r="E121" s="11">
        <v>122</v>
      </c>
      <c r="F121" s="11">
        <v>141</v>
      </c>
      <c r="G121" s="11">
        <v>141</v>
      </c>
      <c r="H121" s="11">
        <v>159</v>
      </c>
      <c r="I121" s="11">
        <v>145</v>
      </c>
      <c r="J121" s="11">
        <v>183</v>
      </c>
      <c r="K121" s="11">
        <v>146</v>
      </c>
      <c r="L121" s="11">
        <v>144</v>
      </c>
      <c r="M121" s="11">
        <v>152</v>
      </c>
      <c r="N121" s="11">
        <v>152</v>
      </c>
      <c r="O121" s="11">
        <v>152</v>
      </c>
      <c r="P121" s="11">
        <v>155</v>
      </c>
      <c r="Q121" s="11">
        <v>153</v>
      </c>
      <c r="R121" s="11">
        <v>153</v>
      </c>
      <c r="S121" s="11">
        <v>148</v>
      </c>
      <c r="T121" s="11">
        <v>153</v>
      </c>
      <c r="U121" s="11">
        <v>162</v>
      </c>
      <c r="V121" s="11">
        <v>193</v>
      </c>
      <c r="W121" s="11">
        <v>169</v>
      </c>
      <c r="X121" s="11">
        <v>177</v>
      </c>
      <c r="Y121" s="11">
        <v>187</v>
      </c>
      <c r="Z121" s="11">
        <v>242</v>
      </c>
      <c r="AA121" s="12">
        <v>259.591</v>
      </c>
      <c r="AB121" s="12">
        <v>244.149</v>
      </c>
      <c r="AC121" s="12">
        <v>260.247</v>
      </c>
      <c r="AD121" s="12">
        <v>241.159</v>
      </c>
      <c r="AE121" s="12">
        <v>227.077</v>
      </c>
      <c r="AF121" s="12">
        <v>223.439</v>
      </c>
      <c r="AG121" s="12">
        <v>235.157</v>
      </c>
      <c r="AH121" s="12">
        <v>208.845</v>
      </c>
    </row>
    <row r="122" spans="1:34" ht="15">
      <c r="A122" s="8" t="s">
        <v>54</v>
      </c>
      <c r="B122" s="10">
        <v>122</v>
      </c>
      <c r="C122" s="10">
        <v>122</v>
      </c>
      <c r="D122" s="10">
        <v>122</v>
      </c>
      <c r="E122" s="10">
        <v>122</v>
      </c>
      <c r="F122" s="10">
        <v>141</v>
      </c>
      <c r="G122" s="10">
        <v>141</v>
      </c>
      <c r="H122" s="10">
        <v>159</v>
      </c>
      <c r="I122" s="10">
        <v>145</v>
      </c>
      <c r="J122" s="10">
        <v>183</v>
      </c>
      <c r="K122" s="10">
        <v>296</v>
      </c>
      <c r="L122" s="10">
        <v>283</v>
      </c>
      <c r="M122" s="10">
        <v>305</v>
      </c>
      <c r="N122" s="10">
        <v>295</v>
      </c>
      <c r="O122" s="10">
        <v>291</v>
      </c>
      <c r="P122" s="10">
        <v>354</v>
      </c>
      <c r="Q122" s="10">
        <v>381</v>
      </c>
      <c r="R122" s="10">
        <v>363</v>
      </c>
      <c r="S122" s="10">
        <v>336</v>
      </c>
      <c r="T122" s="10">
        <v>356</v>
      </c>
      <c r="U122" s="10">
        <v>338</v>
      </c>
      <c r="V122" s="10">
        <v>374</v>
      </c>
      <c r="W122" s="10">
        <v>333</v>
      </c>
      <c r="X122" s="10">
        <v>339</v>
      </c>
      <c r="Y122" s="10">
        <v>244</v>
      </c>
      <c r="Z122" s="10">
        <v>215</v>
      </c>
      <c r="AA122" s="10">
        <v>225</v>
      </c>
      <c r="AB122" s="10">
        <v>213</v>
      </c>
      <c r="AC122" s="10">
        <v>207.77</v>
      </c>
      <c r="AD122" s="9">
        <v>75.976</v>
      </c>
      <c r="AE122" s="9">
        <v>74.085</v>
      </c>
      <c r="AF122" s="9">
        <v>68.744</v>
      </c>
      <c r="AG122" s="9">
        <v>73.804</v>
      </c>
      <c r="AH122" s="9">
        <v>65.049</v>
      </c>
    </row>
    <row r="123" spans="1:34" ht="15">
      <c r="A123" s="8" t="s">
        <v>237</v>
      </c>
      <c r="B123" s="11">
        <v>2597576</v>
      </c>
      <c r="C123" s="11">
        <v>2541880</v>
      </c>
      <c r="D123" s="11">
        <v>2676440</v>
      </c>
      <c r="E123" s="11">
        <v>2564638</v>
      </c>
      <c r="F123" s="11">
        <v>2297951</v>
      </c>
      <c r="G123" s="11">
        <v>2240431</v>
      </c>
      <c r="H123" s="11">
        <v>2398069</v>
      </c>
      <c r="I123" s="11">
        <v>2209126</v>
      </c>
      <c r="J123" s="11">
        <v>2174486</v>
      </c>
      <c r="K123" s="11">
        <v>2071576</v>
      </c>
      <c r="L123" s="12">
        <v>2053461.682</v>
      </c>
      <c r="M123" s="12">
        <v>2188623.853</v>
      </c>
      <c r="N123" s="12">
        <v>2147856.417</v>
      </c>
      <c r="O123" s="12">
        <v>2345284.826</v>
      </c>
      <c r="P123" s="12">
        <v>2515768.319</v>
      </c>
      <c r="Q123" s="12">
        <v>2510809.511</v>
      </c>
      <c r="R123" s="12">
        <v>2476369.408</v>
      </c>
      <c r="S123" s="12">
        <v>2385544.299</v>
      </c>
      <c r="T123" s="12">
        <v>2391909.899</v>
      </c>
      <c r="U123" s="12">
        <v>2351669.092</v>
      </c>
      <c r="V123" s="12">
        <v>2568455.947</v>
      </c>
      <c r="W123" s="12">
        <v>2358275.077</v>
      </c>
      <c r="X123" s="12">
        <v>2404502.515</v>
      </c>
      <c r="Y123" s="12">
        <v>2395221.211</v>
      </c>
      <c r="Z123" s="12">
        <v>2212046.694</v>
      </c>
      <c r="AA123" s="12">
        <v>2252494.963</v>
      </c>
      <c r="AB123" s="12">
        <v>2349763.018</v>
      </c>
      <c r="AC123" s="12">
        <v>2358648.605</v>
      </c>
      <c r="AD123" s="12">
        <v>2305666.031</v>
      </c>
      <c r="AE123" s="12">
        <v>2282828.566</v>
      </c>
      <c r="AF123" s="11">
        <v>2193232.79</v>
      </c>
      <c r="AG123" s="12">
        <v>2373794.282</v>
      </c>
      <c r="AH123" s="12">
        <v>2234600.668</v>
      </c>
    </row>
    <row r="124" spans="1:34" ht="15">
      <c r="A124" s="8" t="s">
        <v>238</v>
      </c>
      <c r="B124" s="10">
        <v>315</v>
      </c>
      <c r="C124" s="10">
        <v>281</v>
      </c>
      <c r="D124" s="10">
        <v>140</v>
      </c>
      <c r="E124" s="10">
        <v>2187</v>
      </c>
      <c r="F124" s="10">
        <v>448</v>
      </c>
      <c r="G124" s="10">
        <v>4019</v>
      </c>
      <c r="H124" s="10">
        <v>4334</v>
      </c>
      <c r="I124" s="10">
        <v>11144</v>
      </c>
      <c r="J124" s="10">
        <v>11896</v>
      </c>
      <c r="K124" s="10">
        <v>11668</v>
      </c>
      <c r="L124" s="10">
        <v>11606</v>
      </c>
      <c r="M124" s="10">
        <v>10113</v>
      </c>
      <c r="N124" s="10">
        <v>12605</v>
      </c>
      <c r="O124" s="10">
        <v>14721</v>
      </c>
      <c r="P124" s="10">
        <v>20425.2</v>
      </c>
      <c r="Q124" s="9">
        <v>19521.903</v>
      </c>
      <c r="R124" s="9">
        <v>20701.261</v>
      </c>
      <c r="S124" s="9">
        <v>20927.699</v>
      </c>
      <c r="T124" s="10">
        <v>24163.93</v>
      </c>
      <c r="U124" s="9">
        <v>23545.704</v>
      </c>
      <c r="V124" s="9">
        <v>28770.962</v>
      </c>
      <c r="W124" s="9">
        <v>28394.262</v>
      </c>
      <c r="X124" s="9">
        <v>32608.961</v>
      </c>
      <c r="Y124" s="9">
        <v>33786.678</v>
      </c>
      <c r="Z124" s="9">
        <v>33632.419</v>
      </c>
      <c r="AA124" s="9">
        <v>31923.925</v>
      </c>
      <c r="AB124" s="9">
        <v>32073.926</v>
      </c>
      <c r="AC124" s="9">
        <v>33197.274</v>
      </c>
      <c r="AD124" s="9">
        <v>23644.209</v>
      </c>
      <c r="AE124" s="9">
        <v>21881.306</v>
      </c>
      <c r="AF124" s="9">
        <v>21516.397</v>
      </c>
      <c r="AG124" s="9">
        <v>21223.606</v>
      </c>
      <c r="AH124" s="9">
        <v>19548.023</v>
      </c>
    </row>
    <row r="125" spans="1:34" ht="15">
      <c r="A125" s="8" t="s">
        <v>239</v>
      </c>
      <c r="B125" s="10">
        <v>12941</v>
      </c>
      <c r="C125" s="10">
        <v>24232</v>
      </c>
      <c r="D125" s="10">
        <v>56421</v>
      </c>
      <c r="E125" s="10">
        <v>58926</v>
      </c>
      <c r="F125" s="10">
        <v>42473</v>
      </c>
      <c r="G125" s="10">
        <v>42336</v>
      </c>
      <c r="H125" s="10">
        <v>37818</v>
      </c>
      <c r="I125" s="10">
        <v>41505</v>
      </c>
      <c r="J125" s="10">
        <v>32504</v>
      </c>
      <c r="K125" s="10">
        <v>27886</v>
      </c>
      <c r="L125" s="10">
        <v>25899</v>
      </c>
      <c r="M125" s="10">
        <v>34878</v>
      </c>
      <c r="N125" s="10">
        <v>23055</v>
      </c>
      <c r="O125" s="10">
        <v>21751</v>
      </c>
      <c r="P125" s="10">
        <v>25371</v>
      </c>
      <c r="Q125" s="10">
        <v>25448</v>
      </c>
      <c r="R125" s="10">
        <v>29397</v>
      </c>
      <c r="S125" s="10">
        <v>28212</v>
      </c>
      <c r="T125" s="10">
        <v>21332</v>
      </c>
      <c r="U125" s="10">
        <v>26638</v>
      </c>
      <c r="V125" s="9">
        <v>54601.437</v>
      </c>
      <c r="W125" s="9">
        <v>52816.501</v>
      </c>
      <c r="X125" s="9">
        <v>50641.308</v>
      </c>
      <c r="Y125" s="9">
        <v>51418.287</v>
      </c>
      <c r="Z125" s="9">
        <v>51366.067</v>
      </c>
      <c r="AA125" s="10">
        <v>50802.48</v>
      </c>
      <c r="AB125" s="9">
        <v>49656.172</v>
      </c>
      <c r="AC125" s="10">
        <v>46848.16</v>
      </c>
      <c r="AD125" s="9">
        <v>50517.341</v>
      </c>
      <c r="AE125" s="9">
        <v>40851.301</v>
      </c>
      <c r="AF125" s="9">
        <v>41103.208</v>
      </c>
      <c r="AG125" s="9">
        <v>47686.703</v>
      </c>
      <c r="AH125" s="9">
        <v>43297.597</v>
      </c>
    </row>
    <row r="126" spans="1:34" ht="15">
      <c r="A126" s="8" t="s">
        <v>240</v>
      </c>
      <c r="B126" s="10">
        <v>141009</v>
      </c>
      <c r="C126" s="10">
        <v>139299</v>
      </c>
      <c r="D126" s="10">
        <v>154555</v>
      </c>
      <c r="E126" s="10">
        <v>154427</v>
      </c>
      <c r="F126" s="10">
        <v>141490</v>
      </c>
      <c r="G126" s="10">
        <v>167849</v>
      </c>
      <c r="H126" s="10">
        <v>184688</v>
      </c>
      <c r="I126" s="10">
        <v>183293</v>
      </c>
      <c r="J126" s="10">
        <v>172838</v>
      </c>
      <c r="K126" s="10">
        <v>164373</v>
      </c>
      <c r="L126" s="9">
        <v>159457.785</v>
      </c>
      <c r="M126" s="9">
        <v>174969.517</v>
      </c>
      <c r="N126" s="9">
        <v>168881.891</v>
      </c>
      <c r="O126" s="9">
        <v>190492.202</v>
      </c>
      <c r="P126" s="9">
        <v>218014.281</v>
      </c>
      <c r="Q126" s="9">
        <v>218696.552</v>
      </c>
      <c r="R126" s="9">
        <v>215438.662</v>
      </c>
      <c r="S126" s="9">
        <v>231090.296</v>
      </c>
      <c r="T126" s="9">
        <v>227090.508</v>
      </c>
      <c r="U126" s="9">
        <v>225167.914</v>
      </c>
      <c r="V126" s="9">
        <v>250064.249</v>
      </c>
      <c r="W126" s="9">
        <v>212533.363</v>
      </c>
      <c r="X126" s="10">
        <v>227344.25</v>
      </c>
      <c r="Y126" s="9">
        <v>221889.829</v>
      </c>
      <c r="Z126" s="9">
        <v>218487.745</v>
      </c>
      <c r="AA126" s="9">
        <v>233927.665</v>
      </c>
      <c r="AB126" s="9">
        <v>243917.339</v>
      </c>
      <c r="AC126" s="9">
        <v>242417.514</v>
      </c>
      <c r="AD126" s="9">
        <v>236893.678</v>
      </c>
      <c r="AE126" s="10">
        <v>225754.08</v>
      </c>
      <c r="AF126" s="9">
        <v>218468.955</v>
      </c>
      <c r="AG126" s="9">
        <v>271044.326</v>
      </c>
      <c r="AH126" s="9">
        <v>263096.117</v>
      </c>
    </row>
    <row r="127" spans="1:34" ht="15">
      <c r="A127" s="8" t="s">
        <v>241</v>
      </c>
      <c r="B127" s="11">
        <v>2456567</v>
      </c>
      <c r="C127" s="11">
        <v>2402581</v>
      </c>
      <c r="D127" s="11">
        <v>2521885</v>
      </c>
      <c r="E127" s="11">
        <v>2410211</v>
      </c>
      <c r="F127" s="11">
        <v>2156461</v>
      </c>
      <c r="G127" s="11">
        <v>2072582</v>
      </c>
      <c r="H127" s="11">
        <v>2213381</v>
      </c>
      <c r="I127" s="11">
        <v>2025833</v>
      </c>
      <c r="J127" s="11">
        <v>2001648</v>
      </c>
      <c r="K127" s="11">
        <v>1907203</v>
      </c>
      <c r="L127" s="12">
        <v>1894003.897</v>
      </c>
      <c r="M127" s="12">
        <v>2013654.336</v>
      </c>
      <c r="N127" s="12">
        <v>1978974.526</v>
      </c>
      <c r="O127" s="12">
        <v>2154792.624</v>
      </c>
      <c r="P127" s="12">
        <v>2297754.038</v>
      </c>
      <c r="Q127" s="12">
        <v>2292112.959</v>
      </c>
      <c r="R127" s="12">
        <v>2260930.746</v>
      </c>
      <c r="S127" s="12">
        <v>2154454.003</v>
      </c>
      <c r="T127" s="12">
        <v>2164819.391</v>
      </c>
      <c r="U127" s="12">
        <v>2126501.178</v>
      </c>
      <c r="V127" s="12">
        <v>2318391.698</v>
      </c>
      <c r="W127" s="12">
        <v>2145741.714</v>
      </c>
      <c r="X127" s="12">
        <v>2177158.265</v>
      </c>
      <c r="Y127" s="12">
        <v>2173331.382</v>
      </c>
      <c r="Z127" s="12">
        <v>1993558.948</v>
      </c>
      <c r="AA127" s="12">
        <v>2018567.298</v>
      </c>
      <c r="AB127" s="12">
        <v>2105845.679</v>
      </c>
      <c r="AC127" s="12">
        <v>2116231.091</v>
      </c>
      <c r="AD127" s="12">
        <v>2068772.353</v>
      </c>
      <c r="AE127" s="12">
        <v>2057074.486</v>
      </c>
      <c r="AF127" s="12">
        <v>1974763.836</v>
      </c>
      <c r="AG127" s="12">
        <v>2102749.956</v>
      </c>
      <c r="AH127" s="12">
        <v>1971504.551</v>
      </c>
    </row>
    <row r="128" spans="1:34" ht="15">
      <c r="A128" s="8" t="s">
        <v>206</v>
      </c>
      <c r="B128" s="11">
        <v>2610832</v>
      </c>
      <c r="C128" s="11">
        <v>2566393</v>
      </c>
      <c r="D128" s="11">
        <v>2733001</v>
      </c>
      <c r="E128" s="11">
        <v>2625751</v>
      </c>
      <c r="F128" s="11">
        <v>2340872</v>
      </c>
      <c r="G128" s="11">
        <v>2286786</v>
      </c>
      <c r="H128" s="11">
        <v>2440221</v>
      </c>
      <c r="I128" s="11">
        <v>2261775</v>
      </c>
      <c r="J128" s="11">
        <v>2218886</v>
      </c>
      <c r="K128" s="11">
        <v>2111280</v>
      </c>
      <c r="L128" s="12">
        <v>2091105.682</v>
      </c>
      <c r="M128" s="12">
        <v>2233767.853</v>
      </c>
      <c r="N128" s="12">
        <v>2183659.417</v>
      </c>
      <c r="O128" s="12">
        <v>2381895.826</v>
      </c>
      <c r="P128" s="12">
        <v>2561763.519</v>
      </c>
      <c r="Q128" s="12">
        <v>2556007.414</v>
      </c>
      <c r="R128" s="12">
        <v>2526677.669</v>
      </c>
      <c r="S128" s="12">
        <v>2434871.998</v>
      </c>
      <c r="T128" s="12">
        <v>2437608.829</v>
      </c>
      <c r="U128" s="12">
        <v>2402028.796</v>
      </c>
      <c r="V128" s="12">
        <v>2652009.346</v>
      </c>
      <c r="W128" s="11">
        <v>2439649.84</v>
      </c>
      <c r="X128" s="12">
        <v>2487914.784</v>
      </c>
      <c r="Y128" s="12">
        <v>2480483.176</v>
      </c>
      <c r="Z128" s="11">
        <v>2297018.18</v>
      </c>
      <c r="AA128" s="12">
        <v>2335186.777</v>
      </c>
      <c r="AB128" s="12">
        <v>2431461.967</v>
      </c>
      <c r="AC128" s="12">
        <v>2438641.562</v>
      </c>
      <c r="AD128" s="12">
        <v>2379662.398</v>
      </c>
      <c r="AE128" s="12">
        <v>2345408.181</v>
      </c>
      <c r="AF128" s="11">
        <v>2255697.7</v>
      </c>
      <c r="AG128" s="12">
        <v>2442543.238</v>
      </c>
      <c r="AH128" s="12">
        <v>2297302.492</v>
      </c>
    </row>
    <row r="129" spans="1:34" ht="15">
      <c r="A129" s="8" t="s">
        <v>242</v>
      </c>
      <c r="B129" s="10">
        <v>2597891</v>
      </c>
      <c r="C129" s="10">
        <v>2542161</v>
      </c>
      <c r="D129" s="10">
        <v>2676580</v>
      </c>
      <c r="E129" s="10">
        <v>2566825</v>
      </c>
      <c r="F129" s="10">
        <v>2298399</v>
      </c>
      <c r="G129" s="10">
        <v>2244450</v>
      </c>
      <c r="H129" s="10">
        <v>2402403</v>
      </c>
      <c r="I129" s="10">
        <v>2220270</v>
      </c>
      <c r="J129" s="10">
        <v>2186382</v>
      </c>
      <c r="K129" s="10">
        <v>2083394</v>
      </c>
      <c r="L129" s="9">
        <v>2065206.682</v>
      </c>
      <c r="M129" s="9">
        <v>2198889.853</v>
      </c>
      <c r="N129" s="9">
        <v>2160604.417</v>
      </c>
      <c r="O129" s="9">
        <v>2360144.826</v>
      </c>
      <c r="P129" s="9">
        <v>2536392.519</v>
      </c>
      <c r="Q129" s="9">
        <v>2530559.414</v>
      </c>
      <c r="R129" s="9">
        <v>2497280.669</v>
      </c>
      <c r="S129" s="9">
        <v>2406659.998</v>
      </c>
      <c r="T129" s="9">
        <v>2416276.829</v>
      </c>
      <c r="U129" s="9">
        <v>2375390.796</v>
      </c>
      <c r="V129" s="9">
        <v>2597407.909</v>
      </c>
      <c r="W129" s="9">
        <v>2386833.339</v>
      </c>
      <c r="X129" s="9">
        <v>2437273.476</v>
      </c>
      <c r="Y129" s="9">
        <v>2429064.889</v>
      </c>
      <c r="Z129" s="9">
        <v>2245652.113</v>
      </c>
      <c r="AA129" s="9">
        <v>2284384.297</v>
      </c>
      <c r="AB129" s="9">
        <v>2381805.795</v>
      </c>
      <c r="AC129" s="9">
        <v>2391793.402</v>
      </c>
      <c r="AD129" s="9">
        <v>2329145.057</v>
      </c>
      <c r="AE129" s="10">
        <v>2304556.88</v>
      </c>
      <c r="AF129" s="9">
        <v>2214594.492</v>
      </c>
      <c r="AG129" s="9">
        <v>2394856.535</v>
      </c>
      <c r="AH129" s="9">
        <v>2254004.895</v>
      </c>
    </row>
    <row r="131" ht="15">
      <c r="A131" s="4" t="s">
        <v>73</v>
      </c>
    </row>
    <row r="132" spans="1:2" ht="15">
      <c r="A132" s="4" t="s">
        <v>49</v>
      </c>
      <c r="B132" s="3" t="s">
        <v>74</v>
      </c>
    </row>
  </sheetData>
  <hyperlinks>
    <hyperlink ref="A1" r:id="rId1" display="https://ec.europa.eu/eurostat/databrowser/view/NRG_IND_PEHNF__custom_6654922/default/table?lang=en"/>
    <hyperlink ref="A45" r:id="rId2" display="https://ec.europa.eu/eurostat/databrowser/view/NRG_IND_PEHCF__custom_6654960/default/table?lang=en"/>
    <hyperlink ref="A106" r:id="rId3" display="https://ec.europa.eu/eurostat/databrowser/view/NRG_CB_H__custom_6658510/default/table?lang=en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93"/>
  <sheetViews>
    <sheetView workbookViewId="0" topLeftCell="A1"/>
  </sheetViews>
  <sheetFormatPr defaultColWidth="9.140625" defaultRowHeight="15"/>
  <cols>
    <col min="1" max="2" width="31.28125" style="0" customWidth="1"/>
    <col min="3" max="29" width="9.140625" style="0" customWidth="1"/>
  </cols>
  <sheetData>
    <row r="1" ht="15">
      <c r="A1" s="2" t="s">
        <v>265</v>
      </c>
    </row>
    <row r="2" ht="15">
      <c r="A2" t="s">
        <v>266</v>
      </c>
    </row>
    <row r="4" ht="15">
      <c r="A4" s="3" t="s">
        <v>267</v>
      </c>
    </row>
    <row r="5" spans="1:2" ht="15">
      <c r="A5" s="3" t="s">
        <v>3</v>
      </c>
      <c r="B5" s="4" t="s">
        <v>268</v>
      </c>
    </row>
    <row r="6" spans="1:2" ht="15">
      <c r="A6" s="3" t="s">
        <v>5</v>
      </c>
      <c r="B6" s="3" t="s">
        <v>6</v>
      </c>
    </row>
    <row r="8" spans="1:3" ht="15">
      <c r="A8" s="4" t="s">
        <v>7</v>
      </c>
      <c r="C8" s="3" t="s">
        <v>8</v>
      </c>
    </row>
    <row r="9" spans="1:3" s="58" customFormat="1" ht="15">
      <c r="A9" s="57" t="s">
        <v>9</v>
      </c>
      <c r="C9" s="57" t="s">
        <v>10</v>
      </c>
    </row>
    <row r="10" spans="1:3" ht="15">
      <c r="A10" s="4" t="s">
        <v>11</v>
      </c>
      <c r="C10" s="3" t="s">
        <v>12</v>
      </c>
    </row>
    <row r="12" spans="1:35" ht="15">
      <c r="A12" s="70" t="s">
        <v>13</v>
      </c>
      <c r="B12" s="70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  <c r="U12" s="5" t="s">
        <v>32</v>
      </c>
      <c r="V12" s="5" t="s">
        <v>33</v>
      </c>
      <c r="W12" s="5" t="s">
        <v>34</v>
      </c>
      <c r="X12" s="5" t="s">
        <v>35</v>
      </c>
      <c r="Y12" s="5" t="s">
        <v>36</v>
      </c>
      <c r="Z12" s="5" t="s">
        <v>37</v>
      </c>
      <c r="AA12" s="5" t="s">
        <v>38</v>
      </c>
      <c r="AB12" s="5" t="s">
        <v>39</v>
      </c>
      <c r="AC12" s="5" t="s">
        <v>40</v>
      </c>
      <c r="AD12" s="5" t="s">
        <v>41</v>
      </c>
      <c r="AE12" s="5" t="s">
        <v>42</v>
      </c>
      <c r="AF12" s="5" t="s">
        <v>43</v>
      </c>
      <c r="AG12" s="5" t="s">
        <v>44</v>
      </c>
      <c r="AH12" s="5" t="s">
        <v>45</v>
      </c>
      <c r="AI12" s="5" t="s">
        <v>46</v>
      </c>
    </row>
    <row r="13" spans="1:35" ht="15">
      <c r="A13" s="6" t="s">
        <v>47</v>
      </c>
      <c r="B13" s="6" t="s">
        <v>48</v>
      </c>
      <c r="C13" s="7" t="s">
        <v>49</v>
      </c>
      <c r="D13" s="7" t="s">
        <v>49</v>
      </c>
      <c r="E13" s="7" t="s">
        <v>49</v>
      </c>
      <c r="F13" s="7" t="s">
        <v>49</v>
      </c>
      <c r="G13" s="7" t="s">
        <v>49</v>
      </c>
      <c r="H13" s="7" t="s">
        <v>49</v>
      </c>
      <c r="I13" s="7" t="s">
        <v>49</v>
      </c>
      <c r="J13" s="7" t="s">
        <v>49</v>
      </c>
      <c r="K13" s="7" t="s">
        <v>49</v>
      </c>
      <c r="L13" s="7" t="s">
        <v>49</v>
      </c>
      <c r="M13" s="7" t="s">
        <v>49</v>
      </c>
      <c r="N13" s="7" t="s">
        <v>49</v>
      </c>
      <c r="O13" s="7" t="s">
        <v>49</v>
      </c>
      <c r="P13" s="7" t="s">
        <v>49</v>
      </c>
      <c r="Q13" s="7" t="s">
        <v>49</v>
      </c>
      <c r="R13" s="7" t="s">
        <v>49</v>
      </c>
      <c r="S13" s="7" t="s">
        <v>49</v>
      </c>
      <c r="T13" s="7" t="s">
        <v>49</v>
      </c>
      <c r="U13" s="7" t="s">
        <v>49</v>
      </c>
      <c r="V13" s="7" t="s">
        <v>49</v>
      </c>
      <c r="W13" s="7" t="s">
        <v>49</v>
      </c>
      <c r="X13" s="7" t="s">
        <v>49</v>
      </c>
      <c r="Y13" s="7" t="s">
        <v>49</v>
      </c>
      <c r="Z13" s="7" t="s">
        <v>49</v>
      </c>
      <c r="AA13" s="7" t="s">
        <v>49</v>
      </c>
      <c r="AB13" s="7" t="s">
        <v>49</v>
      </c>
      <c r="AC13" s="7" t="s">
        <v>49</v>
      </c>
      <c r="AD13" s="7" t="s">
        <v>49</v>
      </c>
      <c r="AE13" s="7" t="s">
        <v>49</v>
      </c>
      <c r="AF13" s="7" t="s">
        <v>49</v>
      </c>
      <c r="AG13" s="7" t="s">
        <v>49</v>
      </c>
      <c r="AH13" s="7" t="s">
        <v>49</v>
      </c>
      <c r="AI13" s="7" t="s">
        <v>49</v>
      </c>
    </row>
    <row r="14" spans="1:35" ht="15">
      <c r="A14" s="8" t="s">
        <v>270</v>
      </c>
      <c r="B14" s="8" t="s">
        <v>51</v>
      </c>
      <c r="C14" s="10">
        <v>47</v>
      </c>
      <c r="D14" s="10">
        <v>53</v>
      </c>
      <c r="E14" s="10">
        <v>59</v>
      </c>
      <c r="F14" s="10">
        <v>65</v>
      </c>
      <c r="G14" s="10">
        <v>81</v>
      </c>
      <c r="H14" s="10">
        <v>72</v>
      </c>
      <c r="I14" s="10">
        <v>73</v>
      </c>
      <c r="J14" s="10">
        <v>82</v>
      </c>
      <c r="K14" s="10">
        <v>73</v>
      </c>
      <c r="L14" s="10">
        <v>85</v>
      </c>
      <c r="M14" s="10">
        <v>87</v>
      </c>
      <c r="N14" s="10">
        <v>81</v>
      </c>
      <c r="O14" s="10">
        <v>70</v>
      </c>
      <c r="P14" s="10">
        <v>95</v>
      </c>
      <c r="Q14" s="10">
        <v>87</v>
      </c>
      <c r="R14" s="9">
        <v>79.101</v>
      </c>
      <c r="S14" s="10">
        <v>73.22</v>
      </c>
      <c r="T14" s="9">
        <v>75.149</v>
      </c>
      <c r="U14" s="9">
        <v>85.253</v>
      </c>
      <c r="V14" s="9">
        <v>123.365</v>
      </c>
      <c r="W14" s="9">
        <v>119.181</v>
      </c>
      <c r="X14" s="10">
        <v>120.13</v>
      </c>
      <c r="Y14" s="9">
        <v>128.377</v>
      </c>
      <c r="Z14" s="9">
        <v>123.269</v>
      </c>
      <c r="AA14" s="9">
        <v>118.263</v>
      </c>
      <c r="AB14" s="9">
        <v>116.447</v>
      </c>
      <c r="AC14" s="10">
        <v>97.06</v>
      </c>
      <c r="AD14" s="9">
        <v>95.965</v>
      </c>
      <c r="AE14" s="9">
        <v>92.532</v>
      </c>
      <c r="AF14" s="9">
        <v>95.554</v>
      </c>
      <c r="AG14" s="10">
        <v>94.58</v>
      </c>
      <c r="AH14" s="9">
        <v>96.863</v>
      </c>
      <c r="AI14" s="9">
        <v>119.193</v>
      </c>
    </row>
    <row r="15" spans="1:35" ht="15">
      <c r="A15" s="8" t="s">
        <v>270</v>
      </c>
      <c r="B15" s="8" t="s">
        <v>53</v>
      </c>
      <c r="C15" s="11">
        <v>32</v>
      </c>
      <c r="D15" s="11">
        <v>34</v>
      </c>
      <c r="E15" s="11">
        <v>32</v>
      </c>
      <c r="F15" s="11">
        <v>32</v>
      </c>
      <c r="G15" s="11">
        <v>34</v>
      </c>
      <c r="H15" s="11">
        <v>35</v>
      </c>
      <c r="I15" s="11">
        <v>38</v>
      </c>
      <c r="J15" s="11">
        <v>34</v>
      </c>
      <c r="K15" s="11">
        <v>36</v>
      </c>
      <c r="L15" s="11">
        <v>36</v>
      </c>
      <c r="M15" s="11">
        <v>72</v>
      </c>
      <c r="N15" s="11">
        <v>70</v>
      </c>
      <c r="O15" s="11">
        <v>74</v>
      </c>
      <c r="P15" s="11">
        <v>216</v>
      </c>
      <c r="Q15" s="11">
        <v>239.3</v>
      </c>
      <c r="R15" s="12">
        <v>292.415</v>
      </c>
      <c r="S15" s="12">
        <v>291.298</v>
      </c>
      <c r="T15" s="11">
        <v>385.39</v>
      </c>
      <c r="U15" s="12">
        <v>383.834</v>
      </c>
      <c r="V15" s="12">
        <v>456.653</v>
      </c>
      <c r="W15" s="12">
        <v>429.508</v>
      </c>
      <c r="X15" s="12">
        <v>458.404</v>
      </c>
      <c r="Y15" s="11">
        <v>532.37</v>
      </c>
      <c r="Z15" s="12">
        <v>501.487</v>
      </c>
      <c r="AA15" s="12">
        <v>488.533</v>
      </c>
      <c r="AB15" s="12">
        <v>471.073</v>
      </c>
      <c r="AC15" s="12">
        <v>456.053</v>
      </c>
      <c r="AD15" s="12">
        <v>497.098</v>
      </c>
      <c r="AE15" s="12">
        <v>495.297</v>
      </c>
      <c r="AF15" s="12">
        <v>461.353</v>
      </c>
      <c r="AG15" s="12">
        <v>414.623</v>
      </c>
      <c r="AH15" s="12">
        <v>406.092</v>
      </c>
      <c r="AI15" s="12">
        <v>444.193</v>
      </c>
    </row>
    <row r="16" spans="1:35" ht="15">
      <c r="A16" s="8" t="s">
        <v>270</v>
      </c>
      <c r="B16" s="8" t="s">
        <v>54</v>
      </c>
      <c r="C16" s="10">
        <v>21</v>
      </c>
      <c r="D16" s="10">
        <v>22</v>
      </c>
      <c r="E16" s="10">
        <v>20</v>
      </c>
      <c r="F16" s="10">
        <v>19</v>
      </c>
      <c r="G16" s="10">
        <v>20</v>
      </c>
      <c r="H16" s="10">
        <v>19</v>
      </c>
      <c r="I16" s="10">
        <v>22</v>
      </c>
      <c r="J16" s="10">
        <v>17</v>
      </c>
      <c r="K16" s="10">
        <v>19</v>
      </c>
      <c r="L16" s="10">
        <v>22</v>
      </c>
      <c r="M16" s="10">
        <v>18</v>
      </c>
      <c r="N16" s="10">
        <v>20</v>
      </c>
      <c r="O16" s="10">
        <v>24</v>
      </c>
      <c r="P16" s="10">
        <v>33</v>
      </c>
      <c r="Q16" s="10">
        <v>37</v>
      </c>
      <c r="R16" s="9">
        <v>66.584</v>
      </c>
      <c r="S16" s="9">
        <v>59.367</v>
      </c>
      <c r="T16" s="9">
        <v>74.931</v>
      </c>
      <c r="U16" s="9">
        <v>71.497</v>
      </c>
      <c r="V16" s="9">
        <v>85.801</v>
      </c>
      <c r="W16" s="9">
        <v>78.019</v>
      </c>
      <c r="X16" s="9">
        <v>85.306</v>
      </c>
      <c r="Y16" s="9">
        <v>116.337</v>
      </c>
      <c r="Z16" s="9">
        <v>94.765</v>
      </c>
      <c r="AA16" s="9">
        <v>87.851</v>
      </c>
      <c r="AB16" s="9">
        <v>53.732</v>
      </c>
      <c r="AC16" s="9">
        <v>60.029</v>
      </c>
      <c r="AD16" s="9">
        <v>77.175</v>
      </c>
      <c r="AE16" s="9">
        <v>59.387</v>
      </c>
      <c r="AF16" s="9">
        <v>53.858</v>
      </c>
      <c r="AG16" s="9">
        <v>61.872</v>
      </c>
      <c r="AH16" s="9">
        <v>69.135</v>
      </c>
      <c r="AI16" s="10">
        <v>62.65</v>
      </c>
    </row>
    <row r="17" spans="1:35" ht="15">
      <c r="A17" s="8" t="s">
        <v>270</v>
      </c>
      <c r="B17" s="8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-1</v>
      </c>
      <c r="U17" s="11">
        <v>0</v>
      </c>
      <c r="V17" s="11">
        <v>-1</v>
      </c>
      <c r="W17" s="11">
        <v>1</v>
      </c>
      <c r="X17" s="11">
        <v>0</v>
      </c>
      <c r="Y17" s="11">
        <v>0</v>
      </c>
      <c r="Z17" s="11">
        <v>0</v>
      </c>
      <c r="AA17" s="11">
        <v>-2</v>
      </c>
      <c r="AB17" s="11">
        <v>-2</v>
      </c>
      <c r="AC17" s="11">
        <v>-1</v>
      </c>
      <c r="AD17" s="12">
        <v>0.638</v>
      </c>
      <c r="AE17" s="12">
        <v>-0.288</v>
      </c>
      <c r="AF17" s="12">
        <v>-2.724</v>
      </c>
      <c r="AG17" s="12">
        <v>-2.903</v>
      </c>
      <c r="AH17" s="12">
        <v>3.656</v>
      </c>
      <c r="AI17" s="11">
        <v>-2.41</v>
      </c>
    </row>
    <row r="18" spans="1:35" ht="15">
      <c r="A18" s="8" t="s">
        <v>270</v>
      </c>
      <c r="B18" s="8" t="s">
        <v>57</v>
      </c>
      <c r="C18" s="10">
        <v>58</v>
      </c>
      <c r="D18" s="10">
        <v>65</v>
      </c>
      <c r="E18" s="10">
        <v>71</v>
      </c>
      <c r="F18" s="10">
        <v>78</v>
      </c>
      <c r="G18" s="10">
        <v>95</v>
      </c>
      <c r="H18" s="10">
        <v>88</v>
      </c>
      <c r="I18" s="10">
        <v>89</v>
      </c>
      <c r="J18" s="10">
        <v>99</v>
      </c>
      <c r="K18" s="10">
        <v>90</v>
      </c>
      <c r="L18" s="10">
        <v>99</v>
      </c>
      <c r="M18" s="10">
        <v>141</v>
      </c>
      <c r="N18" s="10">
        <v>131</v>
      </c>
      <c r="O18" s="10">
        <v>120</v>
      </c>
      <c r="P18" s="10">
        <v>278</v>
      </c>
      <c r="Q18" s="10">
        <v>289.3</v>
      </c>
      <c r="R18" s="9">
        <v>304.932</v>
      </c>
      <c r="S18" s="9">
        <v>305.151</v>
      </c>
      <c r="T18" s="9">
        <v>384.608</v>
      </c>
      <c r="U18" s="10">
        <v>397.59</v>
      </c>
      <c r="V18" s="9">
        <v>493.217</v>
      </c>
      <c r="W18" s="10">
        <v>471.67</v>
      </c>
      <c r="X18" s="9">
        <v>493.228</v>
      </c>
      <c r="Y18" s="10">
        <v>544.41</v>
      </c>
      <c r="Z18" s="9">
        <v>529.991</v>
      </c>
      <c r="AA18" s="9">
        <v>516.945</v>
      </c>
      <c r="AB18" s="9">
        <v>531.788</v>
      </c>
      <c r="AC18" s="9">
        <v>492.084</v>
      </c>
      <c r="AD18" s="9">
        <v>516.526</v>
      </c>
      <c r="AE18" s="9">
        <v>528.154</v>
      </c>
      <c r="AF18" s="9">
        <v>500.325</v>
      </c>
      <c r="AG18" s="9">
        <v>444.428</v>
      </c>
      <c r="AH18" s="9">
        <v>437.476</v>
      </c>
      <c r="AI18" s="9">
        <v>498.327</v>
      </c>
    </row>
    <row r="19" spans="1:35" ht="15">
      <c r="A19" s="8" t="s">
        <v>215</v>
      </c>
      <c r="B19" s="8" t="s">
        <v>51</v>
      </c>
      <c r="C19" s="11">
        <v>0</v>
      </c>
      <c r="D19" s="11">
        <v>0</v>
      </c>
      <c r="E19" s="11">
        <v>3.5</v>
      </c>
      <c r="F19" s="11">
        <v>28.3</v>
      </c>
      <c r="G19" s="11">
        <v>38.5</v>
      </c>
      <c r="H19" s="11">
        <v>38</v>
      </c>
      <c r="I19" s="11">
        <v>60.3</v>
      </c>
      <c r="J19" s="11">
        <v>83.4</v>
      </c>
      <c r="K19" s="11">
        <v>97.9</v>
      </c>
      <c r="L19" s="11">
        <v>90.9</v>
      </c>
      <c r="M19" s="11">
        <v>92.5</v>
      </c>
      <c r="N19" s="12">
        <v>109.548</v>
      </c>
      <c r="O19" s="11">
        <v>248.75</v>
      </c>
      <c r="P19" s="12">
        <v>373.684</v>
      </c>
      <c r="Q19" s="12">
        <v>415.512</v>
      </c>
      <c r="R19" s="12">
        <v>586.277</v>
      </c>
      <c r="S19" s="11">
        <v>975.92</v>
      </c>
      <c r="T19" s="12">
        <v>1336.504</v>
      </c>
      <c r="U19" s="12">
        <v>1993.133</v>
      </c>
      <c r="V19" s="12">
        <v>2368.062</v>
      </c>
      <c r="W19" s="12">
        <v>2659.593</v>
      </c>
      <c r="X19" s="12">
        <v>2810.354</v>
      </c>
      <c r="Y19" s="12">
        <v>3246.064</v>
      </c>
      <c r="Z19" s="12">
        <v>3722.339</v>
      </c>
      <c r="AA19" s="12">
        <v>3381.896</v>
      </c>
      <c r="AB19" s="12">
        <v>3530.184</v>
      </c>
      <c r="AC19" s="12">
        <v>3443.055</v>
      </c>
      <c r="AD19" s="12">
        <v>3467.515</v>
      </c>
      <c r="AE19" s="12">
        <v>3624.997</v>
      </c>
      <c r="AF19" s="12">
        <v>3632.415</v>
      </c>
      <c r="AG19" s="12">
        <v>3508.922</v>
      </c>
      <c r="AH19" s="12">
        <v>3703.346</v>
      </c>
      <c r="AI19" s="12">
        <v>3777.892</v>
      </c>
    </row>
    <row r="20" spans="1:35" ht="15">
      <c r="A20" s="8" t="s">
        <v>215</v>
      </c>
      <c r="B20" s="8" t="s">
        <v>53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9">
        <v>1.143</v>
      </c>
      <c r="P20" s="9">
        <v>6.255</v>
      </c>
      <c r="Q20" s="9">
        <v>71.752</v>
      </c>
      <c r="R20" s="9">
        <v>351.095</v>
      </c>
      <c r="S20" s="9">
        <v>386.874</v>
      </c>
      <c r="T20" s="9">
        <v>617.378</v>
      </c>
      <c r="U20" s="10">
        <v>1158.17</v>
      </c>
      <c r="V20" s="9">
        <v>1520.045</v>
      </c>
      <c r="W20" s="9">
        <v>1805.894</v>
      </c>
      <c r="X20" s="9">
        <v>1961.986</v>
      </c>
      <c r="Y20" s="10">
        <v>1775.6</v>
      </c>
      <c r="Z20" s="9">
        <v>1371.278</v>
      </c>
      <c r="AA20" s="9">
        <v>1504.956</v>
      </c>
      <c r="AB20" s="9">
        <v>1707.359</v>
      </c>
      <c r="AC20" s="9">
        <v>1649.764</v>
      </c>
      <c r="AD20" s="9">
        <v>1789.214</v>
      </c>
      <c r="AE20" s="9">
        <v>2019.325</v>
      </c>
      <c r="AF20" s="9">
        <v>2379.675</v>
      </c>
      <c r="AG20" s="9">
        <v>2522.157</v>
      </c>
      <c r="AH20" s="10">
        <v>2688.53</v>
      </c>
      <c r="AI20" s="9">
        <v>3053.426</v>
      </c>
    </row>
    <row r="21" spans="1:35" ht="15">
      <c r="A21" s="8" t="s">
        <v>215</v>
      </c>
      <c r="B21" s="8" t="s">
        <v>54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2">
        <v>11.394</v>
      </c>
      <c r="R21" s="12">
        <v>76.026</v>
      </c>
      <c r="S21" s="12">
        <v>53.749</v>
      </c>
      <c r="T21" s="12">
        <v>246.055</v>
      </c>
      <c r="U21" s="12">
        <v>486.442</v>
      </c>
      <c r="V21" s="12">
        <v>697.582</v>
      </c>
      <c r="W21" s="12">
        <v>747.803</v>
      </c>
      <c r="X21" s="12">
        <v>983.269</v>
      </c>
      <c r="Y21" s="12">
        <v>1215.634</v>
      </c>
      <c r="Z21" s="12">
        <v>1474.826</v>
      </c>
      <c r="AA21" s="11">
        <v>1371.83</v>
      </c>
      <c r="AB21" s="12">
        <v>1582.077</v>
      </c>
      <c r="AC21" s="12">
        <v>1444.727</v>
      </c>
      <c r="AD21" s="12">
        <v>1422.571</v>
      </c>
      <c r="AE21" s="12">
        <v>1531.804</v>
      </c>
      <c r="AF21" s="11">
        <v>1634.34</v>
      </c>
      <c r="AG21" s="12">
        <v>1579.482</v>
      </c>
      <c r="AH21" s="12">
        <v>1565.227</v>
      </c>
      <c r="AI21" s="12">
        <v>1581.501</v>
      </c>
    </row>
    <row r="22" spans="1:35" ht="15">
      <c r="A22" s="8" t="s">
        <v>215</v>
      </c>
      <c r="B22" s="8" t="s">
        <v>55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9">
        <v>-0.859</v>
      </c>
      <c r="R22" s="9">
        <v>12.199</v>
      </c>
      <c r="S22" s="9">
        <v>-0.114</v>
      </c>
      <c r="T22" s="9">
        <v>-19.731</v>
      </c>
      <c r="U22" s="9">
        <v>-4.358</v>
      </c>
      <c r="V22" s="9">
        <v>16.809</v>
      </c>
      <c r="W22" s="10">
        <v>-14.64</v>
      </c>
      <c r="X22" s="9">
        <v>-21.905</v>
      </c>
      <c r="Y22" s="9">
        <v>24.846</v>
      </c>
      <c r="Z22" s="9">
        <v>-35.281</v>
      </c>
      <c r="AA22" s="9">
        <v>39.436</v>
      </c>
      <c r="AB22" s="10">
        <v>58.43</v>
      </c>
      <c r="AC22" s="10">
        <v>-7.77</v>
      </c>
      <c r="AD22" s="9">
        <v>5.283</v>
      </c>
      <c r="AE22" s="9">
        <v>5.384</v>
      </c>
      <c r="AF22" s="9">
        <v>-21.931</v>
      </c>
      <c r="AG22" s="9">
        <v>-112.725</v>
      </c>
      <c r="AH22" s="9">
        <v>-15.275</v>
      </c>
      <c r="AI22" s="9">
        <v>-49.195</v>
      </c>
    </row>
    <row r="23" spans="1:35" ht="15">
      <c r="A23" s="8" t="s">
        <v>215</v>
      </c>
      <c r="B23" s="8" t="s">
        <v>57</v>
      </c>
      <c r="C23" s="11">
        <v>0</v>
      </c>
      <c r="D23" s="11">
        <v>0</v>
      </c>
      <c r="E23" s="11">
        <v>3.5</v>
      </c>
      <c r="F23" s="11">
        <v>28.3</v>
      </c>
      <c r="G23" s="11">
        <v>38.5</v>
      </c>
      <c r="H23" s="11">
        <v>38</v>
      </c>
      <c r="I23" s="11">
        <v>60.3</v>
      </c>
      <c r="J23" s="11">
        <v>83.4</v>
      </c>
      <c r="K23" s="11">
        <v>97.9</v>
      </c>
      <c r="L23" s="11">
        <v>90.9</v>
      </c>
      <c r="M23" s="11">
        <v>92.5</v>
      </c>
      <c r="N23" s="12">
        <v>109.548</v>
      </c>
      <c r="O23" s="12">
        <v>249.893</v>
      </c>
      <c r="P23" s="12">
        <v>379.939</v>
      </c>
      <c r="Q23" s="12">
        <v>475.011</v>
      </c>
      <c r="R23" s="12">
        <v>873.545</v>
      </c>
      <c r="S23" s="12">
        <v>1308.931</v>
      </c>
      <c r="T23" s="12">
        <v>1688.096</v>
      </c>
      <c r="U23" s="12">
        <v>2660.503</v>
      </c>
      <c r="V23" s="12">
        <v>3207.334</v>
      </c>
      <c r="W23" s="12">
        <v>3703.044</v>
      </c>
      <c r="X23" s="12">
        <v>3767.166</v>
      </c>
      <c r="Y23" s="12">
        <v>3830.876</v>
      </c>
      <c r="Z23" s="11">
        <v>3583.51</v>
      </c>
      <c r="AA23" s="12">
        <v>3554.458</v>
      </c>
      <c r="AB23" s="12">
        <v>3713.896</v>
      </c>
      <c r="AC23" s="12">
        <v>3640.322</v>
      </c>
      <c r="AD23" s="12">
        <v>3839.441</v>
      </c>
      <c r="AE23" s="12">
        <v>4117.902</v>
      </c>
      <c r="AF23" s="12">
        <v>4355.819</v>
      </c>
      <c r="AG23" s="12">
        <v>4338.872</v>
      </c>
      <c r="AH23" s="12">
        <v>4811.374</v>
      </c>
      <c r="AI23" s="12">
        <v>5200.623</v>
      </c>
    </row>
    <row r="24" spans="1:35" ht="15">
      <c r="A24" s="8" t="s">
        <v>216</v>
      </c>
      <c r="B24" s="8" t="s">
        <v>51</v>
      </c>
      <c r="C24" s="9">
        <v>7.153</v>
      </c>
      <c r="D24" s="9">
        <v>7.947</v>
      </c>
      <c r="E24" s="9">
        <v>17.906</v>
      </c>
      <c r="F24" s="9">
        <v>28.394</v>
      </c>
      <c r="G24" s="9">
        <v>108.158</v>
      </c>
      <c r="H24" s="9">
        <v>213.021</v>
      </c>
      <c r="I24" s="9">
        <v>304.836</v>
      </c>
      <c r="J24" s="10">
        <v>383.88</v>
      </c>
      <c r="K24" s="9">
        <v>352.178</v>
      </c>
      <c r="L24" s="9">
        <v>418.785</v>
      </c>
      <c r="M24" s="9">
        <v>636.747</v>
      </c>
      <c r="N24" s="9">
        <v>783.828</v>
      </c>
      <c r="O24" s="9">
        <v>1035.016</v>
      </c>
      <c r="P24" s="9">
        <v>1290.535</v>
      </c>
      <c r="Q24" s="9">
        <v>1934.783</v>
      </c>
      <c r="R24" s="9">
        <v>2751.974</v>
      </c>
      <c r="S24" s="9">
        <v>3712.901</v>
      </c>
      <c r="T24" s="9">
        <v>5204.706</v>
      </c>
      <c r="U24" s="9">
        <v>6716.714</v>
      </c>
      <c r="V24" s="9">
        <v>8418.221</v>
      </c>
      <c r="W24" s="9">
        <v>9623.719</v>
      </c>
      <c r="X24" s="9">
        <v>9143.944</v>
      </c>
      <c r="Y24" s="9">
        <v>9663.772</v>
      </c>
      <c r="Z24" s="9">
        <v>10425.706</v>
      </c>
      <c r="AA24" s="10">
        <v>12274.32</v>
      </c>
      <c r="AB24" s="9">
        <v>11932.038</v>
      </c>
      <c r="AC24" s="9">
        <v>11494.304</v>
      </c>
      <c r="AD24" s="9">
        <v>12735.469</v>
      </c>
      <c r="AE24" s="9">
        <v>13391.606</v>
      </c>
      <c r="AF24" s="9">
        <v>14330.917</v>
      </c>
      <c r="AG24" s="9">
        <v>13732.469</v>
      </c>
      <c r="AH24" s="10">
        <v>14123.22</v>
      </c>
      <c r="AI24" s="9">
        <v>13813.018</v>
      </c>
    </row>
    <row r="25" spans="1:35" ht="15">
      <c r="A25" s="8" t="s">
        <v>216</v>
      </c>
      <c r="B25" s="8" t="s">
        <v>53</v>
      </c>
      <c r="C25" s="11">
        <v>0</v>
      </c>
      <c r="D25" s="11">
        <v>0</v>
      </c>
      <c r="E25" s="11">
        <v>0</v>
      </c>
      <c r="F25" s="11">
        <v>0</v>
      </c>
      <c r="G25" s="11">
        <v>1.6</v>
      </c>
      <c r="H25" s="11">
        <v>8.4</v>
      </c>
      <c r="I25" s="11">
        <v>8.7</v>
      </c>
      <c r="J25" s="11">
        <v>11.4</v>
      </c>
      <c r="K25" s="12">
        <v>31.415</v>
      </c>
      <c r="L25" s="12">
        <v>26.129</v>
      </c>
      <c r="M25" s="12">
        <v>11.594</v>
      </c>
      <c r="N25" s="12">
        <v>37.779</v>
      </c>
      <c r="O25" s="11">
        <v>40.04</v>
      </c>
      <c r="P25" s="11">
        <v>188.06</v>
      </c>
      <c r="Q25" s="11">
        <v>109.12</v>
      </c>
      <c r="R25" s="11">
        <v>514.31</v>
      </c>
      <c r="S25" s="12">
        <v>1319.889</v>
      </c>
      <c r="T25" s="12">
        <v>2003.871</v>
      </c>
      <c r="U25" s="12">
        <v>2752.637</v>
      </c>
      <c r="V25" s="12">
        <v>2504.383</v>
      </c>
      <c r="W25" s="12">
        <v>3691.515</v>
      </c>
      <c r="X25" s="12">
        <v>5107.998</v>
      </c>
      <c r="Y25" s="12">
        <v>5727.187</v>
      </c>
      <c r="Z25" s="12">
        <v>4613.573</v>
      </c>
      <c r="AA25" s="12">
        <v>5463.085</v>
      </c>
      <c r="AB25" s="12">
        <v>4985.047</v>
      </c>
      <c r="AC25" s="12">
        <v>5906.624</v>
      </c>
      <c r="AD25" s="12">
        <v>6642.397</v>
      </c>
      <c r="AE25" s="12">
        <v>8536.815</v>
      </c>
      <c r="AF25" s="12">
        <v>8495.795</v>
      </c>
      <c r="AG25" s="12">
        <v>9327.342</v>
      </c>
      <c r="AH25" s="12">
        <v>9980.574</v>
      </c>
      <c r="AI25" s="11">
        <v>9994.75</v>
      </c>
    </row>
    <row r="26" spans="1:35" ht="15">
      <c r="A26" s="8" t="s">
        <v>216</v>
      </c>
      <c r="B26" s="8" t="s">
        <v>54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2.4</v>
      </c>
      <c r="I26" s="10">
        <v>3.2</v>
      </c>
      <c r="J26" s="10">
        <v>1.5</v>
      </c>
      <c r="K26" s="10">
        <v>0.08</v>
      </c>
      <c r="L26" s="10">
        <v>0.03</v>
      </c>
      <c r="M26" s="9">
        <v>0.072</v>
      </c>
      <c r="N26" s="10">
        <v>49.4</v>
      </c>
      <c r="O26" s="9">
        <v>89.303</v>
      </c>
      <c r="P26" s="10">
        <v>153.96</v>
      </c>
      <c r="Q26" s="9">
        <v>233.698</v>
      </c>
      <c r="R26" s="9">
        <v>428.882</v>
      </c>
      <c r="S26" s="9">
        <v>727.479</v>
      </c>
      <c r="T26" s="9">
        <v>838.648</v>
      </c>
      <c r="U26" s="9">
        <v>1174.824</v>
      </c>
      <c r="V26" s="9">
        <v>1253.073</v>
      </c>
      <c r="W26" s="9">
        <v>2571.177</v>
      </c>
      <c r="X26" s="9">
        <v>2882.917</v>
      </c>
      <c r="Y26" s="9">
        <v>2958.621</v>
      </c>
      <c r="Z26" s="9">
        <v>4020.384</v>
      </c>
      <c r="AA26" s="9">
        <v>5775.335</v>
      </c>
      <c r="AB26" s="9">
        <v>5153.885</v>
      </c>
      <c r="AC26" s="10">
        <v>5913.73</v>
      </c>
      <c r="AD26" s="9">
        <v>6684.183</v>
      </c>
      <c r="AE26" s="9">
        <v>7700.357</v>
      </c>
      <c r="AF26" s="9">
        <v>8020.814</v>
      </c>
      <c r="AG26" s="9">
        <v>8160.393</v>
      </c>
      <c r="AH26" s="9">
        <v>8856.415</v>
      </c>
      <c r="AI26" s="9">
        <v>8362.664</v>
      </c>
    </row>
    <row r="27" spans="1:35" ht="15">
      <c r="A27" s="8" t="s">
        <v>216</v>
      </c>
      <c r="B27" s="8" t="s">
        <v>55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-3</v>
      </c>
      <c r="O27" s="11">
        <v>0</v>
      </c>
      <c r="P27" s="11">
        <v>0</v>
      </c>
      <c r="Q27" s="12">
        <v>-1.248</v>
      </c>
      <c r="R27" s="12">
        <v>-0.551</v>
      </c>
      <c r="S27" s="12">
        <v>2.239</v>
      </c>
      <c r="T27" s="12">
        <v>-53.047</v>
      </c>
      <c r="U27" s="12">
        <v>-91.912</v>
      </c>
      <c r="V27" s="12">
        <v>26.146</v>
      </c>
      <c r="W27" s="12">
        <v>-6.241</v>
      </c>
      <c r="X27" s="12">
        <v>-109.952</v>
      </c>
      <c r="Y27" s="12">
        <v>65.758</v>
      </c>
      <c r="Z27" s="12">
        <v>-62.562</v>
      </c>
      <c r="AA27" s="12">
        <v>-12.607</v>
      </c>
      <c r="AB27" s="11">
        <v>137.02</v>
      </c>
      <c r="AC27" s="12">
        <v>119.054</v>
      </c>
      <c r="AD27" s="12">
        <v>257.407</v>
      </c>
      <c r="AE27" s="12">
        <v>304.075</v>
      </c>
      <c r="AF27" s="12">
        <v>-74.768</v>
      </c>
      <c r="AG27" s="12">
        <v>172.549</v>
      </c>
      <c r="AH27" s="12">
        <v>470.137</v>
      </c>
      <c r="AI27" s="12">
        <v>115.911</v>
      </c>
    </row>
    <row r="28" spans="1:35" ht="15">
      <c r="A28" s="8" t="s">
        <v>216</v>
      </c>
      <c r="B28" s="8" t="s">
        <v>57</v>
      </c>
      <c r="C28" s="9">
        <v>7.153</v>
      </c>
      <c r="D28" s="9">
        <v>7.947</v>
      </c>
      <c r="E28" s="9">
        <v>17.906</v>
      </c>
      <c r="F28" s="9">
        <v>28.394</v>
      </c>
      <c r="G28" s="9">
        <v>109.758</v>
      </c>
      <c r="H28" s="9">
        <v>219.021</v>
      </c>
      <c r="I28" s="9">
        <v>310.336</v>
      </c>
      <c r="J28" s="10">
        <v>393.78</v>
      </c>
      <c r="K28" s="9">
        <v>383.513</v>
      </c>
      <c r="L28" s="9">
        <v>444.884</v>
      </c>
      <c r="M28" s="9">
        <v>648.269</v>
      </c>
      <c r="N28" s="9">
        <v>769.207</v>
      </c>
      <c r="O28" s="9">
        <v>985.753</v>
      </c>
      <c r="P28" s="9">
        <v>1324.635</v>
      </c>
      <c r="Q28" s="9">
        <v>1808.957</v>
      </c>
      <c r="R28" s="9">
        <v>2836.851</v>
      </c>
      <c r="S28" s="10">
        <v>4307.55</v>
      </c>
      <c r="T28" s="9">
        <v>6316.882</v>
      </c>
      <c r="U28" s="9">
        <v>8202.615</v>
      </c>
      <c r="V28" s="9">
        <v>9695.677</v>
      </c>
      <c r="W28" s="9">
        <v>10737.816</v>
      </c>
      <c r="X28" s="9">
        <v>11259.073</v>
      </c>
      <c r="Y28" s="9">
        <v>12498.096</v>
      </c>
      <c r="Z28" s="9">
        <v>10956.333</v>
      </c>
      <c r="AA28" s="9">
        <v>11949.463</v>
      </c>
      <c r="AB28" s="10">
        <v>11900.22</v>
      </c>
      <c r="AC28" s="9">
        <v>11606.252</v>
      </c>
      <c r="AD28" s="10">
        <v>12951.09</v>
      </c>
      <c r="AE28" s="9">
        <v>14532.139</v>
      </c>
      <c r="AF28" s="10">
        <v>14731.13</v>
      </c>
      <c r="AG28" s="9">
        <v>15071.967</v>
      </c>
      <c r="AH28" s="9">
        <v>15717.516</v>
      </c>
      <c r="AI28" s="9">
        <v>15561.015</v>
      </c>
    </row>
    <row r="29" spans="1:35" ht="15">
      <c r="A29" s="8" t="s">
        <v>271</v>
      </c>
      <c r="B29" s="8" t="s">
        <v>51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11">
        <v>7</v>
      </c>
      <c r="AF29" s="11">
        <v>24</v>
      </c>
      <c r="AG29" s="11">
        <v>44</v>
      </c>
      <c r="AH29" s="11">
        <v>89</v>
      </c>
      <c r="AI29" s="12">
        <v>164.827</v>
      </c>
    </row>
    <row r="30" spans="1:35" ht="15">
      <c r="A30" s="8" t="s">
        <v>271</v>
      </c>
      <c r="B30" s="8" t="s">
        <v>53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9">
        <v>21.982</v>
      </c>
    </row>
    <row r="31" spans="1:35" ht="15">
      <c r="A31" s="8" t="s">
        <v>271</v>
      </c>
      <c r="B31" s="8" t="s">
        <v>54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</v>
      </c>
      <c r="Y31" s="11">
        <v>0</v>
      </c>
      <c r="Z31" s="11">
        <v>0</v>
      </c>
      <c r="AA31" s="11">
        <v>0</v>
      </c>
      <c r="AB31" s="11">
        <v>1</v>
      </c>
      <c r="AC31" s="11">
        <v>0</v>
      </c>
      <c r="AD31" s="11">
        <v>0</v>
      </c>
      <c r="AE31" s="11">
        <v>7</v>
      </c>
      <c r="AF31" s="11">
        <v>24</v>
      </c>
      <c r="AG31" s="11">
        <v>44</v>
      </c>
      <c r="AH31" s="11">
        <v>89</v>
      </c>
      <c r="AI31" s="11">
        <v>161</v>
      </c>
    </row>
    <row r="32" spans="1:35" ht="15">
      <c r="A32" s="8" t="s">
        <v>271</v>
      </c>
      <c r="B32" s="8" t="s">
        <v>55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9">
        <v>-0.088</v>
      </c>
    </row>
    <row r="33" spans="1:35" ht="15">
      <c r="A33" s="8" t="s">
        <v>271</v>
      </c>
      <c r="B33" s="8" t="s">
        <v>57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2">
        <v>25.721</v>
      </c>
    </row>
    <row r="34" spans="1:35" ht="15">
      <c r="A34" s="8" t="s">
        <v>217</v>
      </c>
      <c r="B34" s="8" t="s">
        <v>51</v>
      </c>
      <c r="C34" s="10">
        <v>0</v>
      </c>
      <c r="D34" s="10">
        <v>0</v>
      </c>
      <c r="E34" s="10">
        <v>2</v>
      </c>
      <c r="F34" s="10">
        <v>5</v>
      </c>
      <c r="G34" s="9">
        <v>17.597</v>
      </c>
      <c r="H34" s="9">
        <v>11.745</v>
      </c>
      <c r="I34" s="9">
        <v>6.624</v>
      </c>
      <c r="J34" s="10">
        <v>10.37</v>
      </c>
      <c r="K34" s="9">
        <v>11.366</v>
      </c>
      <c r="L34" s="10">
        <v>14.73</v>
      </c>
      <c r="M34" s="9">
        <v>17.315</v>
      </c>
      <c r="N34" s="9">
        <v>29.481</v>
      </c>
      <c r="O34" s="10">
        <v>33.64</v>
      </c>
      <c r="P34" s="9">
        <v>99.598</v>
      </c>
      <c r="Q34" s="9">
        <v>140.538</v>
      </c>
      <c r="R34" s="9">
        <v>468.634</v>
      </c>
      <c r="S34" s="9">
        <v>1263.451</v>
      </c>
      <c r="T34" s="9">
        <v>1411.541</v>
      </c>
      <c r="U34" s="9">
        <v>1098.494</v>
      </c>
      <c r="V34" s="9">
        <v>1120.724</v>
      </c>
      <c r="W34" s="9">
        <v>944.792</v>
      </c>
      <c r="X34" s="9">
        <v>403.785</v>
      </c>
      <c r="Y34" s="10">
        <v>405.35</v>
      </c>
      <c r="Z34" s="9">
        <v>397.273</v>
      </c>
      <c r="AA34" s="9">
        <v>351.061</v>
      </c>
      <c r="AB34" s="10">
        <v>391.22</v>
      </c>
      <c r="AC34" s="9">
        <v>518.057</v>
      </c>
      <c r="AD34" s="9">
        <v>546.879</v>
      </c>
      <c r="AE34" s="9">
        <v>624.597</v>
      </c>
      <c r="AF34" s="9">
        <v>630.301</v>
      </c>
      <c r="AG34" s="9">
        <v>717.954</v>
      </c>
      <c r="AH34" s="9">
        <v>676.629</v>
      </c>
      <c r="AI34" s="9">
        <v>503.138</v>
      </c>
    </row>
    <row r="35" spans="1:35" ht="15">
      <c r="A35" s="8" t="s">
        <v>217</v>
      </c>
      <c r="B35" s="8" t="s">
        <v>53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20.17</v>
      </c>
      <c r="P35" s="12">
        <v>0.984</v>
      </c>
      <c r="Q35" s="12">
        <v>95.549</v>
      </c>
      <c r="R35" s="12">
        <v>310.234</v>
      </c>
      <c r="S35" s="12">
        <v>361.613</v>
      </c>
      <c r="T35" s="12">
        <v>43.693</v>
      </c>
      <c r="U35" s="12">
        <v>120.671</v>
      </c>
      <c r="V35" s="12">
        <v>281.423</v>
      </c>
      <c r="W35" s="11">
        <v>621.35</v>
      </c>
      <c r="X35" s="12">
        <v>577.217</v>
      </c>
      <c r="Y35" s="12">
        <v>630.015</v>
      </c>
      <c r="Z35" s="12">
        <v>823.279</v>
      </c>
      <c r="AA35" s="12">
        <v>956.526</v>
      </c>
      <c r="AB35" s="12">
        <v>1026.877</v>
      </c>
      <c r="AC35" s="12">
        <v>920.495</v>
      </c>
      <c r="AD35" s="11">
        <v>802.68</v>
      </c>
      <c r="AE35" s="12">
        <v>757.773</v>
      </c>
      <c r="AF35" s="12">
        <v>868.772</v>
      </c>
      <c r="AG35" s="11">
        <v>766.47</v>
      </c>
      <c r="AH35" s="12">
        <v>684.884</v>
      </c>
      <c r="AI35" s="12">
        <v>481.752</v>
      </c>
    </row>
    <row r="36" spans="1:35" ht="15">
      <c r="A36" s="8" t="s">
        <v>217</v>
      </c>
      <c r="B36" s="8" t="s">
        <v>54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9">
        <v>0.099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</row>
    <row r="37" spans="1:35" ht="15">
      <c r="A37" s="8" t="s">
        <v>217</v>
      </c>
      <c r="B37" s="8" t="s">
        <v>55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2">
        <v>-0.001</v>
      </c>
      <c r="V37" s="11">
        <v>0</v>
      </c>
      <c r="W37" s="11">
        <v>0</v>
      </c>
      <c r="X37" s="11">
        <v>0</v>
      </c>
      <c r="Y37" s="11">
        <v>0</v>
      </c>
      <c r="Z37" s="12">
        <v>-0.353</v>
      </c>
      <c r="AA37" s="12">
        <v>-0.087</v>
      </c>
      <c r="AB37" s="12">
        <v>0.189</v>
      </c>
      <c r="AC37" s="11">
        <v>0.1</v>
      </c>
      <c r="AD37" s="11">
        <v>0</v>
      </c>
      <c r="AE37" s="12">
        <v>-0.039</v>
      </c>
      <c r="AF37" s="12">
        <v>0.015</v>
      </c>
      <c r="AG37" s="12">
        <v>0.001</v>
      </c>
      <c r="AH37" s="12">
        <v>0.014</v>
      </c>
      <c r="AI37" s="12">
        <v>0.003</v>
      </c>
    </row>
    <row r="38" spans="1:35" ht="15">
      <c r="A38" s="8" t="s">
        <v>217</v>
      </c>
      <c r="B38" s="8" t="s">
        <v>57</v>
      </c>
      <c r="C38" s="10">
        <v>0</v>
      </c>
      <c r="D38" s="10">
        <v>0</v>
      </c>
      <c r="E38" s="10">
        <v>2</v>
      </c>
      <c r="F38" s="10">
        <v>5</v>
      </c>
      <c r="G38" s="9">
        <v>17.597</v>
      </c>
      <c r="H38" s="9">
        <v>11.745</v>
      </c>
      <c r="I38" s="9">
        <v>6.624</v>
      </c>
      <c r="J38" s="10">
        <v>10.37</v>
      </c>
      <c r="K38" s="9">
        <v>11.366</v>
      </c>
      <c r="L38" s="10">
        <v>14.73</v>
      </c>
      <c r="M38" s="9">
        <v>17.315</v>
      </c>
      <c r="N38" s="9">
        <v>29.481</v>
      </c>
      <c r="O38" s="10">
        <v>53.81</v>
      </c>
      <c r="P38" s="9">
        <v>100.582</v>
      </c>
      <c r="Q38" s="9">
        <v>236.087</v>
      </c>
      <c r="R38" s="9">
        <v>778.868</v>
      </c>
      <c r="S38" s="9">
        <v>1625.064</v>
      </c>
      <c r="T38" s="9">
        <v>1455.234</v>
      </c>
      <c r="U38" s="9">
        <v>1219.164</v>
      </c>
      <c r="V38" s="9">
        <v>1402.147</v>
      </c>
      <c r="W38" s="9">
        <v>1566.142</v>
      </c>
      <c r="X38" s="9">
        <v>981.002</v>
      </c>
      <c r="Y38" s="9">
        <v>1035.365</v>
      </c>
      <c r="Z38" s="9">
        <v>1220.199</v>
      </c>
      <c r="AA38" s="10">
        <v>1307.5</v>
      </c>
      <c r="AB38" s="9">
        <v>1418.286</v>
      </c>
      <c r="AC38" s="9">
        <v>1438.553</v>
      </c>
      <c r="AD38" s="9">
        <v>1349.559</v>
      </c>
      <c r="AE38" s="9">
        <v>1382.331</v>
      </c>
      <c r="AF38" s="9">
        <v>1499.088</v>
      </c>
      <c r="AG38" s="9">
        <v>1484.425</v>
      </c>
      <c r="AH38" s="9">
        <v>1361.527</v>
      </c>
      <c r="AI38" s="9">
        <v>984.893</v>
      </c>
    </row>
    <row r="41" ht="15">
      <c r="A41" s="3" t="s">
        <v>267</v>
      </c>
    </row>
    <row r="42" spans="1:2" ht="15">
      <c r="A42" s="3" t="s">
        <v>3</v>
      </c>
      <c r="B42" s="4" t="s">
        <v>268</v>
      </c>
    </row>
    <row r="43" spans="1:2" ht="15">
      <c r="A43" s="3" t="s">
        <v>5</v>
      </c>
      <c r="B43" s="3" t="s">
        <v>6</v>
      </c>
    </row>
    <row r="45" spans="1:3" ht="15">
      <c r="A45" s="4" t="s">
        <v>7</v>
      </c>
      <c r="C45" s="3" t="s">
        <v>8</v>
      </c>
    </row>
    <row r="46" spans="1:3" s="58" customFormat="1" ht="15">
      <c r="A46" s="57" t="s">
        <v>9</v>
      </c>
      <c r="C46" s="57" t="s">
        <v>207</v>
      </c>
    </row>
    <row r="47" spans="1:3" ht="15">
      <c r="A47" s="4" t="s">
        <v>11</v>
      </c>
      <c r="C47" s="3" t="s">
        <v>12</v>
      </c>
    </row>
    <row r="49" spans="1:35" ht="15">
      <c r="A49" s="70" t="s">
        <v>13</v>
      </c>
      <c r="B49" s="70" t="s">
        <v>13</v>
      </c>
      <c r="C49" s="5" t="s">
        <v>14</v>
      </c>
      <c r="D49" s="5" t="s">
        <v>15</v>
      </c>
      <c r="E49" s="5" t="s">
        <v>16</v>
      </c>
      <c r="F49" s="5" t="s">
        <v>17</v>
      </c>
      <c r="G49" s="5" t="s">
        <v>18</v>
      </c>
      <c r="H49" s="5" t="s">
        <v>19</v>
      </c>
      <c r="I49" s="5" t="s">
        <v>20</v>
      </c>
      <c r="J49" s="5" t="s">
        <v>21</v>
      </c>
      <c r="K49" s="5" t="s">
        <v>22</v>
      </c>
      <c r="L49" s="5" t="s">
        <v>23</v>
      </c>
      <c r="M49" s="5" t="s">
        <v>24</v>
      </c>
      <c r="N49" s="5" t="s">
        <v>25</v>
      </c>
      <c r="O49" s="5" t="s">
        <v>26</v>
      </c>
      <c r="P49" s="5" t="s">
        <v>27</v>
      </c>
      <c r="Q49" s="5" t="s">
        <v>28</v>
      </c>
      <c r="R49" s="5" t="s">
        <v>29</v>
      </c>
      <c r="S49" s="5" t="s">
        <v>30</v>
      </c>
      <c r="T49" s="5" t="s">
        <v>31</v>
      </c>
      <c r="U49" s="5" t="s">
        <v>32</v>
      </c>
      <c r="V49" s="5" t="s">
        <v>33</v>
      </c>
      <c r="W49" s="5" t="s">
        <v>34</v>
      </c>
      <c r="X49" s="5" t="s">
        <v>35</v>
      </c>
      <c r="Y49" s="5" t="s">
        <v>36</v>
      </c>
      <c r="Z49" s="5" t="s">
        <v>37</v>
      </c>
      <c r="AA49" s="5" t="s">
        <v>38</v>
      </c>
      <c r="AB49" s="5" t="s">
        <v>39</v>
      </c>
      <c r="AC49" s="5" t="s">
        <v>40</v>
      </c>
      <c r="AD49" s="5" t="s">
        <v>41</v>
      </c>
      <c r="AE49" s="5" t="s">
        <v>42</v>
      </c>
      <c r="AF49" s="5" t="s">
        <v>43</v>
      </c>
      <c r="AG49" s="5" t="s">
        <v>44</v>
      </c>
      <c r="AH49" s="5" t="s">
        <v>45</v>
      </c>
      <c r="AI49" s="5" t="s">
        <v>46</v>
      </c>
    </row>
    <row r="50" spans="1:35" ht="15">
      <c r="A50" s="6" t="s">
        <v>47</v>
      </c>
      <c r="B50" s="6" t="s">
        <v>48</v>
      </c>
      <c r="C50" s="7" t="s">
        <v>49</v>
      </c>
      <c r="D50" s="7" t="s">
        <v>49</v>
      </c>
      <c r="E50" s="7" t="s">
        <v>49</v>
      </c>
      <c r="F50" s="7" t="s">
        <v>49</v>
      </c>
      <c r="G50" s="7" t="s">
        <v>49</v>
      </c>
      <c r="H50" s="7" t="s">
        <v>49</v>
      </c>
      <c r="I50" s="7" t="s">
        <v>49</v>
      </c>
      <c r="J50" s="7" t="s">
        <v>49</v>
      </c>
      <c r="K50" s="7" t="s">
        <v>49</v>
      </c>
      <c r="L50" s="7" t="s">
        <v>49</v>
      </c>
      <c r="M50" s="7" t="s">
        <v>49</v>
      </c>
      <c r="N50" s="7" t="s">
        <v>49</v>
      </c>
      <c r="O50" s="7" t="s">
        <v>49</v>
      </c>
      <c r="P50" s="7" t="s">
        <v>49</v>
      </c>
      <c r="Q50" s="7" t="s">
        <v>49</v>
      </c>
      <c r="R50" s="7" t="s">
        <v>49</v>
      </c>
      <c r="S50" s="7" t="s">
        <v>49</v>
      </c>
      <c r="T50" s="7" t="s">
        <v>49</v>
      </c>
      <c r="U50" s="7" t="s">
        <v>49</v>
      </c>
      <c r="V50" s="7" t="s">
        <v>49</v>
      </c>
      <c r="W50" s="7" t="s">
        <v>49</v>
      </c>
      <c r="X50" s="7" t="s">
        <v>49</v>
      </c>
      <c r="Y50" s="7" t="s">
        <v>49</v>
      </c>
      <c r="Z50" s="7" t="s">
        <v>49</v>
      </c>
      <c r="AA50" s="7" t="s">
        <v>49</v>
      </c>
      <c r="AB50" s="7" t="s">
        <v>49</v>
      </c>
      <c r="AC50" s="7" t="s">
        <v>49</v>
      </c>
      <c r="AD50" s="7" t="s">
        <v>49</v>
      </c>
      <c r="AE50" s="7" t="s">
        <v>49</v>
      </c>
      <c r="AF50" s="7" t="s">
        <v>49</v>
      </c>
      <c r="AG50" s="7" t="s">
        <v>49</v>
      </c>
      <c r="AH50" s="7" t="s">
        <v>49</v>
      </c>
      <c r="AI50" s="7" t="s">
        <v>49</v>
      </c>
    </row>
    <row r="51" spans="1:35" ht="15">
      <c r="A51" s="8" t="s">
        <v>189</v>
      </c>
      <c r="B51" s="8" t="s">
        <v>51</v>
      </c>
      <c r="C51" s="9">
        <v>133276.268</v>
      </c>
      <c r="D51" s="9">
        <v>131920.268</v>
      </c>
      <c r="E51" s="9">
        <v>143148.655</v>
      </c>
      <c r="F51" s="9">
        <v>150360.655</v>
      </c>
      <c r="G51" s="9">
        <v>142663.655</v>
      </c>
      <c r="H51" s="9">
        <v>143925.655</v>
      </c>
      <c r="I51" s="9">
        <v>155823.655</v>
      </c>
      <c r="J51" s="9">
        <v>160960.655</v>
      </c>
      <c r="K51" s="9">
        <v>172364.655</v>
      </c>
      <c r="L51" s="9">
        <v>181012.734</v>
      </c>
      <c r="M51" s="10">
        <v>191962.48</v>
      </c>
      <c r="N51" s="10">
        <v>186513.48</v>
      </c>
      <c r="O51" s="9">
        <v>192757.066</v>
      </c>
      <c r="P51" s="9">
        <v>218308.765</v>
      </c>
      <c r="Q51" s="9">
        <v>221916.835</v>
      </c>
      <c r="R51" s="10">
        <v>222082.09</v>
      </c>
      <c r="S51" s="9">
        <v>229376.318</v>
      </c>
      <c r="T51" s="9">
        <v>234949.869</v>
      </c>
      <c r="U51" s="9">
        <v>234847.934</v>
      </c>
      <c r="V51" s="9">
        <v>228367.195</v>
      </c>
      <c r="W51" s="9">
        <v>229985.519</v>
      </c>
      <c r="X51" s="9">
        <v>242380.205</v>
      </c>
      <c r="Y51" s="9">
        <v>239058.128</v>
      </c>
      <c r="Z51" s="9">
        <v>249108.918</v>
      </c>
      <c r="AA51" s="9">
        <v>259147.147</v>
      </c>
      <c r="AB51" s="9">
        <v>272238.843</v>
      </c>
      <c r="AC51" s="9">
        <v>280383.146</v>
      </c>
      <c r="AD51" s="50">
        <v>283520.745</v>
      </c>
      <c r="AE51" s="50">
        <v>284081.691</v>
      </c>
      <c r="AF51" s="50">
        <v>288813.376</v>
      </c>
      <c r="AG51" s="50">
        <v>288822.107</v>
      </c>
      <c r="AH51" s="50">
        <v>284291.739</v>
      </c>
      <c r="AI51" s="50">
        <v>281153.104</v>
      </c>
    </row>
    <row r="52" spans="1:35" ht="15">
      <c r="A52" s="8" t="s">
        <v>189</v>
      </c>
      <c r="B52" s="8" t="s">
        <v>53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</row>
    <row r="53" spans="1:35" ht="15">
      <c r="A53" s="8" t="s">
        <v>189</v>
      </c>
      <c r="B53" s="8" t="s">
        <v>54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</row>
    <row r="54" spans="1:35" ht="15">
      <c r="A54" s="8" t="s">
        <v>189</v>
      </c>
      <c r="B54" s="8" t="s">
        <v>55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</row>
    <row r="55" spans="1:35" ht="15">
      <c r="A55" s="8" t="s">
        <v>189</v>
      </c>
      <c r="B55" s="8" t="s">
        <v>57</v>
      </c>
      <c r="C55" s="9">
        <v>133276.268</v>
      </c>
      <c r="D55" s="9">
        <v>131920.268</v>
      </c>
      <c r="E55" s="9">
        <v>143148.655</v>
      </c>
      <c r="F55" s="9">
        <v>150360.655</v>
      </c>
      <c r="G55" s="9">
        <v>142663.655</v>
      </c>
      <c r="H55" s="9">
        <v>143925.655</v>
      </c>
      <c r="I55" s="9">
        <v>155823.655</v>
      </c>
      <c r="J55" s="9">
        <v>160960.655</v>
      </c>
      <c r="K55" s="9">
        <v>172364.655</v>
      </c>
      <c r="L55" s="9">
        <v>181012.734</v>
      </c>
      <c r="M55" s="10">
        <v>191962.48</v>
      </c>
      <c r="N55" s="10">
        <v>186513.48</v>
      </c>
      <c r="O55" s="9">
        <v>192757.066</v>
      </c>
      <c r="P55" s="9">
        <v>218308.765</v>
      </c>
      <c r="Q55" s="9">
        <v>221916.835</v>
      </c>
      <c r="R55" s="10">
        <v>222082.09</v>
      </c>
      <c r="S55" s="9">
        <v>229376.318</v>
      </c>
      <c r="T55" s="9">
        <v>234949.869</v>
      </c>
      <c r="U55" s="9">
        <v>234847.934</v>
      </c>
      <c r="V55" s="9">
        <v>228367.195</v>
      </c>
      <c r="W55" s="9">
        <v>229985.519</v>
      </c>
      <c r="X55" s="9">
        <v>242380.205</v>
      </c>
      <c r="Y55" s="9">
        <v>239058.128</v>
      </c>
      <c r="Z55" s="9">
        <v>249108.918</v>
      </c>
      <c r="AA55" s="9">
        <v>259147.147</v>
      </c>
      <c r="AB55" s="9">
        <v>272238.843</v>
      </c>
      <c r="AC55" s="9">
        <v>280383.146</v>
      </c>
      <c r="AD55" s="50">
        <v>283520.745</v>
      </c>
      <c r="AE55" s="50">
        <v>284081.691</v>
      </c>
      <c r="AF55" s="50">
        <v>288813.376</v>
      </c>
      <c r="AG55" s="50">
        <v>288822.107</v>
      </c>
      <c r="AH55" s="50">
        <v>284291.739</v>
      </c>
      <c r="AI55" s="50">
        <v>281153.104</v>
      </c>
    </row>
    <row r="56" spans="1:35" ht="15">
      <c r="A56" s="8" t="s">
        <v>193</v>
      </c>
      <c r="B56" s="8" t="s">
        <v>51</v>
      </c>
      <c r="C56" s="12">
        <v>6360.505</v>
      </c>
      <c r="D56" s="11">
        <v>7135.42</v>
      </c>
      <c r="E56" s="12">
        <v>7911.537</v>
      </c>
      <c r="F56" s="12">
        <v>8549.692</v>
      </c>
      <c r="G56" s="12">
        <v>9311.127</v>
      </c>
      <c r="H56" s="12">
        <v>11413.997</v>
      </c>
      <c r="I56" s="12">
        <v>12362.747</v>
      </c>
      <c r="J56" s="12">
        <v>14664.636</v>
      </c>
      <c r="K56" s="12">
        <v>16082.657</v>
      </c>
      <c r="L56" s="12">
        <v>17510.174</v>
      </c>
      <c r="M56" s="12">
        <v>20007.214</v>
      </c>
      <c r="N56" s="12">
        <v>21754.175</v>
      </c>
      <c r="O56" s="12">
        <v>23508.217</v>
      </c>
      <c r="P56" s="12">
        <v>27001.993</v>
      </c>
      <c r="Q56" s="12">
        <v>28303.516</v>
      </c>
      <c r="R56" s="12">
        <v>30793.872</v>
      </c>
      <c r="S56" s="12">
        <v>34981.645</v>
      </c>
      <c r="T56" s="12">
        <v>40044.427</v>
      </c>
      <c r="U56" s="12">
        <v>46844.091</v>
      </c>
      <c r="V56" s="12">
        <v>56123.492</v>
      </c>
      <c r="W56" s="12">
        <v>75255.619</v>
      </c>
      <c r="X56" s="12">
        <v>91150.887</v>
      </c>
      <c r="Y56" s="12">
        <v>136270.814</v>
      </c>
      <c r="Z56" s="12">
        <v>156213.393</v>
      </c>
      <c r="AA56" s="12">
        <v>172679.693</v>
      </c>
      <c r="AB56" s="12">
        <v>179765.239</v>
      </c>
      <c r="AC56" s="12">
        <v>182131.966</v>
      </c>
      <c r="AD56" s="49">
        <v>190136.752</v>
      </c>
      <c r="AE56" s="49">
        <v>179916.057</v>
      </c>
      <c r="AF56" s="49">
        <v>194623.357</v>
      </c>
      <c r="AG56" s="49">
        <v>187583.272</v>
      </c>
      <c r="AH56" s="49">
        <v>190553.04</v>
      </c>
      <c r="AI56" s="49">
        <v>188047.706</v>
      </c>
    </row>
    <row r="57" spans="1:35" ht="15">
      <c r="A57" s="8" t="s">
        <v>193</v>
      </c>
      <c r="B57" s="8" t="s">
        <v>53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</row>
    <row r="58" spans="1:35" ht="15">
      <c r="A58" s="8" t="s">
        <v>193</v>
      </c>
      <c r="B58" s="8" t="s">
        <v>54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</row>
    <row r="59" spans="1:35" ht="15">
      <c r="A59" s="8" t="s">
        <v>193</v>
      </c>
      <c r="B59" s="8" t="s">
        <v>55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</row>
    <row r="60" spans="1:35" ht="15">
      <c r="A60" s="8" t="s">
        <v>193</v>
      </c>
      <c r="B60" s="8" t="s">
        <v>57</v>
      </c>
      <c r="C60" s="12">
        <v>6360.505</v>
      </c>
      <c r="D60" s="11">
        <v>7135.42</v>
      </c>
      <c r="E60" s="12">
        <v>7911.537</v>
      </c>
      <c r="F60" s="12">
        <v>8549.692</v>
      </c>
      <c r="G60" s="12">
        <v>9311.127</v>
      </c>
      <c r="H60" s="12">
        <v>11413.997</v>
      </c>
      <c r="I60" s="12">
        <v>12362.747</v>
      </c>
      <c r="J60" s="12">
        <v>14664.636</v>
      </c>
      <c r="K60" s="12">
        <v>16082.657</v>
      </c>
      <c r="L60" s="12">
        <v>17510.174</v>
      </c>
      <c r="M60" s="12">
        <v>20007.214</v>
      </c>
      <c r="N60" s="12">
        <v>21754.175</v>
      </c>
      <c r="O60" s="12">
        <v>23508.217</v>
      </c>
      <c r="P60" s="12">
        <v>27001.993</v>
      </c>
      <c r="Q60" s="12">
        <v>28303.516</v>
      </c>
      <c r="R60" s="12">
        <v>30793.872</v>
      </c>
      <c r="S60" s="12">
        <v>34981.645</v>
      </c>
      <c r="T60" s="12">
        <v>40044.427</v>
      </c>
      <c r="U60" s="12">
        <v>46844.091</v>
      </c>
      <c r="V60" s="12">
        <v>56123.492</v>
      </c>
      <c r="W60" s="12">
        <v>75255.619</v>
      </c>
      <c r="X60" s="12">
        <v>91150.887</v>
      </c>
      <c r="Y60" s="12">
        <v>136270.814</v>
      </c>
      <c r="Z60" s="12">
        <v>156213.393</v>
      </c>
      <c r="AA60" s="12">
        <v>172679.693</v>
      </c>
      <c r="AB60" s="12">
        <v>179765.239</v>
      </c>
      <c r="AC60" s="12">
        <v>182131.966</v>
      </c>
      <c r="AD60" s="49">
        <v>190136.752</v>
      </c>
      <c r="AE60" s="49">
        <v>179916.057</v>
      </c>
      <c r="AF60" s="49">
        <v>194623.357</v>
      </c>
      <c r="AG60" s="49">
        <v>187583.272</v>
      </c>
      <c r="AH60" s="49">
        <v>190553.04</v>
      </c>
      <c r="AI60" s="49">
        <v>188047.706</v>
      </c>
    </row>
    <row r="61" spans="1:35" ht="15">
      <c r="A61" s="8" t="s">
        <v>200</v>
      </c>
      <c r="B61" s="8" t="s">
        <v>51</v>
      </c>
      <c r="C61" s="10">
        <v>2267</v>
      </c>
      <c r="D61" s="9">
        <v>2220.361</v>
      </c>
      <c r="E61" s="9">
        <v>2341.903</v>
      </c>
      <c r="F61" s="9">
        <v>2533.723</v>
      </c>
      <c r="G61" s="9">
        <v>2635.893</v>
      </c>
      <c r="H61" s="9">
        <v>2779.749</v>
      </c>
      <c r="I61" s="9">
        <v>2895.425</v>
      </c>
      <c r="J61" s="9">
        <v>3080.397</v>
      </c>
      <c r="K61" s="9">
        <v>3284.119</v>
      </c>
      <c r="L61" s="9">
        <v>3429.503</v>
      </c>
      <c r="M61" s="9">
        <v>3594.852</v>
      </c>
      <c r="N61" s="9">
        <v>3773.284</v>
      </c>
      <c r="O61" s="9">
        <v>4009.039</v>
      </c>
      <c r="P61" s="9">
        <v>11717.889</v>
      </c>
      <c r="Q61" s="10">
        <v>17592.67</v>
      </c>
      <c r="R61" s="9">
        <v>26426.292</v>
      </c>
      <c r="S61" s="9">
        <v>35979.945</v>
      </c>
      <c r="T61" s="9">
        <v>47594.789</v>
      </c>
      <c r="U61" s="9">
        <v>63613.676</v>
      </c>
      <c r="V61" s="9">
        <v>79932.691</v>
      </c>
      <c r="W61" s="9">
        <v>99582.367</v>
      </c>
      <c r="X61" s="10">
        <v>156233.2</v>
      </c>
      <c r="Y61" s="10">
        <v>178790.03</v>
      </c>
      <c r="Z61" s="9">
        <v>195666.027</v>
      </c>
      <c r="AA61" s="9">
        <v>233163.665</v>
      </c>
      <c r="AB61" s="10">
        <v>257497.34</v>
      </c>
      <c r="AC61" s="9">
        <v>290789.023</v>
      </c>
      <c r="AD61" s="50">
        <v>456113.41</v>
      </c>
      <c r="AE61" s="50">
        <v>486380.74</v>
      </c>
      <c r="AF61" s="50">
        <v>520764.61</v>
      </c>
      <c r="AG61" s="50">
        <v>553193.249</v>
      </c>
      <c r="AH61" s="50">
        <v>630596.873</v>
      </c>
      <c r="AI61" s="50">
        <v>670556.892</v>
      </c>
    </row>
    <row r="62" spans="1:35" ht="15">
      <c r="A62" s="8" t="s">
        <v>200</v>
      </c>
      <c r="B62" s="8" t="s">
        <v>53</v>
      </c>
      <c r="C62" s="13" t="s">
        <v>49</v>
      </c>
      <c r="D62" s="13" t="s">
        <v>49</v>
      </c>
      <c r="E62" s="13" t="s">
        <v>49</v>
      </c>
      <c r="F62" s="13" t="s">
        <v>49</v>
      </c>
      <c r="G62" s="13" t="s">
        <v>49</v>
      </c>
      <c r="H62" s="13" t="s">
        <v>49</v>
      </c>
      <c r="I62" s="13" t="s">
        <v>49</v>
      </c>
      <c r="J62" s="13" t="s">
        <v>49</v>
      </c>
      <c r="K62" s="13" t="s">
        <v>49</v>
      </c>
      <c r="L62" s="13" t="s">
        <v>49</v>
      </c>
      <c r="M62" s="13" t="s">
        <v>49</v>
      </c>
      <c r="N62" s="13" t="s">
        <v>49</v>
      </c>
      <c r="O62" s="13" t="s">
        <v>49</v>
      </c>
      <c r="P62" s="13" t="s">
        <v>49</v>
      </c>
      <c r="Q62" s="13" t="s">
        <v>49</v>
      </c>
      <c r="R62" s="13" t="s">
        <v>49</v>
      </c>
      <c r="S62" s="13" t="s">
        <v>49</v>
      </c>
      <c r="T62" s="13" t="s">
        <v>49</v>
      </c>
      <c r="U62" s="13" t="s">
        <v>49</v>
      </c>
      <c r="V62" s="13" t="s">
        <v>49</v>
      </c>
      <c r="W62" s="13" t="s">
        <v>49</v>
      </c>
      <c r="X62" s="13" t="s">
        <v>49</v>
      </c>
      <c r="Y62" s="13" t="s">
        <v>49</v>
      </c>
      <c r="Z62" s="13" t="s">
        <v>49</v>
      </c>
      <c r="AA62" s="13" t="s">
        <v>49</v>
      </c>
      <c r="AB62" s="13" t="s">
        <v>49</v>
      </c>
      <c r="AC62" s="13" t="s">
        <v>49</v>
      </c>
      <c r="AD62" s="49" t="s">
        <v>49</v>
      </c>
      <c r="AE62" s="49" t="s">
        <v>49</v>
      </c>
      <c r="AF62" s="49" t="s">
        <v>49</v>
      </c>
      <c r="AG62" s="49" t="s">
        <v>49</v>
      </c>
      <c r="AH62" s="49" t="s">
        <v>49</v>
      </c>
      <c r="AI62" s="49" t="s">
        <v>49</v>
      </c>
    </row>
    <row r="63" spans="1:35" ht="15">
      <c r="A63" s="8" t="s">
        <v>200</v>
      </c>
      <c r="B63" s="8" t="s">
        <v>54</v>
      </c>
      <c r="C63" s="14" t="s">
        <v>49</v>
      </c>
      <c r="D63" s="14" t="s">
        <v>49</v>
      </c>
      <c r="E63" s="14" t="s">
        <v>49</v>
      </c>
      <c r="F63" s="14" t="s">
        <v>49</v>
      </c>
      <c r="G63" s="14" t="s">
        <v>49</v>
      </c>
      <c r="H63" s="14" t="s">
        <v>49</v>
      </c>
      <c r="I63" s="14" t="s">
        <v>49</v>
      </c>
      <c r="J63" s="14" t="s">
        <v>49</v>
      </c>
      <c r="K63" s="14" t="s">
        <v>49</v>
      </c>
      <c r="L63" s="14" t="s">
        <v>49</v>
      </c>
      <c r="M63" s="14" t="s">
        <v>49</v>
      </c>
      <c r="N63" s="14" t="s">
        <v>49</v>
      </c>
      <c r="O63" s="14" t="s">
        <v>49</v>
      </c>
      <c r="P63" s="14" t="s">
        <v>49</v>
      </c>
      <c r="Q63" s="14" t="s">
        <v>49</v>
      </c>
      <c r="R63" s="14" t="s">
        <v>49</v>
      </c>
      <c r="S63" s="14" t="s">
        <v>49</v>
      </c>
      <c r="T63" s="14" t="s">
        <v>49</v>
      </c>
      <c r="U63" s="14" t="s">
        <v>49</v>
      </c>
      <c r="V63" s="14" t="s">
        <v>49</v>
      </c>
      <c r="W63" s="14" t="s">
        <v>49</v>
      </c>
      <c r="X63" s="14" t="s">
        <v>49</v>
      </c>
      <c r="Y63" s="14" t="s">
        <v>49</v>
      </c>
      <c r="Z63" s="14" t="s">
        <v>49</v>
      </c>
      <c r="AA63" s="14" t="s">
        <v>49</v>
      </c>
      <c r="AB63" s="14" t="s">
        <v>49</v>
      </c>
      <c r="AC63" s="14" t="s">
        <v>49</v>
      </c>
      <c r="AD63" s="50" t="s">
        <v>49</v>
      </c>
      <c r="AE63" s="50" t="s">
        <v>49</v>
      </c>
      <c r="AF63" s="50" t="s">
        <v>49</v>
      </c>
      <c r="AG63" s="50" t="s">
        <v>49</v>
      </c>
      <c r="AH63" s="50" t="s">
        <v>49</v>
      </c>
      <c r="AI63" s="50" t="s">
        <v>49</v>
      </c>
    </row>
    <row r="64" spans="1:35" ht="15">
      <c r="A64" s="8" t="s">
        <v>200</v>
      </c>
      <c r="B64" s="8" t="s">
        <v>55</v>
      </c>
      <c r="C64" s="13" t="s">
        <v>49</v>
      </c>
      <c r="D64" s="13" t="s">
        <v>49</v>
      </c>
      <c r="E64" s="13" t="s">
        <v>49</v>
      </c>
      <c r="F64" s="13" t="s">
        <v>49</v>
      </c>
      <c r="G64" s="13" t="s">
        <v>49</v>
      </c>
      <c r="H64" s="13" t="s">
        <v>49</v>
      </c>
      <c r="I64" s="13" t="s">
        <v>49</v>
      </c>
      <c r="J64" s="13" t="s">
        <v>49</v>
      </c>
      <c r="K64" s="13" t="s">
        <v>49</v>
      </c>
      <c r="L64" s="13" t="s">
        <v>49</v>
      </c>
      <c r="M64" s="13" t="s">
        <v>49</v>
      </c>
      <c r="N64" s="13" t="s">
        <v>49</v>
      </c>
      <c r="O64" s="13" t="s">
        <v>49</v>
      </c>
      <c r="P64" s="13" t="s">
        <v>49</v>
      </c>
      <c r="Q64" s="13" t="s">
        <v>49</v>
      </c>
      <c r="R64" s="13" t="s">
        <v>49</v>
      </c>
      <c r="S64" s="13" t="s">
        <v>49</v>
      </c>
      <c r="T64" s="13" t="s">
        <v>49</v>
      </c>
      <c r="U64" s="13" t="s">
        <v>49</v>
      </c>
      <c r="V64" s="13" t="s">
        <v>49</v>
      </c>
      <c r="W64" s="13" t="s">
        <v>49</v>
      </c>
      <c r="X64" s="13" t="s">
        <v>49</v>
      </c>
      <c r="Y64" s="13" t="s">
        <v>49</v>
      </c>
      <c r="Z64" s="13" t="s">
        <v>49</v>
      </c>
      <c r="AA64" s="13" t="s">
        <v>49</v>
      </c>
      <c r="AB64" s="13" t="s">
        <v>49</v>
      </c>
      <c r="AC64" s="13" t="s">
        <v>49</v>
      </c>
      <c r="AD64" s="49" t="s">
        <v>49</v>
      </c>
      <c r="AE64" s="49" t="s">
        <v>49</v>
      </c>
      <c r="AF64" s="49" t="s">
        <v>49</v>
      </c>
      <c r="AG64" s="49" t="s">
        <v>49</v>
      </c>
      <c r="AH64" s="49" t="s">
        <v>49</v>
      </c>
      <c r="AI64" s="49" t="s">
        <v>49</v>
      </c>
    </row>
    <row r="65" spans="1:35" ht="15">
      <c r="A65" s="8" t="s">
        <v>200</v>
      </c>
      <c r="B65" s="8" t="s">
        <v>57</v>
      </c>
      <c r="C65" s="14" t="s">
        <v>49</v>
      </c>
      <c r="D65" s="14" t="s">
        <v>49</v>
      </c>
      <c r="E65" s="14" t="s">
        <v>49</v>
      </c>
      <c r="F65" s="14" t="s">
        <v>49</v>
      </c>
      <c r="G65" s="14" t="s">
        <v>49</v>
      </c>
      <c r="H65" s="14" t="s">
        <v>49</v>
      </c>
      <c r="I65" s="14" t="s">
        <v>49</v>
      </c>
      <c r="J65" s="14" t="s">
        <v>49</v>
      </c>
      <c r="K65" s="14" t="s">
        <v>49</v>
      </c>
      <c r="L65" s="14" t="s">
        <v>49</v>
      </c>
      <c r="M65" s="14" t="s">
        <v>49</v>
      </c>
      <c r="N65" s="14" t="s">
        <v>49</v>
      </c>
      <c r="O65" s="14" t="s">
        <v>49</v>
      </c>
      <c r="P65" s="14" t="s">
        <v>49</v>
      </c>
      <c r="Q65" s="14" t="s">
        <v>49</v>
      </c>
      <c r="R65" s="14" t="s">
        <v>49</v>
      </c>
      <c r="S65" s="14" t="s">
        <v>49</v>
      </c>
      <c r="T65" s="14" t="s">
        <v>49</v>
      </c>
      <c r="U65" s="14" t="s">
        <v>49</v>
      </c>
      <c r="V65" s="14" t="s">
        <v>49</v>
      </c>
      <c r="W65" s="14" t="s">
        <v>49</v>
      </c>
      <c r="X65" s="14" t="s">
        <v>49</v>
      </c>
      <c r="Y65" s="14" t="s">
        <v>49</v>
      </c>
      <c r="Z65" s="14" t="s">
        <v>49</v>
      </c>
      <c r="AA65" s="14" t="s">
        <v>49</v>
      </c>
      <c r="AB65" s="14" t="s">
        <v>49</v>
      </c>
      <c r="AC65" s="14" t="s">
        <v>49</v>
      </c>
      <c r="AD65" s="50" t="s">
        <v>49</v>
      </c>
      <c r="AE65" s="50" t="s">
        <v>49</v>
      </c>
      <c r="AF65" s="50" t="s">
        <v>49</v>
      </c>
      <c r="AG65" s="50" t="s">
        <v>49</v>
      </c>
      <c r="AH65" s="50" t="s">
        <v>49</v>
      </c>
      <c r="AI65" s="50" t="s">
        <v>49</v>
      </c>
    </row>
    <row r="66" spans="1:35" ht="15">
      <c r="A66" s="8" t="s">
        <v>269</v>
      </c>
      <c r="B66" s="8" t="s">
        <v>51</v>
      </c>
      <c r="C66" s="11">
        <v>1687902</v>
      </c>
      <c r="D66" s="12">
        <v>1761418.311</v>
      </c>
      <c r="E66" s="11">
        <v>1773824</v>
      </c>
      <c r="F66" s="11">
        <v>1915024</v>
      </c>
      <c r="G66" s="12">
        <v>1895696.647</v>
      </c>
      <c r="H66" s="12">
        <v>1963830.481</v>
      </c>
      <c r="I66" s="12">
        <v>2085259.335</v>
      </c>
      <c r="J66" s="12">
        <v>2172811.023</v>
      </c>
      <c r="K66" s="12">
        <v>2202217.253</v>
      </c>
      <c r="L66" s="12">
        <v>2187978.886</v>
      </c>
      <c r="M66" s="12">
        <v>2230447.707</v>
      </c>
      <c r="N66" s="12">
        <v>2239030.758</v>
      </c>
      <c r="O66" s="11">
        <v>2302084.72</v>
      </c>
      <c r="P66" s="12">
        <v>2580672.218</v>
      </c>
      <c r="Q66" s="12">
        <v>2654281.049</v>
      </c>
      <c r="R66" s="12">
        <v>2830572.671</v>
      </c>
      <c r="S66" s="12">
        <v>2940070.467</v>
      </c>
      <c r="T66" s="12">
        <v>3095349.766</v>
      </c>
      <c r="U66" s="12">
        <v>3288538.858</v>
      </c>
      <c r="V66" s="12">
        <v>3337893.468</v>
      </c>
      <c r="W66" s="12">
        <v>3638123.804</v>
      </c>
      <c r="X66" s="12">
        <v>3425733.033</v>
      </c>
      <c r="Y66" s="12">
        <v>3753528.407</v>
      </c>
      <c r="Z66" s="12">
        <v>3787480.441</v>
      </c>
      <c r="AA66" s="12">
        <v>3555922.155</v>
      </c>
      <c r="AB66" s="12">
        <v>3707034.291</v>
      </c>
      <c r="AC66" s="12">
        <v>3729565.969</v>
      </c>
      <c r="AD66" s="49">
        <v>3767385.12</v>
      </c>
      <c r="AE66" s="49">
        <v>3888288.334</v>
      </c>
      <c r="AF66" s="49">
        <v>3964150.219</v>
      </c>
      <c r="AG66" s="49">
        <v>3905556.403</v>
      </c>
      <c r="AH66" s="49">
        <v>4207117.518</v>
      </c>
      <c r="AI66" s="49">
        <v>4047722.035</v>
      </c>
    </row>
    <row r="67" spans="1:35" ht="15">
      <c r="A67" s="8" t="s">
        <v>269</v>
      </c>
      <c r="B67" s="8" t="s">
        <v>53</v>
      </c>
      <c r="C67" s="10">
        <v>9541</v>
      </c>
      <c r="D67" s="10">
        <v>12511</v>
      </c>
      <c r="E67" s="10">
        <v>12485</v>
      </c>
      <c r="F67" s="10">
        <v>15598</v>
      </c>
      <c r="G67" s="10">
        <v>18138</v>
      </c>
      <c r="H67" s="10">
        <v>18945</v>
      </c>
      <c r="I67" s="10">
        <v>20474</v>
      </c>
      <c r="J67" s="10">
        <v>24022</v>
      </c>
      <c r="K67" s="10">
        <v>25365</v>
      </c>
      <c r="L67" s="10">
        <v>26171</v>
      </c>
      <c r="M67" s="10">
        <v>32469</v>
      </c>
      <c r="N67" s="10">
        <v>38681</v>
      </c>
      <c r="O67" s="10">
        <v>50851</v>
      </c>
      <c r="P67" s="10">
        <v>66406</v>
      </c>
      <c r="Q67" s="9">
        <v>85946.987</v>
      </c>
      <c r="R67" s="9">
        <v>106900.132</v>
      </c>
      <c r="S67" s="9">
        <v>136153.922</v>
      </c>
      <c r="T67" s="9">
        <v>147028.263</v>
      </c>
      <c r="U67" s="10">
        <v>141231.26</v>
      </c>
      <c r="V67" s="9">
        <v>172026.711</v>
      </c>
      <c r="W67" s="9">
        <v>206334.592</v>
      </c>
      <c r="X67" s="9">
        <v>220906.245</v>
      </c>
      <c r="Y67" s="9">
        <v>221427.953</v>
      </c>
      <c r="Z67" s="9">
        <v>261206.734</v>
      </c>
      <c r="AA67" s="9">
        <v>291617.415</v>
      </c>
      <c r="AB67" s="9">
        <v>261062.501</v>
      </c>
      <c r="AC67" s="9">
        <v>269393.706</v>
      </c>
      <c r="AD67" s="50">
        <v>279368.092</v>
      </c>
      <c r="AE67" s="50">
        <v>301552.318</v>
      </c>
      <c r="AF67" s="50">
        <v>311907.527</v>
      </c>
      <c r="AG67" s="50">
        <v>342409.76</v>
      </c>
      <c r="AH67" s="50">
        <v>378456.131</v>
      </c>
      <c r="AI67" s="50">
        <v>320433.927</v>
      </c>
    </row>
    <row r="68" spans="1:35" ht="15">
      <c r="A68" s="8" t="s">
        <v>269</v>
      </c>
      <c r="B68" s="8" t="s">
        <v>54</v>
      </c>
      <c r="C68" s="11">
        <v>3369</v>
      </c>
      <c r="D68" s="11">
        <v>2232</v>
      </c>
      <c r="E68" s="11">
        <v>2538</v>
      </c>
      <c r="F68" s="11">
        <v>2454</v>
      </c>
      <c r="G68" s="11">
        <v>5963</v>
      </c>
      <c r="H68" s="11">
        <v>7548</v>
      </c>
      <c r="I68" s="11">
        <v>8733</v>
      </c>
      <c r="J68" s="11">
        <v>17194</v>
      </c>
      <c r="K68" s="11">
        <v>21875</v>
      </c>
      <c r="L68" s="11">
        <v>21025</v>
      </c>
      <c r="M68" s="11">
        <v>20214</v>
      </c>
      <c r="N68" s="11">
        <v>27498</v>
      </c>
      <c r="O68" s="11">
        <v>34960</v>
      </c>
      <c r="P68" s="11">
        <v>58296</v>
      </c>
      <c r="Q68" s="12">
        <v>69596.243</v>
      </c>
      <c r="R68" s="12">
        <v>65551.877</v>
      </c>
      <c r="S68" s="12">
        <v>78316.065</v>
      </c>
      <c r="T68" s="12">
        <v>85679.079</v>
      </c>
      <c r="U68" s="11">
        <v>83388.21</v>
      </c>
      <c r="V68" s="12">
        <v>88846.606</v>
      </c>
      <c r="W68" s="12">
        <v>109187.028</v>
      </c>
      <c r="X68" s="12">
        <v>121413.407</v>
      </c>
      <c r="Y68" s="12">
        <v>137157.623</v>
      </c>
      <c r="Z68" s="12">
        <v>156800.058</v>
      </c>
      <c r="AA68" s="12">
        <v>173497.842</v>
      </c>
      <c r="AB68" s="12">
        <v>182844.771</v>
      </c>
      <c r="AC68" s="12">
        <v>185159.317</v>
      </c>
      <c r="AD68" s="49">
        <v>183449.03</v>
      </c>
      <c r="AE68" s="49">
        <v>196253.556</v>
      </c>
      <c r="AF68" s="49">
        <v>215809.722</v>
      </c>
      <c r="AG68" s="49">
        <v>214110.955</v>
      </c>
      <c r="AH68" s="49">
        <v>234831.577</v>
      </c>
      <c r="AI68" s="49">
        <v>214313.644</v>
      </c>
    </row>
    <row r="69" spans="1:35" ht="15">
      <c r="A69" s="8" t="s">
        <v>269</v>
      </c>
      <c r="B69" s="8" t="s">
        <v>55</v>
      </c>
      <c r="C69" s="10">
        <v>7924</v>
      </c>
      <c r="D69" s="10">
        <v>10626</v>
      </c>
      <c r="E69" s="10">
        <v>2915</v>
      </c>
      <c r="F69" s="10">
        <v>1940</v>
      </c>
      <c r="G69" s="10">
        <v>352</v>
      </c>
      <c r="H69" s="10">
        <v>-5</v>
      </c>
      <c r="I69" s="10">
        <v>-1095</v>
      </c>
      <c r="J69" s="10">
        <v>474</v>
      </c>
      <c r="K69" s="10">
        <v>1337</v>
      </c>
      <c r="L69" s="10">
        <v>-2999</v>
      </c>
      <c r="M69" s="10">
        <v>-498</v>
      </c>
      <c r="N69" s="10">
        <v>3378</v>
      </c>
      <c r="O69" s="10">
        <v>1059</v>
      </c>
      <c r="P69" s="10">
        <v>-787</v>
      </c>
      <c r="Q69" s="10">
        <v>-1368</v>
      </c>
      <c r="R69" s="9">
        <v>-2418.998</v>
      </c>
      <c r="S69" s="9">
        <v>-2838.818</v>
      </c>
      <c r="T69" s="9">
        <v>-1832.328</v>
      </c>
      <c r="U69" s="10">
        <v>-2586.06</v>
      </c>
      <c r="V69" s="10">
        <v>-6075.5</v>
      </c>
      <c r="W69" s="9">
        <v>4467.333</v>
      </c>
      <c r="X69" s="9">
        <v>-7781.071</v>
      </c>
      <c r="Y69" s="9">
        <v>-3208.721</v>
      </c>
      <c r="Z69" s="9">
        <v>5282.933</v>
      </c>
      <c r="AA69" s="9">
        <v>-2791.184</v>
      </c>
      <c r="AB69" s="9">
        <v>-2172.199</v>
      </c>
      <c r="AC69" s="9">
        <v>392.322</v>
      </c>
      <c r="AD69" s="50">
        <v>5936.841</v>
      </c>
      <c r="AE69" s="50">
        <v>-9558.479</v>
      </c>
      <c r="AF69" s="50">
        <v>-2698.899</v>
      </c>
      <c r="AG69" s="50">
        <v>-8187.645</v>
      </c>
      <c r="AH69" s="50">
        <v>9138.682</v>
      </c>
      <c r="AI69" s="50">
        <v>-2423.463</v>
      </c>
    </row>
    <row r="70" spans="1:35" ht="15">
      <c r="A70" s="8" t="s">
        <v>269</v>
      </c>
      <c r="B70" s="8" t="s">
        <v>57</v>
      </c>
      <c r="C70" s="11">
        <v>1701998</v>
      </c>
      <c r="D70" s="12">
        <v>1782323.311</v>
      </c>
      <c r="E70" s="11">
        <v>1786686</v>
      </c>
      <c r="F70" s="11">
        <v>1930108</v>
      </c>
      <c r="G70" s="12">
        <v>1908223.647</v>
      </c>
      <c r="H70" s="12">
        <v>1975222.481</v>
      </c>
      <c r="I70" s="12">
        <v>2095905.335</v>
      </c>
      <c r="J70" s="12">
        <v>2180113.023</v>
      </c>
      <c r="K70" s="12">
        <v>2207044.253</v>
      </c>
      <c r="L70" s="12">
        <v>2190125.886</v>
      </c>
      <c r="M70" s="12">
        <v>2242204.707</v>
      </c>
      <c r="N70" s="12">
        <v>2253591.758</v>
      </c>
      <c r="O70" s="11">
        <v>2319034.72</v>
      </c>
      <c r="P70" s="12">
        <v>2587995.218</v>
      </c>
      <c r="Q70" s="12">
        <v>2669263.793</v>
      </c>
      <c r="R70" s="12">
        <v>2869501.928</v>
      </c>
      <c r="S70" s="12">
        <v>2995069.506</v>
      </c>
      <c r="T70" s="12">
        <v>3154866.622</v>
      </c>
      <c r="U70" s="12">
        <v>3343795.848</v>
      </c>
      <c r="V70" s="12">
        <v>3414998.073</v>
      </c>
      <c r="W70" s="12">
        <v>3739738.701</v>
      </c>
      <c r="X70" s="11">
        <v>3517444.8</v>
      </c>
      <c r="Y70" s="12">
        <v>3834590.016</v>
      </c>
      <c r="Z70" s="11">
        <v>3897170.05</v>
      </c>
      <c r="AA70" s="12">
        <v>3671250.544</v>
      </c>
      <c r="AB70" s="12">
        <v>3783079.822</v>
      </c>
      <c r="AC70" s="11">
        <v>3814192.68</v>
      </c>
      <c r="AD70" s="49">
        <v>3869241.023</v>
      </c>
      <c r="AE70" s="49">
        <v>3984028.617</v>
      </c>
      <c r="AF70" s="49">
        <v>4057549.125</v>
      </c>
      <c r="AG70" s="49">
        <v>4025667.563</v>
      </c>
      <c r="AH70" s="49">
        <v>4359880.754</v>
      </c>
      <c r="AI70" s="49">
        <v>4151418.854</v>
      </c>
    </row>
    <row r="71" spans="1:35" ht="15">
      <c r="A71" s="8" t="s">
        <v>218</v>
      </c>
      <c r="B71" s="8" t="s">
        <v>51</v>
      </c>
      <c r="C71" s="11">
        <v>19637</v>
      </c>
      <c r="D71" s="11">
        <v>20411</v>
      </c>
      <c r="E71" s="11">
        <v>23667</v>
      </c>
      <c r="F71" s="11">
        <v>27455</v>
      </c>
      <c r="G71" s="11">
        <v>29063</v>
      </c>
      <c r="H71" s="11">
        <v>32752</v>
      </c>
      <c r="I71" s="11">
        <v>36883</v>
      </c>
      <c r="J71" s="11">
        <v>42991</v>
      </c>
      <c r="K71" s="11">
        <v>44806</v>
      </c>
      <c r="L71" s="11">
        <v>45819</v>
      </c>
      <c r="M71" s="12">
        <v>57626.741</v>
      </c>
      <c r="N71" s="12">
        <v>74215.661</v>
      </c>
      <c r="O71" s="12">
        <v>98368.502</v>
      </c>
      <c r="P71" s="12">
        <v>94192.462</v>
      </c>
      <c r="Q71" s="12">
        <v>98145.148</v>
      </c>
      <c r="R71" s="12">
        <v>112199.635</v>
      </c>
      <c r="S71" s="12">
        <v>127120.616</v>
      </c>
      <c r="T71" s="12">
        <v>181405.082</v>
      </c>
      <c r="U71" s="12">
        <v>215667.115</v>
      </c>
      <c r="V71" s="12">
        <v>248451.934</v>
      </c>
      <c r="W71" s="12">
        <v>292896.388</v>
      </c>
      <c r="X71" s="12">
        <v>362947.475</v>
      </c>
      <c r="Y71" s="12">
        <v>431225.233</v>
      </c>
      <c r="Z71" s="12">
        <v>497823.315</v>
      </c>
      <c r="AA71" s="12">
        <v>530918.025</v>
      </c>
      <c r="AB71" s="12">
        <v>551325.869</v>
      </c>
      <c r="AC71" s="12">
        <v>568982.066</v>
      </c>
      <c r="AD71" s="49">
        <v>581985.26</v>
      </c>
      <c r="AE71" s="49">
        <v>580267.668</v>
      </c>
      <c r="AF71" s="49">
        <v>592251.404</v>
      </c>
      <c r="AG71" s="49">
        <v>614908.409</v>
      </c>
      <c r="AH71" s="49">
        <v>625042.285</v>
      </c>
      <c r="AI71" s="49">
        <v>640002.324</v>
      </c>
    </row>
    <row r="72" spans="1:35" ht="15">
      <c r="A72" s="8" t="s">
        <v>218</v>
      </c>
      <c r="B72" s="8" t="s">
        <v>53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19.3</v>
      </c>
      <c r="X72" s="10">
        <v>82.4</v>
      </c>
      <c r="Y72" s="10">
        <v>79.1</v>
      </c>
      <c r="Z72" s="10">
        <v>0</v>
      </c>
      <c r="AA72" s="10">
        <v>0</v>
      </c>
      <c r="AB72" s="10">
        <v>0</v>
      </c>
      <c r="AC72" s="1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793.01</v>
      </c>
      <c r="AI72" s="50">
        <v>1000</v>
      </c>
    </row>
    <row r="73" spans="1:35" ht="15">
      <c r="A73" s="8" t="s">
        <v>218</v>
      </c>
      <c r="B73" s="8" t="s">
        <v>54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</row>
    <row r="74" spans="1:35" ht="15">
      <c r="A74" s="8" t="s">
        <v>218</v>
      </c>
      <c r="B74" s="8" t="s">
        <v>55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27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</row>
    <row r="75" spans="1:35" ht="15">
      <c r="A75" s="8" t="s">
        <v>218</v>
      </c>
      <c r="B75" s="8" t="s">
        <v>57</v>
      </c>
      <c r="C75" s="11">
        <v>19637</v>
      </c>
      <c r="D75" s="11">
        <v>20411</v>
      </c>
      <c r="E75" s="11">
        <v>23667</v>
      </c>
      <c r="F75" s="11">
        <v>27455</v>
      </c>
      <c r="G75" s="11">
        <v>29063</v>
      </c>
      <c r="H75" s="11">
        <v>32752</v>
      </c>
      <c r="I75" s="11">
        <v>36883</v>
      </c>
      <c r="J75" s="11">
        <v>43018</v>
      </c>
      <c r="K75" s="11">
        <v>44806</v>
      </c>
      <c r="L75" s="11">
        <v>45819</v>
      </c>
      <c r="M75" s="12">
        <v>57626.741</v>
      </c>
      <c r="N75" s="12">
        <v>74215.661</v>
      </c>
      <c r="O75" s="12">
        <v>98368.502</v>
      </c>
      <c r="P75" s="12">
        <v>94192.462</v>
      </c>
      <c r="Q75" s="12">
        <v>98145.148</v>
      </c>
      <c r="R75" s="12">
        <v>112199.635</v>
      </c>
      <c r="S75" s="12">
        <v>127120.616</v>
      </c>
      <c r="T75" s="12">
        <v>181405.082</v>
      </c>
      <c r="U75" s="12">
        <v>215667.115</v>
      </c>
      <c r="V75" s="12">
        <v>248451.934</v>
      </c>
      <c r="W75" s="12">
        <v>292915.688</v>
      </c>
      <c r="X75" s="12">
        <v>363029.875</v>
      </c>
      <c r="Y75" s="12">
        <v>431304.333</v>
      </c>
      <c r="Z75" s="12">
        <v>497823.315</v>
      </c>
      <c r="AA75" s="12">
        <v>530918.025</v>
      </c>
      <c r="AB75" s="12">
        <v>551325.869</v>
      </c>
      <c r="AC75" s="12">
        <v>568982.066</v>
      </c>
      <c r="AD75" s="49">
        <v>581985.26</v>
      </c>
      <c r="AE75" s="49">
        <v>580267.668</v>
      </c>
      <c r="AF75" s="49">
        <v>592251.404</v>
      </c>
      <c r="AG75" s="49">
        <v>614908.409</v>
      </c>
      <c r="AH75" s="49">
        <v>625835.295</v>
      </c>
      <c r="AI75" s="49">
        <v>641002.324</v>
      </c>
    </row>
    <row r="76" spans="1:35" ht="15">
      <c r="A76" s="8" t="s">
        <v>219</v>
      </c>
      <c r="B76" s="8" t="s">
        <v>51</v>
      </c>
      <c r="C76" s="10">
        <v>72986</v>
      </c>
      <c r="D76" s="10">
        <v>77443</v>
      </c>
      <c r="E76" s="10">
        <v>94731</v>
      </c>
      <c r="F76" s="10">
        <v>90063</v>
      </c>
      <c r="G76" s="10">
        <v>104941</v>
      </c>
      <c r="H76" s="10">
        <v>124544</v>
      </c>
      <c r="I76" s="10">
        <v>118612</v>
      </c>
      <c r="J76" s="10">
        <v>118509</v>
      </c>
      <c r="K76" s="10">
        <v>108005</v>
      </c>
      <c r="L76" s="10">
        <v>92263</v>
      </c>
      <c r="M76" s="9">
        <v>98795.442</v>
      </c>
      <c r="N76" s="9">
        <v>116474.715</v>
      </c>
      <c r="O76" s="9">
        <v>106744.646</v>
      </c>
      <c r="P76" s="9">
        <v>52919.431</v>
      </c>
      <c r="Q76" s="9">
        <v>58061.388</v>
      </c>
      <c r="R76" s="9">
        <v>52484.764</v>
      </c>
      <c r="S76" s="9">
        <v>58477.114</v>
      </c>
      <c r="T76" s="9">
        <v>66475.181</v>
      </c>
      <c r="U76" s="9">
        <v>97306.448</v>
      </c>
      <c r="V76" s="10">
        <v>128203.52</v>
      </c>
      <c r="W76" s="9">
        <v>146683.372</v>
      </c>
      <c r="X76" s="9">
        <v>165762.442</v>
      </c>
      <c r="Y76" s="9">
        <v>163007.511</v>
      </c>
      <c r="Z76" s="9">
        <v>154831.306</v>
      </c>
      <c r="AA76" s="9">
        <v>166217.997</v>
      </c>
      <c r="AB76" s="9">
        <v>174136.603</v>
      </c>
      <c r="AC76" s="9">
        <v>191246.925</v>
      </c>
      <c r="AD76" s="50">
        <v>182754.837</v>
      </c>
      <c r="AE76" s="50">
        <v>192319.323</v>
      </c>
      <c r="AF76" s="50">
        <v>197341.963</v>
      </c>
      <c r="AG76" s="50">
        <v>201165.93</v>
      </c>
      <c r="AH76" s="50">
        <v>202161.05</v>
      </c>
      <c r="AI76" s="50">
        <v>204566.109</v>
      </c>
    </row>
    <row r="77" spans="1:35" ht="15">
      <c r="A77" s="8" t="s">
        <v>219</v>
      </c>
      <c r="B77" s="8" t="s">
        <v>53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23</v>
      </c>
      <c r="P77" s="11">
        <v>24</v>
      </c>
      <c r="Q77" s="11">
        <v>0</v>
      </c>
      <c r="R77" s="11">
        <v>7</v>
      </c>
      <c r="S77" s="11">
        <v>15</v>
      </c>
      <c r="T77" s="11">
        <v>157</v>
      </c>
      <c r="U77" s="11">
        <v>278</v>
      </c>
      <c r="V77" s="11">
        <v>113</v>
      </c>
      <c r="W77" s="11">
        <v>41</v>
      </c>
      <c r="X77" s="11">
        <v>1928</v>
      </c>
      <c r="Y77" s="11">
        <v>582</v>
      </c>
      <c r="Z77" s="11">
        <v>1646</v>
      </c>
      <c r="AA77" s="11">
        <v>1263</v>
      </c>
      <c r="AB77" s="11">
        <v>2493</v>
      </c>
      <c r="AC77" s="11">
        <v>2529</v>
      </c>
      <c r="AD77" s="49">
        <v>3101.794</v>
      </c>
      <c r="AE77" s="49">
        <v>3606.645</v>
      </c>
      <c r="AF77" s="49">
        <v>4520.778</v>
      </c>
      <c r="AG77" s="49">
        <v>5155.302</v>
      </c>
      <c r="AH77" s="49">
        <v>5341.101</v>
      </c>
      <c r="AI77" s="49">
        <v>4674.979</v>
      </c>
    </row>
    <row r="78" spans="1:35" ht="15">
      <c r="A78" s="8" t="s">
        <v>219</v>
      </c>
      <c r="B78" s="8" t="s">
        <v>54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7</v>
      </c>
      <c r="O78" s="10">
        <v>0</v>
      </c>
      <c r="P78" s="10">
        <v>103</v>
      </c>
      <c r="Q78" s="10">
        <v>7</v>
      </c>
      <c r="R78" s="10">
        <v>0</v>
      </c>
      <c r="S78" s="10">
        <v>0</v>
      </c>
      <c r="T78" s="10">
        <v>0</v>
      </c>
      <c r="U78" s="10">
        <v>0</v>
      </c>
      <c r="V78" s="10">
        <v>1</v>
      </c>
      <c r="W78" s="10">
        <v>0</v>
      </c>
      <c r="X78" s="10">
        <v>0</v>
      </c>
      <c r="Y78" s="10">
        <v>0</v>
      </c>
      <c r="Z78" s="10">
        <v>729</v>
      </c>
      <c r="AA78" s="10">
        <v>0</v>
      </c>
      <c r="AB78" s="10">
        <v>0</v>
      </c>
      <c r="AC78" s="1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</row>
    <row r="79" spans="1:35" ht="15">
      <c r="A79" s="8" t="s">
        <v>219</v>
      </c>
      <c r="B79" s="8" t="s">
        <v>55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-11</v>
      </c>
      <c r="I79" s="11">
        <v>0</v>
      </c>
      <c r="J79" s="11">
        <v>-2</v>
      </c>
      <c r="K79" s="11">
        <v>-4</v>
      </c>
      <c r="L79" s="11">
        <v>0</v>
      </c>
      <c r="M79" s="11">
        <v>183</v>
      </c>
      <c r="N79" s="11">
        <v>78</v>
      </c>
      <c r="O79" s="11">
        <v>256</v>
      </c>
      <c r="P79" s="11">
        <v>65</v>
      </c>
      <c r="Q79" s="11">
        <v>12</v>
      </c>
      <c r="R79" s="11">
        <v>-12</v>
      </c>
      <c r="S79" s="11">
        <v>-11</v>
      </c>
      <c r="T79" s="11">
        <v>-41</v>
      </c>
      <c r="U79" s="11">
        <v>-101</v>
      </c>
      <c r="V79" s="11">
        <v>2</v>
      </c>
      <c r="W79" s="11">
        <v>-3</v>
      </c>
      <c r="X79" s="11">
        <v>23</v>
      </c>
      <c r="Y79" s="11">
        <v>65</v>
      </c>
      <c r="Z79" s="11">
        <v>131</v>
      </c>
      <c r="AA79" s="11">
        <v>70</v>
      </c>
      <c r="AB79" s="11">
        <v>22</v>
      </c>
      <c r="AC79" s="11">
        <v>-58</v>
      </c>
      <c r="AD79" s="49">
        <v>-134.386</v>
      </c>
      <c r="AE79" s="49">
        <v>-183.592</v>
      </c>
      <c r="AF79" s="49">
        <v>212.523</v>
      </c>
      <c r="AG79" s="49">
        <v>-26.65</v>
      </c>
      <c r="AH79" s="49">
        <v>71.098</v>
      </c>
      <c r="AI79" s="49">
        <v>76.372</v>
      </c>
    </row>
    <row r="80" spans="1:35" ht="15">
      <c r="A80" s="8" t="s">
        <v>219</v>
      </c>
      <c r="B80" s="8" t="s">
        <v>57</v>
      </c>
      <c r="C80" s="10">
        <v>72986</v>
      </c>
      <c r="D80" s="10">
        <v>77443</v>
      </c>
      <c r="E80" s="10">
        <v>94731</v>
      </c>
      <c r="F80" s="10">
        <v>90063</v>
      </c>
      <c r="G80" s="10">
        <v>104941</v>
      </c>
      <c r="H80" s="10">
        <v>124533</v>
      </c>
      <c r="I80" s="10">
        <v>118612</v>
      </c>
      <c r="J80" s="10">
        <v>118507</v>
      </c>
      <c r="K80" s="10">
        <v>108001</v>
      </c>
      <c r="L80" s="10">
        <v>92263</v>
      </c>
      <c r="M80" s="9">
        <v>98978.442</v>
      </c>
      <c r="N80" s="9">
        <v>116545.715</v>
      </c>
      <c r="O80" s="9">
        <v>107023.646</v>
      </c>
      <c r="P80" s="9">
        <v>52905.431</v>
      </c>
      <c r="Q80" s="9">
        <v>58066.388</v>
      </c>
      <c r="R80" s="9">
        <v>52479.764</v>
      </c>
      <c r="S80" s="9">
        <v>58481.114</v>
      </c>
      <c r="T80" s="9">
        <v>66591.181</v>
      </c>
      <c r="U80" s="9">
        <v>97483.448</v>
      </c>
      <c r="V80" s="10">
        <v>128317.52</v>
      </c>
      <c r="W80" s="9">
        <v>146721.372</v>
      </c>
      <c r="X80" s="9">
        <v>167713.442</v>
      </c>
      <c r="Y80" s="9">
        <v>163654.511</v>
      </c>
      <c r="Z80" s="9">
        <v>155879.306</v>
      </c>
      <c r="AA80" s="9">
        <v>167550.997</v>
      </c>
      <c r="AB80" s="9">
        <v>176651.603</v>
      </c>
      <c r="AC80" s="9">
        <v>193717.925</v>
      </c>
      <c r="AD80" s="50">
        <v>185722.245</v>
      </c>
      <c r="AE80" s="50">
        <v>195742.376</v>
      </c>
      <c r="AF80" s="50">
        <v>202075.264</v>
      </c>
      <c r="AG80" s="50">
        <v>206294.582</v>
      </c>
      <c r="AH80" s="50">
        <v>207573.249</v>
      </c>
      <c r="AI80" s="50">
        <v>209317.46</v>
      </c>
    </row>
    <row r="81" spans="1:35" ht="15">
      <c r="A81" s="8" t="s">
        <v>220</v>
      </c>
      <c r="B81" s="8" t="s">
        <v>51</v>
      </c>
      <c r="C81" s="11">
        <v>84746</v>
      </c>
      <c r="D81" s="11">
        <v>87895</v>
      </c>
      <c r="E81" s="11">
        <v>89735</v>
      </c>
      <c r="F81" s="11">
        <v>93318</v>
      </c>
      <c r="G81" s="11">
        <v>94287</v>
      </c>
      <c r="H81" s="11">
        <v>105726</v>
      </c>
      <c r="I81" s="11">
        <v>115026</v>
      </c>
      <c r="J81" s="11">
        <v>121606</v>
      </c>
      <c r="K81" s="11">
        <v>127739</v>
      </c>
      <c r="L81" s="11">
        <v>140403</v>
      </c>
      <c r="M81" s="12">
        <v>148077.636</v>
      </c>
      <c r="N81" s="12">
        <v>155452.504</v>
      </c>
      <c r="O81" s="12">
        <v>157980.688</v>
      </c>
      <c r="P81" s="12">
        <v>192443.859</v>
      </c>
      <c r="Q81" s="12">
        <v>206687.536</v>
      </c>
      <c r="R81" s="12">
        <v>237313.528</v>
      </c>
      <c r="S81" s="12">
        <v>256858.853</v>
      </c>
      <c r="T81" s="12">
        <v>288152.215</v>
      </c>
      <c r="U81" s="12">
        <v>288942.213</v>
      </c>
      <c r="V81" s="12">
        <v>291982.934</v>
      </c>
      <c r="W81" s="12">
        <v>308716.369</v>
      </c>
      <c r="X81" s="11">
        <v>314514.56</v>
      </c>
      <c r="Y81" s="12">
        <v>327716.063</v>
      </c>
      <c r="Z81" s="12">
        <v>347495.337</v>
      </c>
      <c r="AA81" s="11">
        <v>357638.68</v>
      </c>
      <c r="AB81" s="12">
        <v>362580.018</v>
      </c>
      <c r="AC81" s="12">
        <v>368456.571</v>
      </c>
      <c r="AD81" s="49">
        <v>379988.193</v>
      </c>
      <c r="AE81" s="49">
        <v>373273.763</v>
      </c>
      <c r="AF81" s="49">
        <v>378496.728</v>
      </c>
      <c r="AG81" s="49">
        <v>384107.274</v>
      </c>
      <c r="AH81" s="49">
        <v>389341.021</v>
      </c>
      <c r="AI81" s="49">
        <v>384545.674</v>
      </c>
    </row>
    <row r="82" spans="1:35" ht="15">
      <c r="A82" s="8" t="s">
        <v>220</v>
      </c>
      <c r="B82" s="8" t="s">
        <v>53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9</v>
      </c>
      <c r="P82" s="10">
        <v>16</v>
      </c>
      <c r="Q82" s="10">
        <v>13</v>
      </c>
      <c r="R82" s="10">
        <v>136</v>
      </c>
      <c r="S82" s="10">
        <v>232</v>
      </c>
      <c r="T82" s="10">
        <v>719</v>
      </c>
      <c r="U82" s="10">
        <v>163</v>
      </c>
      <c r="V82" s="10">
        <v>820</v>
      </c>
      <c r="W82" s="10">
        <v>1473</v>
      </c>
      <c r="X82" s="10">
        <v>4347</v>
      </c>
      <c r="Y82" s="10">
        <v>9097</v>
      </c>
      <c r="Z82" s="10">
        <v>13433</v>
      </c>
      <c r="AA82" s="10">
        <v>14219.8</v>
      </c>
      <c r="AB82" s="10">
        <v>15982.97</v>
      </c>
      <c r="AC82" s="10">
        <v>18514.52</v>
      </c>
      <c r="AD82" s="50">
        <v>19350.88</v>
      </c>
      <c r="AE82" s="50">
        <v>19437.838</v>
      </c>
      <c r="AF82" s="50">
        <v>18491.984</v>
      </c>
      <c r="AG82" s="50">
        <v>17203.477</v>
      </c>
      <c r="AH82" s="50">
        <v>21057.551</v>
      </c>
      <c r="AI82" s="50">
        <v>20043.896</v>
      </c>
    </row>
    <row r="83" spans="1:35" ht="15">
      <c r="A83" s="8" t="s">
        <v>220</v>
      </c>
      <c r="B83" s="8" t="s">
        <v>54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11">
        <v>0</v>
      </c>
      <c r="S83" s="11">
        <v>4</v>
      </c>
      <c r="T83" s="11">
        <v>1</v>
      </c>
      <c r="U83" s="11">
        <v>0</v>
      </c>
      <c r="V83" s="11">
        <v>1</v>
      </c>
      <c r="W83" s="11">
        <v>1</v>
      </c>
      <c r="X83" s="11">
        <v>1255</v>
      </c>
      <c r="Y83" s="11">
        <v>1479</v>
      </c>
      <c r="Z83" s="11">
        <v>1449</v>
      </c>
      <c r="AA83" s="11">
        <v>1420</v>
      </c>
      <c r="AB83" s="11">
        <v>1446</v>
      </c>
      <c r="AC83" s="11">
        <v>1419</v>
      </c>
      <c r="AD83" s="49">
        <v>1724.6</v>
      </c>
      <c r="AE83" s="49">
        <v>1676.4</v>
      </c>
      <c r="AF83" s="49">
        <v>1714.6</v>
      </c>
      <c r="AG83" s="49">
        <v>1798.8</v>
      </c>
      <c r="AH83" s="49">
        <v>1002.83</v>
      </c>
      <c r="AI83" s="49">
        <v>1012.83</v>
      </c>
    </row>
    <row r="84" spans="1:35" ht="15">
      <c r="A84" s="8" t="s">
        <v>220</v>
      </c>
      <c r="B84" s="8" t="s">
        <v>55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3</v>
      </c>
      <c r="T84" s="10">
        <v>0</v>
      </c>
      <c r="U84" s="10">
        <v>-7</v>
      </c>
      <c r="V84" s="10">
        <v>16</v>
      </c>
      <c r="W84" s="10">
        <v>-7</v>
      </c>
      <c r="X84" s="10">
        <v>-8</v>
      </c>
      <c r="Y84" s="10">
        <v>-2</v>
      </c>
      <c r="Z84" s="10">
        <v>-2</v>
      </c>
      <c r="AA84" s="10">
        <v>2</v>
      </c>
      <c r="AB84" s="10">
        <v>9</v>
      </c>
      <c r="AC84" s="10">
        <v>-82</v>
      </c>
      <c r="AD84" s="50">
        <v>41.746</v>
      </c>
      <c r="AE84" s="50">
        <v>-122.022</v>
      </c>
      <c r="AF84" s="50">
        <v>-137.855</v>
      </c>
      <c r="AG84" s="50">
        <v>149.167</v>
      </c>
      <c r="AH84" s="50">
        <v>69.102</v>
      </c>
      <c r="AI84" s="50">
        <v>-125.279</v>
      </c>
    </row>
    <row r="85" spans="1:35" ht="15">
      <c r="A85" s="8" t="s">
        <v>220</v>
      </c>
      <c r="B85" s="8" t="s">
        <v>57</v>
      </c>
      <c r="C85" s="11">
        <v>84746</v>
      </c>
      <c r="D85" s="11">
        <v>87895</v>
      </c>
      <c r="E85" s="11">
        <v>89735</v>
      </c>
      <c r="F85" s="11">
        <v>93318</v>
      </c>
      <c r="G85" s="11">
        <v>94287</v>
      </c>
      <c r="H85" s="11">
        <v>105726</v>
      </c>
      <c r="I85" s="11">
        <v>115026</v>
      </c>
      <c r="J85" s="11">
        <v>121606</v>
      </c>
      <c r="K85" s="11">
        <v>127739</v>
      </c>
      <c r="L85" s="11">
        <v>140403</v>
      </c>
      <c r="M85" s="12">
        <v>148081.636</v>
      </c>
      <c r="N85" s="12">
        <v>155452.504</v>
      </c>
      <c r="O85" s="12">
        <v>157989.688</v>
      </c>
      <c r="P85" s="12">
        <v>192458.859</v>
      </c>
      <c r="Q85" s="12">
        <v>206700.536</v>
      </c>
      <c r="R85" s="12">
        <v>237449.528</v>
      </c>
      <c r="S85" s="12">
        <v>257089.853</v>
      </c>
      <c r="T85" s="12">
        <v>288870.215</v>
      </c>
      <c r="U85" s="12">
        <v>289098.213</v>
      </c>
      <c r="V85" s="12">
        <v>292817.934</v>
      </c>
      <c r="W85" s="12">
        <v>310181.369</v>
      </c>
      <c r="X85" s="11">
        <v>317598.56</v>
      </c>
      <c r="Y85" s="12">
        <v>335332.063</v>
      </c>
      <c r="Z85" s="12">
        <v>359477.337</v>
      </c>
      <c r="AA85" s="11">
        <v>370440.48</v>
      </c>
      <c r="AB85" s="12">
        <v>377125.988</v>
      </c>
      <c r="AC85" s="12">
        <v>385470.091</v>
      </c>
      <c r="AD85" s="49">
        <v>397656.219</v>
      </c>
      <c r="AE85" s="49">
        <v>390913.179</v>
      </c>
      <c r="AF85" s="49">
        <v>395136.257</v>
      </c>
      <c r="AG85" s="49">
        <v>399661.118</v>
      </c>
      <c r="AH85" s="49">
        <v>409464.844</v>
      </c>
      <c r="AI85" s="49">
        <v>403451.461</v>
      </c>
    </row>
    <row r="86" spans="1:35" ht="15">
      <c r="A86" s="8" t="s">
        <v>221</v>
      </c>
      <c r="B86" s="8" t="s">
        <v>51</v>
      </c>
      <c r="C86" s="10">
        <v>82943</v>
      </c>
      <c r="D86" s="10">
        <v>86539</v>
      </c>
      <c r="E86" s="10">
        <v>88579</v>
      </c>
      <c r="F86" s="10">
        <v>92161</v>
      </c>
      <c r="G86" s="10">
        <v>93633</v>
      </c>
      <c r="H86" s="10">
        <v>105464</v>
      </c>
      <c r="I86" s="10">
        <v>114913</v>
      </c>
      <c r="J86" s="10">
        <v>121922</v>
      </c>
      <c r="K86" s="10">
        <v>127544</v>
      </c>
      <c r="L86" s="10">
        <v>140296</v>
      </c>
      <c r="M86" s="9">
        <v>146928.942</v>
      </c>
      <c r="N86" s="9">
        <v>155384.238</v>
      </c>
      <c r="O86" s="9">
        <v>158160.932</v>
      </c>
      <c r="P86" s="9">
        <v>200471.061</v>
      </c>
      <c r="Q86" s="9">
        <v>216321.889</v>
      </c>
      <c r="R86" s="9">
        <v>248218.638</v>
      </c>
      <c r="S86" s="9">
        <v>272620.212</v>
      </c>
      <c r="T86" s="9">
        <v>283912.492</v>
      </c>
      <c r="U86" s="9">
        <v>283454.993</v>
      </c>
      <c r="V86" s="9">
        <v>289961.181</v>
      </c>
      <c r="W86" s="10">
        <v>298250.39</v>
      </c>
      <c r="X86" s="9">
        <v>302801.097</v>
      </c>
      <c r="Y86" s="9">
        <v>308064.892</v>
      </c>
      <c r="Z86" s="9">
        <v>332709.253</v>
      </c>
      <c r="AA86" s="9">
        <v>342952.123</v>
      </c>
      <c r="AB86" s="9">
        <v>343420.366</v>
      </c>
      <c r="AC86" s="9">
        <v>366294.539</v>
      </c>
      <c r="AD86" s="50">
        <v>377098.887</v>
      </c>
      <c r="AE86" s="50">
        <v>371265.069</v>
      </c>
      <c r="AF86" s="50">
        <v>375609.597</v>
      </c>
      <c r="AG86" s="50">
        <v>381684.624</v>
      </c>
      <c r="AH86" s="50">
        <v>381189.989</v>
      </c>
      <c r="AI86" s="50">
        <v>372860.849</v>
      </c>
    </row>
    <row r="87" spans="1:35" ht="15">
      <c r="A87" s="8" t="s">
        <v>221</v>
      </c>
      <c r="B87" s="8" t="s">
        <v>53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8</v>
      </c>
      <c r="P87" s="11">
        <v>15</v>
      </c>
      <c r="Q87" s="11">
        <v>12</v>
      </c>
      <c r="R87" s="11">
        <v>126</v>
      </c>
      <c r="S87" s="11">
        <v>214</v>
      </c>
      <c r="T87" s="11">
        <v>708</v>
      </c>
      <c r="U87" s="11">
        <v>150</v>
      </c>
      <c r="V87" s="11">
        <v>757</v>
      </c>
      <c r="W87" s="11">
        <v>2121</v>
      </c>
      <c r="X87" s="11">
        <v>5649</v>
      </c>
      <c r="Y87" s="11">
        <v>9549</v>
      </c>
      <c r="Z87" s="11">
        <v>12816</v>
      </c>
      <c r="AA87" s="11">
        <v>14087.7</v>
      </c>
      <c r="AB87" s="11">
        <v>15245.33</v>
      </c>
      <c r="AC87" s="11">
        <v>17069.38</v>
      </c>
      <c r="AD87" s="49">
        <v>17626.792</v>
      </c>
      <c r="AE87" s="49">
        <v>16821.015</v>
      </c>
      <c r="AF87" s="49">
        <v>16208.891</v>
      </c>
      <c r="AG87" s="49">
        <v>15002.789</v>
      </c>
      <c r="AH87" s="49">
        <v>18874.13</v>
      </c>
      <c r="AI87" s="49">
        <v>18426.495</v>
      </c>
    </row>
    <row r="88" spans="1:35" ht="15">
      <c r="A88" s="8" t="s">
        <v>221</v>
      </c>
      <c r="B88" s="8" t="s">
        <v>54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</v>
      </c>
      <c r="Q88" s="10">
        <v>0</v>
      </c>
      <c r="R88" s="10">
        <v>0</v>
      </c>
      <c r="S88" s="10">
        <v>4</v>
      </c>
      <c r="T88" s="10">
        <v>1</v>
      </c>
      <c r="U88" s="10">
        <v>0</v>
      </c>
      <c r="V88" s="10">
        <v>1</v>
      </c>
      <c r="W88" s="10">
        <v>1</v>
      </c>
      <c r="X88" s="10">
        <v>1069</v>
      </c>
      <c r="Y88" s="10">
        <v>1164</v>
      </c>
      <c r="Z88" s="10">
        <v>1185</v>
      </c>
      <c r="AA88" s="10">
        <v>1209</v>
      </c>
      <c r="AB88" s="10">
        <v>1183</v>
      </c>
      <c r="AC88" s="10">
        <v>1208</v>
      </c>
      <c r="AD88" s="50">
        <v>1529.4</v>
      </c>
      <c r="AE88" s="50">
        <v>1547.6</v>
      </c>
      <c r="AF88" s="50">
        <v>1520.4</v>
      </c>
      <c r="AG88" s="50">
        <v>1536.2</v>
      </c>
      <c r="AH88" s="50">
        <v>853.855</v>
      </c>
      <c r="AI88" s="50">
        <v>863.855</v>
      </c>
    </row>
    <row r="89" spans="1:35" ht="15">
      <c r="A89" s="8" t="s">
        <v>221</v>
      </c>
      <c r="B89" s="8" t="s">
        <v>55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4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-6</v>
      </c>
      <c r="V89" s="11">
        <v>10</v>
      </c>
      <c r="W89" s="11">
        <v>-19</v>
      </c>
      <c r="X89" s="11">
        <v>-91</v>
      </c>
      <c r="Y89" s="11">
        <v>-120</v>
      </c>
      <c r="Z89" s="11">
        <v>-115</v>
      </c>
      <c r="AA89" s="11">
        <v>163</v>
      </c>
      <c r="AB89" s="11">
        <v>25</v>
      </c>
      <c r="AC89" s="11">
        <v>52</v>
      </c>
      <c r="AD89" s="49">
        <v>22.356</v>
      </c>
      <c r="AE89" s="49">
        <v>-0.992</v>
      </c>
      <c r="AF89" s="49">
        <v>-50.395</v>
      </c>
      <c r="AG89" s="49">
        <v>-83.398</v>
      </c>
      <c r="AH89" s="49">
        <v>94.403</v>
      </c>
      <c r="AI89" s="49">
        <v>-185.597</v>
      </c>
    </row>
    <row r="90" spans="1:35" ht="15">
      <c r="A90" s="8" t="s">
        <v>221</v>
      </c>
      <c r="B90" s="8" t="s">
        <v>57</v>
      </c>
      <c r="C90" s="10">
        <v>82943</v>
      </c>
      <c r="D90" s="10">
        <v>86539</v>
      </c>
      <c r="E90" s="10">
        <v>88579</v>
      </c>
      <c r="F90" s="10">
        <v>92161</v>
      </c>
      <c r="G90" s="10">
        <v>93633</v>
      </c>
      <c r="H90" s="10">
        <v>105464</v>
      </c>
      <c r="I90" s="10">
        <v>114913</v>
      </c>
      <c r="J90" s="10">
        <v>121922</v>
      </c>
      <c r="K90" s="10">
        <v>127544</v>
      </c>
      <c r="L90" s="10">
        <v>140296</v>
      </c>
      <c r="M90" s="9">
        <v>146932.942</v>
      </c>
      <c r="N90" s="9">
        <v>155384.238</v>
      </c>
      <c r="O90" s="9">
        <v>158168.932</v>
      </c>
      <c r="P90" s="9">
        <v>200485.061</v>
      </c>
      <c r="Q90" s="9">
        <v>216333.889</v>
      </c>
      <c r="R90" s="9">
        <v>248344.638</v>
      </c>
      <c r="S90" s="9">
        <v>272830.212</v>
      </c>
      <c r="T90" s="9">
        <v>284619.492</v>
      </c>
      <c r="U90" s="9">
        <v>283598.993</v>
      </c>
      <c r="V90" s="9">
        <v>290727.181</v>
      </c>
      <c r="W90" s="10">
        <v>300351.39</v>
      </c>
      <c r="X90" s="9">
        <v>307290.097</v>
      </c>
      <c r="Y90" s="9">
        <v>316329.892</v>
      </c>
      <c r="Z90" s="9">
        <v>344225.253</v>
      </c>
      <c r="AA90" s="9">
        <v>355993.823</v>
      </c>
      <c r="AB90" s="9">
        <v>357507.696</v>
      </c>
      <c r="AC90" s="9">
        <v>382207.919</v>
      </c>
      <c r="AD90" s="50">
        <v>393218.635</v>
      </c>
      <c r="AE90" s="50">
        <v>386537.492</v>
      </c>
      <c r="AF90" s="50">
        <v>390247.693</v>
      </c>
      <c r="AG90" s="50">
        <v>395067.815</v>
      </c>
      <c r="AH90" s="50">
        <v>399304.667</v>
      </c>
      <c r="AI90" s="50">
        <v>390237.892</v>
      </c>
    </row>
    <row r="91" ht="11.45" customHeight="1"/>
    <row r="92" ht="15">
      <c r="A92" s="4" t="s">
        <v>73</v>
      </c>
    </row>
    <row r="93" spans="1:2" ht="15">
      <c r="A93" s="4" t="s">
        <v>49</v>
      </c>
      <c r="B93" s="3" t="s">
        <v>74</v>
      </c>
    </row>
  </sheetData>
  <mergeCells count="2">
    <mergeCell ref="A12:B12"/>
    <mergeCell ref="A49:B49"/>
  </mergeCells>
  <hyperlinks>
    <hyperlink ref="A1" r:id="rId1" display="https://ec.europa.eu/eurostat/databrowser/view/NRG_CB_RW__custom_6658754/default/table?lang=en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L77"/>
  <sheetViews>
    <sheetView tabSelected="1" workbookViewId="0" topLeftCell="A1"/>
  </sheetViews>
  <sheetFormatPr defaultColWidth="9.140625" defaultRowHeight="15"/>
  <cols>
    <col min="1" max="1" width="6.8515625" style="33" bestFit="1" customWidth="1"/>
    <col min="2" max="2" width="9.00390625" style="33" customWidth="1"/>
    <col min="3" max="3" width="29.140625" style="33" customWidth="1"/>
    <col min="4" max="8" width="10.7109375" style="33" customWidth="1"/>
    <col min="9" max="9" width="10.7109375" style="34" customWidth="1"/>
    <col min="10" max="16384" width="9.140625" style="33" customWidth="1"/>
  </cols>
  <sheetData>
    <row r="1" ht="15.75">
      <c r="B1" s="35" t="s">
        <v>289</v>
      </c>
    </row>
    <row r="2" spans="2:12" s="79" customFormat="1" ht="24">
      <c r="B2" s="71"/>
      <c r="C2" s="71"/>
      <c r="D2" s="66">
        <v>2017</v>
      </c>
      <c r="E2" s="66">
        <v>2018</v>
      </c>
      <c r="F2" s="66">
        <v>2019</v>
      </c>
      <c r="G2" s="66">
        <v>2020</v>
      </c>
      <c r="H2" s="66">
        <v>2021</v>
      </c>
      <c r="I2" s="18" t="s">
        <v>77</v>
      </c>
      <c r="K2" s="80" t="s">
        <v>262</v>
      </c>
      <c r="L2" s="81" t="s">
        <v>263</v>
      </c>
    </row>
    <row r="3" spans="2:12" s="79" customFormat="1" ht="12">
      <c r="B3" s="26" t="s">
        <v>76</v>
      </c>
      <c r="C3" s="19" t="s">
        <v>51</v>
      </c>
      <c r="D3" s="82">
        <f>'DATA-GAS'!AD50</f>
        <v>3094860.955</v>
      </c>
      <c r="E3" s="82">
        <f>'DATA-GAS'!AE50</f>
        <v>2755791.703</v>
      </c>
      <c r="F3" s="82">
        <f>'DATA-GAS'!AF50</f>
        <v>2422843.393</v>
      </c>
      <c r="G3" s="82">
        <f>'DATA-GAS'!AG50</f>
        <v>1913508.408</v>
      </c>
      <c r="H3" s="82">
        <f>'DATA-GAS'!AH50</f>
        <v>1762642.426</v>
      </c>
      <c r="I3" s="83">
        <f>'DATA-GAS'!AI50</f>
        <v>1612722.378</v>
      </c>
      <c r="K3" s="84">
        <f>I3/H3-1</f>
        <v>-0.08505414699464398</v>
      </c>
      <c r="L3" s="85">
        <f>I3/AVERAGE(D3:F3)-1</f>
        <v>-0.4152209532492348</v>
      </c>
    </row>
    <row r="4" spans="2:12" s="79" customFormat="1" ht="12">
      <c r="B4" s="27" t="s">
        <v>76</v>
      </c>
      <c r="C4" s="20" t="s">
        <v>52</v>
      </c>
      <c r="D4" s="86">
        <f>'DATA-GAS'!AD51</f>
        <v>13640.844</v>
      </c>
      <c r="E4" s="86">
        <f>'DATA-GAS'!AE51</f>
        <v>17852.946</v>
      </c>
      <c r="F4" s="86">
        <f>'DATA-GAS'!AF51</f>
        <v>25263.03</v>
      </c>
      <c r="G4" s="86">
        <f>'DATA-GAS'!AG51</f>
        <v>38343.069</v>
      </c>
      <c r="H4" s="86">
        <f>'DATA-GAS'!AH51</f>
        <v>93843.438</v>
      </c>
      <c r="I4" s="87">
        <f>'DATA-GAS'!AI51</f>
        <v>110308.286</v>
      </c>
      <c r="K4" s="84">
        <f aca="true" t="shared" si="0" ref="K4:K7">I4/H4-1</f>
        <v>0.17545017905247673</v>
      </c>
      <c r="L4" s="85">
        <f aca="true" t="shared" si="1" ref="L4:L7">I4/AVERAGE(D4:F4)-1</f>
        <v>4.830574334502884</v>
      </c>
    </row>
    <row r="5" spans="2:12" s="79" customFormat="1" ht="12" hidden="1">
      <c r="B5" s="27" t="s">
        <v>76</v>
      </c>
      <c r="C5" s="20" t="s">
        <v>53</v>
      </c>
      <c r="D5" s="86">
        <f>'DATA-GAS'!AD52</f>
        <v>14925587.369</v>
      </c>
      <c r="E5" s="86">
        <f>'DATA-GAS'!AE52</f>
        <v>13861416.952</v>
      </c>
      <c r="F5" s="86">
        <f>'DATA-GAS'!AF52</f>
        <v>15525930.614</v>
      </c>
      <c r="G5" s="86">
        <f>'DATA-GAS'!AG52</f>
        <v>13942971.66</v>
      </c>
      <c r="H5" s="86">
        <f>'DATA-GAS'!AH52</f>
        <v>14452465.387</v>
      </c>
      <c r="I5" s="87">
        <f>'DATA-GAS'!AI52</f>
        <v>15655146.057</v>
      </c>
      <c r="K5" s="84">
        <f t="shared" si="0"/>
        <v>0.0832162982436071</v>
      </c>
      <c r="L5" s="85">
        <f t="shared" si="1"/>
        <v>0.05985844178208444</v>
      </c>
    </row>
    <row r="6" spans="2:12" s="79" customFormat="1" ht="12" hidden="1">
      <c r="B6" s="27" t="s">
        <v>76</v>
      </c>
      <c r="C6" s="20" t="s">
        <v>54</v>
      </c>
      <c r="D6" s="86">
        <f>'DATA-GAS'!AD53</f>
        <v>2583747.822</v>
      </c>
      <c r="E6" s="86">
        <f>'DATA-GAS'!AE53</f>
        <v>1281829.966</v>
      </c>
      <c r="F6" s="86">
        <f>'DATA-GAS'!AF53</f>
        <v>1548899.194</v>
      </c>
      <c r="G6" s="86">
        <f>'DATA-GAS'!AG53</f>
        <v>1238304.922</v>
      </c>
      <c r="H6" s="86">
        <f>'DATA-GAS'!AH53</f>
        <v>1253646.403</v>
      </c>
      <c r="I6" s="87">
        <f>'DATA-GAS'!AI53</f>
        <v>2304844.542</v>
      </c>
      <c r="K6" s="84">
        <f t="shared" si="0"/>
        <v>0.8385124676977995</v>
      </c>
      <c r="L6" s="85">
        <f t="shared" si="1"/>
        <v>0.2770455297874235</v>
      </c>
    </row>
    <row r="7" spans="2:12" s="79" customFormat="1" ht="12">
      <c r="B7" s="27" t="s">
        <v>76</v>
      </c>
      <c r="C7" s="21" t="s">
        <v>94</v>
      </c>
      <c r="D7" s="88">
        <f>D5-D6</f>
        <v>12341839.547</v>
      </c>
      <c r="E7" s="88">
        <f aca="true" t="shared" si="2" ref="E7">E5-E6</f>
        <v>12579586.986</v>
      </c>
      <c r="F7" s="88">
        <f aca="true" t="shared" si="3" ref="F7">F5-F6</f>
        <v>13977031.42</v>
      </c>
      <c r="G7" s="88">
        <f aca="true" t="shared" si="4" ref="G7">G5-G6</f>
        <v>12704666.738</v>
      </c>
      <c r="H7" s="88">
        <f aca="true" t="shared" si="5" ref="H7">H5-H6</f>
        <v>13198818.984000001</v>
      </c>
      <c r="I7" s="89">
        <f aca="true" t="shared" si="6" ref="I7">I5-I6</f>
        <v>13350301.515</v>
      </c>
      <c r="K7" s="84">
        <f t="shared" si="0"/>
        <v>0.011476976173673714</v>
      </c>
      <c r="L7" s="85">
        <f t="shared" si="1"/>
        <v>0.029627050856166903</v>
      </c>
    </row>
    <row r="8" spans="2:12" s="79" customFormat="1" ht="12">
      <c r="B8" s="28" t="s">
        <v>76</v>
      </c>
      <c r="C8" s="21" t="s">
        <v>55</v>
      </c>
      <c r="D8" s="88">
        <f>'DATA-GAS'!AD54</f>
        <v>-43317.267</v>
      </c>
      <c r="E8" s="88">
        <f>'DATA-GAS'!AE54</f>
        <v>-229445.724</v>
      </c>
      <c r="F8" s="88">
        <f>'DATA-GAS'!AF54</f>
        <v>-814132.637</v>
      </c>
      <c r="G8" s="88">
        <f>'DATA-GAS'!AG54</f>
        <v>579085.602</v>
      </c>
      <c r="H8" s="88">
        <f>'DATA-GAS'!AH54</f>
        <v>860934.539</v>
      </c>
      <c r="I8" s="89">
        <f>'DATA-GAS'!AI54</f>
        <v>-1349922.776</v>
      </c>
      <c r="K8" s="84"/>
      <c r="L8" s="85"/>
    </row>
    <row r="9" spans="2:12" s="79" customFormat="1" ht="12">
      <c r="B9" s="28" t="s">
        <v>76</v>
      </c>
      <c r="C9" s="21" t="s">
        <v>93</v>
      </c>
      <c r="D9" s="88">
        <f>'DATA-GAS'!AD55</f>
        <v>2322.541</v>
      </c>
      <c r="E9" s="88">
        <f>'DATA-GAS'!AE55</f>
        <v>2917.922</v>
      </c>
      <c r="F9" s="88">
        <f>'DATA-GAS'!AF55</f>
        <v>6616.709</v>
      </c>
      <c r="G9" s="88">
        <f>'DATA-GAS'!AG55</f>
        <v>8410.092</v>
      </c>
      <c r="H9" s="88">
        <f>'DATA-GAS'!AH55</f>
        <v>12275.8</v>
      </c>
      <c r="I9" s="89">
        <f>'DATA-GAS'!AI55</f>
        <v>6946.842</v>
      </c>
      <c r="K9" s="84">
        <f aca="true" t="shared" si="7" ref="K9:K10">I9/H9-1</f>
        <v>-0.4341027061372782</v>
      </c>
      <c r="L9" s="85">
        <f aca="true" t="shared" si="8" ref="L9:L10">I9/AVERAGE(D9:F9)-1</f>
        <v>0.7576304029325038</v>
      </c>
    </row>
    <row r="10" spans="2:12" s="79" customFormat="1" ht="12">
      <c r="B10" s="29" t="s">
        <v>76</v>
      </c>
      <c r="C10" s="22" t="s">
        <v>79</v>
      </c>
      <c r="D10" s="90">
        <f>'DATA-GAS'!AD56</f>
        <v>15404701.538</v>
      </c>
      <c r="E10" s="90">
        <f>'DATA-GAS'!AE56</f>
        <v>15120867.989</v>
      </c>
      <c r="F10" s="90">
        <f>'DATA-GAS'!AF56</f>
        <v>15604388.497</v>
      </c>
      <c r="G10" s="90">
        <f>'DATA-GAS'!AG56</f>
        <v>15227193.725</v>
      </c>
      <c r="H10" s="90">
        <f>'DATA-GAS'!AH56</f>
        <v>15903963.587</v>
      </c>
      <c r="I10" s="91">
        <f>'DATA-GAS'!AI56</f>
        <v>13716462.561</v>
      </c>
      <c r="K10" s="84">
        <f t="shared" si="7"/>
        <v>-0.13754439351131786</v>
      </c>
      <c r="L10" s="85">
        <f t="shared" si="8"/>
        <v>-0.10796823917352716</v>
      </c>
    </row>
    <row r="11" spans="2:9" s="79" customFormat="1" ht="12">
      <c r="B11" s="38" t="s">
        <v>78</v>
      </c>
      <c r="I11" s="92"/>
    </row>
    <row r="12" spans="2:9" s="79" customFormat="1" ht="12">
      <c r="B12" s="39" t="s">
        <v>123</v>
      </c>
      <c r="I12" s="92"/>
    </row>
    <row r="14" s="79" customFormat="1" ht="12">
      <c r="I14" s="92"/>
    </row>
    <row r="15" ht="15.75">
      <c r="B15" s="35" t="s">
        <v>290</v>
      </c>
    </row>
    <row r="16" spans="2:12" s="79" customFormat="1" ht="24">
      <c r="B16" s="71" t="s">
        <v>79</v>
      </c>
      <c r="C16" s="71"/>
      <c r="D16" s="66">
        <v>2017</v>
      </c>
      <c r="E16" s="66">
        <v>2018</v>
      </c>
      <c r="F16" s="66">
        <v>2019</v>
      </c>
      <c r="G16" s="66">
        <v>2020</v>
      </c>
      <c r="H16" s="66">
        <v>2021</v>
      </c>
      <c r="I16" s="18" t="s">
        <v>77</v>
      </c>
      <c r="K16" s="80" t="s">
        <v>262</v>
      </c>
      <c r="L16" s="81" t="s">
        <v>263</v>
      </c>
    </row>
    <row r="17" spans="2:12" s="79" customFormat="1" ht="12">
      <c r="B17" s="26" t="s">
        <v>75</v>
      </c>
      <c r="C17" s="19" t="s">
        <v>59</v>
      </c>
      <c r="D17" s="82">
        <f>'DATA-COAL'!AD35</f>
        <v>4899.814</v>
      </c>
      <c r="E17" s="82">
        <f>'DATA-COAL'!AE35</f>
        <v>4919.54</v>
      </c>
      <c r="F17" s="82">
        <f>'DATA-COAL'!AF35</f>
        <v>3236.106</v>
      </c>
      <c r="G17" s="82">
        <f>'DATA-COAL'!AG35</f>
        <v>2464.521</v>
      </c>
      <c r="H17" s="82">
        <f>'DATA-COAL'!AH35</f>
        <v>2797.497</v>
      </c>
      <c r="I17" s="83">
        <f>'DATA-COAL'!AI35</f>
        <v>2336.515</v>
      </c>
      <c r="K17" s="84">
        <f>I17/H17-1</f>
        <v>-0.1647837334588741</v>
      </c>
      <c r="L17" s="85">
        <f>I17/AVERAGE(D17:F17)-1</f>
        <v>-0.46309475116158294</v>
      </c>
    </row>
    <row r="18" spans="2:12" s="79" customFormat="1" ht="12">
      <c r="B18" s="27" t="s">
        <v>75</v>
      </c>
      <c r="C18" s="20" t="s">
        <v>60</v>
      </c>
      <c r="D18" s="86">
        <f>'DATA-COAL'!AD42</f>
        <v>55495.252</v>
      </c>
      <c r="E18" s="86">
        <f>'DATA-COAL'!AE42</f>
        <v>54149.365</v>
      </c>
      <c r="F18" s="86">
        <f>'DATA-COAL'!AF42</f>
        <v>48334.693</v>
      </c>
      <c r="G18" s="86">
        <f>'DATA-COAL'!AG42</f>
        <v>42830.103</v>
      </c>
      <c r="H18" s="86">
        <f>'DATA-COAL'!AH42</f>
        <v>44021.456</v>
      </c>
      <c r="I18" s="87">
        <f>'DATA-COAL'!AI42</f>
        <v>43495.407</v>
      </c>
      <c r="K18" s="84">
        <f aca="true" t="shared" si="9" ref="K18:K33">I18/H18-1</f>
        <v>-0.011949831918326326</v>
      </c>
      <c r="L18" s="85">
        <f aca="true" t="shared" si="10" ref="L18:L33">I18/AVERAGE(D18:F18)-1</f>
        <v>-0.17402968148170794</v>
      </c>
    </row>
    <row r="19" spans="2:12" s="79" customFormat="1" ht="12">
      <c r="B19" s="27" t="s">
        <v>75</v>
      </c>
      <c r="C19" s="20" t="s">
        <v>61</v>
      </c>
      <c r="D19" s="86">
        <f>'DATA-COAL'!AD49</f>
        <v>171749.97</v>
      </c>
      <c r="E19" s="86">
        <f>'DATA-COAL'!AE49</f>
        <v>162528.614</v>
      </c>
      <c r="F19" s="86">
        <f>'DATA-COAL'!AF49</f>
        <v>127618.502</v>
      </c>
      <c r="G19" s="86">
        <f>'DATA-COAL'!AG49</f>
        <v>99820.663</v>
      </c>
      <c r="H19" s="86">
        <f>'DATA-COAL'!AH49</f>
        <v>118364.315</v>
      </c>
      <c r="I19" s="87">
        <f>'DATA-COAL'!AI49</f>
        <v>119248.499</v>
      </c>
      <c r="K19" s="84">
        <f t="shared" si="9"/>
        <v>0.007470021686857065</v>
      </c>
      <c r="L19" s="85">
        <f t="shared" si="10"/>
        <v>-0.22548656866824235</v>
      </c>
    </row>
    <row r="20" spans="2:12" s="79" customFormat="1" ht="12">
      <c r="B20" s="27" t="s">
        <v>75</v>
      </c>
      <c r="C20" s="20" t="s">
        <v>63</v>
      </c>
      <c r="D20" s="86">
        <f>'DATA-COAL'!AD63</f>
        <v>3158.755</v>
      </c>
      <c r="E20" s="86">
        <f>'DATA-COAL'!AE63</f>
        <v>2616.92</v>
      </c>
      <c r="F20" s="86">
        <f>'DATA-COAL'!AF63</f>
        <v>2038.649</v>
      </c>
      <c r="G20" s="86">
        <f>'DATA-COAL'!AG63</f>
        <v>1224.053</v>
      </c>
      <c r="H20" s="86">
        <f>'DATA-COAL'!AH63</f>
        <v>1156.287</v>
      </c>
      <c r="I20" s="87">
        <f>'DATA-COAL'!AI63</f>
        <v>1049.144</v>
      </c>
      <c r="K20" s="84">
        <f t="shared" si="9"/>
        <v>-0.09266125105618239</v>
      </c>
      <c r="L20" s="85">
        <f t="shared" si="10"/>
        <v>-0.5972227412121638</v>
      </c>
    </row>
    <row r="21" spans="2:12" s="79" customFormat="1" ht="12">
      <c r="B21" s="27" t="s">
        <v>75</v>
      </c>
      <c r="C21" s="20" t="s">
        <v>64</v>
      </c>
      <c r="D21" s="86">
        <f>'DATA-COAL'!AD70</f>
        <v>382331.809</v>
      </c>
      <c r="E21" s="86">
        <f>'DATA-COAL'!AE70</f>
        <v>369385.355</v>
      </c>
      <c r="F21" s="86">
        <f>'DATA-COAL'!AF70</f>
        <v>306096.943</v>
      </c>
      <c r="G21" s="86">
        <f>'DATA-COAL'!AG70</f>
        <v>246334.285</v>
      </c>
      <c r="H21" s="86">
        <f>'DATA-COAL'!AH70</f>
        <v>277659.485</v>
      </c>
      <c r="I21" s="87">
        <f>'DATA-COAL'!AI70</f>
        <v>293727.224</v>
      </c>
      <c r="K21" s="84">
        <f t="shared" si="9"/>
        <v>0.057868503933874216</v>
      </c>
      <c r="L21" s="85">
        <f t="shared" si="10"/>
        <v>-0.16697870999370223</v>
      </c>
    </row>
    <row r="22" spans="2:12" s="79" customFormat="1" ht="12">
      <c r="B22" s="27" t="s">
        <v>75</v>
      </c>
      <c r="C22" s="20" t="s">
        <v>65</v>
      </c>
      <c r="D22" s="86">
        <f>'DATA-COAL'!AD77</f>
        <v>35004.393</v>
      </c>
      <c r="E22" s="86">
        <f>'DATA-COAL'!AE77</f>
        <v>34744.785</v>
      </c>
      <c r="F22" s="86">
        <f>'DATA-COAL'!AF77</f>
        <v>32867.568</v>
      </c>
      <c r="G22" s="86">
        <f>'DATA-COAL'!AG77</f>
        <v>28101.351</v>
      </c>
      <c r="H22" s="86">
        <f>'DATA-COAL'!AH77</f>
        <v>32941.225</v>
      </c>
      <c r="I22" s="87">
        <f>'DATA-COAL'!AI77</f>
        <v>30470.471</v>
      </c>
      <c r="K22" s="84">
        <f t="shared" si="9"/>
        <v>-0.07500492164453498</v>
      </c>
      <c r="L22" s="85">
        <f t="shared" si="10"/>
        <v>-0.10919594936288468</v>
      </c>
    </row>
    <row r="23" spans="2:12" s="79" customFormat="1" ht="12" hidden="1">
      <c r="B23" s="27" t="s">
        <v>75</v>
      </c>
      <c r="C23" s="20" t="s">
        <v>66</v>
      </c>
      <c r="D23" s="86">
        <f>'DATA-COAL'!AD84</f>
        <v>0</v>
      </c>
      <c r="E23" s="86">
        <f>'DATA-COAL'!AE84</f>
        <v>0</v>
      </c>
      <c r="F23" s="86">
        <f>'DATA-COAL'!AF84</f>
        <v>0</v>
      </c>
      <c r="G23" s="86">
        <f>'DATA-COAL'!AG84</f>
        <v>0</v>
      </c>
      <c r="H23" s="86">
        <f>'DATA-COAL'!AH84</f>
        <v>0</v>
      </c>
      <c r="I23" s="87">
        <f>'DATA-COAL'!AI84</f>
        <v>0</v>
      </c>
      <c r="K23" s="84" t="e">
        <f t="shared" si="9"/>
        <v>#DIV/0!</v>
      </c>
      <c r="L23" s="85" t="e">
        <f t="shared" si="10"/>
        <v>#DIV/0!</v>
      </c>
    </row>
    <row r="24" spans="2:12" s="79" customFormat="1" ht="12">
      <c r="B24" s="27" t="s">
        <v>75</v>
      </c>
      <c r="C24" s="20" t="s">
        <v>67</v>
      </c>
      <c r="D24" s="86">
        <f>'DATA-COAL'!AD91</f>
        <v>167.474</v>
      </c>
      <c r="E24" s="86">
        <f>'DATA-COAL'!AE91</f>
        <v>172.936</v>
      </c>
      <c r="F24" s="86">
        <f>'DATA-COAL'!AF91</f>
        <v>102.187</v>
      </c>
      <c r="G24" s="86">
        <f>'DATA-COAL'!AG91</f>
        <v>81.015</v>
      </c>
      <c r="H24" s="86">
        <f>'DATA-COAL'!AH91</f>
        <v>87.236</v>
      </c>
      <c r="I24" s="87">
        <f>'DATA-COAL'!AI91</f>
        <v>86.95</v>
      </c>
      <c r="K24" s="84">
        <f t="shared" si="9"/>
        <v>-0.0032784630198542386</v>
      </c>
      <c r="L24" s="85">
        <f t="shared" si="10"/>
        <v>-0.41063766812698677</v>
      </c>
    </row>
    <row r="25" spans="2:12" s="79" customFormat="1" ht="12">
      <c r="B25" s="28" t="s">
        <v>75</v>
      </c>
      <c r="C25" s="21" t="s">
        <v>68</v>
      </c>
      <c r="D25" s="88">
        <f>'DATA-COAL'!AD98</f>
        <v>7186.405</v>
      </c>
      <c r="E25" s="88">
        <f>'DATA-COAL'!AE98</f>
        <v>6758.737</v>
      </c>
      <c r="F25" s="88">
        <f>'DATA-COAL'!AF98</f>
        <v>6047.567</v>
      </c>
      <c r="G25" s="88">
        <f>'DATA-COAL'!AG98</f>
        <v>5504.187</v>
      </c>
      <c r="H25" s="88">
        <f>'DATA-COAL'!AH98</f>
        <v>6061.575</v>
      </c>
      <c r="I25" s="89">
        <f>'DATA-COAL'!AI98</f>
        <v>5595.063</v>
      </c>
      <c r="K25" s="84">
        <f t="shared" si="9"/>
        <v>-0.07696217567216435</v>
      </c>
      <c r="L25" s="85">
        <f t="shared" si="10"/>
        <v>-0.1604344863920142</v>
      </c>
    </row>
    <row r="26" spans="2:12" s="79" customFormat="1" ht="12">
      <c r="B26" s="29" t="s">
        <v>75</v>
      </c>
      <c r="C26" s="22" t="s">
        <v>69</v>
      </c>
      <c r="D26" s="90">
        <f>'DATA-COAL'!AD105</f>
        <v>1045.086</v>
      </c>
      <c r="E26" s="90">
        <f>'DATA-COAL'!AE105</f>
        <v>1098.345</v>
      </c>
      <c r="F26" s="90">
        <f>'DATA-COAL'!AF105</f>
        <v>1066.996</v>
      </c>
      <c r="G26" s="90">
        <f>'DATA-COAL'!AG105</f>
        <v>898.788</v>
      </c>
      <c r="H26" s="90">
        <f>'DATA-COAL'!AH105</f>
        <v>822.939</v>
      </c>
      <c r="I26" s="91">
        <f>'DATA-COAL'!AI105</f>
        <v>786.629</v>
      </c>
      <c r="K26" s="84">
        <f t="shared" si="9"/>
        <v>-0.044122346856814376</v>
      </c>
      <c r="L26" s="85">
        <f t="shared" si="10"/>
        <v>-0.2649304905546833</v>
      </c>
    </row>
    <row r="27" spans="2:12" s="79" customFormat="1" ht="12">
      <c r="B27" s="30" t="s">
        <v>76</v>
      </c>
      <c r="C27" s="23" t="s">
        <v>87</v>
      </c>
      <c r="D27" s="86">
        <f>'DATA-GAS'!AD28</f>
        <v>308086.264</v>
      </c>
      <c r="E27" s="86">
        <f>'DATA-GAS'!AE28</f>
        <v>277101.801</v>
      </c>
      <c r="F27" s="86">
        <f>'DATA-GAS'!AF28</f>
        <v>266599.746</v>
      </c>
      <c r="G27" s="86">
        <f>'DATA-GAS'!AG28</f>
        <v>242473.158</v>
      </c>
      <c r="H27" s="86">
        <f>'DATA-GAS'!AH28</f>
        <v>267150.107</v>
      </c>
      <c r="I27" s="87">
        <f>'DATA-GAS'!AI28</f>
        <v>251649.893</v>
      </c>
      <c r="K27" s="84">
        <f t="shared" si="9"/>
        <v>-0.05802061685118476</v>
      </c>
      <c r="L27" s="85">
        <f t="shared" si="10"/>
        <v>-0.113688093148823</v>
      </c>
    </row>
    <row r="28" spans="2:12" s="79" customFormat="1" ht="12">
      <c r="B28" s="27" t="s">
        <v>76</v>
      </c>
      <c r="C28" s="20" t="s">
        <v>88</v>
      </c>
      <c r="D28" s="86">
        <f>'DATA-GAS'!AD35</f>
        <v>17333.299</v>
      </c>
      <c r="E28" s="86">
        <f>'DATA-GAS'!AE35</f>
        <v>17159.383</v>
      </c>
      <c r="F28" s="86">
        <f>'DATA-GAS'!AF35</f>
        <v>15917.089</v>
      </c>
      <c r="G28" s="86">
        <f>'DATA-GAS'!AG35</f>
        <v>11968.83</v>
      </c>
      <c r="H28" s="86">
        <f>'DATA-GAS'!AH35</f>
        <v>2646.456</v>
      </c>
      <c r="I28" s="87">
        <f>'DATA-GAS'!AI35</f>
        <v>2910</v>
      </c>
      <c r="K28" s="84">
        <f t="shared" si="9"/>
        <v>0.09958374520490798</v>
      </c>
      <c r="L28" s="85">
        <f t="shared" si="10"/>
        <v>-0.8268192886652868</v>
      </c>
    </row>
    <row r="29" spans="2:12" s="79" customFormat="1" ht="12">
      <c r="B29" s="28" t="s">
        <v>76</v>
      </c>
      <c r="C29" s="21" t="s">
        <v>89</v>
      </c>
      <c r="D29" s="88">
        <f>'DATA-GAS'!AD42</f>
        <v>450220.372</v>
      </c>
      <c r="E29" s="88">
        <f>'DATA-GAS'!AE42</f>
        <v>481266.501</v>
      </c>
      <c r="F29" s="88">
        <f>'DATA-GAS'!AF42</f>
        <v>451736.349</v>
      </c>
      <c r="G29" s="88">
        <f>'DATA-GAS'!AG42</f>
        <v>377981.682</v>
      </c>
      <c r="H29" s="88">
        <f>'DATA-GAS'!AH42</f>
        <v>432962.306</v>
      </c>
      <c r="I29" s="89">
        <f>'DATA-GAS'!AI42</f>
        <v>396830.923</v>
      </c>
      <c r="K29" s="84">
        <f t="shared" si="9"/>
        <v>-0.0834515672595294</v>
      </c>
      <c r="L29" s="85">
        <f t="shared" si="10"/>
        <v>-0.139334309845761</v>
      </c>
    </row>
    <row r="30" spans="2:12" s="79" customFormat="1" ht="12">
      <c r="B30" s="29" t="s">
        <v>76</v>
      </c>
      <c r="C30" s="22" t="s">
        <v>90</v>
      </c>
      <c r="D30" s="90">
        <f>'DATA-GAS'!AD49</f>
        <v>63351.364</v>
      </c>
      <c r="E30" s="90">
        <f>'DATA-GAS'!AE49</f>
        <v>53100.417</v>
      </c>
      <c r="F30" s="90">
        <f>'DATA-GAS'!AF49</f>
        <v>52316.86</v>
      </c>
      <c r="G30" s="90">
        <f>'DATA-GAS'!AG49</f>
        <v>45066.936</v>
      </c>
      <c r="H30" s="90">
        <f>'DATA-GAS'!AH49</f>
        <v>46874.698</v>
      </c>
      <c r="I30" s="91">
        <f>'DATA-GAS'!AI49</f>
        <v>40957.838</v>
      </c>
      <c r="K30" s="84">
        <f t="shared" si="9"/>
        <v>-0.12622715990618205</v>
      </c>
      <c r="L30" s="85">
        <f t="shared" si="10"/>
        <v>-0.2719410829408764</v>
      </c>
    </row>
    <row r="31" spans="2:12" s="79" customFormat="1" ht="12">
      <c r="B31" s="31" t="s">
        <v>75</v>
      </c>
      <c r="C31" s="24" t="s">
        <v>70</v>
      </c>
      <c r="D31" s="88">
        <f>'DATA-COAL'!AD112</f>
        <v>9552.5</v>
      </c>
      <c r="E31" s="88">
        <f>'DATA-COAL'!AE112</f>
        <v>10175.116</v>
      </c>
      <c r="F31" s="88">
        <f>'DATA-COAL'!AF112</f>
        <v>8925.904</v>
      </c>
      <c r="G31" s="88">
        <f>'DATA-COAL'!AG112</f>
        <v>6424.579</v>
      </c>
      <c r="H31" s="88">
        <f>'DATA-COAL'!AH112</f>
        <v>5126.074</v>
      </c>
      <c r="I31" s="89">
        <f>'DATA-COAL'!AI112</f>
        <v>4939.877</v>
      </c>
      <c r="K31" s="84">
        <f t="shared" si="9"/>
        <v>-0.036323509961034395</v>
      </c>
      <c r="L31" s="85">
        <f t="shared" si="10"/>
        <v>-0.4827989370939417</v>
      </c>
    </row>
    <row r="32" spans="2:12" s="79" customFormat="1" ht="12">
      <c r="B32" s="29" t="s">
        <v>75</v>
      </c>
      <c r="C32" s="22" t="s">
        <v>71</v>
      </c>
      <c r="D32" s="90">
        <f>'DATA-COAL'!AD119</f>
        <v>204.623</v>
      </c>
      <c r="E32" s="90">
        <f>'DATA-COAL'!AE119</f>
        <v>236.792</v>
      </c>
      <c r="F32" s="90">
        <f>'DATA-COAL'!AF119</f>
        <v>189.135</v>
      </c>
      <c r="G32" s="90">
        <f>'DATA-COAL'!AG119</f>
        <v>188.479</v>
      </c>
      <c r="H32" s="90">
        <f>'DATA-COAL'!AH119</f>
        <v>171.39</v>
      </c>
      <c r="I32" s="91">
        <f>'DATA-COAL'!AI119</f>
        <v>138.226</v>
      </c>
      <c r="K32" s="84">
        <f t="shared" si="9"/>
        <v>-0.1935002042126145</v>
      </c>
      <c r="L32" s="85">
        <f t="shared" si="10"/>
        <v>-0.34235508682895877</v>
      </c>
    </row>
    <row r="33" spans="2:12" s="79" customFormat="1" ht="12">
      <c r="B33" s="32" t="s">
        <v>75</v>
      </c>
      <c r="C33" s="25" t="s">
        <v>72</v>
      </c>
      <c r="D33" s="90">
        <f>'DATA-COAL'!AD126</f>
        <v>21891.34</v>
      </c>
      <c r="E33" s="90">
        <f>'DATA-COAL'!AE126</f>
        <v>21373.773</v>
      </c>
      <c r="F33" s="90">
        <f>'DATA-COAL'!AF126</f>
        <v>15285.272</v>
      </c>
      <c r="G33" s="90">
        <f>'DATA-COAL'!AG126</f>
        <v>12072.18</v>
      </c>
      <c r="H33" s="90">
        <f>'DATA-COAL'!AH126</f>
        <v>13186.23</v>
      </c>
      <c r="I33" s="91">
        <f>'DATA-COAL'!AI126</f>
        <v>15093.162</v>
      </c>
      <c r="K33" s="84">
        <f t="shared" si="9"/>
        <v>0.14461540561631336</v>
      </c>
      <c r="L33" s="85">
        <f t="shared" si="10"/>
        <v>-0.22665775810013877</v>
      </c>
    </row>
    <row r="34" spans="2:9" s="79" customFormat="1" ht="12" customHeight="1">
      <c r="B34" s="38" t="s">
        <v>78</v>
      </c>
      <c r="I34" s="92"/>
    </row>
    <row r="35" spans="2:9" s="79" customFormat="1" ht="12" customHeight="1">
      <c r="B35" s="39" t="s">
        <v>80</v>
      </c>
      <c r="I35" s="92"/>
    </row>
    <row r="36" s="79" customFormat="1" ht="12">
      <c r="I36" s="92"/>
    </row>
    <row r="37" ht="15.75">
      <c r="B37" s="35" t="s">
        <v>291</v>
      </c>
    </row>
    <row r="38" spans="2:12" s="79" customFormat="1" ht="24">
      <c r="B38" s="71"/>
      <c r="C38" s="71"/>
      <c r="D38" s="66">
        <v>2017</v>
      </c>
      <c r="E38" s="66">
        <v>2018</v>
      </c>
      <c r="F38" s="66">
        <v>2019</v>
      </c>
      <c r="G38" s="66">
        <v>2020</v>
      </c>
      <c r="H38" s="66">
        <v>2021</v>
      </c>
      <c r="I38" s="18" t="s">
        <v>77</v>
      </c>
      <c r="K38" s="80" t="s">
        <v>262</v>
      </c>
      <c r="L38" s="81" t="s">
        <v>263</v>
      </c>
    </row>
    <row r="39" spans="2:12" s="79" customFormat="1" ht="12">
      <c r="B39" s="26" t="s">
        <v>75</v>
      </c>
      <c r="C39" s="19" t="s">
        <v>51</v>
      </c>
      <c r="D39" s="82">
        <f>'DATA-COAL'!AD22</f>
        <v>75892.292</v>
      </c>
      <c r="E39" s="82">
        <f>'DATA-COAL'!AE22</f>
        <v>71297.093</v>
      </c>
      <c r="F39" s="82">
        <f>'DATA-COAL'!AF22</f>
        <v>65055.503</v>
      </c>
      <c r="G39" s="82">
        <f>'DATA-COAL'!AG22</f>
        <v>56531.347</v>
      </c>
      <c r="H39" s="82">
        <f>'DATA-COAL'!AH22</f>
        <v>57185.259</v>
      </c>
      <c r="I39" s="83">
        <f>'DATA-COAL'!AI22</f>
        <v>54512.515</v>
      </c>
      <c r="K39" s="84">
        <f>I39/H39-1</f>
        <v>-0.046738338633737775</v>
      </c>
      <c r="L39" s="85">
        <f>I39/AVERAGE(D39:F39)-1</f>
        <v>-0.22948653067206026</v>
      </c>
    </row>
    <row r="40" spans="2:12" s="79" customFormat="1" ht="12">
      <c r="B40" s="27" t="s">
        <v>75</v>
      </c>
      <c r="C40" s="20" t="s">
        <v>52</v>
      </c>
      <c r="D40" s="86">
        <f>'DATA-COAL'!AD23</f>
        <v>738.379</v>
      </c>
      <c r="E40" s="86">
        <f>'DATA-COAL'!AE23</f>
        <v>1003.018</v>
      </c>
      <c r="F40" s="86">
        <f>'DATA-COAL'!AF23</f>
        <v>881.607</v>
      </c>
      <c r="G40" s="86">
        <f>'DATA-COAL'!AG23</f>
        <v>638.034</v>
      </c>
      <c r="H40" s="86">
        <f>'DATA-COAL'!AH23</f>
        <v>450.449</v>
      </c>
      <c r="I40" s="87">
        <f>'DATA-COAL'!AI23</f>
        <v>378.529</v>
      </c>
      <c r="K40" s="84">
        <f aca="true" t="shared" si="11" ref="K40:K45">I40/H40-1</f>
        <v>-0.15966291411458344</v>
      </c>
      <c r="L40" s="85">
        <f aca="true" t="shared" si="12" ref="L40:L45">I40/AVERAGE(D40:F40)-1</f>
        <v>-0.567066233982106</v>
      </c>
    </row>
    <row r="41" spans="2:12" s="79" customFormat="1" ht="12" hidden="1">
      <c r="B41" s="27" t="s">
        <v>75</v>
      </c>
      <c r="C41" s="20" t="s">
        <v>53</v>
      </c>
      <c r="D41" s="86">
        <f>'DATA-COAL'!AD24</f>
        <v>163534.25</v>
      </c>
      <c r="E41" s="86">
        <f>'DATA-COAL'!AE24</f>
        <v>154412.705</v>
      </c>
      <c r="F41" s="86">
        <f>'DATA-COAL'!AF24</f>
        <v>125432.908</v>
      </c>
      <c r="G41" s="86">
        <f>'DATA-COAL'!AG24</f>
        <v>87704.811</v>
      </c>
      <c r="H41" s="86">
        <f>'DATA-COAL'!AH24</f>
        <v>104375.797</v>
      </c>
      <c r="I41" s="87">
        <f>'DATA-COAL'!AI24</f>
        <v>126492.089</v>
      </c>
      <c r="K41" s="84">
        <f aca="true" t="shared" si="13" ref="K41:K43">I41/H41-1</f>
        <v>0.21189099997962169</v>
      </c>
      <c r="L41" s="85">
        <f aca="true" t="shared" si="14" ref="L41:L43">I41/AVERAGE(D41:F41)-1</f>
        <v>-0.14412832276056686</v>
      </c>
    </row>
    <row r="42" spans="2:12" s="79" customFormat="1" ht="12" hidden="1">
      <c r="B42" s="27" t="s">
        <v>75</v>
      </c>
      <c r="C42" s="20" t="s">
        <v>54</v>
      </c>
      <c r="D42" s="86">
        <f>'DATA-COAL'!AD25</f>
        <v>10036.739</v>
      </c>
      <c r="E42" s="86">
        <f>'DATA-COAL'!AE25</f>
        <v>7366.959</v>
      </c>
      <c r="F42" s="86">
        <f>'DATA-COAL'!AF25</f>
        <v>7929.965</v>
      </c>
      <c r="G42" s="86">
        <f>'DATA-COAL'!AG25</f>
        <v>8304.125</v>
      </c>
      <c r="H42" s="86">
        <f>'DATA-COAL'!AH25</f>
        <v>10187.777</v>
      </c>
      <c r="I42" s="87">
        <f>'DATA-COAL'!AI25</f>
        <v>8761.052</v>
      </c>
      <c r="K42" s="84">
        <f t="shared" si="13"/>
        <v>-0.14004281797687568</v>
      </c>
      <c r="L42" s="85">
        <f t="shared" si="14"/>
        <v>0.03747949911546544</v>
      </c>
    </row>
    <row r="43" spans="2:12" s="79" customFormat="1" ht="12">
      <c r="B43" s="28" t="s">
        <v>75</v>
      </c>
      <c r="C43" s="21" t="s">
        <v>94</v>
      </c>
      <c r="D43" s="88">
        <f>D41-D42</f>
        <v>153497.511</v>
      </c>
      <c r="E43" s="88">
        <f aca="true" t="shared" si="15" ref="E43:I43">E41-E42</f>
        <v>147045.74599999998</v>
      </c>
      <c r="F43" s="88">
        <f t="shared" si="15"/>
        <v>117502.943</v>
      </c>
      <c r="G43" s="88">
        <f t="shared" si="15"/>
        <v>79400.686</v>
      </c>
      <c r="H43" s="88">
        <f t="shared" si="15"/>
        <v>94188.02</v>
      </c>
      <c r="I43" s="89">
        <f t="shared" si="15"/>
        <v>117731.03700000001</v>
      </c>
      <c r="K43" s="84">
        <f t="shared" si="13"/>
        <v>0.2499576591587762</v>
      </c>
      <c r="L43" s="85">
        <f t="shared" si="14"/>
        <v>-0.15513378425638102</v>
      </c>
    </row>
    <row r="44" spans="2:12" s="79" customFormat="1" ht="12">
      <c r="B44" s="28" t="s">
        <v>75</v>
      </c>
      <c r="C44" s="21" t="s">
        <v>55</v>
      </c>
      <c r="D44" s="88">
        <f>'DATA-COAL'!AD26</f>
        <v>2016.854</v>
      </c>
      <c r="E44" s="88">
        <f>'DATA-COAL'!AE26</f>
        <v>2251.662</v>
      </c>
      <c r="F44" s="88">
        <f>'DATA-COAL'!AF26</f>
        <v>-4250.752</v>
      </c>
      <c r="G44" s="88">
        <f>'DATA-COAL'!AG26</f>
        <v>8545.22</v>
      </c>
      <c r="H44" s="88">
        <f>'DATA-COAL'!AH26</f>
        <v>13359.54</v>
      </c>
      <c r="I44" s="89">
        <f>'DATA-COAL'!AI26</f>
        <v>-7541.66</v>
      </c>
      <c r="K44" s="84"/>
      <c r="L44" s="85"/>
    </row>
    <row r="45" spans="2:12" s="79" customFormat="1" ht="12">
      <c r="B45" s="29" t="s">
        <v>75</v>
      </c>
      <c r="C45" s="22" t="s">
        <v>79</v>
      </c>
      <c r="D45" s="90">
        <f>'DATA-COAL'!AD28</f>
        <v>232145.036</v>
      </c>
      <c r="E45" s="90">
        <f>'DATA-COAL'!AE28</f>
        <v>221597.519</v>
      </c>
      <c r="F45" s="90">
        <f>'DATA-COAL'!AF28</f>
        <v>179189.301</v>
      </c>
      <c r="G45" s="90">
        <f>'DATA-COAL'!AG28</f>
        <v>145115.287</v>
      </c>
      <c r="H45" s="90">
        <f>'DATA-COAL'!AH28</f>
        <v>165183.268</v>
      </c>
      <c r="I45" s="91">
        <f>'DATA-COAL'!AI28</f>
        <v>165080.421</v>
      </c>
      <c r="K45" s="84">
        <f t="shared" si="11"/>
        <v>-0.0006226235940556268</v>
      </c>
      <c r="L45" s="85">
        <f t="shared" si="12"/>
        <v>-0.21754410319963413</v>
      </c>
    </row>
    <row r="46" spans="2:9" s="79" customFormat="1" ht="12">
      <c r="B46" s="38" t="s">
        <v>78</v>
      </c>
      <c r="I46" s="92"/>
    </row>
    <row r="47" spans="2:9" s="79" customFormat="1" ht="12">
      <c r="B47" s="39" t="s">
        <v>92</v>
      </c>
      <c r="I47" s="92"/>
    </row>
    <row r="48" spans="3:9" s="79" customFormat="1" ht="12">
      <c r="C48" s="95"/>
      <c r="I48" s="92"/>
    </row>
    <row r="49" ht="15.75">
      <c r="B49" s="35" t="s">
        <v>292</v>
      </c>
    </row>
    <row r="50" spans="2:12" s="79" customFormat="1" ht="24">
      <c r="B50" s="71"/>
      <c r="C50" s="71"/>
      <c r="D50" s="66">
        <v>2017</v>
      </c>
      <c r="E50" s="66">
        <v>2018</v>
      </c>
      <c r="F50" s="66">
        <v>2019</v>
      </c>
      <c r="G50" s="66">
        <v>2020</v>
      </c>
      <c r="H50" s="66">
        <v>2021</v>
      </c>
      <c r="I50" s="18" t="s">
        <v>77</v>
      </c>
      <c r="K50" s="80" t="s">
        <v>262</v>
      </c>
      <c r="L50" s="81" t="s">
        <v>263</v>
      </c>
    </row>
    <row r="51" spans="2:12" s="79" customFormat="1" ht="12">
      <c r="B51" s="26" t="s">
        <v>75</v>
      </c>
      <c r="C51" s="19" t="s">
        <v>51</v>
      </c>
      <c r="D51" s="82">
        <f>'DATA-COAL'!AD50</f>
        <v>384491.293</v>
      </c>
      <c r="E51" s="82">
        <f>'DATA-COAL'!AE50</f>
        <v>368665.165</v>
      </c>
      <c r="F51" s="82">
        <f>'DATA-COAL'!AF50</f>
        <v>307597.027</v>
      </c>
      <c r="G51" s="82">
        <f>'DATA-COAL'!AG50</f>
        <v>244456.879</v>
      </c>
      <c r="H51" s="82">
        <f>'DATA-COAL'!AH50</f>
        <v>274986.129</v>
      </c>
      <c r="I51" s="83">
        <f>'DATA-COAL'!AI50</f>
        <v>294345.665</v>
      </c>
      <c r="K51" s="84">
        <f>I51/H51-1</f>
        <v>0.07040186379728253</v>
      </c>
      <c r="L51" s="85">
        <f>I51/AVERAGE(D51:F51)-1</f>
        <v>-0.16753797419765248</v>
      </c>
    </row>
    <row r="52" spans="2:12" s="79" customFormat="1" ht="12">
      <c r="B52" s="27" t="s">
        <v>75</v>
      </c>
      <c r="C52" s="20" t="s">
        <v>52</v>
      </c>
      <c r="D52" s="86">
        <f>'DATA-COAL'!AD51</f>
        <v>105</v>
      </c>
      <c r="E52" s="86">
        <f>'DATA-COAL'!AE51</f>
        <v>140.89</v>
      </c>
      <c r="F52" s="86">
        <f>'DATA-COAL'!AF51</f>
        <v>151.389</v>
      </c>
      <c r="G52" s="86">
        <f>'DATA-COAL'!AG51</f>
        <v>143.4</v>
      </c>
      <c r="H52" s="86">
        <f>'DATA-COAL'!AH51</f>
        <v>135.4</v>
      </c>
      <c r="I52" s="87">
        <f>'DATA-COAL'!AI51</f>
        <v>153.775</v>
      </c>
      <c r="K52" s="84">
        <f aca="true" t="shared" si="16" ref="K52:K54">I52/H52-1</f>
        <v>0.13570901033973404</v>
      </c>
      <c r="L52" s="85">
        <f aca="true" t="shared" si="17" ref="L52:L54">I52/AVERAGE(D52:F52)-1</f>
        <v>0.16121164219603856</v>
      </c>
    </row>
    <row r="53" spans="2:12" s="79" customFormat="1" ht="12" hidden="1">
      <c r="B53" s="27" t="s">
        <v>75</v>
      </c>
      <c r="C53" s="20" t="s">
        <v>53</v>
      </c>
      <c r="D53" s="86">
        <f>'DATA-COAL'!AD52</f>
        <v>2604.116</v>
      </c>
      <c r="E53" s="86">
        <f>'DATA-COAL'!AE52</f>
        <v>2476.675</v>
      </c>
      <c r="F53" s="86">
        <f>'DATA-COAL'!AF52</f>
        <v>2462.808</v>
      </c>
      <c r="G53" s="86">
        <f>'DATA-COAL'!AG52</f>
        <v>1788.188</v>
      </c>
      <c r="H53" s="86">
        <f>'DATA-COAL'!AH52</f>
        <v>1386.461</v>
      </c>
      <c r="I53" s="87">
        <f>'DATA-COAL'!AI52</f>
        <v>1998.214</v>
      </c>
      <c r="K53" s="84">
        <f t="shared" si="16"/>
        <v>0.44123347140669655</v>
      </c>
      <c r="L53" s="85">
        <f t="shared" si="17"/>
        <v>-0.2053339526663599</v>
      </c>
    </row>
    <row r="54" spans="2:12" s="79" customFormat="1" ht="12" hidden="1">
      <c r="B54" s="27" t="s">
        <v>75</v>
      </c>
      <c r="C54" s="20" t="s">
        <v>54</v>
      </c>
      <c r="D54" s="86">
        <f>'DATA-COAL'!AD53</f>
        <v>1230.82</v>
      </c>
      <c r="E54" s="86">
        <f>'DATA-COAL'!AE53</f>
        <v>1177.267</v>
      </c>
      <c r="F54" s="86">
        <f>'DATA-COAL'!AF53</f>
        <v>888.246</v>
      </c>
      <c r="G54" s="86">
        <f>'DATA-COAL'!AG53</f>
        <v>579.248</v>
      </c>
      <c r="H54" s="86">
        <f>'DATA-COAL'!AH53</f>
        <v>357.587</v>
      </c>
      <c r="I54" s="87">
        <f>'DATA-COAL'!AI53</f>
        <v>1672.711</v>
      </c>
      <c r="K54" s="84">
        <f t="shared" si="16"/>
        <v>3.677773520849472</v>
      </c>
      <c r="L54" s="85">
        <f t="shared" si="17"/>
        <v>0.5223380040790782</v>
      </c>
    </row>
    <row r="55" spans="2:12" s="79" customFormat="1" ht="12">
      <c r="B55" s="28" t="s">
        <v>75</v>
      </c>
      <c r="C55" s="21" t="s">
        <v>94</v>
      </c>
      <c r="D55" s="88">
        <f>D53-D54</f>
        <v>1373.296</v>
      </c>
      <c r="E55" s="88">
        <f aca="true" t="shared" si="18" ref="E55">E53-E54</f>
        <v>1299.4080000000001</v>
      </c>
      <c r="F55" s="88">
        <f aca="true" t="shared" si="19" ref="F55">F53-F54</f>
        <v>1574.562</v>
      </c>
      <c r="G55" s="88">
        <f aca="true" t="shared" si="20" ref="G55">G53-G54</f>
        <v>1208.94</v>
      </c>
      <c r="H55" s="88">
        <f aca="true" t="shared" si="21" ref="H55">H53-H54</f>
        <v>1028.874</v>
      </c>
      <c r="I55" s="89">
        <f aca="true" t="shared" si="22" ref="I55">I53-I54</f>
        <v>325.50299999999993</v>
      </c>
      <c r="K55" s="84">
        <f aca="true" t="shared" si="23" ref="K55">I55/H55-1</f>
        <v>-0.6836318149744285</v>
      </c>
      <c r="L55" s="85">
        <f aca="true" t="shared" si="24" ref="L55">I55/AVERAGE(D55:F55)-1</f>
        <v>-0.7700852736795859</v>
      </c>
    </row>
    <row r="56" spans="2:12" s="79" customFormat="1" ht="12">
      <c r="B56" s="28" t="s">
        <v>75</v>
      </c>
      <c r="C56" s="21" t="s">
        <v>55</v>
      </c>
      <c r="D56" s="88">
        <f>'DATA-COAL'!AD54</f>
        <v>-479.025</v>
      </c>
      <c r="E56" s="88">
        <f>'DATA-COAL'!AE54</f>
        <v>1896.812</v>
      </c>
      <c r="F56" s="88">
        <f>'DATA-COAL'!AF54</f>
        <v>-1187.386</v>
      </c>
      <c r="G56" s="88">
        <f>'DATA-COAL'!AG54</f>
        <v>1749.119</v>
      </c>
      <c r="H56" s="88">
        <f>'DATA-COAL'!AH54</f>
        <v>2665.369</v>
      </c>
      <c r="I56" s="89">
        <f>'DATA-COAL'!AI54</f>
        <v>-48.575</v>
      </c>
      <c r="K56" s="84"/>
      <c r="L56" s="85"/>
    </row>
    <row r="57" spans="2:12" s="79" customFormat="1" ht="12">
      <c r="B57" s="29" t="s">
        <v>75</v>
      </c>
      <c r="C57" s="22" t="s">
        <v>79</v>
      </c>
      <c r="D57" s="90">
        <f>'DATA-COAL'!AD56</f>
        <v>385490.564</v>
      </c>
      <c r="E57" s="90">
        <f>'DATA-COAL'!AE56</f>
        <v>372002.275</v>
      </c>
      <c r="F57" s="90">
        <f>'DATA-COAL'!AF56</f>
        <v>308135.592</v>
      </c>
      <c r="G57" s="90">
        <f>'DATA-COAL'!AG56</f>
        <v>247558.338</v>
      </c>
      <c r="H57" s="90">
        <f>'DATA-COAL'!AH56</f>
        <v>278815.772</v>
      </c>
      <c r="I57" s="91">
        <f>'DATA-COAL'!AI56</f>
        <v>294776.368</v>
      </c>
      <c r="K57" s="84">
        <f aca="true" t="shared" si="25" ref="K57">I57/H57-1</f>
        <v>0.05724423652762378</v>
      </c>
      <c r="L57" s="85">
        <f aca="true" t="shared" si="26" ref="L57">I57/AVERAGE(D57:F57)-1</f>
        <v>-0.17013371802577215</v>
      </c>
    </row>
    <row r="58" spans="2:9" s="79" customFormat="1" ht="12">
      <c r="B58" s="38" t="s">
        <v>78</v>
      </c>
      <c r="I58" s="92"/>
    </row>
    <row r="59" spans="2:9" s="79" customFormat="1" ht="12">
      <c r="B59" s="39" t="s">
        <v>92</v>
      </c>
      <c r="I59" s="92"/>
    </row>
    <row r="60" spans="3:9" s="79" customFormat="1" ht="12">
      <c r="C60" s="95"/>
      <c r="I60" s="92"/>
    </row>
    <row r="73" spans="3:9" s="79" customFormat="1" ht="12">
      <c r="C73" s="95"/>
      <c r="I73" s="92"/>
    </row>
    <row r="74" spans="3:9" s="79" customFormat="1" ht="12">
      <c r="C74" s="95"/>
      <c r="I74" s="92"/>
    </row>
    <row r="75" spans="3:9" s="79" customFormat="1" ht="12">
      <c r="C75" s="95"/>
      <c r="I75" s="92"/>
    </row>
    <row r="76" spans="3:9" s="79" customFormat="1" ht="12">
      <c r="C76" s="95"/>
      <c r="I76" s="92"/>
    </row>
    <row r="77" ht="15">
      <c r="C77" s="15"/>
    </row>
  </sheetData>
  <mergeCells count="4">
    <mergeCell ref="B16:C16"/>
    <mergeCell ref="B38:C38"/>
    <mergeCell ref="B50:C50"/>
    <mergeCell ref="B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M45"/>
  <sheetViews>
    <sheetView workbookViewId="0" topLeftCell="A1"/>
  </sheetViews>
  <sheetFormatPr defaultColWidth="9.140625" defaultRowHeight="15"/>
  <cols>
    <col min="1" max="1" width="6.8515625" style="33" bestFit="1" customWidth="1"/>
    <col min="2" max="2" width="15.00390625" style="33" customWidth="1"/>
    <col min="3" max="3" width="2.00390625" style="33" bestFit="1" customWidth="1"/>
    <col min="4" max="4" width="29.140625" style="33" customWidth="1"/>
    <col min="5" max="9" width="10.7109375" style="33" customWidth="1"/>
    <col min="10" max="10" width="10.7109375" style="34" customWidth="1"/>
    <col min="11" max="16384" width="9.140625" style="33" customWidth="1"/>
  </cols>
  <sheetData>
    <row r="1" spans="5:10" s="79" customFormat="1" ht="12">
      <c r="E1" s="104"/>
      <c r="F1" s="104"/>
      <c r="G1" s="104"/>
      <c r="H1" s="104"/>
      <c r="I1" s="104"/>
      <c r="J1" s="105"/>
    </row>
    <row r="2" spans="2:3" ht="15.75">
      <c r="B2" s="35" t="s">
        <v>293</v>
      </c>
      <c r="C2" s="35"/>
    </row>
    <row r="3" spans="2:13" s="79" customFormat="1" ht="24">
      <c r="B3" s="45"/>
      <c r="C3" s="45"/>
      <c r="D3" s="66" t="s">
        <v>75</v>
      </c>
      <c r="E3" s="66">
        <v>2017</v>
      </c>
      <c r="F3" s="66">
        <v>2018</v>
      </c>
      <c r="G3" s="66">
        <v>2019</v>
      </c>
      <c r="H3" s="66">
        <v>2020</v>
      </c>
      <c r="I3" s="66">
        <v>2021</v>
      </c>
      <c r="J3" s="18" t="s">
        <v>77</v>
      </c>
      <c r="L3" s="80" t="s">
        <v>262</v>
      </c>
      <c r="M3" s="81" t="s">
        <v>263</v>
      </c>
    </row>
    <row r="4" spans="2:13" s="79" customFormat="1" ht="12">
      <c r="B4" s="73" t="s">
        <v>129</v>
      </c>
      <c r="C4" s="68" t="s">
        <v>130</v>
      </c>
      <c r="D4" s="19" t="s">
        <v>51</v>
      </c>
      <c r="E4" s="82">
        <f>'DATA-OIL'!AD57</f>
        <v>25074.071</v>
      </c>
      <c r="F4" s="82">
        <f>'DATA-OIL'!AE57</f>
        <v>24573.251</v>
      </c>
      <c r="G4" s="82">
        <f>'DATA-OIL'!AF57</f>
        <v>22755.758</v>
      </c>
      <c r="H4" s="82">
        <f>'DATA-OIL'!AG57</f>
        <v>21443.774</v>
      </c>
      <c r="I4" s="82">
        <f>'DATA-OIL'!AH57</f>
        <v>20162.379</v>
      </c>
      <c r="J4" s="83">
        <f>'DATA-OIL'!AI57</f>
        <v>19024.355</v>
      </c>
      <c r="L4" s="84">
        <f>J4/I4-1</f>
        <v>-0.056442942571409915</v>
      </c>
      <c r="M4" s="85">
        <f>J4/AVERAGE(E4:G4)-1</f>
        <v>-0.21173153131054645</v>
      </c>
    </row>
    <row r="5" spans="2:13" s="79" customFormat="1" ht="12">
      <c r="B5" s="74"/>
      <c r="C5" s="69" t="s">
        <v>130</v>
      </c>
      <c r="D5" s="20" t="s">
        <v>52</v>
      </c>
      <c r="E5" s="86">
        <f>'DATA-OIL'!AD58</f>
        <v>18654.328</v>
      </c>
      <c r="F5" s="86">
        <f>'DATA-OIL'!AE58</f>
        <v>20645.707</v>
      </c>
      <c r="G5" s="86">
        <f>'DATA-OIL'!AF58</f>
        <v>21192.861</v>
      </c>
      <c r="H5" s="86">
        <f>'DATA-OIL'!AG58</f>
        <v>21544.443</v>
      </c>
      <c r="I5" s="86">
        <f>'DATA-OIL'!AH58</f>
        <v>22268.766</v>
      </c>
      <c r="J5" s="87">
        <f>'DATA-OIL'!AI58</f>
        <v>22455.345</v>
      </c>
      <c r="L5" s="84">
        <f aca="true" t="shared" si="0" ref="L5:L23">J5/I5-1</f>
        <v>0.008378506469554736</v>
      </c>
      <c r="M5" s="85">
        <f aca="true" t="shared" si="1" ref="M5:M23">J5/AVERAGE(E5:G5)-1</f>
        <v>0.11361894461128119</v>
      </c>
    </row>
    <row r="6" spans="2:13" s="79" customFormat="1" ht="12">
      <c r="B6" s="74"/>
      <c r="C6" s="69" t="s">
        <v>130</v>
      </c>
      <c r="D6" s="20" t="s">
        <v>116</v>
      </c>
      <c r="E6" s="86">
        <f>'DATA-OIL'!AD69</f>
        <v>15936.479</v>
      </c>
      <c r="F6" s="86">
        <f>'DATA-OIL'!AE69</f>
        <v>14475.041</v>
      </c>
      <c r="G6" s="86">
        <f>'DATA-OIL'!AF69</f>
        <v>14874.122</v>
      </c>
      <c r="H6" s="86">
        <f>'DATA-OIL'!AG69</f>
        <v>14843.451</v>
      </c>
      <c r="I6" s="86">
        <f>'DATA-OIL'!AH69</f>
        <v>14844.754</v>
      </c>
      <c r="J6" s="87">
        <f>'DATA-OIL'!AI69</f>
        <v>14962.694</v>
      </c>
      <c r="L6" s="84">
        <f t="shared" si="0"/>
        <v>0.007944894203029573</v>
      </c>
      <c r="M6" s="85">
        <f t="shared" si="1"/>
        <v>-0.008778941457868616</v>
      </c>
    </row>
    <row r="7" spans="2:13" s="79" customFormat="1" ht="12">
      <c r="B7" s="74"/>
      <c r="C7" s="69" t="s">
        <v>130</v>
      </c>
      <c r="D7" s="20" t="s">
        <v>119</v>
      </c>
      <c r="E7" s="86">
        <f>'DATA-OIL'!AD72</f>
        <v>22916.085</v>
      </c>
      <c r="F7" s="86">
        <f>'DATA-OIL'!AE72</f>
        <v>25019.828</v>
      </c>
      <c r="G7" s="86">
        <f>'DATA-OIL'!AF72</f>
        <v>27907.194</v>
      </c>
      <c r="H7" s="86">
        <f>'DATA-OIL'!AG72</f>
        <v>25298.579</v>
      </c>
      <c r="I7" s="86">
        <f>'DATA-OIL'!AH72</f>
        <v>30305.84</v>
      </c>
      <c r="J7" s="87">
        <f>'DATA-OIL'!AI72</f>
        <v>28972.699</v>
      </c>
      <c r="L7" s="84">
        <f t="shared" si="0"/>
        <v>-0.04398957428667216</v>
      </c>
      <c r="M7" s="85">
        <f t="shared" si="1"/>
        <v>0.14602500395981943</v>
      </c>
    </row>
    <row r="8" spans="2:13" s="79" customFormat="1" ht="12">
      <c r="B8" s="74"/>
      <c r="C8" s="69" t="s">
        <v>130</v>
      </c>
      <c r="D8" s="20" t="s">
        <v>53</v>
      </c>
      <c r="E8" s="86">
        <f>'DATA-OIL'!AD60</f>
        <v>549808.303</v>
      </c>
      <c r="F8" s="86">
        <f>'DATA-OIL'!AE60</f>
        <v>539195.301</v>
      </c>
      <c r="G8" s="86">
        <f>'DATA-OIL'!AF60</f>
        <v>530347.323</v>
      </c>
      <c r="H8" s="86">
        <f>'DATA-OIL'!AG60</f>
        <v>464370.896</v>
      </c>
      <c r="I8" s="86">
        <f>'DATA-OIL'!AH60</f>
        <v>473691.925</v>
      </c>
      <c r="J8" s="87">
        <f>'DATA-OIL'!AI60</f>
        <v>506758.819</v>
      </c>
      <c r="L8" s="84">
        <f t="shared" si="0"/>
        <v>0.06980675045283924</v>
      </c>
      <c r="M8" s="85">
        <f t="shared" si="1"/>
        <v>-0.06118159340764051</v>
      </c>
    </row>
    <row r="9" spans="2:13" s="79" customFormat="1" ht="12">
      <c r="B9" s="74"/>
      <c r="C9" s="69" t="s">
        <v>131</v>
      </c>
      <c r="D9" s="20" t="s">
        <v>54</v>
      </c>
      <c r="E9" s="86">
        <f>'DATA-OIL'!AD61</f>
        <v>16570.888</v>
      </c>
      <c r="F9" s="86">
        <f>'DATA-OIL'!AE61</f>
        <v>14803.089</v>
      </c>
      <c r="G9" s="86">
        <f>'DATA-OIL'!AF61</f>
        <v>13461.054</v>
      </c>
      <c r="H9" s="86">
        <f>'DATA-OIL'!AG61</f>
        <v>13196.881</v>
      </c>
      <c r="I9" s="86">
        <f>'DATA-OIL'!AH61</f>
        <v>13996.45</v>
      </c>
      <c r="J9" s="87">
        <f>'DATA-OIL'!AI61</f>
        <v>12317.552</v>
      </c>
      <c r="L9" s="84">
        <f t="shared" si="0"/>
        <v>-0.11995170203873129</v>
      </c>
      <c r="M9" s="85">
        <f t="shared" si="1"/>
        <v>-0.17580839857119768</v>
      </c>
    </row>
    <row r="10" spans="2:13" s="79" customFormat="1" ht="12">
      <c r="B10" s="74"/>
      <c r="C10" s="69" t="s">
        <v>131</v>
      </c>
      <c r="D10" s="20" t="s">
        <v>120</v>
      </c>
      <c r="E10" s="86">
        <f>'DATA-OIL'!AD73</f>
        <v>29464.479</v>
      </c>
      <c r="F10" s="86">
        <f>'DATA-OIL'!AE73</f>
        <v>30341.069</v>
      </c>
      <c r="G10" s="86">
        <f>'DATA-OIL'!AF73</f>
        <v>30541.648</v>
      </c>
      <c r="H10" s="86">
        <f>'DATA-OIL'!AG73</f>
        <v>31240.47</v>
      </c>
      <c r="I10" s="86">
        <f>'DATA-OIL'!AH73</f>
        <v>33164.906</v>
      </c>
      <c r="J10" s="87">
        <f>'DATA-OIL'!AI73</f>
        <v>33238.39</v>
      </c>
      <c r="L10" s="84">
        <f t="shared" si="0"/>
        <v>0.0022157156121593857</v>
      </c>
      <c r="M10" s="85">
        <f t="shared" si="1"/>
        <v>0.10368859704290112</v>
      </c>
    </row>
    <row r="11" spans="2:13" s="79" customFormat="1" ht="12">
      <c r="B11" s="74"/>
      <c r="C11" s="69" t="s">
        <v>130</v>
      </c>
      <c r="D11" s="21" t="s">
        <v>55</v>
      </c>
      <c r="E11" s="88">
        <f>'DATA-OIL'!AD62</f>
        <v>1683.191</v>
      </c>
      <c r="F11" s="88">
        <f>'DATA-OIL'!AE62</f>
        <v>912.766</v>
      </c>
      <c r="G11" s="88">
        <f>'DATA-OIL'!AF62</f>
        <v>-2918.078</v>
      </c>
      <c r="H11" s="88">
        <f>'DATA-OIL'!AG62</f>
        <v>-957.499</v>
      </c>
      <c r="I11" s="88">
        <f>'DATA-OIL'!AH62</f>
        <v>5709.601</v>
      </c>
      <c r="J11" s="89">
        <f>'DATA-OIL'!AI62</f>
        <v>-5826.321</v>
      </c>
      <c r="L11" s="84"/>
      <c r="M11" s="85"/>
    </row>
    <row r="12" spans="2:13" s="79" customFormat="1" ht="12">
      <c r="B12" s="75"/>
      <c r="C12" s="48" t="s">
        <v>132</v>
      </c>
      <c r="D12" s="47" t="s">
        <v>115</v>
      </c>
      <c r="E12" s="96">
        <f>'DATA-OIL'!AD67</f>
        <v>588037.09</v>
      </c>
      <c r="F12" s="96">
        <f>'DATA-OIL'!AE67</f>
        <v>579677.736</v>
      </c>
      <c r="G12" s="96">
        <f>'DATA-OIL'!AF67</f>
        <v>570156.478</v>
      </c>
      <c r="H12" s="96">
        <f>'DATA-OIL'!AG67</f>
        <v>502106.293</v>
      </c>
      <c r="I12" s="96">
        <f>'DATA-OIL'!AH67</f>
        <v>519821.909</v>
      </c>
      <c r="J12" s="97">
        <f>'DATA-OIL'!AI67</f>
        <v>540791.649</v>
      </c>
      <c r="L12" s="84">
        <f t="shared" si="0"/>
        <v>0.04034023891055338</v>
      </c>
      <c r="M12" s="85">
        <f t="shared" si="1"/>
        <v>-0.06645852125768226</v>
      </c>
    </row>
    <row r="13" spans="2:13" s="79" customFormat="1" ht="12">
      <c r="B13" s="73" t="s">
        <v>128</v>
      </c>
      <c r="C13" s="69" t="s">
        <v>130</v>
      </c>
      <c r="D13" s="23" t="s">
        <v>117</v>
      </c>
      <c r="E13" s="102">
        <f>'DATA-OIL'!AD87</f>
        <v>25134.152</v>
      </c>
      <c r="F13" s="102">
        <f>'DATA-OIL'!AE87</f>
        <v>26353.701</v>
      </c>
      <c r="G13" s="102">
        <f>'DATA-OIL'!AF87</f>
        <v>26864.082</v>
      </c>
      <c r="H13" s="102">
        <f>'DATA-OIL'!AG87</f>
        <v>27498.032</v>
      </c>
      <c r="I13" s="102">
        <f>'DATA-OIL'!AH87</f>
        <v>28456.012</v>
      </c>
      <c r="J13" s="103">
        <f>'DATA-OIL'!AI87</f>
        <v>28473.01</v>
      </c>
      <c r="L13" s="84">
        <f t="shared" si="0"/>
        <v>0.0005973430148960013</v>
      </c>
      <c r="M13" s="85">
        <f t="shared" si="1"/>
        <v>0.09019681517757028</v>
      </c>
    </row>
    <row r="14" spans="2:13" s="79" customFormat="1" ht="12">
      <c r="B14" s="74"/>
      <c r="C14" s="69" t="s">
        <v>130</v>
      </c>
      <c r="D14" s="20" t="s">
        <v>121</v>
      </c>
      <c r="E14" s="86">
        <f>'DATA-OIL'!AD83</f>
        <v>581635.971</v>
      </c>
      <c r="F14" s="86">
        <f>'DATA-OIL'!AE83</f>
        <v>573790.018</v>
      </c>
      <c r="G14" s="86">
        <f>'DATA-OIL'!AF83</f>
        <v>563115.936</v>
      </c>
      <c r="H14" s="86">
        <f>'DATA-OIL'!AG83</f>
        <v>496260.978</v>
      </c>
      <c r="I14" s="86">
        <f>'DATA-OIL'!AH83</f>
        <v>512017.283</v>
      </c>
      <c r="J14" s="87">
        <f>'DATA-OIL'!AI83</f>
        <v>535142.329</v>
      </c>
      <c r="L14" s="84">
        <f t="shared" si="0"/>
        <v>0.04516458089950848</v>
      </c>
      <c r="M14" s="85">
        <f t="shared" si="1"/>
        <v>-0.06582029588832983</v>
      </c>
    </row>
    <row r="15" spans="2:13" s="79" customFormat="1" ht="12">
      <c r="B15" s="74"/>
      <c r="C15" s="69" t="s">
        <v>130</v>
      </c>
      <c r="D15" s="20" t="s">
        <v>113</v>
      </c>
      <c r="E15" s="86">
        <f>'DATA-OIL'!AD76</f>
        <v>1126.05</v>
      </c>
      <c r="F15" s="86">
        <f>'DATA-OIL'!AE76</f>
        <v>1085.777</v>
      </c>
      <c r="G15" s="86">
        <f>'DATA-OIL'!AF76</f>
        <v>1227.127</v>
      </c>
      <c r="H15" s="86">
        <f>'DATA-OIL'!AG76</f>
        <v>1181.516</v>
      </c>
      <c r="I15" s="86">
        <f>'DATA-OIL'!AH76</f>
        <v>1177.64</v>
      </c>
      <c r="J15" s="87">
        <f>'DATA-OIL'!AI76</f>
        <v>1138.698</v>
      </c>
      <c r="L15" s="84">
        <f t="shared" si="0"/>
        <v>-0.033067830576407053</v>
      </c>
      <c r="M15" s="85">
        <f t="shared" si="1"/>
        <v>-0.00664737010149008</v>
      </c>
    </row>
    <row r="16" spans="2:13" s="79" customFormat="1" ht="12">
      <c r="B16" s="74"/>
      <c r="C16" s="69" t="s">
        <v>131</v>
      </c>
      <c r="D16" s="20" t="s">
        <v>126</v>
      </c>
      <c r="E16" s="86">
        <f>'DATA-OIL'!AD85</f>
        <v>26613.193</v>
      </c>
      <c r="F16" s="86">
        <f>'DATA-OIL'!AE85</f>
        <v>25028.876</v>
      </c>
      <c r="G16" s="86">
        <f>'DATA-OIL'!AF85</f>
        <v>24486.408</v>
      </c>
      <c r="H16" s="86">
        <f>'DATA-OIL'!AG85</f>
        <v>22374.229</v>
      </c>
      <c r="I16" s="86">
        <f>'DATA-OIL'!AH85</f>
        <v>23693.469</v>
      </c>
      <c r="J16" s="87">
        <f>'DATA-OIL'!AI85</f>
        <v>27438.77</v>
      </c>
      <c r="L16" s="84">
        <f t="shared" si="0"/>
        <v>0.15807313821374147</v>
      </c>
      <c r="M16" s="85">
        <f t="shared" si="1"/>
        <v>0.08128145004135567</v>
      </c>
    </row>
    <row r="17" spans="2:13" s="79" customFormat="1" ht="12">
      <c r="B17" s="74"/>
      <c r="C17" s="69" t="s">
        <v>130</v>
      </c>
      <c r="D17" s="20" t="s">
        <v>53</v>
      </c>
      <c r="E17" s="86">
        <f>'DATA-OIL'!AD77</f>
        <v>318583.515</v>
      </c>
      <c r="F17" s="86">
        <f>'DATA-OIL'!AE77</f>
        <v>317547.484</v>
      </c>
      <c r="G17" s="86">
        <f>'DATA-OIL'!AF77</f>
        <v>316624.059</v>
      </c>
      <c r="H17" s="86">
        <f>'DATA-OIL'!AG77</f>
        <v>280828.173</v>
      </c>
      <c r="I17" s="86">
        <f>'DATA-OIL'!AH77</f>
        <v>297098.917</v>
      </c>
      <c r="J17" s="87">
        <f>'DATA-OIL'!AI77</f>
        <v>301734.87</v>
      </c>
      <c r="L17" s="84">
        <f t="shared" si="0"/>
        <v>0.015604072363548882</v>
      </c>
      <c r="M17" s="85">
        <f t="shared" si="1"/>
        <v>-0.04990836584989311</v>
      </c>
    </row>
    <row r="18" spans="2:13" s="79" customFormat="1" ht="12">
      <c r="B18" s="74"/>
      <c r="C18" s="69" t="s">
        <v>131</v>
      </c>
      <c r="D18" s="20" t="s">
        <v>54</v>
      </c>
      <c r="E18" s="86">
        <f>'DATA-OIL'!AD78</f>
        <v>341200.605</v>
      </c>
      <c r="F18" s="86">
        <f>'DATA-OIL'!AE78</f>
        <v>331467.033</v>
      </c>
      <c r="G18" s="86">
        <f>'DATA-OIL'!AF78</f>
        <v>312605.699</v>
      </c>
      <c r="H18" s="86">
        <f>'DATA-OIL'!AG78</f>
        <v>278442.26</v>
      </c>
      <c r="I18" s="86">
        <f>'DATA-OIL'!AH78</f>
        <v>304393.829</v>
      </c>
      <c r="J18" s="87">
        <f>'DATA-OIL'!AI78</f>
        <v>298403.565</v>
      </c>
      <c r="L18" s="84">
        <f t="shared" si="0"/>
        <v>-0.0196793214227744</v>
      </c>
      <c r="M18" s="85">
        <f t="shared" si="1"/>
        <v>-0.09140878842233402</v>
      </c>
    </row>
    <row r="19" spans="2:13" s="79" customFormat="1" ht="12">
      <c r="B19" s="74"/>
      <c r="C19" s="69" t="s">
        <v>131</v>
      </c>
      <c r="D19" s="20" t="s">
        <v>56</v>
      </c>
      <c r="E19" s="86">
        <f>'DATA-OIL'!AD80</f>
        <v>43091.95</v>
      </c>
      <c r="F19" s="86">
        <f>'DATA-OIL'!AE80</f>
        <v>44390.827</v>
      </c>
      <c r="G19" s="86">
        <f>'DATA-OIL'!AF80</f>
        <v>43952.034</v>
      </c>
      <c r="H19" s="86">
        <f>'DATA-OIL'!AG80</f>
        <v>39498.114</v>
      </c>
      <c r="I19" s="86">
        <f>'DATA-OIL'!AH80</f>
        <v>41176.965</v>
      </c>
      <c r="J19" s="87">
        <f>'DATA-OIL'!AI80</f>
        <v>43923.748</v>
      </c>
      <c r="L19" s="84">
        <f t="shared" si="0"/>
        <v>0.06670678618494597</v>
      </c>
      <c r="M19" s="85">
        <f t="shared" si="1"/>
        <v>0.002559694782838129</v>
      </c>
    </row>
    <row r="20" spans="2:13" s="79" customFormat="1" ht="12">
      <c r="B20" s="74"/>
      <c r="C20" s="69" t="s">
        <v>130</v>
      </c>
      <c r="D20" s="20" t="s">
        <v>118</v>
      </c>
      <c r="E20" s="86">
        <f>'DATA-OIL'!AD88</f>
        <v>1555.884</v>
      </c>
      <c r="F20" s="86">
        <f>'DATA-OIL'!AE88</f>
        <v>1660.554</v>
      </c>
      <c r="G20" s="86">
        <f>'DATA-OIL'!AF88</f>
        <v>1782.211</v>
      </c>
      <c r="H20" s="86">
        <f>'DATA-OIL'!AG88</f>
        <v>1700.294</v>
      </c>
      <c r="I20" s="86">
        <f>'DATA-OIL'!AH88</f>
        <v>2797.556</v>
      </c>
      <c r="J20" s="87">
        <f>'DATA-OIL'!AI88</f>
        <v>2295.641</v>
      </c>
      <c r="L20" s="84">
        <f t="shared" si="0"/>
        <v>-0.17941195815204414</v>
      </c>
      <c r="M20" s="85">
        <f t="shared" si="1"/>
        <v>0.37775686990624857</v>
      </c>
    </row>
    <row r="21" spans="2:13" s="79" customFormat="1" ht="12">
      <c r="B21" s="74"/>
      <c r="C21" s="69" t="s">
        <v>131</v>
      </c>
      <c r="D21" s="20" t="s">
        <v>119</v>
      </c>
      <c r="E21" s="86">
        <f>-'DATA-OIL'!AD89</f>
        <v>22916.09</v>
      </c>
      <c r="F21" s="86">
        <f>-'DATA-OIL'!AE89</f>
        <v>25019.828</v>
      </c>
      <c r="G21" s="86">
        <f>-'DATA-OIL'!AF89</f>
        <v>27907.194</v>
      </c>
      <c r="H21" s="86">
        <f>-'DATA-OIL'!AG89</f>
        <v>25298.578</v>
      </c>
      <c r="I21" s="86">
        <f>-'DATA-OIL'!AH89</f>
        <v>30305.837</v>
      </c>
      <c r="J21" s="87">
        <f>'DATA-OIL'!AI89</f>
        <v>28972.7</v>
      </c>
      <c r="L21" s="84">
        <f t="shared" si="0"/>
        <v>-0.043989446653461495</v>
      </c>
      <c r="M21" s="85">
        <f t="shared" si="1"/>
        <v>0.14602496796281228</v>
      </c>
    </row>
    <row r="22" spans="2:13" s="79" customFormat="1" ht="12">
      <c r="B22" s="74"/>
      <c r="C22" s="69" t="s">
        <v>130</v>
      </c>
      <c r="D22" s="21" t="s">
        <v>55</v>
      </c>
      <c r="E22" s="88">
        <f>'DATA-OIL'!AD79</f>
        <v>6447.758</v>
      </c>
      <c r="F22" s="88">
        <f>'DATA-OIL'!AE79</f>
        <v>2875.296</v>
      </c>
      <c r="G22" s="88">
        <f>'DATA-OIL'!AF79</f>
        <v>-2898.599</v>
      </c>
      <c r="H22" s="88">
        <f>'DATA-OIL'!AG79</f>
        <v>-5992.629</v>
      </c>
      <c r="I22" s="88">
        <f>'DATA-OIL'!AH79</f>
        <v>14284.691</v>
      </c>
      <c r="J22" s="89">
        <f>'DATA-OIL'!AI79</f>
        <v>-2629.378</v>
      </c>
      <c r="L22" s="84"/>
      <c r="M22" s="85"/>
    </row>
    <row r="23" spans="2:13" s="79" customFormat="1" ht="12">
      <c r="B23" s="75"/>
      <c r="C23" s="48" t="s">
        <v>132</v>
      </c>
      <c r="D23" s="47" t="s">
        <v>104</v>
      </c>
      <c r="E23" s="96">
        <f>'DATA-OIL'!AD82</f>
        <v>500661.492</v>
      </c>
      <c r="F23" s="96">
        <f>'DATA-OIL'!AE82</f>
        <v>497406.266</v>
      </c>
      <c r="G23" s="96">
        <f>'DATA-OIL'!AF82</f>
        <v>497763.481</v>
      </c>
      <c r="H23" s="96">
        <f>'DATA-OIL'!AG82</f>
        <v>435863.183</v>
      </c>
      <c r="I23" s="96">
        <f>'DATA-OIL'!AH82</f>
        <v>456261.999</v>
      </c>
      <c r="J23" s="97">
        <f>'DATA-OIL'!AI82</f>
        <v>467416.386</v>
      </c>
      <c r="L23" s="84">
        <f t="shared" si="0"/>
        <v>0.024447328562201776</v>
      </c>
      <c r="M23" s="85">
        <f t="shared" si="1"/>
        <v>-0.06256192447388775</v>
      </c>
    </row>
    <row r="24" spans="2:10" s="79" customFormat="1" ht="12" customHeight="1">
      <c r="B24" s="38" t="s">
        <v>78</v>
      </c>
      <c r="C24" s="38"/>
      <c r="J24" s="92"/>
    </row>
    <row r="25" spans="2:10" s="79" customFormat="1" ht="12" customHeight="1">
      <c r="B25" s="39" t="s">
        <v>122</v>
      </c>
      <c r="C25" s="39"/>
      <c r="J25" s="92"/>
    </row>
    <row r="26" s="79" customFormat="1" ht="12">
      <c r="J26" s="92"/>
    </row>
    <row r="27" spans="2:3" ht="15.75">
      <c r="B27" s="35" t="s">
        <v>294</v>
      </c>
      <c r="C27" s="35"/>
    </row>
    <row r="28" spans="2:13" s="79" customFormat="1" ht="24">
      <c r="B28" s="72"/>
      <c r="C28" s="72"/>
      <c r="D28" s="72"/>
      <c r="E28" s="67">
        <v>2017</v>
      </c>
      <c r="F28" s="67">
        <v>2018</v>
      </c>
      <c r="G28" s="67">
        <v>2019</v>
      </c>
      <c r="H28" s="67">
        <v>2020</v>
      </c>
      <c r="I28" s="67">
        <v>2021</v>
      </c>
      <c r="J28" s="51" t="s">
        <v>77</v>
      </c>
      <c r="L28" s="80" t="s">
        <v>262</v>
      </c>
      <c r="M28" s="81" t="s">
        <v>263</v>
      </c>
    </row>
    <row r="29" spans="2:13" s="79" customFormat="1" ht="12">
      <c r="B29" s="23" t="s">
        <v>156</v>
      </c>
      <c r="C29" s="23"/>
      <c r="D29" s="23"/>
      <c r="E29" s="102">
        <f>'DATA-OIL'!AC128</f>
        <v>232074.351</v>
      </c>
      <c r="F29" s="102">
        <f>'DATA-OIL'!AD128</f>
        <v>227280.824</v>
      </c>
      <c r="G29" s="102">
        <f>'DATA-OIL'!AE128</f>
        <v>228038.171</v>
      </c>
      <c r="H29" s="102">
        <f>'DATA-OIL'!AF128</f>
        <v>210768.479</v>
      </c>
      <c r="I29" s="102">
        <f>'DATA-OIL'!AG128</f>
        <v>214172.28</v>
      </c>
      <c r="J29" s="103">
        <f>'DATA-OIL'!AH128</f>
        <v>216779.093</v>
      </c>
      <c r="L29" s="84">
        <f aca="true" t="shared" si="2" ref="L29">J29/I29-1</f>
        <v>0.012171570475880467</v>
      </c>
      <c r="M29" s="85">
        <f aca="true" t="shared" si="3" ref="M29">J29/AVERAGE(E29:G29)-1</f>
        <v>-0.05390809674785546</v>
      </c>
    </row>
    <row r="30" spans="2:13" s="79" customFormat="1" ht="12">
      <c r="B30" s="20" t="s">
        <v>150</v>
      </c>
      <c r="C30" s="20"/>
      <c r="D30" s="20"/>
      <c r="E30" s="86">
        <f>'DATA-OIL'!AC130</f>
        <v>101782.49</v>
      </c>
      <c r="F30" s="86">
        <f>'DATA-OIL'!AD130</f>
        <v>102320.918</v>
      </c>
      <c r="G30" s="86">
        <f>'DATA-OIL'!AE130</f>
        <v>99956.155</v>
      </c>
      <c r="H30" s="86">
        <f>'DATA-OIL'!AF130</f>
        <v>87262.831</v>
      </c>
      <c r="I30" s="86">
        <f>'DATA-OIL'!AG130</f>
        <v>93097.539</v>
      </c>
      <c r="J30" s="87">
        <f>'DATA-OIL'!AH130</f>
        <v>96382.174</v>
      </c>
      <c r="L30" s="84">
        <f aca="true" t="shared" si="4" ref="L30:L39">J30/I30-1</f>
        <v>0.035281652289433696</v>
      </c>
      <c r="M30" s="85">
        <f aca="true" t="shared" si="5" ref="M30:M39">J30/AVERAGE(E30:G30)-1</f>
        <v>-0.049046446205673</v>
      </c>
    </row>
    <row r="31" spans="2:13" s="79" customFormat="1" ht="12">
      <c r="B31" s="20" t="s">
        <v>160</v>
      </c>
      <c r="C31" s="20"/>
      <c r="D31" s="20"/>
      <c r="E31" s="86">
        <f>'DATA-OIL'!AC132</f>
        <v>73263.998</v>
      </c>
      <c r="F31" s="86">
        <f>'DATA-OIL'!AD132</f>
        <v>71803.439</v>
      </c>
      <c r="G31" s="86">
        <f>'DATA-OIL'!AE132</f>
        <v>61149.81</v>
      </c>
      <c r="H31" s="86">
        <f>'DATA-OIL'!AF132</f>
        <v>48812.207</v>
      </c>
      <c r="I31" s="86">
        <f>'DATA-OIL'!AG132</f>
        <v>51949.465</v>
      </c>
      <c r="J31" s="87">
        <f>'DATA-OIL'!AH132</f>
        <v>56639.258</v>
      </c>
      <c r="K31" s="109"/>
      <c r="L31" s="84">
        <f t="shared" si="4"/>
        <v>0.09027605962833318</v>
      </c>
      <c r="M31" s="85">
        <f t="shared" si="5"/>
        <v>-0.17602539810843276</v>
      </c>
    </row>
    <row r="32" spans="2:13" s="79" customFormat="1" ht="12">
      <c r="B32" s="20" t="s">
        <v>148</v>
      </c>
      <c r="C32" s="20"/>
      <c r="D32" s="20"/>
      <c r="E32" s="86">
        <f>'DATA-OIL'!AC133</f>
        <v>42866.582</v>
      </c>
      <c r="F32" s="86">
        <f>'DATA-OIL'!AD133</f>
        <v>41907.19</v>
      </c>
      <c r="G32" s="86">
        <f>'DATA-OIL'!AE133</f>
        <v>40651.436</v>
      </c>
      <c r="H32" s="86">
        <f>'DATA-OIL'!AF133</f>
        <v>38266.412</v>
      </c>
      <c r="I32" s="86">
        <f>'DATA-OIL'!AG133</f>
        <v>38043.164</v>
      </c>
      <c r="J32" s="87">
        <f>'DATA-OIL'!AH133</f>
        <v>38396.488</v>
      </c>
      <c r="K32" s="109"/>
      <c r="L32" s="84">
        <f t="shared" si="4"/>
        <v>0.00928745043393353</v>
      </c>
      <c r="M32" s="85">
        <f t="shared" si="5"/>
        <v>-0.08160834782111748</v>
      </c>
    </row>
    <row r="33" spans="2:13" s="79" customFormat="1" ht="12">
      <c r="B33" s="20" t="s">
        <v>153</v>
      </c>
      <c r="C33" s="20"/>
      <c r="D33" s="20"/>
      <c r="E33" s="86">
        <f>'DATA-OIL'!AC134</f>
        <v>30261.522</v>
      </c>
      <c r="F33" s="86">
        <f>'DATA-OIL'!AD134</f>
        <v>33306.056</v>
      </c>
      <c r="G33" s="86">
        <f>'DATA-OIL'!AE134</f>
        <v>33062.333</v>
      </c>
      <c r="H33" s="86">
        <f>'DATA-OIL'!AF134</f>
        <v>15882.539</v>
      </c>
      <c r="I33" s="86">
        <f>'DATA-OIL'!AG134</f>
        <v>16383.993</v>
      </c>
      <c r="J33" s="87">
        <f>'DATA-OIL'!AH134</f>
        <v>27104.093</v>
      </c>
      <c r="K33" s="109"/>
      <c r="L33" s="84">
        <f t="shared" si="4"/>
        <v>0.6543032580641361</v>
      </c>
      <c r="M33" s="85">
        <f t="shared" si="5"/>
        <v>-0.158518535735793</v>
      </c>
    </row>
    <row r="34" spans="2:13" s="79" customFormat="1" ht="12">
      <c r="B34" s="20" t="s">
        <v>145</v>
      </c>
      <c r="C34" s="20"/>
      <c r="D34" s="20"/>
      <c r="E34" s="86">
        <f>'DATA-OIL'!AC137</f>
        <v>19029.624</v>
      </c>
      <c r="F34" s="86">
        <f>'DATA-OIL'!AD137</f>
        <v>18640.14</v>
      </c>
      <c r="G34" s="86">
        <f>'DATA-OIL'!AE137</f>
        <v>18544.85</v>
      </c>
      <c r="H34" s="86">
        <f>'DATA-OIL'!AF137</f>
        <v>16501.982</v>
      </c>
      <c r="I34" s="86">
        <f>'DATA-OIL'!AG137</f>
        <v>17186.141</v>
      </c>
      <c r="J34" s="87">
        <f>'DATA-OIL'!AH137</f>
        <v>18503.358</v>
      </c>
      <c r="K34" s="109"/>
      <c r="L34" s="84">
        <f t="shared" si="4"/>
        <v>0.07664414018248777</v>
      </c>
      <c r="M34" s="85">
        <f t="shared" si="5"/>
        <v>-0.012533039895995635</v>
      </c>
    </row>
    <row r="35" spans="2:13" s="79" customFormat="1" ht="12">
      <c r="B35" s="20" t="s">
        <v>147</v>
      </c>
      <c r="C35" s="20"/>
      <c r="D35" s="20"/>
      <c r="E35" s="86">
        <f>'DATA-OIL'!AC139</f>
        <v>14626.806</v>
      </c>
      <c r="F35" s="86">
        <f>'DATA-OIL'!AD139</f>
        <v>14122.991</v>
      </c>
      <c r="G35" s="86">
        <f>'DATA-OIL'!AE139</f>
        <v>14282.502</v>
      </c>
      <c r="H35" s="86">
        <f>'DATA-OIL'!AF139</f>
        <v>12484.835</v>
      </c>
      <c r="I35" s="86">
        <f>'DATA-OIL'!AG139</f>
        <v>13681.614</v>
      </c>
      <c r="J35" s="87">
        <f>'DATA-OIL'!AH139</f>
        <v>12478.364</v>
      </c>
      <c r="K35" s="109"/>
      <c r="L35" s="84">
        <f t="shared" si="4"/>
        <v>-0.08794649520151643</v>
      </c>
      <c r="M35" s="85">
        <f t="shared" si="5"/>
        <v>-0.1300699040039669</v>
      </c>
    </row>
    <row r="36" spans="2:13" s="79" customFormat="1" ht="12">
      <c r="B36" s="20" t="s">
        <v>166</v>
      </c>
      <c r="C36" s="20"/>
      <c r="D36" s="20"/>
      <c r="E36" s="86">
        <f>'DATA-OIL'!AC140</f>
        <v>10333.424</v>
      </c>
      <c r="F36" s="86">
        <f>'DATA-OIL'!AD140</f>
        <v>9937.78</v>
      </c>
      <c r="G36" s="86">
        <f>'DATA-OIL'!AE140</f>
        <v>10283.297</v>
      </c>
      <c r="H36" s="86">
        <f>'DATA-OIL'!AF140</f>
        <v>9764.578</v>
      </c>
      <c r="I36" s="86">
        <f>'DATA-OIL'!AG140</f>
        <v>9541.77</v>
      </c>
      <c r="J36" s="87">
        <f>'DATA-OIL'!AH140</f>
        <v>10491.126</v>
      </c>
      <c r="K36" s="109"/>
      <c r="L36" s="84">
        <f t="shared" si="4"/>
        <v>0.09949474782980516</v>
      </c>
      <c r="M36" s="85">
        <f t="shared" si="5"/>
        <v>0.030073376096045434</v>
      </c>
    </row>
    <row r="37" spans="2:13" s="79" customFormat="1" ht="12">
      <c r="B37" s="20" t="s">
        <v>155</v>
      </c>
      <c r="C37" s="20"/>
      <c r="D37" s="20"/>
      <c r="E37" s="86">
        <f>'DATA-OIL'!AC141</f>
        <v>10398.92</v>
      </c>
      <c r="F37" s="86">
        <f>'DATA-OIL'!AD141</f>
        <v>11242.343</v>
      </c>
      <c r="G37" s="86">
        <f>'DATA-OIL'!AE141</f>
        <v>10942.918</v>
      </c>
      <c r="H37" s="86">
        <f>'DATA-OIL'!AF141</f>
        <v>8749.422</v>
      </c>
      <c r="I37" s="86">
        <f>'DATA-OIL'!AG141</f>
        <v>9318.665</v>
      </c>
      <c r="J37" s="87">
        <f>'DATA-OIL'!AH141</f>
        <v>10162.577</v>
      </c>
      <c r="K37" s="109"/>
      <c r="L37" s="84">
        <f t="shared" si="4"/>
        <v>0.09056146991012115</v>
      </c>
      <c r="M37" s="85">
        <f t="shared" si="5"/>
        <v>-0.06433950265621213</v>
      </c>
    </row>
    <row r="38" spans="2:13" s="79" customFormat="1" ht="12">
      <c r="B38" s="21" t="s">
        <v>173</v>
      </c>
      <c r="C38" s="21"/>
      <c r="D38" s="21"/>
      <c r="E38" s="88">
        <f>E14-SUM(E29:E37)</f>
        <v>46998.25399999996</v>
      </c>
      <c r="F38" s="88">
        <f>F14-SUM(F29:F37)</f>
        <v>43228.33700000006</v>
      </c>
      <c r="G38" s="88">
        <f>G14-SUM(G29:G37)</f>
        <v>46204.464000000036</v>
      </c>
      <c r="H38" s="88">
        <f>H14-SUM(H29:H37)</f>
        <v>47767.69299999997</v>
      </c>
      <c r="I38" s="88">
        <f>I14-SUM(I29:I37)</f>
        <v>48642.652</v>
      </c>
      <c r="J38" s="89">
        <f>J14-SUM(J29:J37)</f>
        <v>48205.79800000001</v>
      </c>
      <c r="L38" s="84">
        <f t="shared" si="4"/>
        <v>-0.008980883690305252</v>
      </c>
      <c r="M38" s="85">
        <f t="shared" si="5"/>
        <v>0.0600034867428092</v>
      </c>
    </row>
    <row r="39" spans="2:13" s="79" customFormat="1" ht="12">
      <c r="B39" s="47" t="s">
        <v>121</v>
      </c>
      <c r="C39" s="110"/>
      <c r="D39" s="110"/>
      <c r="E39" s="96">
        <v>581635.971</v>
      </c>
      <c r="F39" s="96">
        <v>573790.018</v>
      </c>
      <c r="G39" s="96">
        <v>563115.936</v>
      </c>
      <c r="H39" s="96">
        <v>496260.978</v>
      </c>
      <c r="I39" s="96">
        <v>512017.283</v>
      </c>
      <c r="J39" s="97">
        <v>535142.329</v>
      </c>
      <c r="L39" s="84">
        <f t="shared" si="4"/>
        <v>0.04516458089950848</v>
      </c>
      <c r="M39" s="85">
        <f t="shared" si="5"/>
        <v>-0.06582029588832983</v>
      </c>
    </row>
    <row r="40" spans="2:10" s="79" customFormat="1" ht="12" customHeight="1">
      <c r="B40" s="38" t="s">
        <v>78</v>
      </c>
      <c r="C40" s="38"/>
      <c r="J40" s="92"/>
    </row>
    <row r="41" spans="2:10" s="79" customFormat="1" ht="12" customHeight="1">
      <c r="B41" s="39" t="s">
        <v>122</v>
      </c>
      <c r="C41" s="39"/>
      <c r="J41" s="92"/>
    </row>
    <row r="42" s="79" customFormat="1" ht="12">
      <c r="J42" s="92"/>
    </row>
    <row r="43" s="79" customFormat="1" ht="12">
      <c r="J43" s="92"/>
    </row>
    <row r="44" s="79" customFormat="1" ht="12">
      <c r="J44" s="92"/>
    </row>
    <row r="45" s="79" customFormat="1" ht="12">
      <c r="J45" s="92"/>
    </row>
  </sheetData>
  <mergeCells count="3">
    <mergeCell ref="B28:D28"/>
    <mergeCell ref="B4:B12"/>
    <mergeCell ref="B13:B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L71"/>
  <sheetViews>
    <sheetView workbookViewId="0" topLeftCell="A1"/>
  </sheetViews>
  <sheetFormatPr defaultColWidth="9.140625" defaultRowHeight="15"/>
  <cols>
    <col min="1" max="1" width="9.140625" style="33" customWidth="1"/>
    <col min="2" max="2" width="1.8515625" style="33" customWidth="1"/>
    <col min="3" max="3" width="39.7109375" style="33" customWidth="1"/>
    <col min="4" max="8" width="10.7109375" style="33" customWidth="1"/>
    <col min="9" max="9" width="10.7109375" style="34" customWidth="1"/>
    <col min="10" max="16384" width="9.140625" style="33" customWidth="1"/>
  </cols>
  <sheetData>
    <row r="1" s="79" customFormat="1" ht="12">
      <c r="I1" s="92"/>
    </row>
    <row r="2" ht="15.75">
      <c r="C2" s="35" t="s">
        <v>295</v>
      </c>
    </row>
    <row r="3" spans="3:12" s="79" customFormat="1" ht="24">
      <c r="C3" s="66"/>
      <c r="D3" s="66">
        <v>2017</v>
      </c>
      <c r="E3" s="66">
        <v>2018</v>
      </c>
      <c r="F3" s="66">
        <v>2019</v>
      </c>
      <c r="G3" s="66">
        <v>2020</v>
      </c>
      <c r="H3" s="66">
        <v>2021</v>
      </c>
      <c r="I3" s="18" t="s">
        <v>77</v>
      </c>
      <c r="K3" s="80" t="s">
        <v>262</v>
      </c>
      <c r="L3" s="81" t="s">
        <v>263</v>
      </c>
    </row>
    <row r="4" spans="3:12" s="79" customFormat="1" ht="12">
      <c r="C4" s="19" t="s">
        <v>59</v>
      </c>
      <c r="D4" s="82">
        <f>'DATA-ELE'!AC61</f>
        <v>4103.095</v>
      </c>
      <c r="E4" s="82">
        <f>'DATA-ELE'!AD61</f>
        <v>4013</v>
      </c>
      <c r="F4" s="82">
        <f>'DATA-ELE'!AE61</f>
        <v>680</v>
      </c>
      <c r="G4" s="82">
        <f>'DATA-ELE'!AF61</f>
        <v>715</v>
      </c>
      <c r="H4" s="82">
        <f>'DATA-ELE'!AG61</f>
        <v>635.663</v>
      </c>
      <c r="I4" s="83">
        <f>'DATA-ELE'!AH61</f>
        <v>720.501</v>
      </c>
      <c r="K4" s="84">
        <f>I4/H4-1</f>
        <v>0.13346380078752418</v>
      </c>
      <c r="L4" s="85">
        <f>I4/AVERAGE(D4:F4)-1</f>
        <v>-0.7542656144573245</v>
      </c>
    </row>
    <row r="5" spans="3:12" s="79" customFormat="1" ht="12">
      <c r="C5" s="20" t="s">
        <v>60</v>
      </c>
      <c r="D5" s="86">
        <f>'DATA-ELE'!AC62</f>
        <v>11163.793</v>
      </c>
      <c r="E5" s="86">
        <f>'DATA-ELE'!AD62</f>
        <v>8804.897</v>
      </c>
      <c r="F5" s="86">
        <f>'DATA-ELE'!AE62</f>
        <v>12.552</v>
      </c>
      <c r="G5" s="86">
        <f>'DATA-ELE'!AF62</f>
        <v>81.09</v>
      </c>
      <c r="H5" s="86">
        <f>'DATA-ELE'!AG62</f>
        <v>64.119</v>
      </c>
      <c r="I5" s="87">
        <f>'DATA-ELE'!AH62</f>
        <v>195.92</v>
      </c>
      <c r="K5" s="84">
        <f aca="true" t="shared" si="0" ref="K5:K39">I5/H5-1</f>
        <v>2.05556855222321</v>
      </c>
      <c r="L5" s="85">
        <f aca="true" t="shared" si="1" ref="L5:L39">I5/AVERAGE(D5:F5)-1</f>
        <v>-0.9705844111191887</v>
      </c>
    </row>
    <row r="6" spans="3:12" s="79" customFormat="1" ht="12">
      <c r="C6" s="20" t="s">
        <v>61</v>
      </c>
      <c r="D6" s="86">
        <f>'DATA-ELE'!AC63</f>
        <v>316143.344</v>
      </c>
      <c r="E6" s="86">
        <f>'DATA-ELE'!AD63</f>
        <v>286534.615</v>
      </c>
      <c r="F6" s="86">
        <f>'DATA-ELE'!AE63</f>
        <v>205613.469</v>
      </c>
      <c r="G6" s="86">
        <f>'DATA-ELE'!AF63</f>
        <v>154217.952</v>
      </c>
      <c r="H6" s="86">
        <f>'DATA-ELE'!AG63</f>
        <v>190144.287</v>
      </c>
      <c r="I6" s="87">
        <f>'DATA-ELE'!AH63</f>
        <v>209078.097</v>
      </c>
      <c r="K6" s="84">
        <f t="shared" si="0"/>
        <v>0.09957601303056762</v>
      </c>
      <c r="L6" s="85">
        <f t="shared" si="1"/>
        <v>-0.22399982324197065</v>
      </c>
    </row>
    <row r="7" spans="3:12" s="79" customFormat="1" ht="12">
      <c r="C7" s="20" t="s">
        <v>63</v>
      </c>
      <c r="D7" s="86">
        <f>'DATA-ELE'!AC64</f>
        <v>3170.103</v>
      </c>
      <c r="E7" s="86">
        <f>'DATA-ELE'!AD64</f>
        <v>2393.87</v>
      </c>
      <c r="F7" s="86">
        <f>'DATA-ELE'!AE64</f>
        <v>1553.695</v>
      </c>
      <c r="G7" s="86">
        <f>'DATA-ELE'!AF64</f>
        <v>572.088</v>
      </c>
      <c r="H7" s="86">
        <f>'DATA-ELE'!AG64</f>
        <v>388.8</v>
      </c>
      <c r="I7" s="87">
        <f>'DATA-ELE'!AH64</f>
        <v>241.784</v>
      </c>
      <c r="K7" s="84">
        <f t="shared" si="0"/>
        <v>-0.37812757201646097</v>
      </c>
      <c r="L7" s="85">
        <f t="shared" si="1"/>
        <v>-0.8980913411527484</v>
      </c>
    </row>
    <row r="8" spans="3:12" s="79" customFormat="1" ht="12">
      <c r="C8" s="20" t="s">
        <v>64</v>
      </c>
      <c r="D8" s="86">
        <f>'DATA-ELE'!AC65</f>
        <v>301921.183</v>
      </c>
      <c r="E8" s="86">
        <f>'DATA-ELE'!AD65</f>
        <v>291617.662</v>
      </c>
      <c r="F8" s="86">
        <f>'DATA-ELE'!AE65</f>
        <v>241259.252</v>
      </c>
      <c r="G8" s="86">
        <f>'DATA-ELE'!AF65</f>
        <v>195291.52</v>
      </c>
      <c r="H8" s="86">
        <f>'DATA-ELE'!AG65</f>
        <v>226127.86</v>
      </c>
      <c r="I8" s="87">
        <f>'DATA-ELE'!AH65</f>
        <v>241381.312</v>
      </c>
      <c r="K8" s="84">
        <f t="shared" si="0"/>
        <v>0.06745498763398738</v>
      </c>
      <c r="L8" s="85">
        <f t="shared" si="1"/>
        <v>-0.13255200436806935</v>
      </c>
    </row>
    <row r="9" spans="3:12" s="79" customFormat="1" ht="12">
      <c r="C9" s="20" t="s">
        <v>68</v>
      </c>
      <c r="D9" s="86">
        <f>'DATA-ELE'!AC69</f>
        <v>2328.993</v>
      </c>
      <c r="E9" s="86">
        <f>'DATA-ELE'!AD69</f>
        <v>2131.95</v>
      </c>
      <c r="F9" s="86">
        <f>'DATA-ELE'!AE69</f>
        <v>1799.37</v>
      </c>
      <c r="G9" s="86">
        <f>'DATA-ELE'!AF69</f>
        <v>1509.88</v>
      </c>
      <c r="H9" s="86">
        <f>'DATA-ELE'!AG69</f>
        <v>1663.291</v>
      </c>
      <c r="I9" s="87">
        <f>'DATA-ELE'!AH69</f>
        <v>1554.515</v>
      </c>
      <c r="K9" s="84">
        <f t="shared" si="0"/>
        <v>-0.06539805722510361</v>
      </c>
      <c r="L9" s="85">
        <f t="shared" si="1"/>
        <v>-0.2550620072830223</v>
      </c>
    </row>
    <row r="10" spans="3:12" s="79" customFormat="1" ht="12">
      <c r="C10" s="20" t="s">
        <v>87</v>
      </c>
      <c r="D10" s="86">
        <f>'DATA-ELE'!AC71</f>
        <v>7769.53</v>
      </c>
      <c r="E10" s="86">
        <f>'DATA-ELE'!AD71</f>
        <v>7204.229</v>
      </c>
      <c r="F10" s="86">
        <f>'DATA-ELE'!AE71</f>
        <v>7166.193</v>
      </c>
      <c r="G10" s="86">
        <f>'DATA-ELE'!AF71</f>
        <v>6236.99</v>
      </c>
      <c r="H10" s="86">
        <f>'DATA-ELE'!AG71</f>
        <v>6117.244</v>
      </c>
      <c r="I10" s="87">
        <f>'DATA-ELE'!AH71</f>
        <v>6364.505</v>
      </c>
      <c r="K10" s="84">
        <f t="shared" si="0"/>
        <v>0.04042032653920624</v>
      </c>
      <c r="L10" s="85">
        <f t="shared" si="1"/>
        <v>-0.13759907880559097</v>
      </c>
    </row>
    <row r="11" spans="3:12" s="79" customFormat="1" ht="12">
      <c r="C11" s="20" t="s">
        <v>88</v>
      </c>
      <c r="D11" s="86">
        <f>'DATA-ELE'!AC72</f>
        <v>1939.417</v>
      </c>
      <c r="E11" s="86">
        <f>'DATA-ELE'!AD72</f>
        <v>1803.193</v>
      </c>
      <c r="F11" s="86">
        <f>'DATA-ELE'!AE72</f>
        <v>1733.922</v>
      </c>
      <c r="G11" s="86">
        <f>'DATA-ELE'!AF72</f>
        <v>1250.365</v>
      </c>
      <c r="H11" s="86">
        <f>'DATA-ELE'!AG72</f>
        <v>142.2</v>
      </c>
      <c r="I11" s="87">
        <f>'DATA-ELE'!AH72</f>
        <v>361</v>
      </c>
      <c r="K11" s="84">
        <f t="shared" si="0"/>
        <v>1.5386779184247539</v>
      </c>
      <c r="L11" s="85">
        <f t="shared" si="1"/>
        <v>-0.8022471155103266</v>
      </c>
    </row>
    <row r="12" spans="3:12" s="79" customFormat="1" ht="12">
      <c r="C12" s="20" t="s">
        <v>89</v>
      </c>
      <c r="D12" s="86">
        <f>'DATA-ELE'!AC73</f>
        <v>20843.729</v>
      </c>
      <c r="E12" s="86">
        <f>'DATA-ELE'!AD73</f>
        <v>20865.849</v>
      </c>
      <c r="F12" s="86">
        <f>'DATA-ELE'!AE73</f>
        <v>19455.365</v>
      </c>
      <c r="G12" s="86">
        <f>'DATA-ELE'!AF73</f>
        <v>16343.341</v>
      </c>
      <c r="H12" s="86">
        <f>'DATA-ELE'!AG73</f>
        <v>20052.829</v>
      </c>
      <c r="I12" s="87">
        <f>'DATA-ELE'!AH73</f>
        <v>18711.065</v>
      </c>
      <c r="K12" s="84">
        <f t="shared" si="0"/>
        <v>-0.06691145673261378</v>
      </c>
      <c r="L12" s="85">
        <f t="shared" si="1"/>
        <v>-0.0822652283024281</v>
      </c>
    </row>
    <row r="13" spans="3:12" s="79" customFormat="1" ht="12">
      <c r="C13" s="20" t="s">
        <v>70</v>
      </c>
      <c r="D13" s="86">
        <f>'DATA-ELE'!AC75</f>
        <v>5243.052</v>
      </c>
      <c r="E13" s="86">
        <f>'DATA-ELE'!AD75</f>
        <v>5921.64</v>
      </c>
      <c r="F13" s="86">
        <f>'DATA-ELE'!AE75</f>
        <v>5160.733</v>
      </c>
      <c r="G13" s="86">
        <f>'DATA-ELE'!AF75</f>
        <v>3136.667</v>
      </c>
      <c r="H13" s="86">
        <f>'DATA-ELE'!AG75</f>
        <v>2502.341</v>
      </c>
      <c r="I13" s="87">
        <f>'DATA-ELE'!AH75</f>
        <v>2431.951</v>
      </c>
      <c r="K13" s="84">
        <f t="shared" si="0"/>
        <v>-0.02812965938695</v>
      </c>
      <c r="L13" s="85">
        <f t="shared" si="1"/>
        <v>-0.5530987401553099</v>
      </c>
    </row>
    <row r="14" spans="3:12" s="79" customFormat="1" ht="12">
      <c r="C14" s="17" t="s">
        <v>72</v>
      </c>
      <c r="D14" s="86">
        <f>'DATA-ELE'!AC77</f>
        <v>9912.314</v>
      </c>
      <c r="E14" s="86">
        <f>'DATA-ELE'!AD77</f>
        <v>9380</v>
      </c>
      <c r="F14" s="86">
        <f>'DATA-ELE'!AE77</f>
        <v>4318.22</v>
      </c>
      <c r="G14" s="86">
        <f>'DATA-ELE'!AF77</f>
        <v>2247.206</v>
      </c>
      <c r="H14" s="86">
        <f>'DATA-ELE'!AG77</f>
        <v>3444.457</v>
      </c>
      <c r="I14" s="87">
        <f>'DATA-ELE'!AH77</f>
        <v>5078</v>
      </c>
      <c r="K14" s="84">
        <f t="shared" si="0"/>
        <v>0.47425269062728903</v>
      </c>
      <c r="L14" s="85">
        <f t="shared" si="1"/>
        <v>-0.35477952341103336</v>
      </c>
    </row>
    <row r="15" spans="3:12" s="79" customFormat="1" ht="12">
      <c r="C15" s="17" t="s">
        <v>91</v>
      </c>
      <c r="D15" s="86">
        <f>'DATA-ELE'!AC78</f>
        <v>525178.479</v>
      </c>
      <c r="E15" s="86">
        <f>'DATA-ELE'!AD78</f>
        <v>490689.434</v>
      </c>
      <c r="F15" s="86">
        <f>'DATA-ELE'!AE78</f>
        <v>569311.995</v>
      </c>
      <c r="G15" s="86">
        <f>'DATA-ELE'!AF78</f>
        <v>560997.119</v>
      </c>
      <c r="H15" s="86">
        <f>'DATA-ELE'!AG78</f>
        <v>551783.766</v>
      </c>
      <c r="I15" s="87">
        <f>'DATA-ELE'!AH78</f>
        <v>544639.537</v>
      </c>
      <c r="K15" s="84">
        <f t="shared" si="0"/>
        <v>-0.012947515748406246</v>
      </c>
      <c r="L15" s="85">
        <f t="shared" si="1"/>
        <v>0.030746480417792377</v>
      </c>
    </row>
    <row r="16" spans="3:12" s="79" customFormat="1" ht="12">
      <c r="C16" s="20" t="s">
        <v>145</v>
      </c>
      <c r="D16" s="86">
        <f>'DATA-ELE'!AC81</f>
        <v>6549.866</v>
      </c>
      <c r="E16" s="86">
        <f>'DATA-ELE'!AD81</f>
        <v>7157.7</v>
      </c>
      <c r="F16" s="86">
        <f>'DATA-ELE'!AE81</f>
        <v>6955.077</v>
      </c>
      <c r="G16" s="86">
        <f>'DATA-ELE'!AF81</f>
        <v>6622.323</v>
      </c>
      <c r="H16" s="86">
        <f>'DATA-ELE'!AG81</f>
        <v>6310.438</v>
      </c>
      <c r="I16" s="87">
        <f>'DATA-ELE'!AH81</f>
        <v>6419.115</v>
      </c>
      <c r="K16" s="84">
        <f t="shared" si="0"/>
        <v>0.017221783971255178</v>
      </c>
      <c r="L16" s="85">
        <f t="shared" si="1"/>
        <v>-0.06801153172902419</v>
      </c>
    </row>
    <row r="17" spans="3:12" s="79" customFormat="1" ht="12">
      <c r="C17" s="20" t="s">
        <v>147</v>
      </c>
      <c r="D17" s="86">
        <f>'DATA-ELE'!AC82</f>
        <v>451.903</v>
      </c>
      <c r="E17" s="86">
        <f>'DATA-ELE'!AD82</f>
        <v>236.794</v>
      </c>
      <c r="F17" s="86">
        <f>'DATA-ELE'!AE82</f>
        <v>232.407</v>
      </c>
      <c r="G17" s="86">
        <f>'DATA-ELE'!AF82</f>
        <v>147.14</v>
      </c>
      <c r="H17" s="86">
        <f>'DATA-ELE'!AG82</f>
        <v>145.417</v>
      </c>
      <c r="I17" s="87">
        <f>'DATA-ELE'!AH82</f>
        <v>300.601</v>
      </c>
      <c r="K17" s="84">
        <f t="shared" si="0"/>
        <v>1.0671654620849007</v>
      </c>
      <c r="L17" s="85">
        <f t="shared" si="1"/>
        <v>-0.020954202782747733</v>
      </c>
    </row>
    <row r="18" spans="3:12" s="79" customFormat="1" ht="12">
      <c r="C18" s="20" t="s">
        <v>156</v>
      </c>
      <c r="D18" s="86">
        <f>'DATA-ELE'!AC86</f>
        <v>10517.663</v>
      </c>
      <c r="E18" s="86">
        <f>'DATA-ELE'!AD86</f>
        <v>9704.159</v>
      </c>
      <c r="F18" s="86">
        <f>'DATA-ELE'!AE86</f>
        <v>10274.041</v>
      </c>
      <c r="G18" s="86">
        <f>'DATA-ELE'!AF86</f>
        <v>10086.869</v>
      </c>
      <c r="H18" s="86">
        <f>'DATA-ELE'!AG86</f>
        <v>10461.188</v>
      </c>
      <c r="I18" s="87">
        <f>'DATA-ELE'!AH86</f>
        <v>13436.782</v>
      </c>
      <c r="K18" s="84">
        <f t="shared" si="0"/>
        <v>0.2844413081955892</v>
      </c>
      <c r="L18" s="85">
        <f t="shared" si="1"/>
        <v>0.32182998067639557</v>
      </c>
    </row>
    <row r="19" spans="3:12" s="79" customFormat="1" ht="12">
      <c r="C19" s="20" t="s">
        <v>160</v>
      </c>
      <c r="D19" s="86">
        <f>'DATA-ELE'!AC87</f>
        <v>28736.81</v>
      </c>
      <c r="E19" s="86">
        <f>'DATA-ELE'!AD87</f>
        <v>25614.228</v>
      </c>
      <c r="F19" s="86">
        <f>'DATA-ELE'!AE87</f>
        <v>24893.741</v>
      </c>
      <c r="G19" s="86">
        <f>'DATA-ELE'!AF87</f>
        <v>21345.291</v>
      </c>
      <c r="H19" s="86">
        <f>'DATA-ELE'!AG87</f>
        <v>23387.637</v>
      </c>
      <c r="I19" s="87">
        <f>'DATA-ELE'!AH87</f>
        <v>23230.164</v>
      </c>
      <c r="K19" s="84">
        <f t="shared" si="0"/>
        <v>-0.0067331727442151434</v>
      </c>
      <c r="L19" s="85">
        <f t="shared" si="1"/>
        <v>-0.12056676945240774</v>
      </c>
    </row>
    <row r="20" spans="3:12" s="79" customFormat="1" ht="12">
      <c r="C20" s="20" t="s">
        <v>166</v>
      </c>
      <c r="D20" s="86">
        <f>'DATA-ELE'!AC89</f>
        <v>2279.657</v>
      </c>
      <c r="E20" s="86">
        <f>'DATA-ELE'!AD89</f>
        <v>1577.379</v>
      </c>
      <c r="F20" s="86">
        <f>'DATA-ELE'!AE89</f>
        <v>621.462</v>
      </c>
      <c r="G20" s="86">
        <f>'DATA-ELE'!AF89</f>
        <v>516.879</v>
      </c>
      <c r="H20" s="86">
        <f>'DATA-ELE'!AG89</f>
        <v>464.951</v>
      </c>
      <c r="I20" s="87">
        <f>'DATA-ELE'!AH89</f>
        <v>522.394</v>
      </c>
      <c r="K20" s="84">
        <f t="shared" si="0"/>
        <v>0.12354635219625298</v>
      </c>
      <c r="L20" s="85">
        <f t="shared" si="1"/>
        <v>-0.6500652674177816</v>
      </c>
    </row>
    <row r="21" spans="3:12" s="79" customFormat="1" ht="12">
      <c r="C21" s="20" t="s">
        <v>214</v>
      </c>
      <c r="D21" s="86">
        <f>'DATA-ELE'!AC91</f>
        <v>74261.186</v>
      </c>
      <c r="E21" s="86">
        <f>'DATA-ELE'!AD91</f>
        <v>76252.053</v>
      </c>
      <c r="F21" s="86">
        <f>'DATA-ELE'!AE91</f>
        <v>80559.928</v>
      </c>
      <c r="G21" s="86">
        <f>'DATA-ELE'!AF91</f>
        <v>82959.225</v>
      </c>
      <c r="H21" s="86">
        <f>'DATA-ELE'!AG91</f>
        <v>92751.744</v>
      </c>
      <c r="I21" s="87">
        <f>'DATA-ELE'!AH91</f>
        <v>85870.531</v>
      </c>
      <c r="K21" s="84">
        <f t="shared" si="0"/>
        <v>-0.07418958073715576</v>
      </c>
      <c r="L21" s="85">
        <f t="shared" si="1"/>
        <v>0.11484858386867547</v>
      </c>
    </row>
    <row r="22" spans="3:12" s="79" customFormat="1" ht="12">
      <c r="C22" s="20" t="s">
        <v>218</v>
      </c>
      <c r="D22" s="86">
        <f>'DATA-ELE'!AC95</f>
        <v>55648.16</v>
      </c>
      <c r="E22" s="86">
        <f>'DATA-ELE'!AD95</f>
        <v>55095.793</v>
      </c>
      <c r="F22" s="86">
        <f>'DATA-ELE'!AE95</f>
        <v>54990.796</v>
      </c>
      <c r="G22" s="86">
        <f>'DATA-ELE'!AF95</f>
        <v>55765.965</v>
      </c>
      <c r="H22" s="86">
        <f>'DATA-ELE'!AG95</f>
        <v>52603.313</v>
      </c>
      <c r="I22" s="87">
        <f>'DATA-ELE'!AH95</f>
        <v>51961.174</v>
      </c>
      <c r="K22" s="84">
        <f t="shared" si="0"/>
        <v>-0.012207196911723117</v>
      </c>
      <c r="L22" s="85">
        <f t="shared" si="1"/>
        <v>-0.05943971954849381</v>
      </c>
    </row>
    <row r="23" spans="3:12" s="79" customFormat="1" ht="12">
      <c r="C23" s="20" t="s">
        <v>219</v>
      </c>
      <c r="D23" s="86">
        <f>'DATA-ELE'!AC96</f>
        <v>2750.379</v>
      </c>
      <c r="E23" s="86">
        <f>'DATA-ELE'!AD96</f>
        <v>2925.268</v>
      </c>
      <c r="F23" s="86">
        <f>'DATA-ELE'!AE96</f>
        <v>2941.81</v>
      </c>
      <c r="G23" s="86">
        <f>'DATA-ELE'!AF96</f>
        <v>2638.574</v>
      </c>
      <c r="H23" s="86">
        <f>'DATA-ELE'!AG96</f>
        <v>2573.366</v>
      </c>
      <c r="I23" s="87">
        <f>'DATA-ELE'!AH96</f>
        <v>2381.674</v>
      </c>
      <c r="K23" s="84">
        <f t="shared" si="0"/>
        <v>-0.07449076423641254</v>
      </c>
      <c r="L23" s="85">
        <f t="shared" si="1"/>
        <v>-0.17086653289943898</v>
      </c>
    </row>
    <row r="24" spans="3:12" s="79" customFormat="1" ht="12">
      <c r="C24" s="20" t="s">
        <v>220</v>
      </c>
      <c r="D24" s="86">
        <f>'DATA-ELE'!AC97</f>
        <v>18739.416</v>
      </c>
      <c r="E24" s="86">
        <f>'DATA-ELE'!AD97</f>
        <v>19335.121</v>
      </c>
      <c r="F24" s="86">
        <f>'DATA-ELE'!AE97</f>
        <v>19010.73</v>
      </c>
      <c r="G24" s="86">
        <f>'DATA-ELE'!AF97</f>
        <v>18872.886</v>
      </c>
      <c r="H24" s="86">
        <f>'DATA-ELE'!AG97</f>
        <v>19572.868</v>
      </c>
      <c r="I24" s="87">
        <f>'DATA-ELE'!AH97</f>
        <v>20018.983</v>
      </c>
      <c r="K24" s="84">
        <f t="shared" si="0"/>
        <v>0.02279252074862015</v>
      </c>
      <c r="L24" s="85">
        <f t="shared" si="1"/>
        <v>0.05205689937475477</v>
      </c>
    </row>
    <row r="25" spans="3:12" s="79" customFormat="1" ht="12">
      <c r="C25" s="20" t="s">
        <v>221</v>
      </c>
      <c r="D25" s="86">
        <f>'DATA-ELE'!AC98</f>
        <v>18217.696</v>
      </c>
      <c r="E25" s="86">
        <f>'DATA-ELE'!AD98</f>
        <v>18838.384</v>
      </c>
      <c r="F25" s="86">
        <f>'DATA-ELE'!AE98</f>
        <v>18583.933</v>
      </c>
      <c r="G25" s="86">
        <f>'DATA-ELE'!AF98</f>
        <v>18334.127</v>
      </c>
      <c r="H25" s="86">
        <f>'DATA-ELE'!AG98</f>
        <v>18796.641</v>
      </c>
      <c r="I25" s="87">
        <f>'DATA-ELE'!AH98</f>
        <v>19254.068</v>
      </c>
      <c r="K25" s="84">
        <f t="shared" si="0"/>
        <v>0.024335571445983417</v>
      </c>
      <c r="L25" s="85">
        <f t="shared" si="1"/>
        <v>0.038141454064721136</v>
      </c>
    </row>
    <row r="26" spans="3:12" s="79" customFormat="1" ht="12">
      <c r="C26" s="20" t="s">
        <v>183</v>
      </c>
      <c r="D26" s="86">
        <f>'DATA-ELE'!AC17</f>
        <v>322463.411</v>
      </c>
      <c r="E26" s="86">
        <f>'DATA-ELE'!AD17</f>
        <v>370234.436</v>
      </c>
      <c r="F26" s="86">
        <f>'DATA-ELE'!AE17</f>
        <v>345642.675</v>
      </c>
      <c r="G26" s="86">
        <f>'DATA-ELE'!AF17</f>
        <v>375486.539</v>
      </c>
      <c r="H26" s="86">
        <f>'DATA-ELE'!AG17</f>
        <v>374849.021</v>
      </c>
      <c r="I26" s="87">
        <f>'DATA-ELE'!AH17</f>
        <v>308581.133</v>
      </c>
      <c r="K26" s="84">
        <f t="shared" si="0"/>
        <v>-0.1767855437456245</v>
      </c>
      <c r="L26" s="85">
        <f t="shared" si="1"/>
        <v>-0.10843949611358827</v>
      </c>
    </row>
    <row r="27" spans="3:12" s="79" customFormat="1" ht="12">
      <c r="C27" s="20" t="s">
        <v>223</v>
      </c>
      <c r="D27" s="86">
        <f>'DATA-ELE'!AC18</f>
        <v>281812.506</v>
      </c>
      <c r="E27" s="86">
        <f>'DATA-ELE'!AD18</f>
        <v>326818.542</v>
      </c>
      <c r="F27" s="86">
        <f>'DATA-ELE'!AE18</f>
        <v>306477.882</v>
      </c>
      <c r="G27" s="86">
        <f>'DATA-ELE'!AF18</f>
        <v>331708.701</v>
      </c>
      <c r="H27" s="86">
        <f>'DATA-ELE'!AG18</f>
        <v>330757.758</v>
      </c>
      <c r="I27" s="87">
        <f>'DATA-ELE'!AH18</f>
        <v>266726.348</v>
      </c>
      <c r="K27" s="84">
        <f t="shared" si="0"/>
        <v>-0.1935900472514389</v>
      </c>
      <c r="L27" s="85">
        <f t="shared" si="1"/>
        <v>-0.12559148122398933</v>
      </c>
    </row>
    <row r="28" spans="3:12" s="79" customFormat="1" ht="12">
      <c r="C28" s="20" t="s">
        <v>224</v>
      </c>
      <c r="D28" s="86">
        <f>'DATA-ELE'!AC20</f>
        <v>22719.98</v>
      </c>
      <c r="E28" s="86">
        <f>'DATA-ELE'!AD20</f>
        <v>27043.575</v>
      </c>
      <c r="F28" s="86">
        <f>'DATA-ELE'!AE20</f>
        <v>23275.739</v>
      </c>
      <c r="G28" s="86">
        <f>'DATA-ELE'!AF20</f>
        <v>25837.969</v>
      </c>
      <c r="H28" s="86">
        <f>'DATA-ELE'!AG20</f>
        <v>27914.649</v>
      </c>
      <c r="I28" s="87">
        <f>'DATA-ELE'!AH20</f>
        <v>23306.217</v>
      </c>
      <c r="K28" s="84">
        <f t="shared" si="0"/>
        <v>-0.16509009301890198</v>
      </c>
      <c r="L28" s="85">
        <f t="shared" si="1"/>
        <v>-0.04272553620247188</v>
      </c>
    </row>
    <row r="29" spans="3:12" s="79" customFormat="1" ht="12">
      <c r="C29" s="20" t="s">
        <v>225</v>
      </c>
      <c r="D29" s="86">
        <f>'DATA-ELE'!AC21</f>
        <v>10186.521</v>
      </c>
      <c r="E29" s="86">
        <f>'DATA-ELE'!AD21</f>
        <v>9980.687</v>
      </c>
      <c r="F29" s="86">
        <f>'DATA-ELE'!AE21</f>
        <v>9494.13</v>
      </c>
      <c r="G29" s="86">
        <f>'DATA-ELE'!AF21</f>
        <v>10366.528</v>
      </c>
      <c r="H29" s="86">
        <f>'DATA-ELE'!AG21</f>
        <v>10354.551</v>
      </c>
      <c r="I29" s="87">
        <f>'DATA-ELE'!AH21</f>
        <v>12571</v>
      </c>
      <c r="K29" s="84">
        <f t="shared" si="0"/>
        <v>0.21405553944347755</v>
      </c>
      <c r="L29" s="85">
        <f t="shared" si="1"/>
        <v>0.2714530949345577</v>
      </c>
    </row>
    <row r="30" spans="3:12" s="79" customFormat="1" ht="12">
      <c r="C30" s="20" t="s">
        <v>226</v>
      </c>
      <c r="D30" s="86">
        <f>'DATA-ELE'!AC22</f>
        <v>17930.925</v>
      </c>
      <c r="E30" s="86">
        <f>'DATA-ELE'!AD22</f>
        <v>16372.319</v>
      </c>
      <c r="F30" s="86">
        <f>'DATA-ELE'!AE22</f>
        <v>15889.054</v>
      </c>
      <c r="G30" s="86">
        <f>'DATA-ELE'!AF22</f>
        <v>17939.869</v>
      </c>
      <c r="H30" s="86">
        <f>'DATA-ELE'!AG22</f>
        <v>16176.614</v>
      </c>
      <c r="I30" s="87">
        <f>'DATA-ELE'!AH22</f>
        <v>18547.485</v>
      </c>
      <c r="K30" s="84">
        <f t="shared" si="0"/>
        <v>0.14656163520993948</v>
      </c>
      <c r="L30" s="85">
        <f t="shared" si="1"/>
        <v>0.10858552441651503</v>
      </c>
    </row>
    <row r="31" spans="3:12" s="79" customFormat="1" ht="12">
      <c r="C31" s="20" t="s">
        <v>189</v>
      </c>
      <c r="D31" s="86">
        <f>'DATA-ELE'!AC23</f>
        <v>6715.039</v>
      </c>
      <c r="E31" s="86">
        <f>'DATA-ELE'!AD23</f>
        <v>6654.991</v>
      </c>
      <c r="F31" s="86">
        <f>'DATA-ELE'!AE23</f>
        <v>6725.806</v>
      </c>
      <c r="G31" s="86">
        <f>'DATA-ELE'!AF23</f>
        <v>6717.256</v>
      </c>
      <c r="H31" s="86">
        <f>'DATA-ELE'!AG23</f>
        <v>6538.375</v>
      </c>
      <c r="I31" s="87">
        <f>'DATA-ELE'!AH23</f>
        <v>6433.01</v>
      </c>
      <c r="K31" s="84">
        <f t="shared" si="0"/>
        <v>-0.016114860343739768</v>
      </c>
      <c r="L31" s="85">
        <f t="shared" si="1"/>
        <v>-0.039650303674850784</v>
      </c>
    </row>
    <row r="32" spans="3:12" s="79" customFormat="1" ht="12">
      <c r="C32" s="20" t="s">
        <v>190</v>
      </c>
      <c r="D32" s="86">
        <f>'DATA-ELE'!AC24</f>
        <v>312313.129</v>
      </c>
      <c r="E32" s="86">
        <f>'DATA-ELE'!AD24</f>
        <v>320615.898</v>
      </c>
      <c r="F32" s="86">
        <f>'DATA-ELE'!AE24</f>
        <v>367117.813</v>
      </c>
      <c r="G32" s="86">
        <f>'DATA-ELE'!AF24</f>
        <v>397798.605</v>
      </c>
      <c r="H32" s="86">
        <f>'DATA-ELE'!AG24</f>
        <v>386866.428</v>
      </c>
      <c r="I32" s="87">
        <f>'DATA-ELE'!AH24</f>
        <v>421264.59</v>
      </c>
      <c r="K32" s="84">
        <f t="shared" si="0"/>
        <v>0.08891482824661123</v>
      </c>
      <c r="L32" s="85">
        <f t="shared" si="1"/>
        <v>0.2637345766724286</v>
      </c>
    </row>
    <row r="33" spans="3:12" s="79" customFormat="1" ht="12">
      <c r="C33" s="20" t="s">
        <v>193</v>
      </c>
      <c r="D33" s="86">
        <f>'DATA-ELE'!AC27</f>
        <v>5883</v>
      </c>
      <c r="E33" s="86">
        <f>'DATA-ELE'!AD27</f>
        <v>4867</v>
      </c>
      <c r="F33" s="86">
        <f>'DATA-ELE'!AE27</f>
        <v>5683</v>
      </c>
      <c r="G33" s="86">
        <f>'DATA-ELE'!AF27</f>
        <v>4992</v>
      </c>
      <c r="H33" s="86">
        <f>'DATA-ELE'!AG27</f>
        <v>5176</v>
      </c>
      <c r="I33" s="87">
        <f>'DATA-ELE'!AH27</f>
        <v>4536</v>
      </c>
      <c r="K33" s="84">
        <f t="shared" si="0"/>
        <v>-0.1236476043276662</v>
      </c>
      <c r="L33" s="85">
        <f t="shared" si="1"/>
        <v>-0.1719101807338892</v>
      </c>
    </row>
    <row r="34" spans="3:12" s="79" customFormat="1" ht="12">
      <c r="C34" s="20" t="s">
        <v>194</v>
      </c>
      <c r="D34" s="86">
        <f>'DATA-ELE'!AC28</f>
        <v>102051.943</v>
      </c>
      <c r="E34" s="86">
        <f>'DATA-ELE'!AD28</f>
        <v>108199.624</v>
      </c>
      <c r="F34" s="86">
        <f>'DATA-ELE'!AE28</f>
        <v>118201.579</v>
      </c>
      <c r="G34" s="86">
        <f>'DATA-ELE'!AF28</f>
        <v>140124.756</v>
      </c>
      <c r="H34" s="86">
        <f>'DATA-ELE'!AG28</f>
        <v>158588.273</v>
      </c>
      <c r="I34" s="87">
        <f>'DATA-ELE'!AH28</f>
        <v>205108.287</v>
      </c>
      <c r="K34" s="84">
        <f t="shared" si="0"/>
        <v>0.2933382974666736</v>
      </c>
      <c r="L34" s="85">
        <f t="shared" si="1"/>
        <v>0.873402244714685</v>
      </c>
    </row>
    <row r="35" spans="3:12" s="79" customFormat="1" ht="12">
      <c r="C35" s="20" t="s">
        <v>199</v>
      </c>
      <c r="D35" s="86">
        <f>'DATA-ELE'!AC33</f>
        <v>521.712</v>
      </c>
      <c r="E35" s="86">
        <f>'DATA-ELE'!AD33</f>
        <v>479.93</v>
      </c>
      <c r="F35" s="86">
        <f>'DATA-ELE'!AE33</f>
        <v>498.964</v>
      </c>
      <c r="G35" s="86">
        <f>'DATA-ELE'!AF33</f>
        <v>508.764</v>
      </c>
      <c r="H35" s="86">
        <f>'DATA-ELE'!AG33</f>
        <v>502.791</v>
      </c>
      <c r="I35" s="87">
        <f>'DATA-ELE'!AH33</f>
        <v>513.353</v>
      </c>
      <c r="K35" s="84">
        <f t="shared" si="0"/>
        <v>0.02100674037522543</v>
      </c>
      <c r="L35" s="85">
        <f t="shared" si="1"/>
        <v>0.026291378283173517</v>
      </c>
    </row>
    <row r="36" spans="3:12" s="79" customFormat="1" ht="12">
      <c r="C36" s="20" t="s">
        <v>208</v>
      </c>
      <c r="D36" s="86">
        <f>'DATA-ELE'!AC35</f>
        <v>759382.643</v>
      </c>
      <c r="E36" s="86">
        <f>'DATA-ELE'!AD35</f>
        <v>761943.048</v>
      </c>
      <c r="F36" s="86">
        <f>'DATA-ELE'!AE35</f>
        <v>765337.856</v>
      </c>
      <c r="G36" s="86">
        <f>'DATA-ELE'!AF35</f>
        <v>683512.145</v>
      </c>
      <c r="H36" s="86">
        <f>'DATA-ELE'!AG35</f>
        <v>731700.793</v>
      </c>
      <c r="I36" s="87">
        <f>'DATA-ELE'!AH35</f>
        <v>609169.487</v>
      </c>
      <c r="K36" s="84">
        <f t="shared" si="0"/>
        <v>-0.16746094465419004</v>
      </c>
      <c r="L36" s="85">
        <f t="shared" si="1"/>
        <v>-0.20079695878407267</v>
      </c>
    </row>
    <row r="37" spans="3:12" s="79" customFormat="1" ht="12">
      <c r="C37" s="20" t="s">
        <v>222</v>
      </c>
      <c r="D37" s="86">
        <f>'DATA-ELE'!AC37</f>
        <v>1172.296</v>
      </c>
      <c r="E37" s="86">
        <f>'DATA-ELE'!AD37</f>
        <v>1099.28</v>
      </c>
      <c r="F37" s="86">
        <f>'DATA-ELE'!AE37</f>
        <v>1038.497</v>
      </c>
      <c r="G37" s="86">
        <f>'DATA-ELE'!AF37</f>
        <v>1088.755</v>
      </c>
      <c r="H37" s="86">
        <f>'DATA-ELE'!AG37</f>
        <v>1104.548</v>
      </c>
      <c r="I37" s="87">
        <f>'DATA-ELE'!AH37</f>
        <v>754.472</v>
      </c>
      <c r="K37" s="84">
        <f t="shared" si="0"/>
        <v>-0.3169405041700316</v>
      </c>
      <c r="L37" s="85">
        <f t="shared" si="1"/>
        <v>-0.31620360034355743</v>
      </c>
    </row>
    <row r="38" spans="3:12" s="79" customFormat="1" ht="12">
      <c r="C38" s="21" t="s">
        <v>230</v>
      </c>
      <c r="D38" s="88">
        <f aca="true" t="shared" si="2" ref="D38:I38">D43-SUM(D4:D26,D31:D37)+D29+D30</f>
        <v>22551.250999999702</v>
      </c>
      <c r="E38" s="88">
        <f t="shared" si="2"/>
        <v>20859.812000000333</v>
      </c>
      <c r="F38" s="88">
        <f t="shared" si="2"/>
        <v>19848.09800000034</v>
      </c>
      <c r="G38" s="88">
        <f t="shared" si="2"/>
        <v>19560.18300000031</v>
      </c>
      <c r="H38" s="88">
        <f t="shared" si="2"/>
        <v>16080.795999999586</v>
      </c>
      <c r="I38" s="89">
        <f t="shared" si="2"/>
        <v>18594.34999999976</v>
      </c>
      <c r="K38" s="84">
        <f t="shared" si="0"/>
        <v>0.15630780963829394</v>
      </c>
      <c r="L38" s="85">
        <f t="shared" si="1"/>
        <v>-0.11818226612270522</v>
      </c>
    </row>
    <row r="39" spans="3:12" s="79" customFormat="1" ht="12">
      <c r="C39" s="47" t="s">
        <v>229</v>
      </c>
      <c r="D39" s="96">
        <f aca="true" t="shared" si="3" ref="D39:I39">SUM(D4:D26,D31:D38)-D29-D30</f>
        <v>2932806.746</v>
      </c>
      <c r="E39" s="96">
        <f t="shared" si="3"/>
        <v>2916698.231</v>
      </c>
      <c r="F39" s="96">
        <f t="shared" si="3"/>
        <v>2881839.795000001</v>
      </c>
      <c r="G39" s="96">
        <f t="shared" si="3"/>
        <v>2761371.103</v>
      </c>
      <c r="H39" s="96">
        <f t="shared" si="3"/>
        <v>2885010.28</v>
      </c>
      <c r="I39" s="97">
        <f t="shared" si="3"/>
        <v>2797989.8700000006</v>
      </c>
      <c r="K39" s="84">
        <f t="shared" si="0"/>
        <v>-0.030162946247803024</v>
      </c>
      <c r="L39" s="85">
        <f t="shared" si="1"/>
        <v>-0.03863954188155583</v>
      </c>
    </row>
    <row r="40" spans="3:9" s="79" customFormat="1" ht="12">
      <c r="C40" s="38" t="s">
        <v>78</v>
      </c>
      <c r="I40" s="92"/>
    </row>
    <row r="41" spans="3:11" s="79" customFormat="1" ht="12">
      <c r="C41" s="39" t="s">
        <v>233</v>
      </c>
      <c r="I41" s="92"/>
      <c r="K41" s="104"/>
    </row>
    <row r="42" s="79" customFormat="1" ht="12">
      <c r="I42" s="92"/>
    </row>
    <row r="43" spans="3:9" s="79" customFormat="1" ht="12">
      <c r="C43" s="106" t="s">
        <v>229</v>
      </c>
      <c r="D43" s="107">
        <v>2932806.746</v>
      </c>
      <c r="E43" s="107">
        <v>2916698.231</v>
      </c>
      <c r="F43" s="107">
        <v>2881839.795000001</v>
      </c>
      <c r="G43" s="107">
        <v>2761371.103</v>
      </c>
      <c r="H43" s="107">
        <v>2885010.28</v>
      </c>
      <c r="I43" s="108">
        <v>2797989.8700000006</v>
      </c>
    </row>
    <row r="44" s="79" customFormat="1" ht="12">
      <c r="I44" s="92"/>
    </row>
    <row r="45" s="79" customFormat="1" ht="12">
      <c r="I45" s="92"/>
    </row>
    <row r="46" s="79" customFormat="1" ht="12">
      <c r="I46" s="92"/>
    </row>
    <row r="47" s="79" customFormat="1" ht="12">
      <c r="I47" s="92"/>
    </row>
    <row r="48" ht="15.75">
      <c r="B48" s="35" t="s">
        <v>296</v>
      </c>
    </row>
    <row r="49" spans="2:12" s="79" customFormat="1" ht="24">
      <c r="B49" s="66"/>
      <c r="C49" s="66"/>
      <c r="D49" s="66">
        <v>2017</v>
      </c>
      <c r="E49" s="66">
        <v>2018</v>
      </c>
      <c r="F49" s="66">
        <v>2019</v>
      </c>
      <c r="G49" s="66">
        <v>2020</v>
      </c>
      <c r="H49" s="66">
        <v>2021</v>
      </c>
      <c r="I49" s="18" t="s">
        <v>77</v>
      </c>
      <c r="K49" s="80" t="s">
        <v>262</v>
      </c>
      <c r="L49" s="81" t="s">
        <v>263</v>
      </c>
    </row>
    <row r="50" spans="2:12" s="79" customFormat="1" ht="12">
      <c r="B50" s="47"/>
      <c r="C50" s="47" t="s">
        <v>181</v>
      </c>
      <c r="D50" s="96">
        <f>'DATA-ELE'!AC131</f>
        <v>2960924</v>
      </c>
      <c r="E50" s="96">
        <f>'DATA-ELE'!AD131</f>
        <v>2943051.238</v>
      </c>
      <c r="F50" s="96">
        <f>'DATA-ELE'!AE131</f>
        <v>2907223.579</v>
      </c>
      <c r="G50" s="96">
        <f>'DATA-ELE'!AF131</f>
        <v>2789677.015</v>
      </c>
      <c r="H50" s="96">
        <f>'DATA-ELE'!AG131</f>
        <v>2911543.081</v>
      </c>
      <c r="I50" s="97">
        <f>'DATA-ELE'!AH131</f>
        <v>2829108.357</v>
      </c>
      <c r="K50" s="84">
        <f>I50/H50-1</f>
        <v>-0.02831307032272623</v>
      </c>
      <c r="L50" s="85">
        <f>I50/AVERAGE(D50:F50)-1</f>
        <v>-0.036757058003858756</v>
      </c>
    </row>
    <row r="51" spans="2:12" s="79" customFormat="1" ht="12">
      <c r="B51" s="54" t="s">
        <v>131</v>
      </c>
      <c r="C51" s="54" t="s">
        <v>246</v>
      </c>
      <c r="D51" s="93">
        <f>'DATA-ELE'!AC128</f>
        <v>145997.696</v>
      </c>
      <c r="E51" s="93">
        <f>'DATA-ELE'!AD128</f>
        <v>140656.714</v>
      </c>
      <c r="F51" s="93">
        <f>'DATA-ELE'!AE128</f>
        <v>131149.329</v>
      </c>
      <c r="G51" s="93">
        <f>'DATA-ELE'!AF128</f>
        <v>121967.324</v>
      </c>
      <c r="H51" s="93">
        <f>'DATA-ELE'!AG128</f>
        <v>126929.495</v>
      </c>
      <c r="I51" s="101">
        <f>'DATA-ELE'!AH128</f>
        <v>127198.439</v>
      </c>
      <c r="K51" s="84">
        <f aca="true" t="shared" si="4" ref="K51:K52">I51/H51-1</f>
        <v>0.0021188455843144105</v>
      </c>
      <c r="L51" s="85">
        <f aca="true" t="shared" si="5" ref="L51:L52">I51/AVERAGE(D51:F51)-1</f>
        <v>-0.086663709823813</v>
      </c>
    </row>
    <row r="52" spans="2:12" s="79" customFormat="1" ht="12">
      <c r="B52" s="55"/>
      <c r="C52" s="55" t="s">
        <v>255</v>
      </c>
      <c r="D52" s="96">
        <f>'DATA-ELE'!AC132</f>
        <v>2814926.304</v>
      </c>
      <c r="E52" s="96">
        <f>'DATA-ELE'!AD132</f>
        <v>2802394.524</v>
      </c>
      <c r="F52" s="96">
        <f>'DATA-ELE'!AE132</f>
        <v>2776074.25</v>
      </c>
      <c r="G52" s="96">
        <f>'DATA-ELE'!AF132</f>
        <v>2667709.691</v>
      </c>
      <c r="H52" s="96">
        <f>'DATA-ELE'!AG132</f>
        <v>2784613.586</v>
      </c>
      <c r="I52" s="97">
        <f>'DATA-ELE'!AH132</f>
        <v>2701909.918</v>
      </c>
      <c r="K52" s="84">
        <f t="shared" si="4"/>
        <v>-0.029700231448917425</v>
      </c>
      <c r="L52" s="85">
        <f t="shared" si="5"/>
        <v>-0.03427282063178472</v>
      </c>
    </row>
    <row r="53" spans="2:12" s="79" customFormat="1" ht="12">
      <c r="B53" s="19" t="s">
        <v>130</v>
      </c>
      <c r="C53" s="19" t="s">
        <v>53</v>
      </c>
      <c r="D53" s="102">
        <f>'DATA-ELE'!AC121</f>
        <v>366554.329</v>
      </c>
      <c r="E53" s="102">
        <f>'DATA-ELE'!AD121</f>
        <v>372348.275</v>
      </c>
      <c r="F53" s="102">
        <f>'DATA-ELE'!AE121</f>
        <v>369432.448</v>
      </c>
      <c r="G53" s="102">
        <f>'DATA-ELE'!AF121</f>
        <v>381008.85</v>
      </c>
      <c r="H53" s="102">
        <f>'DATA-ELE'!AG121</f>
        <v>401425.821</v>
      </c>
      <c r="I53" s="103">
        <f>'DATA-ELE'!AH121</f>
        <v>420642.665</v>
      </c>
      <c r="K53" s="84">
        <f aca="true" t="shared" si="6" ref="K53:K61">I53/H53-1</f>
        <v>0.04787146963324007</v>
      </c>
      <c r="L53" s="85">
        <f aca="true" t="shared" si="7" ref="L53:L61">I53/AVERAGE(D53:F53)-1</f>
        <v>0.13857988405477206</v>
      </c>
    </row>
    <row r="54" spans="2:12" s="79" customFormat="1" ht="12">
      <c r="B54" s="20" t="s">
        <v>131</v>
      </c>
      <c r="C54" s="20" t="s">
        <v>54</v>
      </c>
      <c r="D54" s="102">
        <f>'DATA-ELE'!AC122</f>
        <v>371130.019</v>
      </c>
      <c r="E54" s="102">
        <f>'DATA-ELE'!AD122</f>
        <v>363497.754</v>
      </c>
      <c r="F54" s="102">
        <f>'DATA-ELE'!AE122</f>
        <v>366487.725</v>
      </c>
      <c r="G54" s="102">
        <f>'DATA-ELE'!AF122</f>
        <v>367046.553</v>
      </c>
      <c r="H54" s="102">
        <f>'DATA-ELE'!AG122</f>
        <v>394108.401</v>
      </c>
      <c r="I54" s="103">
        <f>'DATA-ELE'!AH122</f>
        <v>407563.446</v>
      </c>
      <c r="K54" s="84">
        <f t="shared" si="6"/>
        <v>0.034140467358370286</v>
      </c>
      <c r="L54" s="85">
        <f t="shared" si="7"/>
        <v>0.11041061561736343</v>
      </c>
    </row>
    <row r="55" spans="2:12" s="79" customFormat="1" ht="12">
      <c r="B55" s="23" t="s">
        <v>131</v>
      </c>
      <c r="C55" s="23" t="s">
        <v>258</v>
      </c>
      <c r="D55" s="102">
        <f>'DATA-ELE'!AC126</f>
        <v>24409.019</v>
      </c>
      <c r="E55" s="102">
        <f>'DATA-ELE'!AD126</f>
        <v>22150.563</v>
      </c>
      <c r="F55" s="102">
        <f>'DATA-ELE'!AE126</f>
        <v>21597.645</v>
      </c>
      <c r="G55" s="102">
        <f>'DATA-ELE'!AF126</f>
        <v>24195.83</v>
      </c>
      <c r="H55" s="102">
        <f>'DATA-ELE'!AG126</f>
        <v>22919.439</v>
      </c>
      <c r="I55" s="103">
        <f>'DATA-ELE'!AH126</f>
        <v>24152.196</v>
      </c>
      <c r="K55" s="84">
        <f t="shared" si="6"/>
        <v>0.05378652592674715</v>
      </c>
      <c r="L55" s="85">
        <f t="shared" si="7"/>
        <v>0.06308004578883475</v>
      </c>
    </row>
    <row r="56" spans="2:12" s="79" customFormat="1" ht="12">
      <c r="B56" s="23" t="s">
        <v>131</v>
      </c>
      <c r="C56" s="23" t="s">
        <v>258</v>
      </c>
      <c r="D56" s="102">
        <f>'DATA-ELE'!AC127</f>
        <v>14280.592</v>
      </c>
      <c r="E56" s="102">
        <f>'DATA-ELE'!AD127</f>
        <v>14075.396</v>
      </c>
      <c r="F56" s="102">
        <f>'DATA-ELE'!AE127</f>
        <v>13406.766</v>
      </c>
      <c r="G56" s="102">
        <f>'DATA-ELE'!AF127</f>
        <v>14552.349</v>
      </c>
      <c r="H56" s="102">
        <f>'DATA-ELE'!AG127</f>
        <v>14526.089</v>
      </c>
      <c r="I56" s="103">
        <f>'DATA-ELE'!AH127</f>
        <v>17186.315</v>
      </c>
      <c r="K56" s="84">
        <f t="shared" si="6"/>
        <v>0.1831343591520056</v>
      </c>
      <c r="L56" s="85">
        <f t="shared" si="7"/>
        <v>0.23456764848410128</v>
      </c>
    </row>
    <row r="57" spans="2:12" s="79" customFormat="1" ht="12">
      <c r="B57" s="24" t="s">
        <v>131</v>
      </c>
      <c r="C57" s="24" t="s">
        <v>259</v>
      </c>
      <c r="D57" s="102">
        <f>'DATA-ELE'!AC125</f>
        <v>611.261</v>
      </c>
      <c r="E57" s="102">
        <f>'DATA-ELE'!AD125</f>
        <v>560.179</v>
      </c>
      <c r="F57" s="102">
        <f>'DATA-ELE'!AE125</f>
        <v>687.335</v>
      </c>
      <c r="G57" s="102">
        <f>'DATA-ELE'!AF125</f>
        <v>1236.226</v>
      </c>
      <c r="H57" s="102">
        <f>'DATA-ELE'!AG125</f>
        <v>1316.383</v>
      </c>
      <c r="I57" s="103">
        <f>'DATA-ELE'!AH125</f>
        <v>1436.215</v>
      </c>
      <c r="K57" s="84">
        <f t="shared" si="6"/>
        <v>0.0910312576203125</v>
      </c>
      <c r="L57" s="85">
        <f t="shared" si="7"/>
        <v>1.3180024478487171</v>
      </c>
    </row>
    <row r="58" spans="2:12" s="79" customFormat="1" ht="12">
      <c r="B58" s="22" t="s">
        <v>131</v>
      </c>
      <c r="C58" s="22" t="s">
        <v>260</v>
      </c>
      <c r="D58" s="102">
        <f>'DATA-ELE'!AC124</f>
        <v>1734.727</v>
      </c>
      <c r="E58" s="102">
        <f>'DATA-ELE'!AD124</f>
        <v>1611.765</v>
      </c>
      <c r="F58" s="102">
        <f>'DATA-ELE'!AE124</f>
        <v>1602.571</v>
      </c>
      <c r="G58" s="102">
        <f>'DATA-ELE'!AF124</f>
        <v>1857.89</v>
      </c>
      <c r="H58" s="102">
        <f>'DATA-ELE'!AG124</f>
        <v>2150.823</v>
      </c>
      <c r="I58" s="103">
        <f>'DATA-ELE'!AH124</f>
        <v>1919.889</v>
      </c>
      <c r="K58" s="84">
        <f t="shared" si="6"/>
        <v>-0.10737006252955261</v>
      </c>
      <c r="L58" s="85">
        <f t="shared" si="7"/>
        <v>0.16378938801142762</v>
      </c>
    </row>
    <row r="59" spans="2:12" s="79" customFormat="1" ht="12">
      <c r="B59" s="56"/>
      <c r="C59" s="56" t="s">
        <v>237</v>
      </c>
      <c r="D59" s="96">
        <f>'DATA-ELE'!AC123</f>
        <v>2769315.015</v>
      </c>
      <c r="E59" s="96">
        <f>'DATA-ELE'!AD123</f>
        <v>2772847.142</v>
      </c>
      <c r="F59" s="96">
        <f>'DATA-ELE'!AE123</f>
        <v>2741724.656</v>
      </c>
      <c r="G59" s="96">
        <f>'DATA-ELE'!AF123</f>
        <v>2639829.693</v>
      </c>
      <c r="H59" s="96">
        <f>'DATA-ELE'!AG123</f>
        <v>2751018.272</v>
      </c>
      <c r="I59" s="97">
        <f>'DATA-ELE'!AH123</f>
        <v>2670294.522</v>
      </c>
      <c r="K59" s="84">
        <f t="shared" si="6"/>
        <v>-0.02934322567814629</v>
      </c>
      <c r="L59" s="85">
        <f t="shared" si="7"/>
        <v>-0.032955936405549724</v>
      </c>
    </row>
    <row r="60" spans="2:12" s="79" customFormat="1" ht="12">
      <c r="B60" s="54" t="s">
        <v>131</v>
      </c>
      <c r="C60" s="54" t="s">
        <v>240</v>
      </c>
      <c r="D60" s="93">
        <f>'DATA-ELE'!AC129</f>
        <v>178096.989</v>
      </c>
      <c r="E60" s="93">
        <f>'DATA-ELE'!AD129</f>
        <v>182973.187</v>
      </c>
      <c r="F60" s="93">
        <f>'DATA-ELE'!AE129</f>
        <v>178939.396</v>
      </c>
      <c r="G60" s="93">
        <f>'DATA-ELE'!AF129</f>
        <v>175454.114</v>
      </c>
      <c r="H60" s="93">
        <f>'DATA-ELE'!AG129</f>
        <v>182594.986</v>
      </c>
      <c r="I60" s="101">
        <f>'DATA-ELE'!AH129</f>
        <v>174478.085</v>
      </c>
      <c r="K60" s="84">
        <f t="shared" si="6"/>
        <v>-0.044453033337947256</v>
      </c>
      <c r="L60" s="85">
        <f t="shared" si="7"/>
        <v>-0.03069448739327152</v>
      </c>
    </row>
    <row r="61" spans="2:12" s="79" customFormat="1" ht="12">
      <c r="B61" s="47"/>
      <c r="C61" s="47" t="s">
        <v>241</v>
      </c>
      <c r="D61" s="96">
        <f>'DATA-ELE'!AC130</f>
        <v>2591218.026</v>
      </c>
      <c r="E61" s="96">
        <f>'DATA-ELE'!AD130</f>
        <v>2589873.955</v>
      </c>
      <c r="F61" s="96">
        <f>'DATA-ELE'!AE130</f>
        <v>2562785.26</v>
      </c>
      <c r="G61" s="96">
        <f>'DATA-ELE'!AF130</f>
        <v>2464375.579</v>
      </c>
      <c r="H61" s="96">
        <f>'DATA-ELE'!AG130</f>
        <v>2568423.286</v>
      </c>
      <c r="I61" s="97">
        <f>'DATA-ELE'!AH130</f>
        <v>2495816.437</v>
      </c>
      <c r="K61" s="84">
        <f t="shared" si="6"/>
        <v>-0.0282690354801588</v>
      </c>
      <c r="L61" s="85">
        <f t="shared" si="7"/>
        <v>-0.033113635717562984</v>
      </c>
    </row>
    <row r="62" spans="2:9" s="79" customFormat="1" ht="12">
      <c r="B62" s="38" t="s">
        <v>256</v>
      </c>
      <c r="I62" s="92"/>
    </row>
    <row r="63" spans="2:9" s="79" customFormat="1" ht="12">
      <c r="B63" s="39" t="s">
        <v>261</v>
      </c>
      <c r="I63" s="92"/>
    </row>
    <row r="64" spans="4:9" s="79" customFormat="1" ht="12">
      <c r="D64" s="104"/>
      <c r="E64" s="104"/>
      <c r="F64" s="104"/>
      <c r="G64" s="104"/>
      <c r="H64" s="104"/>
      <c r="I64" s="105"/>
    </row>
    <row r="65" s="79" customFormat="1" ht="12">
      <c r="I65" s="92"/>
    </row>
    <row r="66" spans="4:9" s="79" customFormat="1" ht="12">
      <c r="D66" s="104"/>
      <c r="E66" s="104"/>
      <c r="F66" s="104"/>
      <c r="G66" s="104"/>
      <c r="H66" s="104"/>
      <c r="I66" s="105"/>
    </row>
    <row r="67" spans="4:9" s="79" customFormat="1" ht="12">
      <c r="D67" s="104"/>
      <c r="E67" s="104"/>
      <c r="F67" s="104"/>
      <c r="G67" s="104"/>
      <c r="H67" s="104"/>
      <c r="I67" s="105"/>
    </row>
    <row r="68" s="79" customFormat="1" ht="12">
      <c r="I68" s="92"/>
    </row>
    <row r="69" s="79" customFormat="1" ht="12">
      <c r="I69" s="92"/>
    </row>
    <row r="70" s="79" customFormat="1" ht="12">
      <c r="I70" s="92"/>
    </row>
    <row r="71" s="79" customFormat="1" ht="12">
      <c r="I71" s="9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STURC Marek (ESTAT);Tena.GNJATOVIC@ec.europa.eu</dc:creator>
  <cp:keywords/>
  <dc:description/>
  <cp:lastModifiedBy>STURC Marek (ESTAT)</cp:lastModifiedBy>
  <dcterms:created xsi:type="dcterms:W3CDTF">2023-06-24T13:28:54Z</dcterms:created>
  <dcterms:modified xsi:type="dcterms:W3CDTF">2023-06-28T13:18:03Z</dcterms:modified>
  <cp:category/>
  <cp:version/>
  <cp:contentType/>
  <cp:contentStatus/>
</cp:coreProperties>
</file>