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31" yWindow="65431" windowWidth="23265" windowHeight="12585" tabRatio="802" activeTab="0"/>
  </bookViews>
  <sheets>
    <sheet name="Table 1" sheetId="12" r:id="rId1"/>
    <sheet name="Figure 1" sheetId="61" r:id="rId2"/>
    <sheet name="Figure 2" sheetId="63" r:id="rId3"/>
    <sheet name="Figure 3" sheetId="28" r:id="rId4"/>
    <sheet name="Figure 4" sheetId="65" r:id="rId5"/>
    <sheet name="Table 2" sheetId="19" r:id="rId6"/>
    <sheet name="Figure 5" sheetId="67" r:id="rId7"/>
    <sheet name="Table 3" sheetId="46" r:id="rId8"/>
    <sheet name="Table 4" sheetId="3" r:id="rId9"/>
    <sheet name="Figure 6" sheetId="47" r:id="rId10"/>
    <sheet name="Figure 7" sheetId="48" r:id="rId11"/>
    <sheet name="CRF classification" sheetId="50" state="hidden" r:id="rId12"/>
    <sheet name="Figure 8" sheetId="57" r:id="rId13"/>
    <sheet name="Figure 9" sheetId="59" r:id="rId14"/>
    <sheet name="Figure 10" sheetId="60" r:id="rId15"/>
  </sheets>
  <externalReferences>
    <externalReference r:id="rId18"/>
  </externalReferences>
  <definedNames>
    <definedName name="__xlnm.Database">"#REF!"</definedName>
    <definedName name="Accounts" localSheetId="3">#REF!</definedName>
    <definedName name="Accounts" localSheetId="9">#REF!</definedName>
    <definedName name="Accounts" localSheetId="10">#REF!</definedName>
    <definedName name="Accounts" localSheetId="13">#REF!</definedName>
    <definedName name="Accounts">#REF!</definedName>
    <definedName name="Colheads" localSheetId="9">#REF!</definedName>
    <definedName name="Colheads" localSheetId="10">#REF!</definedName>
    <definedName name="Colheads" localSheetId="13">#REF!</definedName>
    <definedName name="Colheads">#REF!</definedName>
    <definedName name="datab" localSheetId="9">#REF!</definedName>
    <definedName name="datab" localSheetId="10">#REF!</definedName>
    <definedName name="datab" localSheetId="13">#REF!</definedName>
    <definedName name="datab">#REF!</definedName>
    <definedName name="Datamat" localSheetId="9">#REF!</definedName>
    <definedName name="Datamat" localSheetId="10">#REF!</definedName>
    <definedName name="Datamat" localSheetId="13">#REF!</definedName>
    <definedName name="Datamat">#REF!</definedName>
    <definedName name="Leontief138" localSheetId="9">#REF!</definedName>
    <definedName name="Leontief138" localSheetId="10">#REF!</definedName>
    <definedName name="Leontief138" localSheetId="13">#REF!</definedName>
    <definedName name="Leontief138">#REF!</definedName>
    <definedName name="Matrix138" localSheetId="9">#REF!</definedName>
    <definedName name="Matrix138" localSheetId="10">#REF!</definedName>
    <definedName name="Matrix138" localSheetId="13">#REF!</definedName>
    <definedName name="Matrix138">#REF!</definedName>
    <definedName name="_xlnm.Print_Area" localSheetId="6">'Figure 5'!$B$2:$O$2</definedName>
    <definedName name="_xlnm.Print_Area" localSheetId="0">'Table 1'!$B$2:$E$44</definedName>
    <definedName name="_xlnm.Print_Area" localSheetId="5">'Table 2'!$B$2:$I$12</definedName>
    <definedName name="_xlnm.Print_Area" localSheetId="8">'Table 4'!$B$2:$K$28</definedName>
    <definedName name="Rowtitles" localSheetId="3">#REF!</definedName>
    <definedName name="Rowtitles" localSheetId="9">#REF!</definedName>
    <definedName name="Rowtitles" localSheetId="10">#REF!</definedName>
    <definedName name="Rowtitles" localSheetId="13">#REF!</definedName>
    <definedName name="Rowtitles">#REF!</definedName>
    <definedName name="skrange">'[1]0800Trimmed'!$F$35:$AU$154</definedName>
    <definedName name="ssss" localSheetId="13">#REF!</definedName>
    <definedName name="ssss">#REF!</definedName>
  </definedNames>
  <calcPr calcId="162913"/>
  <extLst/>
</workbook>
</file>

<file path=xl/sharedStrings.xml><?xml version="1.0" encoding="utf-8"?>
<sst xmlns="http://schemas.openxmlformats.org/spreadsheetml/2006/main" count="1148" uniqueCount="569">
  <si>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</si>
  <si>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</si>
  <si>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</si>
  <si>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</si>
  <si>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</si>
  <si>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</si>
  <si>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</si>
  <si>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</si>
  <si>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</si>
  <si>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</si>
  <si>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</si>
  <si>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</si>
  <si>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Cameroon</t>
  </si>
  <si>
    <t>Central African Republic</t>
  </si>
  <si>
    <t>Congo</t>
  </si>
  <si>
    <t>Democratic Republic of the Congo</t>
  </si>
  <si>
    <t>Gabon</t>
  </si>
  <si>
    <t>Côte d'Ivoire</t>
  </si>
  <si>
    <t>Ghana</t>
  </si>
  <si>
    <t>Liberia</t>
  </si>
  <si>
    <t>Honduras</t>
  </si>
  <si>
    <t>Guyana</t>
  </si>
  <si>
    <t>Indonesia</t>
  </si>
  <si>
    <t>Malaysia</t>
  </si>
  <si>
    <t>Thailand</t>
  </si>
  <si>
    <t>Vietnam</t>
  </si>
  <si>
    <t>All countries of the world</t>
  </si>
  <si>
    <t>:</t>
  </si>
  <si>
    <t>2012</t>
  </si>
  <si>
    <t>2013</t>
  </si>
  <si>
    <t>Manufacture of furniture (31)</t>
  </si>
  <si>
    <t>Non-coniferous</t>
  </si>
  <si>
    <t>Coniferous</t>
  </si>
  <si>
    <t>(1 000 m³)</t>
  </si>
  <si>
    <t>Roundwood production</t>
  </si>
  <si>
    <t>Total</t>
  </si>
  <si>
    <t>Fuelwood</t>
  </si>
  <si>
    <t>Industrial 
roundwood</t>
  </si>
  <si>
    <t>Last update</t>
  </si>
  <si>
    <t>Extracted on</t>
  </si>
  <si>
    <t>Source of data</t>
  </si>
  <si>
    <t>Eurostat</t>
  </si>
  <si>
    <t>UNIT</t>
  </si>
  <si>
    <t>Activity (NACE Rev. 2)</t>
  </si>
  <si>
    <t>Number of persons employed
(1 000)</t>
  </si>
  <si>
    <t>Manufacture of wood and wood products (16)</t>
  </si>
  <si>
    <t>Manufacture of pulp, paper and paper products (17)</t>
  </si>
  <si>
    <r>
      <t>Source:</t>
    </r>
    <r>
      <rPr>
        <sz val="9"/>
        <color theme="1"/>
        <rFont val="Arial"/>
        <family val="2"/>
      </rPr>
      <t xml:space="preserve"> Eurostat (online data code: for_trop)</t>
    </r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</si>
  <si>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</si>
  <si>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</si>
  <si>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</si>
  <si>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</si>
  <si>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</si>
  <si>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</si>
  <si>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</si>
  <si>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</si>
  <si>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</si>
  <si>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</si>
  <si>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</si>
  <si>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</si>
  <si>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</si>
  <si>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</si>
  <si>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</si>
  <si>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</si>
  <si>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</si>
  <si>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</si>
  <si>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</si>
  <si>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</si>
  <si>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</si>
  <si>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</si>
  <si>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</si>
  <si>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</si>
  <si>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</si>
  <si>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</si>
  <si>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</si>
  <si>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</si>
  <si>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Switzerland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</si>
  <si>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</si>
  <si>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t>2014</t>
  </si>
  <si>
    <t>GEO</t>
  </si>
  <si>
    <t>Forestry and logging (NACE A02)</t>
  </si>
  <si>
    <t>Manufacture of furniture (NACE 31)</t>
  </si>
  <si>
    <t>Manufacture of pulp, paper and paper products (NACE 17)</t>
  </si>
  <si>
    <t>Manufacture of wood products (NACE 16)</t>
  </si>
  <si>
    <t>Manufacturing (NACE C)</t>
  </si>
  <si>
    <t>S_ADJ</t>
  </si>
  <si>
    <t>Employment (number of persons employed)</t>
  </si>
  <si>
    <t>INDIC_BT</t>
  </si>
  <si>
    <t>Roundwood removals by type of wood and assortment [for_remov]</t>
  </si>
  <si>
    <t>Thousand cubic metres</t>
  </si>
  <si>
    <t>BARK</t>
  </si>
  <si>
    <t>Under bark</t>
  </si>
  <si>
    <t>PROD_WD</t>
  </si>
  <si>
    <t>FLEGT-VPA countries (¹)</t>
  </si>
  <si>
    <t>(¹) Forest Law Enforcement, Governance and Trade – Voluntary Partnership Agreement (FLEGT-VPA) countries are producers of tropical wood that have signed or are about to sign a VPA with the EU. The agreement requires licensing arrangements to ensure that timber placed on the EU market is from legal sources.</t>
  </si>
  <si>
    <t>(million EUR)</t>
  </si>
  <si>
    <t>Côte d’Ivoire</t>
  </si>
  <si>
    <t>FLEGT countries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</si>
  <si>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</si>
  <si>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</si>
  <si>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rPr>
        <i/>
        <sz val="9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for_trop)</t>
    </r>
  </si>
  <si>
    <t>Bookmark</t>
  </si>
  <si>
    <t>'u' : low reliability.</t>
  </si>
  <si>
    <t>'d' : definition differs, see metadata.</t>
  </si>
  <si>
    <t>Gross value added at factor cost
(billion EUR)</t>
  </si>
  <si>
    <t>Number of
enterprises
(1 000)</t>
  </si>
  <si>
    <t>Labour input in industry - annual data [sts_inlb_a]</t>
  </si>
  <si>
    <t>Unadjusted data (i.e. neither seasonally adjusted nor calendar adjusted data)</t>
  </si>
  <si>
    <t>2015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</si>
  <si>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</si>
  <si>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</si>
  <si>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</si>
  <si>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</si>
  <si>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</si>
  <si>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</si>
  <si>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</si>
  <si>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</si>
  <si>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</si>
  <si>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</si>
  <si>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</si>
  <si>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</si>
  <si>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</si>
  <si>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</si>
  <si>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</si>
  <si>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</si>
  <si>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</si>
  <si>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</si>
  <si>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</si>
  <si>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</si>
  <si>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</si>
  <si>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</si>
  <si>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</si>
  <si>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</si>
  <si>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</si>
  <si>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</si>
  <si>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</si>
  <si>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</si>
  <si>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</si>
  <si>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</si>
  <si>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</si>
  <si>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</si>
  <si>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</si>
  <si>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</si>
  <si>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</si>
  <si>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</si>
  <si>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</si>
  <si>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</si>
  <si>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</si>
  <si>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</si>
  <si>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</si>
  <si>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</si>
  <si>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</si>
  <si>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</si>
  <si>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</si>
  <si>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</si>
  <si>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</si>
  <si>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</si>
  <si>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</si>
  <si>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</si>
  <si>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</si>
  <si>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</si>
  <si>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</si>
  <si>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</si>
  <si>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</si>
  <si>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</si>
  <si>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</si>
  <si>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</si>
  <si>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</si>
  <si>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</si>
  <si>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</si>
  <si>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</si>
  <si>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</si>
  <si>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</si>
  <si>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</si>
  <si>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</si>
  <si>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</si>
  <si>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</si>
  <si>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</si>
  <si>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</si>
  <si>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</si>
  <si>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</si>
  <si>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</si>
  <si>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</si>
  <si>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</si>
  <si>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</si>
  <si>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</si>
  <si>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</si>
  <si>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</si>
  <si>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</si>
  <si>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</si>
  <si>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</si>
  <si>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</si>
  <si>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</si>
  <si>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</si>
  <si>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</si>
  <si>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</si>
  <si>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</si>
  <si>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</si>
  <si>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</si>
  <si>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</si>
  <si>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</si>
  <si>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</si>
  <si>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</si>
  <si>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</si>
  <si>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</si>
  <si>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</si>
  <si>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</si>
  <si>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</si>
  <si>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</si>
  <si>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</si>
  <si>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</si>
  <si>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</si>
  <si>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</si>
  <si>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</si>
  <si>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</si>
  <si>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</si>
  <si>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</si>
  <si>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</si>
  <si>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</si>
  <si>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</si>
  <si>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</si>
  <si>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</si>
  <si>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</si>
  <si>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</si>
  <si>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</si>
  <si>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</si>
  <si>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</si>
  <si>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</si>
  <si>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</si>
  <si>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</si>
  <si>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</si>
  <si>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</si>
  <si>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</si>
  <si>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</si>
  <si>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</si>
  <si>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</si>
  <si>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</si>
  <si>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</si>
  <si>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</si>
  <si>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</si>
  <si>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</si>
  <si>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</si>
  <si>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</si>
  <si>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</si>
  <si>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</si>
  <si>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</si>
  <si>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</si>
  <si>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</si>
  <si>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</si>
  <si>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</si>
  <si>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</si>
  <si>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</si>
  <si>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</si>
  <si>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</si>
  <si>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</si>
  <si>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</si>
  <si>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</si>
  <si>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</si>
  <si>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</si>
  <si>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</si>
  <si>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</si>
  <si>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</si>
  <si>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</si>
  <si>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</si>
  <si>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</si>
  <si>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</si>
  <si>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</si>
  <si>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</si>
  <si>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</si>
  <si>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</si>
  <si>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</si>
  <si>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</si>
  <si>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</si>
  <si>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</si>
  <si>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</si>
  <si>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</si>
  <si>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</si>
  <si>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</si>
  <si>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</si>
  <si>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</si>
  <si>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</si>
  <si>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</si>
  <si>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</si>
  <si>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</si>
  <si>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</si>
  <si>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</si>
  <si>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</si>
  <si>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</si>
  <si>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</si>
  <si>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</si>
  <si>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</si>
  <si>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</si>
  <si>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</si>
  <si>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</si>
  <si>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</si>
  <si>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</si>
  <si>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</si>
  <si>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</si>
  <si>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</si>
  <si>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</si>
  <si>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</si>
  <si>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</si>
  <si>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</si>
  <si>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</si>
  <si>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</si>
  <si>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</si>
  <si>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</si>
  <si>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</si>
  <si>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</si>
  <si>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</si>
  <si>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</si>
  <si>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</si>
  <si>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</si>
  <si>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</si>
  <si>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</si>
  <si>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</si>
  <si>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</si>
  <si>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</si>
  <si>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</si>
  <si>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</si>
  <si>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</si>
  <si>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</si>
  <si>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</si>
  <si>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</si>
  <si>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</si>
  <si>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</si>
  <si>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</si>
  <si>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</si>
  <si>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</si>
  <si>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</si>
  <si>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</si>
  <si>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</si>
  <si>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</si>
  <si>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</si>
  <si>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</si>
  <si>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</si>
  <si>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</si>
  <si>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</si>
  <si>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</si>
  <si>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</si>
  <si>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</si>
  <si>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</si>
  <si>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</si>
  <si>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</si>
  <si>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</si>
  <si>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</si>
  <si>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</si>
  <si>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</si>
  <si>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</si>
  <si>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</si>
  <si>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</si>
  <si>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</si>
  <si>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</si>
  <si>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</si>
  <si>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</si>
  <si>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</si>
  <si>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</si>
  <si>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</si>
  <si>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</si>
  <si>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</si>
  <si>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</si>
  <si>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</si>
  <si>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</si>
  <si>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</si>
  <si>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</si>
  <si>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</si>
  <si>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</si>
  <si>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</si>
  <si>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</si>
  <si>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</si>
  <si>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</si>
  <si>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</si>
  <si>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</si>
  <si>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</si>
  <si>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</si>
  <si>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</si>
  <si>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</si>
  <si>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</si>
  <si>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</si>
  <si>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</si>
  <si>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</si>
  <si>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</si>
  <si>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</si>
  <si>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</si>
  <si>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</si>
  <si>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</si>
  <si>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</si>
  <si>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</si>
  <si>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</si>
  <si>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</si>
  <si>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</si>
  <si>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</si>
  <si>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</si>
  <si>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</si>
  <si>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</si>
  <si>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</si>
  <si>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</si>
  <si>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</si>
  <si>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</si>
  <si>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</si>
  <si>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</si>
  <si>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</si>
  <si>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</si>
  <si>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</si>
  <si>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</si>
  <si>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</si>
  <si>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</si>
  <si>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</si>
  <si>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</si>
  <si>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</si>
  <si>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</si>
  <si>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</si>
  <si>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</si>
  <si>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</si>
  <si>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</si>
  <si>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</si>
  <si>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</si>
  <si>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</si>
  <si>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</si>
  <si>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</si>
  <si>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</si>
  <si>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</si>
  <si>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</si>
  <si>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</si>
  <si>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</si>
  <si>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</si>
  <si>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</si>
  <si>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</si>
  <si>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</si>
  <si>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'e': estimated</t>
  </si>
  <si>
    <t>de</t>
  </si>
  <si>
    <t>Total - all species</t>
  </si>
  <si>
    <t>Fuel wood</t>
  </si>
  <si>
    <t>Wood charcoal</t>
  </si>
  <si>
    <t>Logs</t>
  </si>
  <si>
    <t>Sawnwood</t>
  </si>
  <si>
    <t>Decking/moulding</t>
  </si>
  <si>
    <t>Veneers</t>
  </si>
  <si>
    <t>Plywood</t>
  </si>
  <si>
    <t>Flooring</t>
  </si>
  <si>
    <t>Glulam/joinery</t>
  </si>
  <si>
    <r>
      <t>Source:</t>
    </r>
    <r>
      <rPr>
        <sz val="9"/>
        <color theme="1"/>
        <rFont val="Arial"/>
        <family val="2"/>
      </rPr>
      <t xml:space="preserve"> Eurostat (COMEXT)</t>
    </r>
  </si>
  <si>
    <t/>
  </si>
  <si>
    <t>DECLARANT</t>
  </si>
  <si>
    <t>FLOW</t>
  </si>
  <si>
    <t>1 - IMPORT</t>
  </si>
  <si>
    <t>INDICATORS</t>
  </si>
  <si>
    <t>VALUE_1000EURO - VALUE_1000EURO</t>
  </si>
  <si>
    <t>STAT_REGIME</t>
  </si>
  <si>
    <t>Regime2 - Regime2</t>
  </si>
  <si>
    <t>Back to TOC</t>
  </si>
  <si>
    <t>PARTNER</t>
  </si>
  <si>
    <t>China China</t>
  </si>
  <si>
    <t>FLEGT countries FLEGT countries</t>
  </si>
  <si>
    <t>world-euittoflegtchina world-euittoflegtchina</t>
  </si>
  <si>
    <t>million EUR</t>
  </si>
  <si>
    <t>Fuel wood (4401)</t>
  </si>
  <si>
    <t>Wood charcoal (4402)</t>
  </si>
  <si>
    <t>Logs (4403)</t>
  </si>
  <si>
    <t>Sawnwood (4407)</t>
  </si>
  <si>
    <t>Veneers (4408)</t>
  </si>
  <si>
    <t>Plywood (4412)</t>
  </si>
  <si>
    <t>Flooring (441870)</t>
  </si>
  <si>
    <t>Glulam/joinery (4418 minus 441870)</t>
  </si>
  <si>
    <t>Other wood products (of Chapter 44)</t>
  </si>
  <si>
    <t>Wooden furniture (from Chapter 94)</t>
  </si>
  <si>
    <t>Decking/moulding (4409)</t>
  </si>
  <si>
    <t>Ch44</t>
  </si>
  <si>
    <t>Tropical 44</t>
  </si>
  <si>
    <t>4401</t>
  </si>
  <si>
    <t>4402</t>
  </si>
  <si>
    <t>4403</t>
  </si>
  <si>
    <t>4407</t>
  </si>
  <si>
    <t>4409</t>
  </si>
  <si>
    <t>4408</t>
  </si>
  <si>
    <t>4412</t>
  </si>
  <si>
    <t>44187</t>
  </si>
  <si>
    <t>4418-floor</t>
  </si>
  <si>
    <t>44restof</t>
  </si>
  <si>
    <t>woodenfurniture</t>
  </si>
  <si>
    <t>world-euittoflegtchina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</si>
  <si>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sts_inlb_a and nama_10_a64_e)</t>
    </r>
  </si>
  <si>
    <t>(:) not available</t>
  </si>
  <si>
    <t xml:space="preserve">Printing and service activities related to printing (18.1) </t>
  </si>
  <si>
    <t>Czechia</t>
  </si>
  <si>
    <t>TREESPEC</t>
  </si>
  <si>
    <t>2016</t>
  </si>
  <si>
    <t>2017</t>
  </si>
  <si>
    <t>Special value:</t>
  </si>
  <si>
    <t>not available</t>
  </si>
  <si>
    <t>2018</t>
  </si>
  <si>
    <t>EU27_2019 - EU27_2019</t>
  </si>
  <si>
    <t>'p': provisional</t>
  </si>
  <si>
    <t>(2015 = 100)</t>
  </si>
  <si>
    <t>Wood-based industries (NACE C 16+17+18.1+31)</t>
  </si>
  <si>
    <t>Roundwood (wood in the rough)</t>
  </si>
  <si>
    <t>GEO/TIME</t>
  </si>
  <si>
    <t>European Union - 27 countries (from 2020)</t>
  </si>
  <si>
    <t>(%)</t>
  </si>
  <si>
    <t>Bookmark:</t>
  </si>
  <si>
    <t xml:space="preserve">Bookmark: </t>
  </si>
  <si>
    <t>Fuelwood (including wood for charcoal)</t>
  </si>
  <si>
    <t>Share of fuelwood in 2000</t>
  </si>
  <si>
    <r>
      <t>(thousand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</si>
  <si>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Sawnwood (including sleepers)</t>
  </si>
  <si>
    <t>STK_FLOW</t>
  </si>
  <si>
    <t>Production</t>
  </si>
  <si>
    <t>EU-27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</si>
  <si>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for_remov)</t>
    </r>
  </si>
  <si>
    <t>EU 27 (¹)</t>
  </si>
  <si>
    <t>Difference</t>
  </si>
  <si>
    <t xml:space="preserve">EU - 27 </t>
  </si>
  <si>
    <t>Denmark (¹)</t>
  </si>
  <si>
    <t>https://appsso.eurostat.ec.europa.eu/nui/show.do?query=BOOKMARK_DS-312062_QID_259CBBD_UID_-3F171EB0&amp;layout=TIME,C,X,0;GEO,L,Y,0;UNIT,L,Z,0;TREESPEC,L,Z,1;INDICATORS,C,Z,2;&amp;zSelection=DS-312062INDICATORS,OBS_FLAG;DS-312062UNIT,THS_EUR;DS-312062TREESPEC,TOTAL;&amp;rankName1=UNIT_1_2_-1_2&amp;rankName2=INDICATORS_1_2_-1_2&amp;rankName3=TREESPEC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</si>
  <si>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-312062_QID_77945A98_UID_-3F171EB0&amp;layout=TIME,C,X,0;GEO,L,Y,0;UNIT,L,Z,0;TREESPEC,L,Z,1;INDICATORS,C,Z,2;&amp;zSelection=DS-312062INDICATORS,OBS_FLAG;DS-312062UNIT,THS_EUR;DS-312062TREESPEC,NC_TRO;&amp;rankName1=UNIT_1_2_-1_2&amp;rankName2=INDICATORS_1_2_-1_2&amp;rankName3=TREESPEC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</si>
  <si>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-312062_QID_18EC1C81_UID_-3F171EB0&amp;layout=TIME,C,X,0;GEO,L,Y,0;UNIT,L,Z,0;TREESPEC,L,Z,1;INDICATORS,C,Z,2;&amp;zSelection=DS-312062INDICATORS,OBS_FLAG;DS-312062UNIT,THS_EUR;DS-312062TREESPEC,NC_TRO;&amp;rankName1=UNIT_1_2_-1_2&amp;rankName2=INDICATORS_1_2_-1_2&amp;rankName3=TREESPEC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</si>
  <si>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-312062_QID_-279DB35F_UID_-3F171EB0&amp;layout=TIME,C,X,0;GEO,L,Y,0;UNIT,L,Z,0;TREESPEC,L,Z,1;INDICATORS,C,Z,2;&amp;zSelection=DS-312062INDICATORS,OBS_FLAG;DS-312062UNIT,THS_EUR;DS-312062TREESPEC,TOTAL;&amp;rankName1=UNIT_1_2_-1_2&amp;rankName2=INDICATORS_1_2_-1_2&amp;rankName3=TREESPEC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</si>
  <si>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</t>
  </si>
  <si>
    <t>Sum C+NC</t>
  </si>
  <si>
    <t>Greece (³)</t>
  </si>
  <si>
    <t>(³) Data for the latest years not available</t>
  </si>
  <si>
    <r>
      <t>Source:</t>
    </r>
    <r>
      <rPr>
        <sz val="9"/>
        <rFont val="Arial"/>
        <family val="2"/>
      </rPr>
      <t xml:space="preserve"> Eurostat (online data code: sbs_na_ind_r2)</t>
    </r>
  </si>
  <si>
    <t>Table 2: Main economic indicators for wood-based industries, EU-27, 2018</t>
  </si>
  <si>
    <t>du</t>
  </si>
  <si>
    <t>Index, 2015=100</t>
  </si>
  <si>
    <t>Figure 5: Employment in wood-based industries compared with total manufacturing, EU-27, 2000–2019</t>
  </si>
  <si>
    <t>2019</t>
  </si>
  <si>
    <t>Other wood products</t>
  </si>
  <si>
    <t>Wooden furniture</t>
  </si>
  <si>
    <t>Denmark (³)</t>
  </si>
  <si>
    <t>(¹) Data for latest years not available</t>
  </si>
  <si>
    <t>Ireland (²)</t>
  </si>
  <si>
    <t xml:space="preserve">Denmark </t>
  </si>
  <si>
    <t>(²) Data for 2019 shown; data for 2020 not available</t>
  </si>
  <si>
    <t>Czechia (²)</t>
  </si>
  <si>
    <t>United Kingdom (²)</t>
  </si>
  <si>
    <t>(¹) EU estimate produced using latest available data if a country did not report for 2020</t>
  </si>
  <si>
    <t>Figure 1:  Change in roundwood production in the EU, 2000–2020</t>
  </si>
  <si>
    <t>(¹) Data for Czechia, Denmark, Greece and Ireland for the EU aggregate for 2020 were estimated</t>
  </si>
  <si>
    <t>(²) Shows comparison for 2000 - 2018; data for 2020 and 2019 not available</t>
  </si>
  <si>
    <t>Figure 2: Change in the share of fuelwood in total roundwood production in the EU, 2000–2020</t>
  </si>
  <si>
    <t>Share of fuelwood in 2020</t>
  </si>
  <si>
    <t>Figure 3: Annual production of roundwood, EU-27, 2000–2020</t>
  </si>
  <si>
    <t>Note: EU estimate produced using latest available data if a country did not report for 2020</t>
  </si>
  <si>
    <t>Figure 4: Sawnwood production, 2000 and 2020</t>
  </si>
  <si>
    <t>Belgium (¹)</t>
  </si>
  <si>
    <t>Luxembourg (¹)</t>
  </si>
  <si>
    <t>Laos</t>
  </si>
  <si>
    <t>Table 3: Total wood imports to the EU and the share of FLEGT countries, EU-27, 2000–2020</t>
  </si>
  <si>
    <t>Table 4: Tropical wood imports, EU-27, 2000–2020</t>
  </si>
  <si>
    <t>Figure 6: FLEGT countries' share in tropical wood imports to the EU-27, 2000–2020</t>
  </si>
  <si>
    <t>Figure 7: FLEGT countries' share in total wood imports to the EU-27, 2000–2020</t>
  </si>
  <si>
    <t>2020</t>
  </si>
  <si>
    <t>Figure 8: Wood products imported to the EU-27 from China, 2000–2020</t>
  </si>
  <si>
    <t>Figure 9: Wood products imported to the EU-27 from FLEGT countries, 2000–2020</t>
  </si>
  <si>
    <t>Figure 10: Wood products imported to the EU-27 from countries other than China or tropical countries, 2000-2020</t>
  </si>
  <si>
    <t>Change 2000 to 2020</t>
  </si>
  <si>
    <t>Table 1: Roundwood production, 2020</t>
  </si>
  <si>
    <t>Malta (²)</t>
  </si>
  <si>
    <t xml:space="preserve">Czechia (³) </t>
  </si>
  <si>
    <t xml:space="preserve">Malta (³) </t>
  </si>
  <si>
    <t>https://appsso.eurostat.ec.europa.eu/nui/show.do?query=BOOKMARK_DS-060551_QID_-69B951EC_UID_-3F171EB0&amp;layout=PROD_WD,L,X,0;GEO,L,Y,0;TREESPEC,L,Z,0;TIME,C,Z,1;UNIT,L,Z,2;BARK,L,Z,3;INDICATORS,C,Z,4;&amp;zSelection=DS-060551TREESPEC,TOTAL;DS-060551UNIT,THS_M3;DS-060551INDICATORS,OBS_FLAG;DS-060551TIME,2020;DS-060551BARK,UNBK;&amp;rankName1=UNIT_1_2_-1_2&amp;rankName2=INDICATORS_1_2_-1_2&amp;rankName3=TREESPEC_1_2_-1_2&amp;rankName4=BARK_1_2_-1_2&amp;rankName5=TIME_1_0_0_0&amp;rankName6=PROD-WD_1_2_0_0&amp;rankName7=GEO_1_2_0_1&amp;rStp=&amp;cStp=&amp;rDCh=&amp;cDCh=&amp;rDM=true&amp;cDM=true&amp;footnes=false&amp;empty=false&amp;wai=false&amp;time_mode=ROLLING&amp;time_most_recent=false&amp;lang=EN&amp;cfo=%23%23%23%2C%23%23%23.%23%23%23</t>
  </si>
  <si>
    <t xml:space="preserve">Share of fuelwood </t>
  </si>
  <si>
    <t>Share of roundwood</t>
  </si>
  <si>
    <t>https://appsso.eurostat.ec.europa.eu/nui/show.do?query=BOOKMARK_DS-060551_QID_-42088EAA_UID_-3F171EB0&amp;layout=TIME,C,X,0;GEO,L,Y,0;UNIT,L,Z,0;TREESPEC,L,Z,1;BARK,L,Z,2;PROD_WD,L,Z,3;INDICATORS,C,Z,4;&amp;zSelection=DS-060551TREESPEC,TOTAL;DS-060551UNIT,THS_M3;DS-060551INDICATORS,OBS_FLAG;DS-060551PROD_WD,RW;DS-060551BARK,UNBK;&amp;rankName1=UNIT_1_2_-1_2&amp;rankName2=INDICATORS_1_2_-1_2&amp;rankName3=TREESPEC_1_2_1_1&amp;rankName4=BARK_1_2_0_1&amp;rankName5=PROD-WD_1_2_1_0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</si>
  <si>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-060551_QID_-6B5D7525_UID_-3F171EB0&amp;layout=TIME,C,X,0;GEO,L,Y,0;UNIT,L,Z,0;TREESPEC,L,Z,1;BARK,L,Z,2;PROD_WD,L,Z,3;INDICATORS,C,Z,4;&amp;zSelection=DS-060551TREESPEC,TOTAL;DS-060551UNIT,THS_M3;DS-060551INDICATORS,OBS_FLAG;DS-060551PROD_WD,RW;DS-060551BARK,UNBK;&amp;rankName1=UNIT_1_2_-1_2&amp;rankName2=INDICATORS_1_2_-1_2&amp;rankName3=TREESPEC_1_2_1_1&amp;rankName4=BARK_1_2_0_1&amp;rankName5=PROD-WD_1_2_1_0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</si>
  <si>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-060551_QID_-412D6EE5_UID_-3F171EB0&amp;layout=TIME,C,X,0;TREESPEC,L,Y,0;GEO,L,Y,1;PROD_WD,L,Z,0;UNIT,L,Z,1;BARK,L,Z,2;INDICATORS,C,Z,3;&amp;zSelection=DS-060551UNIT,THS_M3;DS-060551INDICATORS,OBS_FLAG;DS-060551PROD_WD,RW;DS-060551BARK,UNBK;&amp;rankName1=UNIT_1_2_-1_2&amp;rankName2=INDICATORS_1_2_-1_2&amp;rankName3=BARK_1_2_-1_2&amp;rankName4=PROD-WD_1_2_0_1&amp;rankName5=TIME_1_0_0_0&amp;rankName6=TREESPEC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</si>
  <si>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-060557_QID_3A0AFF48_UID_-3F171EB0&amp;layout=TIME,C,X,0;GEO,L,Y,0;TREESPEC,L,Z,0;PROD_WD,L,Z,1;STK_FLOW,L,Z,2;UNIT,L,Z,3;INDICATORS,C,Z,4;&amp;zSelection=DS-060557INDICATORS,OBS_FLAG;DS-060557STK_FLOW,PRD;DS-060557PROD_WD,SN;DS-060557TREESPEC,TOTAL;DS-060557UNIT,THS_M3;&amp;rankName1=STK-FLOW_1_2_-1_2&amp;rankName2=UNIT_1_2_-1_2&amp;rankName3=INDICATORS_1_2_-1_2&amp;rankName4=PROD-WD_1_2_-1_2&amp;rankName5=TREESPEC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</si>
  <si>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-120933_QID_184ECC44_UID_-3F171EB0&amp;layout=INDIC_SB,B,X,0;TIME,C,X,1;NACE_R2,B,Y,0;GEO,L,Y,1;INDICATORS,C,Z,0;&amp;zSelection=DS-120933INDICATORS,OBS_FLAG;&amp;rankName1=INDICATORS_1_2_-1_2&amp;rankName2=INDIC-SB_1_2_0_0&amp;rankName3=TIME_1_0_1_0&amp;rankName4=NACE-R2_1_2_0_1&amp;rankName5=GEO_1_2_1_1&amp;rStp=&amp;cStp=&amp;rDCh=&amp;cDCh=&amp;rDM=true&amp;cDM=true&amp;footnes=false&amp;empty=false&amp;wai=false&amp;time_mode=ROLLING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</si>
</sst>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dd\.mm\.yy"/>
    <numFmt numFmtId="168" formatCode="#,##0_i"/>
    <numFmt numFmtId="169" formatCode="#,##0.0_i"/>
    <numFmt numFmtId="170" formatCode="#,##0.0"/>
    <numFmt numFmtId="171" formatCode="_-* #,##0.00\ [$€]_-;\-* #,##0.00\ [$€]_-;_-* &quot;-&quot;??\ [$€]_-;_-@_-"/>
    <numFmt numFmtId="172" formatCode="#,###,##0"/>
    <numFmt numFmtId="173" formatCode="###0.00#"/>
    <numFmt numFmtId="174" formatCode="yyyy/mm/dd\ hh:mm:ss"/>
    <numFmt numFmtId="175" formatCode="0.000"/>
    <numFmt numFmtId="176" formatCode="#\ ##0"/>
    <numFmt numFmtId="177" formatCode="#\ ##0.0"/>
    <numFmt numFmtId="178" formatCode="0.00000000000"/>
  </numFmts>
  <fonts count="5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u val="single"/>
      <sz val="9"/>
      <color indexed="12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A6A6A6"/>
      </top>
      <bottom style="hair">
        <color rgb="FFA6A6A6"/>
      </bottom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2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9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" fillId="21" borderId="0" applyNumberFormat="0" applyFont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9" fillId="0" borderId="0" applyFill="0" applyBorder="0" applyProtection="0">
      <alignment horizontal="right"/>
    </xf>
    <xf numFmtId="169" fontId="31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32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9" fontId="5" fillId="0" borderId="0" applyFill="0" applyBorder="0" applyProtection="0">
      <alignment horizontal="right"/>
    </xf>
    <xf numFmtId="0" fontId="2" fillId="0" borderId="0">
      <alignment/>
      <protection/>
    </xf>
    <xf numFmtId="169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3" fillId="3" borderId="0" applyNumberFormat="0" applyBorder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30" fillId="23" borderId="9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8" fillId="0" borderId="8" applyNumberFormat="0" applyFill="0" applyAlignment="0" applyProtection="0"/>
    <xf numFmtId="0" fontId="34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9" fontId="5" fillId="0" borderId="0" applyFill="0" applyBorder="0" applyProtection="0">
      <alignment horizontal="right"/>
    </xf>
    <xf numFmtId="0" fontId="17" fillId="20" borderId="1" applyNumberFormat="0" applyAlignment="0" applyProtection="0"/>
    <xf numFmtId="0" fontId="17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25" borderId="0" applyNumberFormat="0" applyFont="0" applyBorder="0">
      <alignment/>
      <protection hidden="1"/>
    </xf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3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27" borderId="0" applyNumberFormat="0" applyBorder="0">
      <alignment/>
      <protection locked="0"/>
    </xf>
    <xf numFmtId="0" fontId="37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0" fontId="18" fillId="20" borderId="2" applyNumberFormat="0" applyAlignment="0" applyProtection="0"/>
    <xf numFmtId="165" fontId="2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</cellStyleXfs>
  <cellXfs count="262">
    <xf numFmtId="0" fontId="0" fillId="0" borderId="0" xfId="0"/>
    <xf numFmtId="0" fontId="7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29" borderId="0" xfId="0" applyFont="1" applyFill="1"/>
    <xf numFmtId="0" fontId="5" fillId="29" borderId="0" xfId="0" applyFont="1" applyFill="1" applyBorder="1"/>
    <xf numFmtId="0" fontId="5" fillId="0" borderId="0" xfId="0" applyFont="1"/>
    <xf numFmtId="3" fontId="11" fillId="0" borderId="0" xfId="21" applyNumberFormat="1" applyFont="1" applyFill="1" applyBorder="1" applyAlignment="1" quotePrefix="1">
      <alignment horizontal="right" vertical="center" wrapText="1"/>
    </xf>
    <xf numFmtId="0" fontId="5" fillId="29" borderId="0" xfId="0" applyFont="1" applyFill="1" applyAlignment="1">
      <alignment horizontal="left" vertical="center"/>
    </xf>
    <xf numFmtId="2" fontId="5" fillId="0" borderId="0" xfId="21" applyNumberFormat="1" applyFont="1" applyFill="1" applyBorder="1" applyAlignment="1">
      <alignment vertical="center"/>
    </xf>
    <xf numFmtId="0" fontId="5" fillId="8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21" applyFont="1" applyFill="1" applyBorder="1" applyAlignment="1">
      <alignment vertical="center"/>
    </xf>
    <xf numFmtId="166" fontId="5" fillId="0" borderId="0" xfId="21" applyNumberFormat="1" applyFont="1" applyFill="1" applyBorder="1" applyAlignment="1">
      <alignment vertical="center"/>
    </xf>
    <xf numFmtId="0" fontId="5" fillId="0" borderId="0" xfId="88" applyFont="1" applyAlignment="1">
      <alignment vertical="center"/>
    </xf>
    <xf numFmtId="0" fontId="5" fillId="0" borderId="0" xfId="21" applyFont="1" applyFill="1" applyBorder="1" applyAlignment="1">
      <alignment horizontal="left" vertical="center"/>
    </xf>
    <xf numFmtId="0" fontId="5" fillId="29" borderId="0" xfId="181" applyFont="1" applyFill="1" applyBorder="1">
      <alignment/>
      <protection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3" fontId="5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left"/>
    </xf>
    <xf numFmtId="2" fontId="5" fillId="0" borderId="0" xfId="88" applyNumberFormat="1" applyFont="1" applyFill="1" applyBorder="1" applyAlignment="1">
      <alignment horizontal="left"/>
    </xf>
    <xf numFmtId="166" fontId="5" fillId="0" borderId="0" xfId="88" applyNumberFormat="1" applyFont="1" applyFill="1" applyBorder="1" applyAlignment="1">
      <alignment vertical="center"/>
    </xf>
    <xf numFmtId="0" fontId="38" fillId="0" borderId="0" xfId="88" applyFont="1" applyFill="1" applyBorder="1" applyAlignment="1">
      <alignment vertical="center"/>
    </xf>
    <xf numFmtId="166" fontId="5" fillId="0" borderId="0" xfId="88" applyNumberFormat="1" applyFont="1" applyFill="1" applyBorder="1" applyAlignment="1">
      <alignment horizontal="right"/>
    </xf>
    <xf numFmtId="2" fontId="4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right"/>
    </xf>
    <xf numFmtId="1" fontId="5" fillId="0" borderId="0" xfId="88" applyNumberFormat="1" applyFont="1" applyFill="1" applyBorder="1" applyAlignment="1">
      <alignment vertical="center"/>
    </xf>
    <xf numFmtId="1" fontId="4" fillId="0" borderId="0" xfId="88" applyNumberFormat="1" applyFont="1" applyFill="1" applyBorder="1" applyAlignment="1">
      <alignment vertical="center"/>
    </xf>
    <xf numFmtId="1" fontId="5" fillId="0" borderId="0" xfId="88" applyNumberFormat="1" applyFont="1" applyFill="1" applyBorder="1" applyAlignment="1">
      <alignment horizontal="right"/>
    </xf>
    <xf numFmtId="0" fontId="5" fillId="29" borderId="0" xfId="181" applyFont="1" applyFill="1">
      <alignment/>
      <protection/>
    </xf>
    <xf numFmtId="0" fontId="38" fillId="29" borderId="0" xfId="181" applyFont="1" applyFill="1">
      <alignment/>
      <protection/>
    </xf>
    <xf numFmtId="3" fontId="5" fillId="29" borderId="0" xfId="181" applyNumberFormat="1" applyFont="1" applyFill="1">
      <alignment/>
      <protection/>
    </xf>
    <xf numFmtId="0" fontId="12" fillId="0" borderId="0" xfId="88" applyFont="1" applyAlignment="1">
      <alignment vertical="center"/>
    </xf>
    <xf numFmtId="0" fontId="4" fillId="29" borderId="0" xfId="181" applyFont="1" applyFill="1">
      <alignment/>
      <protection/>
    </xf>
    <xf numFmtId="168" fontId="5" fillId="0" borderId="0" xfId="21" applyNumberFormat="1" applyFont="1" applyFill="1" applyBorder="1" applyAlignment="1">
      <alignment horizontal="right" indent="1"/>
    </xf>
    <xf numFmtId="0" fontId="4" fillId="29" borderId="0" xfId="181" applyFont="1" applyFill="1" applyBorder="1" applyAlignment="1">
      <alignment horizontal="left"/>
      <protection/>
    </xf>
    <xf numFmtId="0" fontId="9" fillId="29" borderId="0" xfId="181" applyFont="1" applyFill="1" applyAlignment="1">
      <alignment horizontal="left" vertical="center"/>
      <protection/>
    </xf>
    <xf numFmtId="0" fontId="5" fillId="29" borderId="0" xfId="181" applyFont="1" applyFill="1" applyAlignment="1">
      <alignment horizontal="left" vertical="center"/>
      <protection/>
    </xf>
    <xf numFmtId="0" fontId="4" fillId="30" borderId="12" xfId="181" applyFont="1" applyFill="1" applyBorder="1" applyAlignment="1">
      <alignment horizontal="left"/>
      <protection/>
    </xf>
    <xf numFmtId="0" fontId="4" fillId="30" borderId="12" xfId="181" applyFont="1" applyFill="1" applyBorder="1" applyAlignment="1">
      <alignment horizontal="center"/>
      <protection/>
    </xf>
    <xf numFmtId="0" fontId="4" fillId="0" borderId="13" xfId="188" applyFont="1" applyBorder="1" applyAlignment="1">
      <alignment horizontal="left"/>
      <protection/>
    </xf>
    <xf numFmtId="0" fontId="8" fillId="0" borderId="0" xfId="181" applyFont="1" applyAlignment="1">
      <alignment vertical="center"/>
      <protection/>
    </xf>
    <xf numFmtId="0" fontId="4" fillId="29" borderId="0" xfId="181" applyFont="1" applyFill="1" applyBorder="1" applyAlignment="1">
      <alignment horizontal="center"/>
      <protection/>
    </xf>
    <xf numFmtId="0" fontId="4" fillId="29" borderId="0" xfId="188" applyFont="1" applyFill="1" applyBorder="1" applyAlignment="1">
      <alignment horizontal="left"/>
      <protection/>
    </xf>
    <xf numFmtId="170" fontId="5" fillId="29" borderId="0" xfId="181" applyNumberFormat="1" applyFont="1" applyFill="1" applyBorder="1" applyAlignment="1">
      <alignment horizontal="right" indent="1"/>
      <protection/>
    </xf>
    <xf numFmtId="0" fontId="4" fillId="30" borderId="12" xfId="181" applyNumberFormat="1" applyFont="1" applyFill="1" applyBorder="1" applyAlignment="1">
      <alignment horizontal="center"/>
      <protection/>
    </xf>
    <xf numFmtId="0" fontId="5" fillId="0" borderId="0" xfId="90" applyNumberFormat="1" applyFont="1" applyFill="1" applyBorder="1" applyAlignment="1">
      <alignment/>
      <protection/>
    </xf>
    <xf numFmtId="4" fontId="5" fillId="0" borderId="11" xfId="0" applyNumberFormat="1" applyFont="1" applyFill="1" applyBorder="1" applyAlignment="1">
      <alignment/>
    </xf>
    <xf numFmtId="4" fontId="5" fillId="0" borderId="11" xfId="90" applyNumberFormat="1" applyFont="1" applyFill="1" applyBorder="1" applyAlignment="1">
      <alignment/>
      <protection/>
    </xf>
    <xf numFmtId="167" fontId="5" fillId="0" borderId="0" xfId="90" applyNumberFormat="1" applyFont="1" applyFill="1" applyBorder="1" applyAlignment="1">
      <alignment/>
      <protection/>
    </xf>
    <xf numFmtId="0" fontId="5" fillId="8" borderId="11" xfId="90" applyNumberFormat="1" applyFont="1" applyFill="1" applyBorder="1" applyAlignment="1">
      <alignment/>
      <protection/>
    </xf>
    <xf numFmtId="0" fontId="4" fillId="29" borderId="14" xfId="0" applyFont="1" applyFill="1" applyBorder="1" applyAlignment="1">
      <alignment horizontal="left"/>
    </xf>
    <xf numFmtId="0" fontId="4" fillId="29" borderId="13" xfId="0" applyFont="1" applyFill="1" applyBorder="1" applyAlignment="1">
      <alignment horizontal="left"/>
    </xf>
    <xf numFmtId="0" fontId="5" fillId="8" borderId="15" xfId="90" applyNumberFormat="1" applyFont="1" applyFill="1" applyBorder="1" applyAlignment="1">
      <alignment/>
      <protection/>
    </xf>
    <xf numFmtId="0" fontId="5" fillId="8" borderId="16" xfId="90" applyNumberFormat="1" applyFont="1" applyFill="1" applyBorder="1" applyAlignment="1">
      <alignment/>
      <protection/>
    </xf>
    <xf numFmtId="0" fontId="4" fillId="29" borderId="17" xfId="181" applyFont="1" applyFill="1" applyBorder="1" applyAlignment="1">
      <alignment horizontal="left"/>
      <protection/>
    </xf>
    <xf numFmtId="0" fontId="4" fillId="29" borderId="18" xfId="181" applyFont="1" applyFill="1" applyBorder="1" applyAlignment="1">
      <alignment horizontal="left"/>
      <protection/>
    </xf>
    <xf numFmtId="3" fontId="5" fillId="29" borderId="17" xfId="181" applyNumberFormat="1" applyFont="1" applyFill="1" applyBorder="1">
      <alignment/>
      <protection/>
    </xf>
    <xf numFmtId="3" fontId="5" fillId="29" borderId="18" xfId="181" applyNumberFormat="1" applyFont="1" applyFill="1" applyBorder="1">
      <alignment/>
      <protection/>
    </xf>
    <xf numFmtId="3" fontId="5" fillId="29" borderId="16" xfId="181" applyNumberFormat="1" applyFont="1" applyFill="1" applyBorder="1">
      <alignment/>
      <protection/>
    </xf>
    <xf numFmtId="0" fontId="4" fillId="30" borderId="0" xfId="21" applyFont="1" applyFill="1" applyBorder="1" applyAlignment="1">
      <alignment horizontal="center"/>
    </xf>
    <xf numFmtId="0" fontId="4" fillId="30" borderId="12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vertical="center"/>
    </xf>
    <xf numFmtId="0" fontId="5" fillId="0" borderId="0" xfId="21" applyFont="1" applyFill="1" applyBorder="1" applyAlignment="1" quotePrefix="1">
      <alignment vertical="center"/>
    </xf>
    <xf numFmtId="0" fontId="8" fillId="0" borderId="0" xfId="21" applyFont="1" applyFill="1" applyBorder="1" applyAlignment="1">
      <alignment vertical="center"/>
    </xf>
    <xf numFmtId="0" fontId="5" fillId="29" borderId="0" xfId="181" applyFont="1" applyFill="1" applyAlignment="1">
      <alignment/>
      <protection/>
    </xf>
    <xf numFmtId="0" fontId="5" fillId="31" borderId="19" xfId="88" applyNumberFormat="1" applyFont="1" applyFill="1" applyBorder="1" applyAlignment="1">
      <alignment vertical="top"/>
    </xf>
    <xf numFmtId="0" fontId="4" fillId="29" borderId="0" xfId="0" applyFont="1" applyFill="1"/>
    <xf numFmtId="0" fontId="5" fillId="0" borderId="0" xfId="0" applyFont="1" applyAlignment="1">
      <alignment vertical="center" wrapText="1"/>
    </xf>
    <xf numFmtId="0" fontId="5" fillId="29" borderId="0" xfId="0" applyFont="1" applyFill="1" applyAlignment="1">
      <alignment horizontal="right" indent="2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0" fontId="5" fillId="0" borderId="0" xfId="21" applyFont="1" applyBorder="1" applyAlignment="1">
      <alignment vertical="top"/>
    </xf>
    <xf numFmtId="0" fontId="4" fillId="32" borderId="12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left" vertical="top"/>
    </xf>
    <xf numFmtId="0" fontId="7" fillId="0" borderId="0" xfId="21" applyFont="1" applyFill="1" applyBorder="1" applyAlignment="1">
      <alignment vertical="top"/>
    </xf>
    <xf numFmtId="0" fontId="4" fillId="0" borderId="18" xfId="0" applyNumberFormat="1" applyFont="1" applyFill="1" applyBorder="1" applyAlignment="1">
      <alignment horizontal="left" vertical="top"/>
    </xf>
    <xf numFmtId="0" fontId="38" fillId="30" borderId="12" xfId="21" applyFont="1" applyFill="1" applyBorder="1" applyAlignment="1">
      <alignment horizontal="center" vertical="top"/>
    </xf>
    <xf numFmtId="0" fontId="5" fillId="0" borderId="0" xfId="21" applyFont="1" applyBorder="1" applyAlignment="1">
      <alignment/>
    </xf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3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6" fillId="33" borderId="20" xfId="206" applyFont="1" applyFill="1" applyBorder="1" applyAlignment="1">
      <alignment horizontal="center"/>
      <protection/>
    </xf>
    <xf numFmtId="0" fontId="42" fillId="32" borderId="0" xfId="206" applyFont="1" applyFill="1" applyBorder="1" applyAlignment="1">
      <alignment wrapText="1"/>
      <protection/>
    </xf>
    <xf numFmtId="0" fontId="42" fillId="32" borderId="0" xfId="206" applyFont="1" applyFill="1" applyBorder="1" applyAlignment="1">
      <alignment/>
      <protection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42" fillId="0" borderId="17" xfId="206" applyFont="1" applyFill="1" applyBorder="1" applyAlignment="1">
      <alignment/>
      <protection/>
    </xf>
    <xf numFmtId="0" fontId="42" fillId="0" borderId="13" xfId="206" applyFont="1" applyFill="1" applyBorder="1" applyAlignment="1">
      <alignment/>
      <protection/>
    </xf>
    <xf numFmtId="0" fontId="11" fillId="0" borderId="13" xfId="0" applyFont="1" applyBorder="1" applyAlignment="1">
      <alignment vertical="center"/>
    </xf>
    <xf numFmtId="0" fontId="42" fillId="0" borderId="18" xfId="206" applyFont="1" applyFill="1" applyBorder="1" applyAlignment="1">
      <alignment/>
      <protection/>
    </xf>
    <xf numFmtId="0" fontId="11" fillId="0" borderId="18" xfId="0" applyFont="1" applyBorder="1" applyAlignment="1">
      <alignment vertical="center"/>
    </xf>
    <xf numFmtId="0" fontId="46" fillId="0" borderId="17" xfId="206" applyFont="1" applyFill="1" applyBorder="1" applyAlignment="1">
      <alignment horizontal="left" wrapText="1"/>
      <protection/>
    </xf>
    <xf numFmtId="0" fontId="46" fillId="0" borderId="13" xfId="206" applyFont="1" applyFill="1" applyBorder="1" applyAlignment="1">
      <alignment horizontal="left" wrapText="1"/>
      <protection/>
    </xf>
    <xf numFmtId="0" fontId="46" fillId="0" borderId="18" xfId="206" applyFont="1" applyFill="1" applyBorder="1" applyAlignment="1">
      <alignment horizontal="left" wrapText="1"/>
      <protection/>
    </xf>
    <xf numFmtId="0" fontId="46" fillId="32" borderId="0" xfId="206" applyFont="1" applyFill="1" applyBorder="1" applyAlignment="1">
      <alignment horizontal="left"/>
      <protection/>
    </xf>
    <xf numFmtId="0" fontId="46" fillId="0" borderId="17" xfId="206" applyFont="1" applyFill="1" applyBorder="1" applyAlignment="1">
      <alignment horizontal="left"/>
      <protection/>
    </xf>
    <xf numFmtId="0" fontId="46" fillId="0" borderId="13" xfId="206" applyFont="1" applyFill="1" applyBorder="1" applyAlignment="1">
      <alignment horizontal="left"/>
      <protection/>
    </xf>
    <xf numFmtId="0" fontId="46" fillId="0" borderId="18" xfId="206" applyFont="1" applyFill="1" applyBorder="1" applyAlignment="1">
      <alignment horizontal="left"/>
      <protection/>
    </xf>
    <xf numFmtId="0" fontId="46" fillId="32" borderId="0" xfId="206" applyFont="1" applyFill="1" applyBorder="1" applyAlignment="1">
      <alignment horizontal="left" wrapText="1"/>
      <protection/>
    </xf>
    <xf numFmtId="0" fontId="46" fillId="33" borderId="21" xfId="206" applyFont="1" applyFill="1" applyBorder="1" applyAlignment="1">
      <alignment horizontal="center"/>
      <protection/>
    </xf>
    <xf numFmtId="0" fontId="46" fillId="32" borderId="22" xfId="206" applyFont="1" applyFill="1" applyBorder="1" applyAlignment="1">
      <alignment horizontal="left"/>
      <protection/>
    </xf>
    <xf numFmtId="0" fontId="46" fillId="0" borderId="23" xfId="206" applyFont="1" applyFill="1" applyBorder="1" applyAlignment="1">
      <alignment horizontal="left"/>
      <protection/>
    </xf>
    <xf numFmtId="0" fontId="46" fillId="0" borderId="24" xfId="206" applyFont="1" applyFill="1" applyBorder="1" applyAlignment="1">
      <alignment horizontal="left"/>
      <protection/>
    </xf>
    <xf numFmtId="0" fontId="46" fillId="0" borderId="25" xfId="206" applyFont="1" applyFill="1" applyBorder="1" applyAlignment="1">
      <alignment horizontal="left"/>
      <protection/>
    </xf>
    <xf numFmtId="0" fontId="5" fillId="0" borderId="22" xfId="0" applyFont="1" applyBorder="1" applyAlignment="1">
      <alignment/>
    </xf>
    <xf numFmtId="168" fontId="5" fillId="32" borderId="26" xfId="23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31" borderId="19" xfId="88" applyNumberFormat="1" applyFont="1" applyFill="1" applyBorder="1" applyAlignment="1">
      <alignment vertical="top" wrapText="1"/>
    </xf>
    <xf numFmtId="0" fontId="4" fillId="32" borderId="17" xfId="21" applyFont="1" applyFill="1" applyBorder="1" applyAlignment="1">
      <alignment horizontal="left" vertical="center" wrapText="1"/>
    </xf>
    <xf numFmtId="3" fontId="5" fillId="32" borderId="17" xfId="0" applyNumberFormat="1" applyFont="1" applyFill="1" applyBorder="1" applyAlignment="1">
      <alignment horizontal="right"/>
    </xf>
    <xf numFmtId="0" fontId="4" fillId="32" borderId="26" xfId="21" applyFont="1" applyFill="1" applyBorder="1" applyAlignment="1">
      <alignment horizontal="left" vertical="center" wrapText="1"/>
    </xf>
    <xf numFmtId="0" fontId="4" fillId="0" borderId="17" xfId="21" applyFont="1" applyFill="1" applyBorder="1" applyAlignment="1">
      <alignment horizontal="left" vertical="center" wrapText="1" indent="1"/>
    </xf>
    <xf numFmtId="0" fontId="4" fillId="0" borderId="13" xfId="21" applyFont="1" applyFill="1" applyBorder="1" applyAlignment="1">
      <alignment horizontal="left" vertical="center" wrapText="1" indent="1"/>
    </xf>
    <xf numFmtId="0" fontId="4" fillId="0" borderId="18" xfId="21" applyFont="1" applyFill="1" applyBorder="1" applyAlignment="1">
      <alignment horizontal="left" vertical="center" wrapText="1" indent="1"/>
    </xf>
    <xf numFmtId="0" fontId="5" fillId="29" borderId="0" xfId="0" applyFont="1" applyFill="1" applyAlignment="1">
      <alignment horizontal="left"/>
    </xf>
    <xf numFmtId="168" fontId="5" fillId="32" borderId="0" xfId="23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left"/>
    </xf>
    <xf numFmtId="0" fontId="4" fillId="0" borderId="14" xfId="188" applyFont="1" applyBorder="1" applyAlignment="1">
      <alignment horizontal="left"/>
      <protection/>
    </xf>
    <xf numFmtId="0" fontId="4" fillId="32" borderId="12" xfId="188" applyFont="1" applyFill="1" applyBorder="1" applyAlignment="1">
      <alignment horizontal="left"/>
      <protection/>
    </xf>
    <xf numFmtId="0" fontId="4" fillId="32" borderId="27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0" borderId="12" xfId="0" applyFont="1" applyFill="1" applyBorder="1" applyAlignment="1">
      <alignment horizontal="center"/>
    </xf>
    <xf numFmtId="3" fontId="5" fillId="32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4" fillId="0" borderId="28" xfId="188" applyFont="1" applyBorder="1" applyAlignment="1">
      <alignment horizontal="left"/>
      <protection/>
    </xf>
    <xf numFmtId="0" fontId="4" fillId="29" borderId="28" xfId="0" applyFont="1" applyFill="1" applyBorder="1" applyAlignment="1">
      <alignment horizontal="left"/>
    </xf>
    <xf numFmtId="0" fontId="10" fillId="0" borderId="0" xfId="21" applyFont="1" applyFill="1" applyBorder="1" applyAlignment="1">
      <alignment vertical="center"/>
    </xf>
    <xf numFmtId="0" fontId="4" fillId="0" borderId="13" xfId="21" applyFont="1" applyFill="1" applyBorder="1" applyAlignment="1" quotePrefix="1">
      <alignment horizontal="left" vertical="center" wrapText="1" indent="1"/>
    </xf>
    <xf numFmtId="10" fontId="5" fillId="29" borderId="0" xfId="181" applyNumberFormat="1" applyFont="1" applyFill="1">
      <alignment/>
      <protection/>
    </xf>
    <xf numFmtId="166" fontId="10" fillId="29" borderId="0" xfId="0" applyNumberFormat="1" applyFont="1" applyFill="1"/>
    <xf numFmtId="166" fontId="5" fillId="29" borderId="0" xfId="0" applyNumberFormat="1" applyFont="1" applyFill="1"/>
    <xf numFmtId="3" fontId="10" fillId="0" borderId="0" xfId="21" applyNumberFormat="1" applyFont="1" applyFill="1" applyBorder="1" applyAlignment="1">
      <alignment vertical="center"/>
    </xf>
    <xf numFmtId="0" fontId="9" fillId="29" borderId="0" xfId="181" applyFont="1" applyFill="1" applyAlignment="1">
      <alignment horizontal="left"/>
      <protection/>
    </xf>
    <xf numFmtId="10" fontId="5" fillId="29" borderId="0" xfId="0" applyNumberFormat="1" applyFont="1" applyFill="1"/>
    <xf numFmtId="170" fontId="5" fillId="29" borderId="0" xfId="181" applyNumberFormat="1" applyFont="1" applyFill="1">
      <alignment/>
      <protection/>
    </xf>
    <xf numFmtId="0" fontId="4" fillId="29" borderId="0" xfId="181" applyFont="1" applyFill="1" applyAlignment="1" quotePrefix="1">
      <alignment horizontal="left"/>
      <protection/>
    </xf>
    <xf numFmtId="170" fontId="5" fillId="29" borderId="0" xfId="0" applyNumberFormat="1" applyFont="1" applyFill="1"/>
    <xf numFmtId="0" fontId="5" fillId="29" borderId="0" xfId="0" applyFont="1" applyFill="1" applyAlignment="1">
      <alignment horizontal="right"/>
    </xf>
    <xf numFmtId="0" fontId="4" fillId="29" borderId="0" xfId="0" applyFont="1" applyFill="1" applyBorder="1" applyAlignment="1">
      <alignment horizontal="left"/>
    </xf>
    <xf numFmtId="0" fontId="4" fillId="0" borderId="0" xfId="2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/>
    </xf>
    <xf numFmtId="0" fontId="4" fillId="29" borderId="0" xfId="181" applyFont="1" applyFill="1" applyBorder="1" applyAlignment="1" quotePrefix="1">
      <alignment horizontal="left"/>
      <protection/>
    </xf>
    <xf numFmtId="0" fontId="5" fillId="0" borderId="0" xfId="0" applyNumberFormat="1" applyFont="1" applyFill="1" applyBorder="1" applyAlignment="1" quotePrefix="1">
      <alignment horizontal="left"/>
    </xf>
    <xf numFmtId="0" fontId="8" fillId="0" borderId="0" xfId="181" applyFont="1" applyAlignment="1" quotePrefix="1">
      <alignment horizontal="left" vertical="center"/>
      <protection/>
    </xf>
    <xf numFmtId="0" fontId="5" fillId="0" borderId="0" xfId="0" applyFont="1" applyAlignment="1" quotePrefix="1">
      <alignment horizontal="left"/>
    </xf>
    <xf numFmtId="0" fontId="5" fillId="0" borderId="0" xfId="209" applyFont="1">
      <alignment/>
      <protection/>
    </xf>
    <xf numFmtId="0" fontId="42" fillId="0" borderId="0" xfId="209" applyFont="1">
      <alignment/>
      <protection/>
    </xf>
    <xf numFmtId="174" fontId="42" fillId="0" borderId="0" xfId="209" applyNumberFormat="1" applyFont="1" applyAlignment="1">
      <alignment horizontal="left"/>
      <protection/>
    </xf>
    <xf numFmtId="0" fontId="48" fillId="0" borderId="0" xfId="209" applyFont="1">
      <alignment/>
      <protection/>
    </xf>
    <xf numFmtId="0" fontId="42" fillId="8" borderId="16" xfId="209" applyFont="1" applyFill="1" applyBorder="1">
      <alignment/>
      <protection/>
    </xf>
    <xf numFmtId="173" fontId="42" fillId="0" borderId="16" xfId="209" applyNumberFormat="1" applyFont="1" applyBorder="1">
      <alignment/>
      <protection/>
    </xf>
    <xf numFmtId="0" fontId="42" fillId="0" borderId="16" xfId="209" applyFont="1" applyBorder="1">
      <alignment/>
      <protection/>
    </xf>
    <xf numFmtId="0" fontId="42" fillId="8" borderId="16" xfId="209" applyFont="1" applyFill="1" applyBorder="1" applyAlignment="1" quotePrefix="1">
      <alignment horizontal="left"/>
      <protection/>
    </xf>
    <xf numFmtId="0" fontId="46" fillId="0" borderId="0" xfId="209" applyFont="1">
      <alignment/>
      <protection/>
    </xf>
    <xf numFmtId="175" fontId="42" fillId="0" borderId="0" xfId="209" applyNumberFormat="1" applyFont="1">
      <alignment/>
      <protection/>
    </xf>
    <xf numFmtId="0" fontId="5" fillId="8" borderId="16" xfId="0" applyFont="1" applyFill="1" applyBorder="1"/>
    <xf numFmtId="173" fontId="5" fillId="0" borderId="16" xfId="0" applyNumberFormat="1" applyFont="1" applyBorder="1"/>
    <xf numFmtId="0" fontId="5" fillId="0" borderId="16" xfId="0" applyFont="1" applyBorder="1"/>
    <xf numFmtId="3" fontId="5" fillId="0" borderId="0" xfId="21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top" indent="2"/>
    </xf>
    <xf numFmtId="176" fontId="5" fillId="0" borderId="30" xfId="0" applyNumberFormat="1" applyFont="1" applyFill="1" applyBorder="1" applyAlignment="1">
      <alignment horizontal="right" vertical="top" indent="2"/>
    </xf>
    <xf numFmtId="176" fontId="5" fillId="0" borderId="13" xfId="0" applyNumberFormat="1" applyFont="1" applyFill="1" applyBorder="1" applyAlignment="1">
      <alignment horizontal="right" vertical="top" indent="2"/>
    </xf>
    <xf numFmtId="176" fontId="5" fillId="0" borderId="18" xfId="0" applyNumberFormat="1" applyFont="1" applyFill="1" applyBorder="1" applyAlignment="1">
      <alignment horizontal="right" vertical="top" indent="2"/>
    </xf>
    <xf numFmtId="0" fontId="5" fillId="0" borderId="0" xfId="0" applyNumberFormat="1" applyFont="1" applyFill="1" applyBorder="1" applyAlignment="1">
      <alignment horizontal="left"/>
    </xf>
    <xf numFmtId="176" fontId="5" fillId="32" borderId="31" xfId="23" applyNumberFormat="1" applyFont="1" applyFill="1" applyBorder="1" applyAlignment="1">
      <alignment horizontal="right"/>
    </xf>
    <xf numFmtId="177" fontId="5" fillId="32" borderId="12" xfId="181" applyNumberFormat="1" applyFont="1" applyFill="1" applyBorder="1" applyAlignment="1">
      <alignment horizontal="right" indent="2"/>
      <protection/>
    </xf>
    <xf numFmtId="177" fontId="5" fillId="32" borderId="27" xfId="181" applyNumberFormat="1" applyFont="1" applyFill="1" applyBorder="1" applyAlignment="1">
      <alignment horizontal="right" indent="2"/>
      <protection/>
    </xf>
    <xf numFmtId="177" fontId="5" fillId="29" borderId="14" xfId="181" applyNumberFormat="1" applyFont="1" applyFill="1" applyBorder="1" applyAlignment="1">
      <alignment horizontal="right" indent="2"/>
      <protection/>
    </xf>
    <xf numFmtId="177" fontId="5" fillId="29" borderId="13" xfId="181" applyNumberFormat="1" applyFont="1" applyFill="1" applyBorder="1" applyAlignment="1">
      <alignment horizontal="right" indent="2"/>
      <protection/>
    </xf>
    <xf numFmtId="177" fontId="5" fillId="29" borderId="28" xfId="181" applyNumberFormat="1" applyFont="1" applyFill="1" applyBorder="1" applyAlignment="1">
      <alignment horizontal="right" indent="2"/>
      <protection/>
    </xf>
    <xf numFmtId="177" fontId="5" fillId="32" borderId="12" xfId="0" applyNumberFormat="1" applyFont="1" applyFill="1" applyBorder="1" applyAlignment="1">
      <alignment horizontal="right" indent="2"/>
    </xf>
    <xf numFmtId="177" fontId="5" fillId="32" borderId="27" xfId="0" applyNumberFormat="1" applyFont="1" applyFill="1" applyBorder="1" applyAlignment="1">
      <alignment horizontal="right" indent="2"/>
    </xf>
    <xf numFmtId="177" fontId="5" fillId="29" borderId="14" xfId="0" applyNumberFormat="1" applyFont="1" applyFill="1" applyBorder="1" applyAlignment="1">
      <alignment horizontal="right" indent="2"/>
    </xf>
    <xf numFmtId="177" fontId="5" fillId="29" borderId="13" xfId="0" applyNumberFormat="1" applyFont="1" applyFill="1" applyBorder="1" applyAlignment="1">
      <alignment horizontal="right" indent="2"/>
    </xf>
    <xf numFmtId="177" fontId="5" fillId="29" borderId="26" xfId="0" applyNumberFormat="1" applyFont="1" applyFill="1" applyBorder="1" applyAlignment="1">
      <alignment horizontal="right" indent="2"/>
    </xf>
    <xf numFmtId="177" fontId="5" fillId="29" borderId="28" xfId="0" applyNumberFormat="1" applyFont="1" applyFill="1" applyBorder="1" applyAlignment="1">
      <alignment horizontal="right" indent="2"/>
    </xf>
    <xf numFmtId="0" fontId="38" fillId="0" borderId="0" xfId="88" applyFont="1" applyFill="1" applyBorder="1" applyAlignment="1">
      <alignment horizontal="left"/>
    </xf>
    <xf numFmtId="166" fontId="10" fillId="0" borderId="0" xfId="88" applyNumberFormat="1" applyFont="1" applyFill="1" applyBorder="1" applyAlignment="1">
      <alignment horizontal="right"/>
    </xf>
    <xf numFmtId="0" fontId="38" fillId="0" borderId="0" xfId="181" applyFont="1" applyFill="1">
      <alignment/>
      <protection/>
    </xf>
    <xf numFmtId="0" fontId="5" fillId="0" borderId="0" xfId="181" applyFont="1" applyFill="1">
      <alignment/>
      <protection/>
    </xf>
    <xf numFmtId="173" fontId="42" fillId="0" borderId="0" xfId="209" applyNumberFormat="1" applyFont="1">
      <alignment/>
      <protection/>
    </xf>
    <xf numFmtId="3" fontId="5" fillId="0" borderId="13" xfId="0" applyNumberFormat="1" applyFont="1" applyFill="1" applyBorder="1" applyAlignment="1">
      <alignment/>
    </xf>
    <xf numFmtId="10" fontId="5" fillId="0" borderId="0" xfId="21" applyNumberFormat="1" applyFont="1" applyFill="1" applyBorder="1" applyAlignment="1">
      <alignment vertical="center"/>
    </xf>
    <xf numFmtId="0" fontId="4" fillId="0" borderId="0" xfId="90" applyNumberFormat="1" applyFont="1" applyFill="1" applyBorder="1" applyAlignment="1">
      <alignment/>
      <protection/>
    </xf>
    <xf numFmtId="0" fontId="4" fillId="0" borderId="0" xfId="21" applyFont="1" applyFill="1" applyBorder="1" applyAlignment="1" quotePrefix="1">
      <alignment horizontal="left"/>
    </xf>
    <xf numFmtId="0" fontId="5" fillId="0" borderId="0" xfId="21" applyFont="1" applyFill="1" applyBorder="1" applyAlignment="1">
      <alignment/>
    </xf>
    <xf numFmtId="176" fontId="5" fillId="0" borderId="0" xfId="21" applyNumberFormat="1" applyFont="1" applyBorder="1" applyAlignment="1">
      <alignment vertical="top"/>
    </xf>
    <xf numFmtId="2" fontId="5" fillId="0" borderId="0" xfId="21" applyNumberFormat="1" applyFont="1" applyFill="1" applyBorder="1" applyAlignment="1">
      <alignment vertical="top"/>
    </xf>
    <xf numFmtId="0" fontId="5" fillId="0" borderId="0" xfId="21" applyFont="1" applyBorder="1" applyAlignment="1">
      <alignment vertical="center"/>
    </xf>
    <xf numFmtId="0" fontId="4" fillId="29" borderId="0" xfId="88" applyFont="1" applyFill="1" applyBorder="1" applyAlignment="1">
      <alignment horizontal="left"/>
    </xf>
    <xf numFmtId="0" fontId="5" fillId="29" borderId="0" xfId="88" applyFont="1" applyFill="1" applyBorder="1" applyAlignment="1">
      <alignment horizontal="left"/>
    </xf>
    <xf numFmtId="0" fontId="4" fillId="29" borderId="0" xfId="90" applyNumberFormat="1" applyFont="1" applyFill="1" applyBorder="1" applyAlignment="1">
      <alignment/>
      <protection/>
    </xf>
    <xf numFmtId="0" fontId="5" fillId="29" borderId="0" xfId="90" applyNumberFormat="1" applyFont="1" applyFill="1" applyBorder="1" applyAlignment="1">
      <alignment/>
      <protection/>
    </xf>
    <xf numFmtId="0" fontId="5" fillId="29" borderId="0" xfId="0" applyNumberFormat="1" applyFont="1" applyFill="1" applyBorder="1" applyAlignment="1">
      <alignment/>
    </xf>
    <xf numFmtId="167" fontId="5" fillId="29" borderId="0" xfId="0" applyNumberFormat="1" applyFont="1" applyFill="1" applyBorder="1" applyAlignment="1">
      <alignment/>
    </xf>
    <xf numFmtId="0" fontId="5" fillId="29" borderId="11" xfId="0" applyNumberFormat="1" applyFont="1" applyFill="1" applyBorder="1" applyAlignment="1">
      <alignment/>
    </xf>
    <xf numFmtId="4" fontId="5" fillId="29" borderId="11" xfId="0" applyNumberFormat="1" applyFont="1" applyFill="1" applyBorder="1" applyAlignment="1">
      <alignment/>
    </xf>
    <xf numFmtId="2" fontId="5" fillId="29" borderId="0" xfId="0" applyNumberFormat="1" applyFont="1" applyFill="1"/>
    <xf numFmtId="4" fontId="5" fillId="29" borderId="0" xfId="0" applyNumberFormat="1" applyFont="1" applyFill="1"/>
    <xf numFmtId="3" fontId="5" fillId="29" borderId="11" xfId="0" applyNumberFormat="1" applyFont="1" applyFill="1" applyBorder="1" applyAlignment="1">
      <alignment/>
    </xf>
    <xf numFmtId="178" fontId="5" fillId="29" borderId="0" xfId="0" applyNumberFormat="1" applyFont="1" applyFill="1"/>
    <xf numFmtId="170" fontId="5" fillId="29" borderId="11" xfId="0" applyNumberFormat="1" applyFont="1" applyFill="1" applyBorder="1" applyAlignment="1">
      <alignment/>
    </xf>
    <xf numFmtId="2" fontId="5" fillId="29" borderId="16" xfId="0" applyNumberFormat="1" applyFont="1" applyFill="1" applyBorder="1"/>
    <xf numFmtId="0" fontId="5" fillId="29" borderId="0" xfId="0" applyFont="1" applyFill="1" applyBorder="1" applyAlignment="1">
      <alignment horizontal="left"/>
    </xf>
    <xf numFmtId="0" fontId="5" fillId="0" borderId="0" xfId="88" applyFont="1" applyFill="1" applyBorder="1" applyAlignment="1">
      <alignment horizontal="left"/>
    </xf>
    <xf numFmtId="0" fontId="5" fillId="29" borderId="0" xfId="88" applyFont="1" applyFill="1" applyBorder="1" applyAlignment="1">
      <alignment vertical="center"/>
    </xf>
    <xf numFmtId="4" fontId="5" fillId="29" borderId="32" xfId="0" applyNumberFormat="1" applyFont="1" applyFill="1" applyBorder="1" applyAlignment="1">
      <alignment/>
    </xf>
    <xf numFmtId="3" fontId="5" fillId="29" borderId="32" xfId="0" applyNumberFormat="1" applyFont="1" applyFill="1" applyBorder="1" applyAlignment="1">
      <alignment/>
    </xf>
    <xf numFmtId="170" fontId="5" fillId="29" borderId="32" xfId="0" applyNumberFormat="1" applyFont="1" applyFill="1" applyBorder="1" applyAlignment="1">
      <alignment/>
    </xf>
    <xf numFmtId="0" fontId="5" fillId="29" borderId="32" xfId="0" applyNumberFormat="1" applyFont="1" applyFill="1" applyBorder="1" applyAlignment="1">
      <alignment/>
    </xf>
    <xf numFmtId="0" fontId="5" fillId="8" borderId="15" xfId="0" applyNumberFormat="1" applyFont="1" applyFill="1" applyBorder="1" applyAlignment="1">
      <alignment/>
    </xf>
    <xf numFmtId="0" fontId="5" fillId="8" borderId="32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29" borderId="11" xfId="0" applyNumberFormat="1" applyFont="1" applyFill="1" applyBorder="1" applyAlignment="1">
      <alignment/>
    </xf>
    <xf numFmtId="176" fontId="5" fillId="32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166" fontId="5" fillId="0" borderId="34" xfId="21" applyNumberFormat="1" applyFont="1" applyFill="1" applyBorder="1" applyAlignment="1">
      <alignment vertical="center"/>
    </xf>
    <xf numFmtId="166" fontId="5" fillId="0" borderId="35" xfId="21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 horizontal="right"/>
    </xf>
    <xf numFmtId="0" fontId="5" fillId="8" borderId="11" xfId="90" applyFont="1" applyFill="1" applyBorder="1">
      <alignment/>
      <protection/>
    </xf>
    <xf numFmtId="1" fontId="5" fillId="29" borderId="0" xfId="0" applyNumberFormat="1" applyFont="1" applyFill="1"/>
    <xf numFmtId="0" fontId="4" fillId="0" borderId="12" xfId="0" applyNumberFormat="1" applyFont="1" applyFill="1" applyBorder="1" applyAlignment="1">
      <alignment horizontal="left" vertical="top"/>
    </xf>
    <xf numFmtId="176" fontId="5" fillId="0" borderId="36" xfId="0" applyNumberFormat="1" applyFont="1" applyFill="1" applyBorder="1" applyAlignment="1">
      <alignment horizontal="right" vertical="top" indent="2"/>
    </xf>
    <xf numFmtId="176" fontId="5" fillId="0" borderId="12" xfId="0" applyNumberFormat="1" applyFont="1" applyFill="1" applyBorder="1" applyAlignment="1">
      <alignment horizontal="right" vertical="top" indent="2"/>
    </xf>
    <xf numFmtId="176" fontId="5" fillId="32" borderId="36" xfId="0" applyNumberFormat="1" applyFont="1" applyFill="1" applyBorder="1" applyAlignment="1">
      <alignment horizontal="right" vertical="top" indent="2"/>
    </xf>
    <xf numFmtId="176" fontId="5" fillId="32" borderId="12" xfId="0" applyNumberFormat="1" applyFont="1" applyFill="1" applyBorder="1" applyAlignment="1">
      <alignment horizontal="right" vertical="top" indent="2"/>
    </xf>
    <xf numFmtId="176" fontId="5" fillId="0" borderId="33" xfId="0" applyNumberFormat="1" applyFont="1" applyFill="1" applyBorder="1" applyAlignment="1">
      <alignment horizontal="right" vertical="top" indent="2"/>
    </xf>
    <xf numFmtId="176" fontId="5" fillId="0" borderId="17" xfId="0" applyNumberFormat="1" applyFont="1" applyFill="1" applyBorder="1" applyAlignment="1">
      <alignment horizontal="right" vertical="top" indent="2"/>
    </xf>
    <xf numFmtId="175" fontId="5" fillId="0" borderId="0" xfId="21" applyNumberFormat="1" applyFont="1" applyFill="1" applyBorder="1" applyAlignment="1">
      <alignment vertical="center"/>
    </xf>
    <xf numFmtId="0" fontId="4" fillId="30" borderId="37" xfId="21" applyFont="1" applyFill="1" applyBorder="1" applyAlignment="1" quotePrefix="1">
      <alignment horizontal="center"/>
    </xf>
    <xf numFmtId="0" fontId="4" fillId="30" borderId="37" xfId="21" applyFont="1" applyFill="1" applyBorder="1" applyAlignment="1">
      <alignment horizontal="center"/>
    </xf>
    <xf numFmtId="0" fontId="4" fillId="30" borderId="38" xfId="21" applyFont="1" applyFill="1" applyBorder="1" applyAlignment="1">
      <alignment horizontal="center"/>
    </xf>
    <xf numFmtId="0" fontId="4" fillId="30" borderId="39" xfId="21" applyFont="1" applyFill="1" applyBorder="1" applyAlignment="1">
      <alignment horizontal="center" vertical="center"/>
    </xf>
    <xf numFmtId="0" fontId="4" fillId="30" borderId="40" xfId="21" applyFont="1" applyFill="1" applyBorder="1" applyAlignment="1">
      <alignment horizontal="center" vertical="center"/>
    </xf>
    <xf numFmtId="0" fontId="4" fillId="30" borderId="41" xfId="21" applyFont="1" applyFill="1" applyBorder="1" applyAlignment="1">
      <alignment horizontal="center" vertical="center"/>
    </xf>
    <xf numFmtId="0" fontId="4" fillId="30" borderId="42" xfId="21" applyFont="1" applyFill="1" applyBorder="1" applyAlignment="1" quotePrefix="1">
      <alignment horizontal="center" vertical="top" wrapText="1"/>
    </xf>
    <xf numFmtId="0" fontId="5" fillId="0" borderId="0" xfId="88" applyFont="1" applyFill="1" applyBorder="1" applyAlignment="1">
      <alignment wrapText="1"/>
    </xf>
    <xf numFmtId="0" fontId="5" fillId="29" borderId="0" xfId="88" applyFont="1" applyFill="1" applyBorder="1" applyAlignment="1">
      <alignment vertical="center"/>
    </xf>
    <xf numFmtId="0" fontId="12" fillId="30" borderId="12" xfId="21" applyFont="1" applyFill="1" applyBorder="1" applyAlignment="1">
      <alignment horizontal="left" vertical="center" wrapText="1"/>
    </xf>
    <xf numFmtId="0" fontId="12" fillId="30" borderId="0" xfId="21" applyFont="1" applyFill="1" applyBorder="1" applyAlignment="1">
      <alignment horizontal="left" vertical="center" wrapText="1"/>
    </xf>
    <xf numFmtId="0" fontId="12" fillId="30" borderId="30" xfId="21" applyFont="1" applyFill="1" applyBorder="1" applyAlignment="1">
      <alignment horizontal="center" wrapText="1"/>
    </xf>
    <xf numFmtId="0" fontId="12" fillId="30" borderId="18" xfId="21" applyFont="1" applyFill="1" applyBorder="1" applyAlignment="1">
      <alignment horizontal="center" wrapText="1"/>
    </xf>
    <xf numFmtId="0" fontId="4" fillId="30" borderId="33" xfId="21" applyFont="1" applyFill="1" applyBorder="1" applyAlignment="1">
      <alignment horizontal="center" vertical="center" wrapText="1"/>
    </xf>
    <xf numFmtId="0" fontId="4" fillId="30" borderId="17" xfId="21" applyFont="1" applyFill="1" applyBorder="1" applyAlignment="1">
      <alignment horizontal="center" vertical="center" wrapText="1"/>
    </xf>
    <xf numFmtId="0" fontId="4" fillId="30" borderId="43" xfId="21" applyFont="1" applyFill="1" applyBorder="1" applyAlignment="1">
      <alignment horizontal="center" vertical="center" wrapText="1"/>
    </xf>
    <xf numFmtId="0" fontId="4" fillId="30" borderId="44" xfId="2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0" borderId="16" xfId="0" applyNumberFormat="1" applyFont="1" applyFill="1" applyBorder="1"/>
    <xf numFmtId="1" fontId="5" fillId="0" borderId="0" xfId="0" applyNumberFormat="1" applyFont="1" applyFill="1"/>
  </cellXfs>
  <cellStyles count="1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1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roundwood production in the EU,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45"/>
          <c:w val="0.914"/>
          <c:h val="0.4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1'!$A$67:$A$93</c:f>
              <c:strCache/>
            </c:strRef>
          </c:cat>
          <c:val>
            <c:numRef>
              <c:f>'Figure 1'!$F$67:$F$93</c:f>
              <c:numCache/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  <c:max val="2.25"/>
          <c:min val="-0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5697573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products imported to the EU-27 from countries other than China or tropical countries,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275"/>
          <c:w val="0.783"/>
          <c:h val="0.56975"/>
        </c:manualLayout>
      </c:layout>
      <c:areaChart>
        <c:grouping val="stacked"/>
        <c:varyColors val="0"/>
        <c:ser>
          <c:idx val="1"/>
          <c:order val="0"/>
          <c:tx>
            <c:strRef>
              <c:f>'Figure 10'!$B$78</c:f>
              <c:strCache>
                <c:ptCount val="1"/>
                <c:pt idx="0">
                  <c:v>Fuel wood</c:v>
                </c:pt>
              </c:strCache>
            </c:strRef>
          </c:tx>
          <c:spPr>
            <a:solidFill>
              <a:srgbClr val="E1E86B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10'!$C$78:$W$78</c:f>
              <c:numCache/>
            </c:numRef>
          </c:val>
        </c:ser>
        <c:ser>
          <c:idx val="2"/>
          <c:order val="1"/>
          <c:tx>
            <c:strRef>
              <c:f>'Figure 10'!$B$79</c:f>
              <c:strCache>
                <c:ptCount val="1"/>
                <c:pt idx="0">
                  <c:v>Wood charcoal</c:v>
                </c:pt>
              </c:strCache>
            </c:strRef>
          </c:tx>
          <c:spPr>
            <a:solidFill>
              <a:srgbClr val="FCC97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10'!$C$79:$W$79</c:f>
              <c:numCache/>
            </c:numRef>
          </c:val>
        </c:ser>
        <c:ser>
          <c:idx val="3"/>
          <c:order val="2"/>
          <c:tx>
            <c:strRef>
              <c:f>'Figure 10'!$B$80</c:f>
              <c:strCache>
                <c:ptCount val="1"/>
                <c:pt idx="0">
                  <c:v>Logs</c:v>
                </c:pt>
              </c:strCache>
            </c:strRef>
          </c:tx>
          <c:spPr>
            <a:solidFill>
              <a:srgbClr val="71A8D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10'!$C$80:$W$80</c:f>
              <c:numCache/>
            </c:numRef>
          </c:val>
        </c:ser>
        <c:ser>
          <c:idx val="4"/>
          <c:order val="3"/>
          <c:tx>
            <c:strRef>
              <c:f>'Figure 10'!$B$81</c:f>
              <c:strCache>
                <c:ptCount val="1"/>
                <c:pt idx="0">
                  <c:v>Sawnwood</c:v>
                </c:pt>
              </c:strCache>
            </c:strRef>
          </c:tx>
          <c:spPr>
            <a:solidFill>
              <a:srgbClr val="F6A27B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10'!$C$81:$W$81</c:f>
              <c:numCache/>
            </c:numRef>
          </c:val>
        </c:ser>
        <c:ser>
          <c:idx val="5"/>
          <c:order val="4"/>
          <c:tx>
            <c:strRef>
              <c:f>'Figure 10'!$B$82</c:f>
              <c:strCache>
                <c:ptCount val="1"/>
                <c:pt idx="0">
                  <c:v>Decking/moulding</c:v>
                </c:pt>
              </c:strCache>
            </c:strRef>
          </c:tx>
          <c:spPr>
            <a:solidFill>
              <a:srgbClr val="9ED58A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10'!$C$82:$W$82</c:f>
              <c:numCache/>
            </c:numRef>
          </c:val>
        </c:ser>
        <c:ser>
          <c:idx val="6"/>
          <c:order val="5"/>
          <c:tx>
            <c:strRef>
              <c:f>'Figure 10'!$B$83</c:f>
              <c:strCache>
                <c:ptCount val="1"/>
                <c:pt idx="0">
                  <c:v>Veneers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10'!$C$83:$W$83</c:f>
              <c:numCache/>
            </c:numRef>
          </c:val>
        </c:ser>
        <c:ser>
          <c:idx val="7"/>
          <c:order val="6"/>
          <c:tx>
            <c:strRef>
              <c:f>'Figure 10'!$B$84</c:f>
              <c:strCache>
                <c:ptCount val="1"/>
                <c:pt idx="0">
                  <c:v>Plywood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10'!$C$84:$W$84</c:f>
              <c:numCache/>
            </c:numRef>
          </c:val>
        </c:ser>
        <c:ser>
          <c:idx val="8"/>
          <c:order val="7"/>
          <c:tx>
            <c:strRef>
              <c:f>'Figure 10'!$B$85</c:f>
              <c:strCache>
                <c:ptCount val="1"/>
                <c:pt idx="0">
                  <c:v>Flooring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10'!$C$85:$W$85</c:f>
              <c:numCache/>
            </c:numRef>
          </c:val>
        </c:ser>
        <c:ser>
          <c:idx val="9"/>
          <c:order val="8"/>
          <c:tx>
            <c:strRef>
              <c:f>'Figure 10'!$B$86</c:f>
              <c:strCache>
                <c:ptCount val="1"/>
                <c:pt idx="0">
                  <c:v>Glulam/joinery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10'!$C$86:$W$86</c:f>
              <c:numCache/>
            </c:numRef>
          </c:val>
        </c:ser>
        <c:ser>
          <c:idx val="10"/>
          <c:order val="9"/>
          <c:tx>
            <c:strRef>
              <c:f>'Figure 10'!$B$87</c:f>
              <c:strCache>
                <c:ptCount val="1"/>
                <c:pt idx="0">
                  <c:v>Other wood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10'!$C$87:$W$87</c:f>
              <c:numCache/>
            </c:numRef>
          </c:val>
        </c:ser>
        <c:ser>
          <c:idx val="11"/>
          <c:order val="10"/>
          <c:tx>
            <c:strRef>
              <c:f>'Figure 10'!$B$88</c:f>
              <c:strCache>
                <c:ptCount val="1"/>
                <c:pt idx="0">
                  <c:v>Wooden furniture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10'!$C$77:$W$77</c:f>
              <c:numCache/>
            </c:numRef>
          </c:cat>
          <c:val>
            <c:numRef>
              <c:f>'Figure 10'!$C$88:$W$88</c:f>
              <c:numCache/>
            </c:numRef>
          </c:val>
        </c:ser>
        <c:axId val="352015"/>
        <c:axId val="3168136"/>
      </c:area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5201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4475"/>
          <c:y val="0.147"/>
          <c:w val="0.14725"/>
          <c:h val="0.65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share of fuelwood in total roundwood production in the EU,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4025"/>
          <c:w val="0.93175"/>
          <c:h val="0.478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2'!$M$69</c:f>
              <c:strCache>
                <c:ptCount val="1"/>
                <c:pt idx="0">
                  <c:v>Share of fuelwood in 2000</c:v>
                </c:pt>
              </c:strCache>
            </c:strRef>
          </c:tx>
          <c:spPr>
            <a:ln w="190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6350" cap="flat" cmpd="sng">
                <a:solidFill>
                  <a:schemeClr val="accent1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2'!$A$70:$A$97</c:f>
              <c:strCache/>
            </c:strRef>
          </c:cat>
          <c:val>
            <c:numRef>
              <c:f>'Figure 2'!$M$70:$M$97</c:f>
              <c:numCache/>
            </c:numRef>
          </c:val>
          <c:smooth val="0"/>
        </c:ser>
        <c:ser>
          <c:idx val="1"/>
          <c:order val="1"/>
          <c:tx>
            <c:strRef>
              <c:f>'Figure 2'!$N$69</c:f>
              <c:strCache>
                <c:ptCount val="1"/>
                <c:pt idx="0">
                  <c:v>Share of fuelwood in 2020</c:v>
                </c:pt>
              </c:strCache>
            </c:strRef>
          </c:tx>
          <c:spPr>
            <a:ln w="190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6350" cap="flat" cmpd="sng">
                <a:solidFill>
                  <a:schemeClr val="accent2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2'!$A$70:$A$97</c:f>
              <c:strCache/>
            </c:strRef>
          </c:cat>
          <c:val>
            <c:numRef>
              <c:f>'Figure 2'!$N$70:$N$97</c:f>
              <c:numCache/>
            </c:numRef>
          </c:val>
          <c:smooth val="0"/>
        </c:ser>
        <c:upDownBars>
          <c:upBar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  <a:prstDash val="solid"/>
                <a:round/>
              </a:ln>
            </c:spPr>
          </c:upBars>
          <c:downBars>
            <c:spPr>
              <a:solidFill>
                <a:srgbClr val="FFCCFF"/>
              </a:solidFill>
              <a:ln w="6350">
                <a:noFill/>
                <a:prstDash val="solid"/>
                <a:round/>
              </a:ln>
            </c:spPr>
          </c:downBars>
        </c:upDownBars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515903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7885"/>
          <c:w val="0.418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production of roundwood, EU-27,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 m³)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7075"/>
          <c:h val="0.6775"/>
        </c:manualLayout>
      </c:layout>
      <c:areaChart>
        <c:grouping val="stacked"/>
        <c:varyColors val="0"/>
        <c:ser>
          <c:idx val="1"/>
          <c:order val="0"/>
          <c:tx>
            <c:strRef>
              <c:f>'Figure 3'!$B$64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3'!$D$62:$X$62</c:f>
              <c:strCache/>
            </c:strRef>
          </c:cat>
          <c:val>
            <c:numRef>
              <c:f>'Figure 3'!$D$64:$X$64</c:f>
              <c:numCache/>
            </c:numRef>
          </c:val>
        </c:ser>
        <c:ser>
          <c:idx val="0"/>
          <c:order val="1"/>
          <c:tx>
            <c:strRef>
              <c:f>'Figure 3'!$B$63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3'!$D$62:$X$62</c:f>
              <c:strCache/>
            </c:strRef>
          </c:cat>
          <c:val>
            <c:numRef>
              <c:f>'Figure 3'!$D$63:$X$63</c:f>
              <c:numCache/>
            </c:numRef>
          </c:val>
        </c:ser>
        <c:axId val="46481785"/>
        <c:axId val="15682882"/>
      </c:area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6481785"/>
        <c:crosses val="autoZero"/>
        <c:crossBetween val="midCat"/>
        <c:dispUnits/>
        <c:majorUnit val="100000"/>
      </c:valAx>
    </c:plotArea>
    <c:legend>
      <c:legendPos val="b"/>
      <c:layout>
        <c:manualLayout>
          <c:xMode val="edge"/>
          <c:yMode val="edge"/>
          <c:x val="0.33375"/>
          <c:y val="0.83875"/>
          <c:w val="0.33075"/>
          <c:h val="0.04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Sawnwood production, 2000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m</a:t>
            </a:r>
            <a:r>
              <a:rPr lang="en-US" cap="none" sz="1600" b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5"/>
          <c:y val="0.161"/>
          <c:w val="0.9107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4'!$B$60:$B$86</c:f>
              <c:strCache/>
            </c:strRef>
          </c:cat>
          <c:val>
            <c:numRef>
              <c:f>'Figure 4'!$C$60:$C$86</c:f>
              <c:numCache/>
            </c:numRef>
          </c:val>
        </c:ser>
        <c:ser>
          <c:idx val="1"/>
          <c:order val="1"/>
          <c:tx>
            <c:strRef>
              <c:f>'Figure 4'!$F$57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4'!$B$60:$B$86</c:f>
              <c:strCache/>
            </c:strRef>
          </c:cat>
          <c:val>
            <c:numRef>
              <c:f>('Figure 4'!$F$60:$F$66,'Figure 4'!$E$67,'Figure 4'!$F$68:$F$74,'Figure 4'!$D$75,'Figure 4'!$F$76:$F$82)</c:f>
              <c:numCache/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  <c:max val="24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928211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0125"/>
          <c:w val="0.12425"/>
          <c:h val="0.06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wood-based industries compared with total manufacturing, EU-27,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325"/>
          <c:w val="0.73025"/>
          <c:h val="0.655"/>
        </c:manualLayout>
      </c:layout>
      <c:lineChart>
        <c:grouping val="standard"/>
        <c:varyColors val="0"/>
        <c:ser>
          <c:idx val="4"/>
          <c:order val="0"/>
          <c:tx>
            <c:strRef>
              <c:f>'Figure 5'!$G$65</c:f>
              <c:strCache>
                <c:ptCount val="1"/>
                <c:pt idx="0">
                  <c:v>Forestry and logging (NACE A02)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5'!$B$66:$B$86</c:f>
              <c:numCache/>
            </c:numRef>
          </c:cat>
          <c:val>
            <c:numRef>
              <c:f>'Figure 5'!$G$66:$G$86</c:f>
              <c:numCache/>
            </c:numRef>
          </c:val>
          <c:smooth val="0"/>
        </c:ser>
        <c:ser>
          <c:idx val="0"/>
          <c:order val="1"/>
          <c:tx>
            <c:strRef>
              <c:f>'Figure 5'!$C$65</c:f>
              <c:strCache>
                <c:ptCount val="1"/>
                <c:pt idx="0">
                  <c:v>Manufacturing (NACE C)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5'!$B$66:$B$86</c:f>
              <c:numCache/>
            </c:numRef>
          </c:cat>
          <c:val>
            <c:numRef>
              <c:f>'Figure 5'!$C$66:$C$86</c:f>
              <c:numCache/>
            </c:numRef>
          </c:val>
          <c:smooth val="0"/>
        </c:ser>
        <c:ser>
          <c:idx val="2"/>
          <c:order val="2"/>
          <c:tx>
            <c:strRef>
              <c:f>'Figure 5'!$E$65</c:f>
              <c:strCache>
                <c:ptCount val="1"/>
                <c:pt idx="0">
                  <c:v>Manufacture of pulp, paper and paper products (NACE 17)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5'!$B$66:$B$86</c:f>
              <c:numCache/>
            </c:numRef>
          </c:cat>
          <c:val>
            <c:numRef>
              <c:f>'Figure 5'!$E$66:$E$86</c:f>
              <c:numCache/>
            </c:numRef>
          </c:val>
          <c:smooth val="0"/>
        </c:ser>
        <c:ser>
          <c:idx val="3"/>
          <c:order val="3"/>
          <c:tx>
            <c:strRef>
              <c:f>'Figure 5'!$F$65</c:f>
              <c:strCache>
                <c:ptCount val="1"/>
                <c:pt idx="0">
                  <c:v>Manufacture of furniture (NACE 31)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5'!$B$66:$B$86</c:f>
              <c:numCache/>
            </c:numRef>
          </c:cat>
          <c:val>
            <c:numRef>
              <c:f>'Figure 5'!$F$66:$F$86</c:f>
              <c:numCache/>
            </c:numRef>
          </c:val>
          <c:smooth val="0"/>
        </c:ser>
        <c:ser>
          <c:idx val="1"/>
          <c:order val="4"/>
          <c:tx>
            <c:strRef>
              <c:f>'Figure 5'!$D$65</c:f>
              <c:strCache>
                <c:ptCount val="1"/>
                <c:pt idx="0">
                  <c:v>Manufacture of wood products (NACE 16)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5'!$B$66:$B$86</c:f>
              <c:numCache/>
            </c:numRef>
          </c:cat>
          <c:val>
            <c:numRef>
              <c:f>'Figure 5'!$D$66:$D$86</c:f>
              <c:numCache/>
            </c:numRef>
          </c:val>
          <c:smooth val="0"/>
        </c:ser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110"/>
        <c:crossesAt val="100"/>
        <c:auto val="1"/>
        <c:lblOffset val="100"/>
        <c:noMultiLvlLbl val="0"/>
      </c:catAx>
      <c:valAx>
        <c:axId val="17501110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43141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78375"/>
          <c:y val="0.16425"/>
          <c:w val="0.2015"/>
          <c:h val="0.56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FLEGT countries' share in tropical wood imports to the EU-27,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875"/>
          <c:w val="0.978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6'!$B$61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6'!$C$60:$W$60</c:f>
              <c:strCache/>
            </c:strRef>
          </c:cat>
          <c:val>
            <c:numRef>
              <c:f>'Figure 6'!$C$61:$W$61</c:f>
              <c:numCache/>
            </c:numRef>
          </c:val>
        </c:ser>
        <c:ser>
          <c:idx val="1"/>
          <c:order val="1"/>
          <c:tx>
            <c:strRef>
              <c:f>'Figure 6'!$B$62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6'!$C$60:$W$60</c:f>
              <c:strCache/>
            </c:strRef>
          </c:cat>
          <c:val>
            <c:numRef>
              <c:f>'Figure 6'!$C$62:$W$62</c:f>
              <c:numCache/>
            </c:numRef>
          </c:val>
        </c:ser>
        <c:overlap val="100"/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922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05"/>
          <c:y val="0.84325"/>
          <c:w val="0.23925"/>
          <c:h val="0.04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FLEGT countries' share in total wood imports to the EU-27,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"/>
          <c:y val="0.1625"/>
          <c:w val="0.9165"/>
          <c:h val="0.5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7'!$B$58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7'!$C$57:$W$57</c:f>
              <c:strCache/>
            </c:strRef>
          </c:cat>
          <c:val>
            <c:numRef>
              <c:f>'Figure 7'!$C$58:$W$58</c:f>
              <c:numCache/>
            </c:numRef>
          </c:val>
        </c:ser>
        <c:ser>
          <c:idx val="1"/>
          <c:order val="1"/>
          <c:tx>
            <c:strRef>
              <c:f>'Figure 7'!$B$59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7'!$C$57:$W$57</c:f>
              <c:strCache/>
            </c:strRef>
          </c:cat>
          <c:val>
            <c:numRef>
              <c:f>'Figure 7'!$C$59:$W$59</c:f>
              <c:numCache/>
            </c:numRef>
          </c:val>
        </c:ser>
        <c:overlap val="100"/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2512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05"/>
          <c:y val="0.86575"/>
          <c:w val="0.23925"/>
          <c:h val="0.05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products imported to the EU-27 from China,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7"/>
          <c:w val="0.77925"/>
          <c:h val="0.67775"/>
        </c:manualLayout>
      </c:layout>
      <c:areaChart>
        <c:grouping val="stacked"/>
        <c:varyColors val="0"/>
        <c:ser>
          <c:idx val="1"/>
          <c:order val="0"/>
          <c:tx>
            <c:strRef>
              <c:f>'Figure 8'!$B$71</c:f>
              <c:strCache>
                <c:ptCount val="1"/>
                <c:pt idx="0">
                  <c:v>Fuel wood</c:v>
                </c:pt>
              </c:strCache>
            </c:strRef>
          </c:tx>
          <c:spPr>
            <a:solidFill>
              <a:srgbClr val="E1E86B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8'!$C$71:$W$71</c:f>
              <c:numCache/>
            </c:numRef>
          </c:val>
        </c:ser>
        <c:ser>
          <c:idx val="2"/>
          <c:order val="1"/>
          <c:tx>
            <c:strRef>
              <c:f>'Figure 8'!$B$72</c:f>
              <c:strCache>
                <c:ptCount val="1"/>
                <c:pt idx="0">
                  <c:v>Wood charcoal</c:v>
                </c:pt>
              </c:strCache>
            </c:strRef>
          </c:tx>
          <c:spPr>
            <a:solidFill>
              <a:srgbClr val="FCC97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8'!$C$72:$W$72</c:f>
              <c:numCache/>
            </c:numRef>
          </c:val>
        </c:ser>
        <c:ser>
          <c:idx val="3"/>
          <c:order val="2"/>
          <c:tx>
            <c:strRef>
              <c:f>'Figure 8'!$B$73</c:f>
              <c:strCache>
                <c:ptCount val="1"/>
                <c:pt idx="0">
                  <c:v>Logs</c:v>
                </c:pt>
              </c:strCache>
            </c:strRef>
          </c:tx>
          <c:spPr>
            <a:solidFill>
              <a:srgbClr val="71A8D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8'!$C$73:$W$73</c:f>
              <c:numCache/>
            </c:numRef>
          </c:val>
        </c:ser>
        <c:ser>
          <c:idx val="4"/>
          <c:order val="3"/>
          <c:tx>
            <c:strRef>
              <c:f>'Figure 8'!$B$74</c:f>
              <c:strCache>
                <c:ptCount val="1"/>
                <c:pt idx="0">
                  <c:v>Sawnwood</c:v>
                </c:pt>
              </c:strCache>
            </c:strRef>
          </c:tx>
          <c:spPr>
            <a:solidFill>
              <a:srgbClr val="F6A27B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8'!$C$74:$W$74</c:f>
              <c:numCache/>
            </c:numRef>
          </c:val>
        </c:ser>
        <c:ser>
          <c:idx val="5"/>
          <c:order val="4"/>
          <c:tx>
            <c:strRef>
              <c:f>'Figure 8'!$B$75</c:f>
              <c:strCache>
                <c:ptCount val="1"/>
                <c:pt idx="0">
                  <c:v>Decking/moulding</c:v>
                </c:pt>
              </c:strCache>
            </c:strRef>
          </c:tx>
          <c:spPr>
            <a:solidFill>
              <a:srgbClr val="9ED58A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8'!$C$75:$W$75</c:f>
              <c:numCache/>
            </c:numRef>
          </c:val>
        </c:ser>
        <c:ser>
          <c:idx val="6"/>
          <c:order val="5"/>
          <c:tx>
            <c:strRef>
              <c:f>'Figure 8'!$B$76</c:f>
              <c:strCache>
                <c:ptCount val="1"/>
                <c:pt idx="0">
                  <c:v>Veneers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8'!$C$76:$W$76</c:f>
              <c:numCache/>
            </c:numRef>
          </c:val>
        </c:ser>
        <c:ser>
          <c:idx val="7"/>
          <c:order val="6"/>
          <c:tx>
            <c:strRef>
              <c:f>'Figure 8'!$B$77</c:f>
              <c:strCache>
                <c:ptCount val="1"/>
                <c:pt idx="0">
                  <c:v>Plywood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8'!$C$77:$W$77</c:f>
              <c:numCache/>
            </c:numRef>
          </c:val>
        </c:ser>
        <c:ser>
          <c:idx val="8"/>
          <c:order val="7"/>
          <c:tx>
            <c:strRef>
              <c:f>'Figure 8'!$B$78</c:f>
              <c:strCache>
                <c:ptCount val="1"/>
                <c:pt idx="0">
                  <c:v>Flooring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8'!$C$78:$W$78</c:f>
              <c:numCache/>
            </c:numRef>
          </c:val>
        </c:ser>
        <c:ser>
          <c:idx val="9"/>
          <c:order val="8"/>
          <c:tx>
            <c:strRef>
              <c:f>'Figure 8'!$B$79</c:f>
              <c:strCache>
                <c:ptCount val="1"/>
                <c:pt idx="0">
                  <c:v>Glulam/joinery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8'!$C$79:$W$79</c:f>
              <c:numCache/>
            </c:numRef>
          </c:val>
        </c:ser>
        <c:ser>
          <c:idx val="10"/>
          <c:order val="9"/>
          <c:tx>
            <c:strRef>
              <c:f>'Figure 8'!$B$80</c:f>
              <c:strCache>
                <c:ptCount val="1"/>
                <c:pt idx="0">
                  <c:v>Other wood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8'!$C$80:$W$80</c:f>
              <c:numCache/>
            </c:numRef>
          </c:val>
        </c:ser>
        <c:ser>
          <c:idx val="11"/>
          <c:order val="10"/>
          <c:tx>
            <c:strRef>
              <c:f>'Figure 8'!$B$81</c:f>
              <c:strCache>
                <c:ptCount val="1"/>
                <c:pt idx="0">
                  <c:v>Wooden furniture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8'!$C$70:$W$70</c:f>
              <c:numCache/>
            </c:numRef>
          </c:cat>
          <c:val>
            <c:numRef>
              <c:f>'Figure 8'!$C$81:$W$81</c:f>
              <c:numCache/>
            </c:numRef>
          </c:val>
        </c:ser>
        <c:axId val="13655035"/>
        <c:axId val="55786452"/>
      </c:area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365503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5175"/>
          <c:y val="0.15525"/>
          <c:w val="0.14225"/>
          <c:h val="0.68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products imported to the EU-27 from FLEGT countries,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68"/>
          <c:w val="0.79825"/>
          <c:h val="0.6155"/>
        </c:manualLayout>
      </c:layout>
      <c:areaChart>
        <c:grouping val="stacked"/>
        <c:varyColors val="0"/>
        <c:ser>
          <c:idx val="1"/>
          <c:order val="0"/>
          <c:tx>
            <c:strRef>
              <c:f>'Figure 9'!$B$70</c:f>
              <c:strCache>
                <c:ptCount val="1"/>
                <c:pt idx="0">
                  <c:v>Fuel wood</c:v>
                </c:pt>
              </c:strCache>
            </c:strRef>
          </c:tx>
          <c:spPr>
            <a:solidFill>
              <a:srgbClr val="E1E86B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9'!$C$70:$W$70</c:f>
              <c:numCache/>
            </c:numRef>
          </c:val>
        </c:ser>
        <c:ser>
          <c:idx val="2"/>
          <c:order val="1"/>
          <c:tx>
            <c:strRef>
              <c:f>'Figure 9'!$B$71</c:f>
              <c:strCache>
                <c:ptCount val="1"/>
                <c:pt idx="0">
                  <c:v>Wood charcoal</c:v>
                </c:pt>
              </c:strCache>
            </c:strRef>
          </c:tx>
          <c:spPr>
            <a:solidFill>
              <a:srgbClr val="FCC97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9'!$C$71:$W$71</c:f>
              <c:numCache/>
            </c:numRef>
          </c:val>
        </c:ser>
        <c:ser>
          <c:idx val="3"/>
          <c:order val="2"/>
          <c:tx>
            <c:strRef>
              <c:f>'Figure 9'!$B$72</c:f>
              <c:strCache>
                <c:ptCount val="1"/>
                <c:pt idx="0">
                  <c:v>Logs</c:v>
                </c:pt>
              </c:strCache>
            </c:strRef>
          </c:tx>
          <c:spPr>
            <a:solidFill>
              <a:srgbClr val="71A8D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9'!$C$72:$W$72</c:f>
              <c:numCache/>
            </c:numRef>
          </c:val>
        </c:ser>
        <c:ser>
          <c:idx val="4"/>
          <c:order val="3"/>
          <c:tx>
            <c:strRef>
              <c:f>'Figure 9'!$B$73</c:f>
              <c:strCache>
                <c:ptCount val="1"/>
                <c:pt idx="0">
                  <c:v>Sawnwood</c:v>
                </c:pt>
              </c:strCache>
            </c:strRef>
          </c:tx>
          <c:spPr>
            <a:solidFill>
              <a:srgbClr val="F6A27B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9'!$C$73:$W$73</c:f>
              <c:numCache/>
            </c:numRef>
          </c:val>
        </c:ser>
        <c:ser>
          <c:idx val="5"/>
          <c:order val="4"/>
          <c:tx>
            <c:strRef>
              <c:f>'Figure 9'!$B$74</c:f>
              <c:strCache>
                <c:ptCount val="1"/>
                <c:pt idx="0">
                  <c:v>Decking/moulding</c:v>
                </c:pt>
              </c:strCache>
            </c:strRef>
          </c:tx>
          <c:spPr>
            <a:solidFill>
              <a:srgbClr val="9ED58A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9'!$C$74:$W$74</c:f>
              <c:numCache/>
            </c:numRef>
          </c:val>
        </c:ser>
        <c:ser>
          <c:idx val="6"/>
          <c:order val="5"/>
          <c:tx>
            <c:strRef>
              <c:f>'Figure 9'!$B$75</c:f>
              <c:strCache>
                <c:ptCount val="1"/>
                <c:pt idx="0">
                  <c:v>Veneers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9'!$C$75:$W$75</c:f>
              <c:numCache/>
            </c:numRef>
          </c:val>
        </c:ser>
        <c:ser>
          <c:idx val="7"/>
          <c:order val="6"/>
          <c:tx>
            <c:strRef>
              <c:f>'Figure 9'!$B$76</c:f>
              <c:strCache>
                <c:ptCount val="1"/>
                <c:pt idx="0">
                  <c:v>Plywood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9'!$C$76:$W$76</c:f>
              <c:numCache/>
            </c:numRef>
          </c:val>
        </c:ser>
        <c:ser>
          <c:idx val="8"/>
          <c:order val="7"/>
          <c:tx>
            <c:strRef>
              <c:f>'Figure 9'!$B$77</c:f>
              <c:strCache>
                <c:ptCount val="1"/>
                <c:pt idx="0">
                  <c:v>Flooring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9'!$C$77:$W$77</c:f>
              <c:numCache/>
            </c:numRef>
          </c:val>
        </c:ser>
        <c:ser>
          <c:idx val="9"/>
          <c:order val="8"/>
          <c:tx>
            <c:strRef>
              <c:f>'Figure 9'!$B$78</c:f>
              <c:strCache>
                <c:ptCount val="1"/>
                <c:pt idx="0">
                  <c:v>Glulam/joinery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9'!$C$78:$W$78</c:f>
              <c:numCache/>
            </c:numRef>
          </c:val>
        </c:ser>
        <c:ser>
          <c:idx val="10"/>
          <c:order val="9"/>
          <c:tx>
            <c:strRef>
              <c:f>'Figure 9'!$B$79</c:f>
              <c:strCache>
                <c:ptCount val="1"/>
                <c:pt idx="0">
                  <c:v>Other wood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9'!$C$79:$W$79</c:f>
              <c:numCache/>
            </c:numRef>
          </c:val>
        </c:ser>
        <c:ser>
          <c:idx val="11"/>
          <c:order val="10"/>
          <c:tx>
            <c:strRef>
              <c:f>'Figure 9'!$B$80</c:f>
              <c:strCache>
                <c:ptCount val="1"/>
                <c:pt idx="0">
                  <c:v>Wooden furniture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9'!$C$69:$W$69</c:f>
              <c:numCache/>
            </c:numRef>
          </c:cat>
          <c:val>
            <c:numRef>
              <c:f>'Figure 9'!$C$80:$W$80</c:f>
              <c:numCache/>
            </c:numRef>
          </c:val>
        </c:ser>
        <c:axId val="32316021"/>
        <c:axId val="22408734"/>
      </c:area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231602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55"/>
          <c:y val="0.17075"/>
          <c:w val="0.139"/>
          <c:h val="0.62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42</xdr:row>
      <xdr:rowOff>28575</xdr:rowOff>
    </xdr:from>
    <xdr:to>
      <xdr:col>4</xdr:col>
      <xdr:colOff>742950</xdr:colOff>
      <xdr:row>44</xdr:row>
      <xdr:rowOff>47625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t="18579" b="16915"/>
        <a:stretch>
          <a:fillRect/>
        </a:stretch>
      </xdr:blipFill>
      <xdr:spPr>
        <a:xfrm>
          <a:off x="3533775" y="7781925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66675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sts_inlb_a and nama_10_a64_e)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5</xdr:row>
      <xdr:rowOff>104775</xdr:rowOff>
    </xdr:from>
    <xdr:ext cx="12954000" cy="6610350"/>
    <xdr:graphicFrame macro="">
      <xdr:nvGraphicFramePr>
        <xdr:cNvPr id="2" name="Chart 1"/>
        <xdr:cNvGraphicFramePr/>
      </xdr:nvGraphicFramePr>
      <xdr:xfrm>
        <a:off x="590550" y="866775"/>
        <a:ext cx="12954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for_trop)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5</xdr:row>
      <xdr:rowOff>47625</xdr:rowOff>
    </xdr:from>
    <xdr:ext cx="10172700" cy="5029200"/>
    <xdr:graphicFrame macro="">
      <xdr:nvGraphicFramePr>
        <xdr:cNvPr id="3" name="Chart 2"/>
        <xdr:cNvGraphicFramePr/>
      </xdr:nvGraphicFramePr>
      <xdr:xfrm>
        <a:off x="857250" y="809625"/>
        <a:ext cx="101727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43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for_trop)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5</xdr:row>
      <xdr:rowOff>38100</xdr:rowOff>
    </xdr:from>
    <xdr:ext cx="9744075" cy="4819650"/>
    <xdr:graphicFrame macro="">
      <xdr:nvGraphicFramePr>
        <xdr:cNvPr id="3" name="Chart 2"/>
        <xdr:cNvGraphicFramePr/>
      </xdr:nvGraphicFramePr>
      <xdr:xfrm>
        <a:off x="628650" y="800100"/>
        <a:ext cx="9744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(COMEXT)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5</xdr:row>
      <xdr:rowOff>0</xdr:rowOff>
    </xdr:from>
    <xdr:ext cx="12372975" cy="6743700"/>
    <xdr:graphicFrame macro="">
      <xdr:nvGraphicFramePr>
        <xdr:cNvPr id="4" name="Chart 3"/>
        <xdr:cNvGraphicFramePr/>
      </xdr:nvGraphicFramePr>
      <xdr:xfrm>
        <a:off x="752475" y="762000"/>
        <a:ext cx="12372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(COMEXT)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4</xdr:row>
      <xdr:rowOff>66675</xdr:rowOff>
    </xdr:from>
    <xdr:ext cx="13639800" cy="6076950"/>
    <xdr:graphicFrame macro="">
      <xdr:nvGraphicFramePr>
        <xdr:cNvPr id="4" name="Chart 3"/>
        <xdr:cNvGraphicFramePr/>
      </xdr:nvGraphicFramePr>
      <xdr:xfrm>
        <a:off x="676275" y="676275"/>
        <a:ext cx="13639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100">
              <a:latin typeface="Arial" panose="020B0604020202020204" pitchFamily="34" charset="0"/>
            </a:rPr>
            <a:t>(¹) Data for Czechia, Denmark, Greece</a:t>
          </a:r>
          <a:r>
            <a:rPr lang="en-US" sz="1100" baseline="0">
              <a:latin typeface="Arial" panose="020B0604020202020204" pitchFamily="34" charset="0"/>
            </a:rPr>
            <a:t> and</a:t>
          </a:r>
          <a:r>
            <a:rPr lang="en-US" sz="1100">
              <a:latin typeface="Arial" panose="020B0604020202020204" pitchFamily="34" charset="0"/>
            </a:rPr>
            <a:t> Ireland for the EU aggregate for 2020 were estimated</a:t>
          </a:r>
        </a:p>
        <a:p>
          <a:r>
            <a:rPr lang="en-US" sz="1100">
              <a:latin typeface="Arial" panose="020B0604020202020204" pitchFamily="34" charset="0"/>
            </a:rPr>
            <a:t>(²) Shows comparison for 2000 - 2018; data for 2020 and 2019 not available</a:t>
          </a:r>
        </a:p>
        <a:p>
          <a:r>
            <a:rPr lang="en-US" sz="1100">
              <a:latin typeface="Arial" panose="020B0604020202020204" pitchFamily="34" charset="0"/>
            </a:rPr>
            <a:t>(³) Shows comparison</a:t>
          </a:r>
          <a:r>
            <a:rPr lang="en-US" sz="1100" baseline="0">
              <a:latin typeface="Arial" panose="020B0604020202020204" pitchFamily="34" charset="0"/>
            </a:rPr>
            <a:t> for 2000 - 2019; data for 2020 not available</a:t>
          </a:r>
          <a:endParaRPr lang="en-US" sz="11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100" i="1">
              <a:latin typeface="Arial" panose="020B0604020202020204" pitchFamily="34" charset="0"/>
            </a:rPr>
            <a:t>Data for Denmark and Greece not available</a:t>
          </a:r>
          <a:br>
            <a:rPr lang="en-US" sz="1100" i="1">
              <a:latin typeface="Arial" panose="020B0604020202020204" pitchFamily="34" charset="0"/>
            </a:rPr>
          </a:br>
          <a:r>
            <a:rPr lang="en-US" sz="1100" i="1">
              <a:latin typeface="Arial" panose="020B0604020202020204" pitchFamily="34" charset="0"/>
            </a:rPr>
            <a:t>Source:</a:t>
          </a:r>
          <a:r>
            <a:rPr lang="en-US" sz="11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(COMEXT)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5</xdr:row>
      <xdr:rowOff>38100</xdr:rowOff>
    </xdr:from>
    <xdr:ext cx="12144375" cy="5467350"/>
    <xdr:graphicFrame macro="">
      <xdr:nvGraphicFramePr>
        <xdr:cNvPr id="4" name="Chart 3"/>
        <xdr:cNvGraphicFramePr/>
      </xdr:nvGraphicFramePr>
      <xdr:xfrm>
        <a:off x="1181100" y="800100"/>
        <a:ext cx="121443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12</xdr:col>
      <xdr:colOff>419100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685800" y="266700"/>
        <a:ext cx="9525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Data for Czechia, Denmark, Greece and Ireland for the EU aggregate for 2020 were estimated</a:t>
          </a:r>
        </a:p>
        <a:p>
          <a:r>
            <a:rPr lang="en-US" sz="1200">
              <a:latin typeface="Arial" panose="020B0604020202020204" pitchFamily="34" charset="0"/>
            </a:rPr>
            <a:t>(²) Shows comparison for 2000 - 2018; data for 2020 and 2019 not available</a:t>
          </a:r>
        </a:p>
        <a:p>
          <a:r>
            <a:rPr lang="en-US" sz="1200">
              <a:latin typeface="Arial" panose="020B0604020202020204" pitchFamily="34" charset="0"/>
            </a:rPr>
            <a:t>(³) Data for the latest years not available</a:t>
          </a:r>
        </a:p>
        <a:p>
          <a:r>
            <a:rPr lang="en-US" sz="1200">
              <a:latin typeface="Arial" panose="020B0604020202020204" pitchFamily="34" charset="0"/>
            </a:rPr>
            <a:t>Data for Malta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6</xdr:row>
      <xdr:rowOff>104775</xdr:rowOff>
    </xdr:from>
    <xdr:ext cx="11677650" cy="5638800"/>
    <xdr:graphicFrame macro="">
      <xdr:nvGraphicFramePr>
        <xdr:cNvPr id="3" name="Chart 2"/>
        <xdr:cNvGraphicFramePr/>
      </xdr:nvGraphicFramePr>
      <xdr:xfrm>
        <a:off x="552450" y="1019175"/>
        <a:ext cx="11677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3810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EU estimate produced using latest available data if a country did not report for 2020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8</xdr:row>
      <xdr:rowOff>28575</xdr:rowOff>
    </xdr:from>
    <xdr:ext cx="8086725" cy="5410200"/>
    <xdr:graphicFrame macro="">
      <xdr:nvGraphicFramePr>
        <xdr:cNvPr id="2" name="Chart 1"/>
        <xdr:cNvGraphicFramePr/>
      </xdr:nvGraphicFramePr>
      <xdr:xfrm>
        <a:off x="600075" y="1247775"/>
        <a:ext cx="8086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0.8905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0477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Data for latest years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for_swpan)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609600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685800" y="8096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showGridLines="0" tabSelected="1" zoomScale="95" zoomScaleNormal="95" workbookViewId="0" topLeftCell="A1"/>
  </sheetViews>
  <sheetFormatPr defaultColWidth="9.00390625" defaultRowHeight="14.25"/>
  <cols>
    <col min="1" max="1" width="9.00390625" style="2" customWidth="1"/>
    <col min="2" max="2" width="25.375" style="2" customWidth="1"/>
    <col min="3" max="16" width="11.125" style="2" customWidth="1"/>
    <col min="17" max="17" width="9.625" style="2" bestFit="1" customWidth="1"/>
    <col min="18" max="18" width="9.125" style="2" bestFit="1" customWidth="1"/>
    <col min="19" max="16384" width="9.00390625" style="2" customWidth="1"/>
  </cols>
  <sheetData>
    <row r="1" ht="12"/>
    <row r="2" ht="14.25">
      <c r="B2" s="194" t="s">
        <v>557</v>
      </c>
    </row>
    <row r="3" ht="9" customHeight="1"/>
    <row r="4" spans="2:11" s="74" customFormat="1" ht="36" customHeight="1">
      <c r="B4" s="80"/>
      <c r="C4" s="245" t="s">
        <v>34</v>
      </c>
      <c r="D4" s="245"/>
      <c r="E4" s="246"/>
      <c r="G4" s="197"/>
      <c r="H4" s="197"/>
      <c r="I4" s="197"/>
      <c r="J4" s="197"/>
      <c r="K4" s="197"/>
    </row>
    <row r="5" spans="2:22" s="74" customFormat="1" ht="12" customHeight="1">
      <c r="B5" s="70"/>
      <c r="C5" s="247" t="s">
        <v>35</v>
      </c>
      <c r="D5" s="247" t="s">
        <v>36</v>
      </c>
      <c r="E5" s="248" t="s">
        <v>37</v>
      </c>
      <c r="G5" s="197"/>
      <c r="H5" s="197"/>
      <c r="I5" s="197"/>
      <c r="J5" s="197"/>
      <c r="K5" s="197"/>
      <c r="L5" s="71"/>
      <c r="M5" s="71"/>
      <c r="N5" s="71"/>
      <c r="T5" s="71"/>
      <c r="U5" s="71"/>
      <c r="V5" s="71"/>
    </row>
    <row r="6" spans="2:22" s="74" customFormat="1" ht="14.25">
      <c r="B6" s="70"/>
      <c r="C6" s="247"/>
      <c r="D6" s="247"/>
      <c r="E6" s="248"/>
      <c r="G6" s="248" t="s">
        <v>562</v>
      </c>
      <c r="H6" s="248" t="s">
        <v>563</v>
      </c>
      <c r="I6" s="197"/>
      <c r="J6" s="197"/>
      <c r="K6" s="197"/>
      <c r="L6" s="71"/>
      <c r="M6" s="71"/>
      <c r="N6" s="71"/>
      <c r="T6" s="71"/>
      <c r="U6" s="71"/>
      <c r="V6" s="71"/>
    </row>
    <row r="7" spans="2:22" s="81" customFormat="1" ht="12" customHeight="1">
      <c r="B7" s="60"/>
      <c r="C7" s="242" t="s">
        <v>77</v>
      </c>
      <c r="D7" s="243"/>
      <c r="E7" s="244"/>
      <c r="G7" s="248"/>
      <c r="H7" s="248"/>
      <c r="I7" s="197"/>
      <c r="J7" s="197"/>
      <c r="K7" s="197"/>
      <c r="L7" s="195"/>
      <c r="M7" s="195"/>
      <c r="N7" s="195"/>
      <c r="T7" s="195"/>
      <c r="U7" s="195"/>
      <c r="V7" s="195"/>
    </row>
    <row r="8" spans="2:14" s="74" customFormat="1" ht="14.25">
      <c r="B8" s="75" t="s">
        <v>507</v>
      </c>
      <c r="C8" s="237">
        <v>488602.57</v>
      </c>
      <c r="D8" s="238">
        <v>113759.74</v>
      </c>
      <c r="E8" s="238">
        <v>374842.83</v>
      </c>
      <c r="F8" s="196"/>
      <c r="G8" s="238">
        <f>D8/(C8/100)</f>
        <v>23.282673277793034</v>
      </c>
      <c r="H8" s="238">
        <f>E8/(C8/100)</f>
        <v>76.71732672220696</v>
      </c>
      <c r="I8" s="197"/>
      <c r="J8" s="197"/>
      <c r="K8" s="197"/>
      <c r="L8" s="197"/>
      <c r="M8" s="71"/>
      <c r="N8" s="71"/>
    </row>
    <row r="9" spans="2:14" s="74" customFormat="1" ht="14.25">
      <c r="B9" s="76" t="s">
        <v>48</v>
      </c>
      <c r="C9" s="239">
        <v>5351.3</v>
      </c>
      <c r="D9" s="240">
        <v>1236.66</v>
      </c>
      <c r="E9" s="240">
        <v>4114.64</v>
      </c>
      <c r="F9" s="196"/>
      <c r="G9" s="239">
        <f>_xlfn.IFERROR(D9/(C9/100),)</f>
        <v>23.109524788369182</v>
      </c>
      <c r="H9" s="240">
        <f aca="true" t="shared" si="0" ref="H9:H35">E9/(C9/100)</f>
        <v>76.89047521163081</v>
      </c>
      <c r="I9" s="197"/>
      <c r="J9" s="197"/>
      <c r="K9" s="197"/>
      <c r="L9" s="197"/>
      <c r="M9" s="71"/>
      <c r="N9" s="71"/>
    </row>
    <row r="10" spans="1:14" s="74" customFormat="1" ht="14.25">
      <c r="A10" s="71"/>
      <c r="B10" s="77" t="s">
        <v>49</v>
      </c>
      <c r="C10" s="169">
        <v>5404.16</v>
      </c>
      <c r="D10" s="171">
        <v>2332.45</v>
      </c>
      <c r="E10" s="171">
        <v>3071.71</v>
      </c>
      <c r="F10" s="196"/>
      <c r="G10" s="169">
        <f aca="true" t="shared" si="1" ref="G10:G35">D10/(C10/100)</f>
        <v>43.16026912600663</v>
      </c>
      <c r="H10" s="171">
        <f t="shared" si="0"/>
        <v>56.839730873993375</v>
      </c>
      <c r="I10" s="197"/>
      <c r="J10" s="197"/>
      <c r="K10" s="197"/>
      <c r="L10" s="197"/>
      <c r="M10" s="71"/>
      <c r="N10" s="71"/>
    </row>
    <row r="11" spans="1:14" s="74" customFormat="1" ht="14.25">
      <c r="A11" s="71"/>
      <c r="B11" s="77" t="s">
        <v>534</v>
      </c>
      <c r="C11" s="169">
        <v>32586</v>
      </c>
      <c r="D11" s="171">
        <v>5922</v>
      </c>
      <c r="E11" s="171">
        <v>26664</v>
      </c>
      <c r="F11" s="197"/>
      <c r="G11" s="169">
        <f t="shared" si="1"/>
        <v>18.173448720309334</v>
      </c>
      <c r="H11" s="171">
        <f t="shared" si="0"/>
        <v>81.82655127969066</v>
      </c>
      <c r="I11" s="197"/>
      <c r="J11" s="197"/>
      <c r="K11" s="197"/>
      <c r="L11" s="197"/>
      <c r="M11" s="71"/>
      <c r="N11" s="71"/>
    </row>
    <row r="12" spans="1:14" s="74" customFormat="1" ht="14.25">
      <c r="A12" s="78"/>
      <c r="B12" s="77" t="s">
        <v>532</v>
      </c>
      <c r="C12" s="169" t="s">
        <v>27</v>
      </c>
      <c r="D12" s="171" t="s">
        <v>27</v>
      </c>
      <c r="E12" s="171" t="s">
        <v>27</v>
      </c>
      <c r="F12" s="197"/>
      <c r="G12" s="169" t="s">
        <v>27</v>
      </c>
      <c r="H12" s="171" t="s">
        <v>27</v>
      </c>
      <c r="I12" s="197"/>
      <c r="J12" s="197"/>
      <c r="K12" s="197"/>
      <c r="L12" s="197"/>
      <c r="M12" s="71"/>
      <c r="N12" s="71"/>
    </row>
    <row r="13" spans="1:14" s="74" customFormat="1" ht="14.25">
      <c r="A13" s="78"/>
      <c r="B13" s="77" t="s">
        <v>51</v>
      </c>
      <c r="C13" s="169">
        <v>84050.98</v>
      </c>
      <c r="D13" s="171">
        <v>22261.46</v>
      </c>
      <c r="E13" s="171">
        <v>61789.52</v>
      </c>
      <c r="F13" s="197"/>
      <c r="G13" s="169">
        <f t="shared" si="1"/>
        <v>26.485663819743685</v>
      </c>
      <c r="H13" s="171">
        <f t="shared" si="0"/>
        <v>73.51433618025632</v>
      </c>
      <c r="I13" s="197"/>
      <c r="J13" s="197"/>
      <c r="K13" s="197"/>
      <c r="L13" s="197"/>
      <c r="M13" s="71"/>
      <c r="N13" s="71"/>
    </row>
    <row r="14" spans="1:14" s="74" customFormat="1" ht="14.25">
      <c r="A14" s="78"/>
      <c r="B14" s="77" t="s">
        <v>52</v>
      </c>
      <c r="C14" s="169">
        <v>10637.58</v>
      </c>
      <c r="D14" s="171">
        <v>4135.53</v>
      </c>
      <c r="E14" s="171">
        <v>6502.05</v>
      </c>
      <c r="F14" s="197"/>
      <c r="G14" s="169">
        <f t="shared" si="1"/>
        <v>38.87660539333194</v>
      </c>
      <c r="H14" s="171">
        <f t="shared" si="0"/>
        <v>61.12339460666806</v>
      </c>
      <c r="I14" s="197"/>
      <c r="J14" s="197"/>
      <c r="K14" s="197"/>
      <c r="L14" s="197"/>
      <c r="M14" s="71"/>
      <c r="N14" s="71"/>
    </row>
    <row r="15" spans="1:14" s="74" customFormat="1" ht="14.25">
      <c r="A15" s="78"/>
      <c r="B15" s="77" t="s">
        <v>53</v>
      </c>
      <c r="C15" s="169" t="s">
        <v>27</v>
      </c>
      <c r="D15" s="171" t="s">
        <v>27</v>
      </c>
      <c r="E15" s="171" t="s">
        <v>27</v>
      </c>
      <c r="F15" s="197"/>
      <c r="G15" s="169" t="s">
        <v>27</v>
      </c>
      <c r="H15" s="171" t="s">
        <v>27</v>
      </c>
      <c r="I15" s="197"/>
      <c r="J15" s="197"/>
      <c r="K15" s="197"/>
      <c r="L15" s="197"/>
      <c r="M15" s="71"/>
      <c r="N15" s="71"/>
    </row>
    <row r="16" spans="1:14" s="74" customFormat="1" ht="14.25">
      <c r="A16" s="78"/>
      <c r="B16" s="77" t="s">
        <v>54</v>
      </c>
      <c r="C16" s="169" t="s">
        <v>27</v>
      </c>
      <c r="D16" s="171" t="s">
        <v>27</v>
      </c>
      <c r="E16" s="171" t="s">
        <v>27</v>
      </c>
      <c r="F16" s="197"/>
      <c r="G16" s="169" t="s">
        <v>27</v>
      </c>
      <c r="H16" s="171" t="s">
        <v>27</v>
      </c>
      <c r="I16" s="197"/>
      <c r="J16" s="197"/>
      <c r="K16" s="197"/>
      <c r="L16" s="197"/>
      <c r="M16" s="71"/>
      <c r="N16" s="71"/>
    </row>
    <row r="17" spans="1:14" s="74" customFormat="1" ht="14.25">
      <c r="A17" s="78"/>
      <c r="B17" s="77" t="s">
        <v>55</v>
      </c>
      <c r="C17" s="169">
        <v>15496.05</v>
      </c>
      <c r="D17" s="171">
        <v>1615.43</v>
      </c>
      <c r="E17" s="171">
        <v>13880.63</v>
      </c>
      <c r="F17" s="197"/>
      <c r="G17" s="169">
        <f t="shared" si="1"/>
        <v>10.424785671187173</v>
      </c>
      <c r="H17" s="171">
        <f t="shared" si="0"/>
        <v>89.57527886138725</v>
      </c>
      <c r="I17" s="197"/>
      <c r="J17" s="197"/>
      <c r="K17" s="197"/>
      <c r="L17" s="197"/>
      <c r="M17" s="71"/>
      <c r="N17" s="71"/>
    </row>
    <row r="18" spans="1:14" s="74" customFormat="1" ht="14.25">
      <c r="A18" s="78"/>
      <c r="B18" s="77" t="s">
        <v>56</v>
      </c>
      <c r="C18" s="169">
        <v>47703.09</v>
      </c>
      <c r="D18" s="171">
        <v>23444.46</v>
      </c>
      <c r="E18" s="171">
        <v>24258.63</v>
      </c>
      <c r="F18" s="197"/>
      <c r="G18" s="169">
        <f t="shared" si="1"/>
        <v>49.14662760840021</v>
      </c>
      <c r="H18" s="171">
        <f t="shared" si="0"/>
        <v>50.85337239159979</v>
      </c>
      <c r="I18" s="197"/>
      <c r="J18" s="197"/>
      <c r="K18" s="197"/>
      <c r="L18" s="197"/>
      <c r="M18" s="71"/>
      <c r="N18" s="71"/>
    </row>
    <row r="19" spans="1:14" s="74" customFormat="1" ht="14.25">
      <c r="A19" s="78"/>
      <c r="B19" s="77" t="s">
        <v>57</v>
      </c>
      <c r="C19" s="169">
        <v>5233.86</v>
      </c>
      <c r="D19" s="171">
        <v>2206.91</v>
      </c>
      <c r="E19" s="171">
        <v>3026.95</v>
      </c>
      <c r="F19" s="197"/>
      <c r="G19" s="169">
        <f t="shared" si="1"/>
        <v>42.16601131860615</v>
      </c>
      <c r="H19" s="171">
        <f t="shared" si="0"/>
        <v>57.83398868139384</v>
      </c>
      <c r="I19" s="197"/>
      <c r="J19" s="197"/>
      <c r="K19" s="197"/>
      <c r="L19" s="197"/>
      <c r="M19" s="71"/>
      <c r="N19" s="71"/>
    </row>
    <row r="20" spans="1:14" s="74" customFormat="1" ht="14.25">
      <c r="A20" s="78"/>
      <c r="B20" s="77" t="s">
        <v>58</v>
      </c>
      <c r="C20" s="169">
        <v>8923.43</v>
      </c>
      <c r="D20" s="171">
        <v>3921.35</v>
      </c>
      <c r="E20" s="171">
        <v>5002.08</v>
      </c>
      <c r="F20" s="197"/>
      <c r="G20" s="169">
        <f t="shared" si="1"/>
        <v>43.94442495766762</v>
      </c>
      <c r="H20" s="171">
        <f t="shared" si="0"/>
        <v>56.05557504233237</v>
      </c>
      <c r="I20" s="197"/>
      <c r="J20" s="197"/>
      <c r="K20" s="197"/>
      <c r="L20" s="197"/>
      <c r="M20" s="71"/>
      <c r="N20" s="71"/>
    </row>
    <row r="21" spans="1:14" s="74" customFormat="1" ht="14.25">
      <c r="A21" s="78"/>
      <c r="B21" s="77" t="s">
        <v>59</v>
      </c>
      <c r="C21" s="169">
        <v>8.62</v>
      </c>
      <c r="D21" s="171">
        <v>6.36</v>
      </c>
      <c r="E21" s="171">
        <v>2.26</v>
      </c>
      <c r="F21" s="197"/>
      <c r="G21" s="169">
        <f t="shared" si="1"/>
        <v>73.78190255220419</v>
      </c>
      <c r="H21" s="171">
        <f t="shared" si="0"/>
        <v>26.21809744779582</v>
      </c>
      <c r="I21" s="197"/>
      <c r="J21" s="197"/>
      <c r="K21" s="197"/>
      <c r="L21" s="197"/>
      <c r="M21" s="71"/>
      <c r="N21" s="71"/>
    </row>
    <row r="22" spans="1:14" s="74" customFormat="1" ht="14.25">
      <c r="A22" s="78"/>
      <c r="B22" s="77" t="s">
        <v>60</v>
      </c>
      <c r="C22" s="169">
        <v>15346.7</v>
      </c>
      <c r="D22" s="171">
        <v>2620</v>
      </c>
      <c r="E22" s="171">
        <v>12726.7</v>
      </c>
      <c r="F22" s="197"/>
      <c r="G22" s="169">
        <f t="shared" si="1"/>
        <v>17.072074126685216</v>
      </c>
      <c r="H22" s="171">
        <f t="shared" si="0"/>
        <v>82.92792587331478</v>
      </c>
      <c r="I22" s="197"/>
      <c r="J22" s="197"/>
      <c r="K22" s="197"/>
      <c r="L22" s="197"/>
      <c r="M22" s="71"/>
      <c r="N22" s="71"/>
    </row>
    <row r="23" spans="1:14" s="74" customFormat="1" ht="14.25">
      <c r="A23" s="78"/>
      <c r="B23" s="77" t="s">
        <v>61</v>
      </c>
      <c r="C23" s="169">
        <v>6366</v>
      </c>
      <c r="D23" s="171">
        <v>1994</v>
      </c>
      <c r="E23" s="171">
        <v>4372</v>
      </c>
      <c r="F23" s="197"/>
      <c r="G23" s="169">
        <f t="shared" si="1"/>
        <v>31.32265158655357</v>
      </c>
      <c r="H23" s="171">
        <f t="shared" si="0"/>
        <v>68.67734841344644</v>
      </c>
      <c r="I23" s="197"/>
      <c r="J23" s="197"/>
      <c r="K23" s="197"/>
      <c r="L23" s="197"/>
      <c r="M23" s="71"/>
      <c r="N23" s="71"/>
    </row>
    <row r="24" spans="1:14" s="74" customFormat="1" ht="14.25">
      <c r="A24" s="78"/>
      <c r="B24" s="77" t="s">
        <v>62</v>
      </c>
      <c r="C24" s="169">
        <v>349.61</v>
      </c>
      <c r="D24" s="171">
        <v>59</v>
      </c>
      <c r="E24" s="171">
        <v>290.6</v>
      </c>
      <c r="F24" s="197"/>
      <c r="G24" s="169">
        <f>D24/(C24/100)</f>
        <v>16.87594748433969</v>
      </c>
      <c r="H24" s="171">
        <f t="shared" si="0"/>
        <v>83.12119218557822</v>
      </c>
      <c r="I24" s="197"/>
      <c r="J24" s="197"/>
      <c r="K24" s="197"/>
      <c r="L24" s="197"/>
      <c r="M24" s="71"/>
      <c r="N24" s="71"/>
    </row>
    <row r="25" spans="1:14" s="74" customFormat="1" ht="14.25">
      <c r="A25" s="78"/>
      <c r="B25" s="77" t="s">
        <v>63</v>
      </c>
      <c r="C25" s="169">
        <v>4972.42</v>
      </c>
      <c r="D25" s="171">
        <v>2515.54</v>
      </c>
      <c r="E25" s="171">
        <v>2456.87</v>
      </c>
      <c r="F25" s="197"/>
      <c r="G25" s="169">
        <f t="shared" si="1"/>
        <v>50.58985363263763</v>
      </c>
      <c r="H25" s="171">
        <f t="shared" si="0"/>
        <v>49.409945258043365</v>
      </c>
      <c r="I25" s="197"/>
      <c r="J25" s="197"/>
      <c r="K25" s="197"/>
      <c r="L25" s="197"/>
      <c r="M25" s="71"/>
      <c r="N25" s="71"/>
    </row>
    <row r="26" spans="1:14" s="74" customFormat="1" ht="14.25">
      <c r="A26" s="78"/>
      <c r="B26" s="77" t="s">
        <v>558</v>
      </c>
      <c r="C26" s="169">
        <v>0</v>
      </c>
      <c r="D26" s="171">
        <v>0</v>
      </c>
      <c r="E26" s="171">
        <v>0</v>
      </c>
      <c r="F26" s="197"/>
      <c r="G26" s="169" t="s">
        <v>27</v>
      </c>
      <c r="H26" s="171" t="s">
        <v>27</v>
      </c>
      <c r="I26" s="197"/>
      <c r="J26" s="197"/>
      <c r="K26" s="197"/>
      <c r="L26" s="197"/>
      <c r="M26" s="71"/>
      <c r="N26" s="71"/>
    </row>
    <row r="27" spans="1:14" s="74" customFormat="1" ht="14.25">
      <c r="A27" s="78"/>
      <c r="B27" s="77" t="s">
        <v>65</v>
      </c>
      <c r="C27" s="169">
        <v>2965.92</v>
      </c>
      <c r="D27" s="171">
        <v>2303.52</v>
      </c>
      <c r="E27" s="171">
        <v>662.4</v>
      </c>
      <c r="F27" s="197"/>
      <c r="G27" s="169">
        <f t="shared" si="1"/>
        <v>77.66628904353455</v>
      </c>
      <c r="H27" s="171">
        <f t="shared" si="0"/>
        <v>22.333710956465445</v>
      </c>
      <c r="I27" s="197"/>
      <c r="J27" s="197"/>
      <c r="K27" s="197"/>
      <c r="L27" s="197"/>
      <c r="M27" s="71"/>
      <c r="N27" s="71"/>
    </row>
    <row r="28" spans="1:14" s="74" customFormat="1" ht="14.25">
      <c r="A28" s="78"/>
      <c r="B28" s="77" t="s">
        <v>66</v>
      </c>
      <c r="C28" s="169">
        <v>16789.57</v>
      </c>
      <c r="D28" s="171">
        <v>5327.12</v>
      </c>
      <c r="E28" s="171">
        <v>11462.46</v>
      </c>
      <c r="F28" s="197"/>
      <c r="G28" s="169">
        <f t="shared" si="1"/>
        <v>31.728745882116097</v>
      </c>
      <c r="H28" s="171">
        <f t="shared" si="0"/>
        <v>68.27131367867074</v>
      </c>
      <c r="I28" s="197"/>
      <c r="J28" s="197"/>
      <c r="K28" s="197"/>
      <c r="L28" s="197"/>
      <c r="M28" s="71"/>
      <c r="N28" s="71"/>
    </row>
    <row r="29" spans="1:14" s="74" customFormat="1" ht="14.25">
      <c r="A29" s="78"/>
      <c r="B29" s="77" t="s">
        <v>67</v>
      </c>
      <c r="C29" s="169">
        <v>40592.78</v>
      </c>
      <c r="D29" s="171">
        <v>4713.3</v>
      </c>
      <c r="E29" s="171">
        <v>35879.48</v>
      </c>
      <c r="F29" s="197"/>
      <c r="G29" s="169">
        <f t="shared" si="1"/>
        <v>11.611178145473161</v>
      </c>
      <c r="H29" s="171">
        <f t="shared" si="0"/>
        <v>88.38882185452685</v>
      </c>
      <c r="I29" s="197"/>
      <c r="J29" s="197"/>
      <c r="K29" s="197"/>
      <c r="L29" s="197"/>
      <c r="M29" s="71"/>
      <c r="N29" s="71"/>
    </row>
    <row r="30" spans="1:14" s="74" customFormat="1" ht="14.25">
      <c r="A30" s="78"/>
      <c r="B30" s="77" t="s">
        <v>68</v>
      </c>
      <c r="C30" s="169">
        <v>13421.58</v>
      </c>
      <c r="D30" s="171">
        <v>1618.14</v>
      </c>
      <c r="E30" s="171">
        <v>11803.44</v>
      </c>
      <c r="F30" s="197"/>
      <c r="G30" s="169">
        <f t="shared" si="1"/>
        <v>12.056255671835954</v>
      </c>
      <c r="H30" s="171">
        <f t="shared" si="0"/>
        <v>87.94374432816404</v>
      </c>
      <c r="I30" s="197"/>
      <c r="J30" s="197"/>
      <c r="K30" s="197"/>
      <c r="L30" s="197"/>
      <c r="M30" s="71"/>
      <c r="N30" s="71"/>
    </row>
    <row r="31" spans="1:14" s="74" customFormat="1" ht="14.25">
      <c r="A31" s="78"/>
      <c r="B31" s="77" t="s">
        <v>69</v>
      </c>
      <c r="C31" s="169">
        <v>18048.53</v>
      </c>
      <c r="D31" s="171">
        <v>6419.85</v>
      </c>
      <c r="E31" s="171">
        <v>11628.68</v>
      </c>
      <c r="F31" s="197"/>
      <c r="G31" s="169">
        <f t="shared" si="1"/>
        <v>35.56993284217607</v>
      </c>
      <c r="H31" s="171">
        <f t="shared" si="0"/>
        <v>64.43006715782394</v>
      </c>
      <c r="I31" s="197"/>
      <c r="J31" s="197"/>
      <c r="K31" s="197"/>
      <c r="L31" s="197"/>
      <c r="M31" s="71"/>
      <c r="N31" s="71"/>
    </row>
    <row r="32" spans="1:14" s="74" customFormat="1" ht="14.25">
      <c r="A32" s="78"/>
      <c r="B32" s="77" t="s">
        <v>70</v>
      </c>
      <c r="C32" s="169">
        <v>3890.78</v>
      </c>
      <c r="D32" s="171">
        <v>1073.65</v>
      </c>
      <c r="E32" s="171">
        <v>2817.13</v>
      </c>
      <c r="F32" s="197"/>
      <c r="G32" s="169">
        <f t="shared" si="1"/>
        <v>27.594723937102586</v>
      </c>
      <c r="H32" s="171">
        <f t="shared" si="0"/>
        <v>72.40527606289741</v>
      </c>
      <c r="I32" s="197"/>
      <c r="J32" s="197"/>
      <c r="K32" s="197"/>
      <c r="L32" s="197"/>
      <c r="M32" s="71"/>
      <c r="N32" s="71"/>
    </row>
    <row r="33" spans="1:14" s="74" customFormat="1" ht="14.25">
      <c r="A33" s="78"/>
      <c r="B33" s="77" t="s">
        <v>71</v>
      </c>
      <c r="C33" s="169">
        <v>7447.86</v>
      </c>
      <c r="D33" s="171">
        <v>523.73</v>
      </c>
      <c r="E33" s="171">
        <v>6924.13</v>
      </c>
      <c r="F33" s="197"/>
      <c r="G33" s="169">
        <f t="shared" si="1"/>
        <v>7.031952802549995</v>
      </c>
      <c r="H33" s="171">
        <f t="shared" si="0"/>
        <v>92.96804719745</v>
      </c>
      <c r="I33" s="197"/>
      <c r="J33" s="197"/>
      <c r="K33" s="197"/>
      <c r="L33" s="197"/>
      <c r="M33" s="71"/>
      <c r="N33" s="71"/>
    </row>
    <row r="34" spans="1:14" s="74" customFormat="1" ht="14.25">
      <c r="A34" s="78"/>
      <c r="B34" s="77" t="s">
        <v>72</v>
      </c>
      <c r="C34" s="169">
        <v>60233.27</v>
      </c>
      <c r="D34" s="171">
        <v>8937.01</v>
      </c>
      <c r="E34" s="171">
        <v>51296.26</v>
      </c>
      <c r="F34" s="197"/>
      <c r="G34" s="169">
        <f t="shared" si="1"/>
        <v>14.837331594316565</v>
      </c>
      <c r="H34" s="171">
        <f t="shared" si="0"/>
        <v>85.16266840568345</v>
      </c>
      <c r="I34" s="197"/>
      <c r="J34" s="197"/>
      <c r="K34" s="197"/>
      <c r="L34" s="197"/>
      <c r="M34" s="71"/>
      <c r="N34" s="71"/>
    </row>
    <row r="35" spans="1:14" s="74" customFormat="1" ht="14.25">
      <c r="A35" s="78"/>
      <c r="B35" s="79" t="s">
        <v>73</v>
      </c>
      <c r="C35" s="170">
        <v>74400</v>
      </c>
      <c r="D35" s="172">
        <v>5400</v>
      </c>
      <c r="E35" s="172">
        <v>69000</v>
      </c>
      <c r="F35" s="197"/>
      <c r="G35" s="170">
        <f t="shared" si="1"/>
        <v>7.258064516129032</v>
      </c>
      <c r="H35" s="172">
        <f t="shared" si="0"/>
        <v>92.74193548387096</v>
      </c>
      <c r="I35" s="197"/>
      <c r="J35" s="197"/>
      <c r="K35" s="197"/>
      <c r="L35" s="197"/>
      <c r="M35" s="71"/>
      <c r="N35" s="71"/>
    </row>
    <row r="36" spans="1:14" s="74" customFormat="1" ht="14.25">
      <c r="A36" s="78"/>
      <c r="B36" s="234" t="s">
        <v>535</v>
      </c>
      <c r="C36" s="235">
        <v>10786.07</v>
      </c>
      <c r="D36" s="236">
        <v>2478.3</v>
      </c>
      <c r="E36" s="236">
        <v>8307.77</v>
      </c>
      <c r="F36" s="197"/>
      <c r="G36" s="197"/>
      <c r="H36" s="197"/>
      <c r="I36" s="197"/>
      <c r="J36" s="197"/>
      <c r="K36" s="197"/>
      <c r="L36" s="197"/>
      <c r="M36" s="71"/>
      <c r="N36" s="71"/>
    </row>
    <row r="37" spans="1:14" s="74" customFormat="1" ht="14.25">
      <c r="A37" s="78"/>
      <c r="B37" s="77" t="s">
        <v>74</v>
      </c>
      <c r="C37" s="169">
        <v>7</v>
      </c>
      <c r="D37" s="171">
        <v>2</v>
      </c>
      <c r="E37" s="171">
        <v>5</v>
      </c>
      <c r="F37" s="197"/>
      <c r="G37" s="197"/>
      <c r="H37" s="197"/>
      <c r="I37" s="197"/>
      <c r="J37" s="197"/>
      <c r="K37" s="197"/>
      <c r="M37" s="71"/>
      <c r="N37" s="71"/>
    </row>
    <row r="38" spans="1:11" s="74" customFormat="1" ht="14.25">
      <c r="A38" s="78"/>
      <c r="B38" s="77" t="s">
        <v>75</v>
      </c>
      <c r="C38" s="169">
        <v>11749.89</v>
      </c>
      <c r="D38" s="171">
        <v>1508.2</v>
      </c>
      <c r="E38" s="171">
        <v>10241.69</v>
      </c>
      <c r="F38" s="197"/>
      <c r="G38" s="197"/>
      <c r="H38" s="197"/>
      <c r="I38" s="197"/>
      <c r="J38" s="197"/>
      <c r="K38" s="197"/>
    </row>
    <row r="39" spans="1:12" s="74" customFormat="1" ht="14.25">
      <c r="A39" s="78"/>
      <c r="B39" s="79" t="s">
        <v>76</v>
      </c>
      <c r="C39" s="170">
        <v>4577.33</v>
      </c>
      <c r="D39" s="172">
        <v>1770.35</v>
      </c>
      <c r="E39" s="172">
        <v>2806.98</v>
      </c>
      <c r="F39" s="196"/>
      <c r="G39" s="197"/>
      <c r="H39" s="197"/>
      <c r="I39" s="197"/>
      <c r="J39" s="197"/>
      <c r="K39" s="197"/>
      <c r="L39" s="2"/>
    </row>
    <row r="40" spans="1:13" ht="20.1" customHeight="1">
      <c r="A40" s="1"/>
      <c r="B40" s="173" t="s">
        <v>482</v>
      </c>
      <c r="C40" s="73"/>
      <c r="D40" s="73"/>
      <c r="E40" s="73"/>
      <c r="F40" s="34"/>
      <c r="M40" s="2" t="s">
        <v>442</v>
      </c>
    </row>
    <row r="41" spans="1:11" ht="11.25" customHeight="1">
      <c r="A41" s="1"/>
      <c r="B41" s="72"/>
      <c r="C41" s="73"/>
      <c r="D41" s="73"/>
      <c r="E41" s="73"/>
      <c r="F41" s="34"/>
      <c r="G41" s="197"/>
      <c r="H41" s="197"/>
      <c r="I41" s="197"/>
      <c r="J41" s="197"/>
      <c r="K41" s="197"/>
    </row>
    <row r="42" spans="1:11" ht="14.25">
      <c r="A42" s="1"/>
      <c r="B42" s="152" t="s">
        <v>536</v>
      </c>
      <c r="C42" s="73"/>
      <c r="D42" s="73"/>
      <c r="E42" s="73"/>
      <c r="F42" s="34"/>
      <c r="G42" s="197"/>
      <c r="H42" s="197"/>
      <c r="I42" s="197"/>
      <c r="J42" s="197"/>
      <c r="K42" s="197"/>
    </row>
    <row r="43" spans="1:6" ht="12">
      <c r="A43" s="1"/>
      <c r="B43" s="2" t="s">
        <v>533</v>
      </c>
      <c r="F43" s="11"/>
    </row>
    <row r="44" spans="2:6" ht="12">
      <c r="B44" s="2" t="s">
        <v>508</v>
      </c>
      <c r="F44" s="11"/>
    </row>
    <row r="45" ht="12" customHeight="1">
      <c r="F45" s="198"/>
    </row>
    <row r="47" spans="2:3" ht="14.25">
      <c r="B47" s="193" t="s">
        <v>500</v>
      </c>
      <c r="C47" s="152" t="s">
        <v>561</v>
      </c>
    </row>
    <row r="48" spans="3:22" ht="14.25">
      <c r="C48" s="11"/>
      <c r="D48" s="11"/>
      <c r="E48" s="11"/>
      <c r="F48" s="11"/>
      <c r="T48" s="11"/>
      <c r="U48" s="11"/>
      <c r="V48" s="11"/>
    </row>
    <row r="49" spans="20:22" ht="14.25">
      <c r="T49" s="11"/>
      <c r="U49" s="11"/>
      <c r="V49" s="11"/>
    </row>
    <row r="50" spans="7:22" ht="14.25">
      <c r="G50" s="46"/>
      <c r="H50" s="49"/>
      <c r="M50" s="10"/>
      <c r="N50" s="10"/>
      <c r="O50" s="84"/>
      <c r="P50" s="84"/>
      <c r="Q50" s="84"/>
      <c r="R50" s="11"/>
      <c r="S50" s="11"/>
      <c r="T50" s="11"/>
      <c r="U50" s="11"/>
      <c r="V50" s="11"/>
    </row>
    <row r="51" spans="2:22" ht="14.25">
      <c r="B51" s="11"/>
      <c r="C51" s="11"/>
      <c r="D51" s="11"/>
      <c r="E51" s="11"/>
      <c r="F51" s="11"/>
      <c r="G51" s="46"/>
      <c r="H51" s="49"/>
      <c r="M51" s="10"/>
      <c r="N51" s="10"/>
      <c r="O51" s="84"/>
      <c r="P51" s="84"/>
      <c r="Q51" s="84"/>
      <c r="R51" s="11"/>
      <c r="S51" s="11"/>
      <c r="T51" s="11"/>
      <c r="U51" s="11"/>
      <c r="V51" s="11"/>
    </row>
    <row r="56" spans="7:8" ht="14.25">
      <c r="G56" s="84"/>
      <c r="H56" s="84"/>
    </row>
  </sheetData>
  <mergeCells count="7">
    <mergeCell ref="G6:G7"/>
    <mergeCell ref="H6:H7"/>
    <mergeCell ref="C7:E7"/>
    <mergeCell ref="C4:E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67"/>
  <sheetViews>
    <sheetView showGridLines="0" workbookViewId="0" topLeftCell="A1"/>
  </sheetViews>
  <sheetFormatPr defaultColWidth="8.125" defaultRowHeight="14.25"/>
  <cols>
    <col min="1" max="1" width="9.00390625" style="29" customWidth="1"/>
    <col min="2" max="2" width="25.50390625" style="29" customWidth="1"/>
    <col min="3" max="13" width="8.125" style="29" customWidth="1"/>
    <col min="14" max="14" width="8.375" style="29" customWidth="1"/>
    <col min="15" max="16384" width="8.125" style="29" customWidth="1"/>
  </cols>
  <sheetData>
    <row r="1" ht="12"/>
    <row r="2" ht="12">
      <c r="B2" s="151" t="s">
        <v>550</v>
      </c>
    </row>
    <row r="3" ht="12">
      <c r="B3" s="36" t="s">
        <v>95</v>
      </c>
    </row>
    <row r="4" ht="12">
      <c r="B4" s="41" t="s">
        <v>47</v>
      </c>
    </row>
    <row r="5" spans="2:13" s="15" customFormat="1" ht="12">
      <c r="B5" s="3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s="15" customFormat="1" ht="12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s="15" customFormat="1" ht="12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s="15" customFormat="1" ht="1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s="15" customFormat="1" ht="12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s="15" customFormat="1" ht="12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s="15" customFormat="1" ht="12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s="15" customFormat="1" ht="12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s="15" customFormat="1" ht="12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3" s="15" customFormat="1" ht="12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s="15" customFormat="1" ht="12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2:13" s="15" customFormat="1" ht="12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 s="15" customFormat="1" ht="12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2:13" s="15" customFormat="1" ht="12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 s="15" customFormat="1" ht="12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2:13" s="15" customFormat="1" ht="12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15" customFormat="1" ht="12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2:13" s="15" customFormat="1" ht="12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ht="12"/>
    <row r="24" ht="12"/>
    <row r="25" ht="12"/>
    <row r="26" ht="12"/>
    <row r="27" ht="12"/>
    <row r="28" ht="12"/>
    <row r="29" ht="68.1" customHeight="1"/>
    <row r="30" ht="12"/>
    <row r="31" ht="12"/>
    <row r="32" ht="12"/>
    <row r="33" ht="12"/>
    <row r="34" ht="12"/>
    <row r="55" ht="14.25">
      <c r="B55" s="67" t="s">
        <v>101</v>
      </c>
    </row>
    <row r="56" ht="14.25">
      <c r="B56" s="3" t="s">
        <v>514</v>
      </c>
    </row>
    <row r="57" ht="14.25">
      <c r="B57" s="3"/>
    </row>
    <row r="60" spans="2:23" ht="14.25">
      <c r="B60" s="53"/>
      <c r="C60" s="53" t="s">
        <v>0</v>
      </c>
      <c r="D60" s="53" t="s">
        <v>1</v>
      </c>
      <c r="E60" s="53" t="s">
        <v>2</v>
      </c>
      <c r="F60" s="53" t="s">
        <v>3</v>
      </c>
      <c r="G60" s="53" t="s">
        <v>4</v>
      </c>
      <c r="H60" s="53" t="s">
        <v>5</v>
      </c>
      <c r="I60" s="53" t="s">
        <v>6</v>
      </c>
      <c r="J60" s="53" t="s">
        <v>7</v>
      </c>
      <c r="K60" s="53" t="s">
        <v>8</v>
      </c>
      <c r="L60" s="53" t="s">
        <v>9</v>
      </c>
      <c r="M60" s="53" t="s">
        <v>10</v>
      </c>
      <c r="N60" s="53" t="s">
        <v>11</v>
      </c>
      <c r="O60" s="53" t="s">
        <v>28</v>
      </c>
      <c r="P60" s="53" t="s">
        <v>29</v>
      </c>
      <c r="Q60" s="53" t="s">
        <v>78</v>
      </c>
      <c r="R60" s="53">
        <v>2015</v>
      </c>
      <c r="S60" s="53">
        <v>2016</v>
      </c>
      <c r="T60" s="53">
        <v>2017</v>
      </c>
      <c r="U60" s="53">
        <v>2018</v>
      </c>
      <c r="V60" s="53">
        <v>2019</v>
      </c>
      <c r="W60" s="53">
        <v>2020</v>
      </c>
    </row>
    <row r="61" spans="2:23" ht="14.25">
      <c r="B61" s="53" t="s">
        <v>97</v>
      </c>
      <c r="C61" s="59">
        <v>1522.948766</v>
      </c>
      <c r="D61" s="59">
        <v>1422.87328</v>
      </c>
      <c r="E61" s="59">
        <v>1296.807465</v>
      </c>
      <c r="F61" s="59">
        <v>1242.3952379999998</v>
      </c>
      <c r="G61" s="59">
        <v>1277.1209569999999</v>
      </c>
      <c r="H61" s="59">
        <v>1344.866883</v>
      </c>
      <c r="I61" s="59">
        <v>1335.574255</v>
      </c>
      <c r="J61" s="59">
        <v>1494.986128</v>
      </c>
      <c r="K61" s="59">
        <v>1370.972292</v>
      </c>
      <c r="L61" s="59">
        <v>840.1627149999999</v>
      </c>
      <c r="M61" s="59">
        <v>922.123685</v>
      </c>
      <c r="N61" s="59">
        <v>923.8104109999999</v>
      </c>
      <c r="O61" s="59">
        <v>614.37698</v>
      </c>
      <c r="P61" s="59">
        <v>538.545034</v>
      </c>
      <c r="Q61" s="59">
        <v>530.6464719999999</v>
      </c>
      <c r="R61" s="59">
        <v>607.543084</v>
      </c>
      <c r="S61" s="59">
        <v>618.401032</v>
      </c>
      <c r="T61" s="59">
        <v>573.5637879999999</v>
      </c>
      <c r="U61" s="59">
        <v>633.572128</v>
      </c>
      <c r="V61" s="59">
        <v>587.9670010000001</v>
      </c>
      <c r="W61" s="59">
        <v>470.279129</v>
      </c>
    </row>
    <row r="62" spans="2:23" ht="14.25">
      <c r="B62" s="54" t="s">
        <v>35</v>
      </c>
      <c r="C62" s="59">
        <v>298.194588</v>
      </c>
      <c r="D62" s="59">
        <v>315.17468099999985</v>
      </c>
      <c r="E62" s="59">
        <v>283.738571</v>
      </c>
      <c r="F62" s="59">
        <v>287.93881900000014</v>
      </c>
      <c r="G62" s="59">
        <v>350.47173900000007</v>
      </c>
      <c r="H62" s="59">
        <v>406.5803870000001</v>
      </c>
      <c r="I62" s="59">
        <v>386.89195700000016</v>
      </c>
      <c r="J62" s="59">
        <v>629.747045</v>
      </c>
      <c r="K62" s="59">
        <v>456.5486760000002</v>
      </c>
      <c r="L62" s="59">
        <v>225.98215000000002</v>
      </c>
      <c r="M62" s="59">
        <v>254.06306999999984</v>
      </c>
      <c r="N62" s="59">
        <v>246.30617799999996</v>
      </c>
      <c r="O62" s="59">
        <v>186.39995000000008</v>
      </c>
      <c r="P62" s="59">
        <v>153.18248900000006</v>
      </c>
      <c r="Q62" s="59">
        <v>150.57950600000007</v>
      </c>
      <c r="R62" s="59">
        <v>189.04033399999992</v>
      </c>
      <c r="S62" s="59">
        <v>169.85039800000004</v>
      </c>
      <c r="T62" s="59">
        <v>164.73881400000002</v>
      </c>
      <c r="U62" s="59">
        <v>176.64404299999995</v>
      </c>
      <c r="V62" s="59">
        <v>186.08079099999998</v>
      </c>
      <c r="W62" s="59">
        <v>164.23634500000003</v>
      </c>
    </row>
    <row r="63" spans="2:17" ht="14.25">
      <c r="B63" s="30"/>
      <c r="Q63" s="31"/>
    </row>
    <row r="64" ht="14.25">
      <c r="R64" s="31"/>
    </row>
    <row r="65" spans="3:21" ht="14.2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7" spans="3:25" ht="14.25"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2"/>
  <sheetViews>
    <sheetView showGridLines="0" workbookViewId="0" topLeftCell="A1"/>
  </sheetViews>
  <sheetFormatPr defaultColWidth="8.125" defaultRowHeight="14.25"/>
  <cols>
    <col min="1" max="1" width="9.00390625" style="29" customWidth="1"/>
    <col min="2" max="2" width="25.50390625" style="29" customWidth="1"/>
    <col min="3" max="13" width="8.125" style="29" customWidth="1"/>
    <col min="14" max="14" width="8.375" style="29" customWidth="1"/>
    <col min="15" max="17" width="9.00390625" style="29" bestFit="1" customWidth="1"/>
    <col min="18" max="50" width="8.625" style="29" bestFit="1" customWidth="1"/>
    <col min="51" max="16384" width="8.125" style="29" customWidth="1"/>
  </cols>
  <sheetData>
    <row r="1" ht="12"/>
    <row r="2" ht="12">
      <c r="B2" s="151" t="s">
        <v>551</v>
      </c>
    </row>
    <row r="3" ht="12">
      <c r="B3" s="36" t="s">
        <v>95</v>
      </c>
    </row>
    <row r="4" ht="12">
      <c r="B4" s="41" t="s">
        <v>47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56.45" customHeight="1"/>
    <row r="30" ht="12"/>
    <row r="31" ht="12"/>
    <row r="32" ht="12"/>
    <row r="33" ht="12"/>
    <row r="34" ht="12"/>
    <row r="50" ht="14.25">
      <c r="B50" s="33" t="s">
        <v>101</v>
      </c>
    </row>
    <row r="51" ht="14.25">
      <c r="B51" s="29" t="s">
        <v>513</v>
      </c>
    </row>
    <row r="57" spans="2:23" ht="14.25">
      <c r="B57" s="38"/>
      <c r="C57" s="39" t="s">
        <v>0</v>
      </c>
      <c r="D57" s="39" t="s">
        <v>1</v>
      </c>
      <c r="E57" s="39" t="s">
        <v>2</v>
      </c>
      <c r="F57" s="39" t="s">
        <v>3</v>
      </c>
      <c r="G57" s="39" t="s">
        <v>4</v>
      </c>
      <c r="H57" s="39" t="s">
        <v>5</v>
      </c>
      <c r="I57" s="39" t="s">
        <v>6</v>
      </c>
      <c r="J57" s="39" t="s">
        <v>7</v>
      </c>
      <c r="K57" s="39" t="s">
        <v>8</v>
      </c>
      <c r="L57" s="39" t="s">
        <v>9</v>
      </c>
      <c r="M57" s="39" t="s">
        <v>10</v>
      </c>
      <c r="N57" s="39" t="s">
        <v>11</v>
      </c>
      <c r="O57" s="39" t="s">
        <v>28</v>
      </c>
      <c r="P57" s="39" t="s">
        <v>29</v>
      </c>
      <c r="Q57" s="39" t="s">
        <v>78</v>
      </c>
      <c r="R57" s="39">
        <v>2015</v>
      </c>
      <c r="S57" s="39">
        <v>2016</v>
      </c>
      <c r="T57" s="39">
        <v>2017</v>
      </c>
      <c r="U57" s="39">
        <v>2018</v>
      </c>
      <c r="V57" s="39">
        <v>2019</v>
      </c>
      <c r="W57" s="39">
        <v>2020</v>
      </c>
    </row>
    <row r="58" spans="2:23" ht="14.25">
      <c r="B58" s="55" t="s">
        <v>97</v>
      </c>
      <c r="C58" s="57">
        <v>2302.084366</v>
      </c>
      <c r="D58" s="57">
        <v>2100.104404</v>
      </c>
      <c r="E58" s="57">
        <v>2193.764446</v>
      </c>
      <c r="F58" s="57">
        <v>2079.096203</v>
      </c>
      <c r="G58" s="57">
        <v>2131.249688</v>
      </c>
      <c r="H58" s="57">
        <v>2243.942657</v>
      </c>
      <c r="I58" s="57">
        <v>2333.7206549999996</v>
      </c>
      <c r="J58" s="57">
        <v>2368.1491269999997</v>
      </c>
      <c r="K58" s="57">
        <v>2142.254481</v>
      </c>
      <c r="L58" s="57">
        <v>1422.203018</v>
      </c>
      <c r="M58" s="57">
        <v>1551.6558770000001</v>
      </c>
      <c r="N58" s="57">
        <v>1519.114381</v>
      </c>
      <c r="O58" s="57">
        <v>1356.30863</v>
      </c>
      <c r="P58" s="57">
        <v>1151.68433</v>
      </c>
      <c r="Q58" s="57">
        <v>1108.292369</v>
      </c>
      <c r="R58" s="57">
        <v>1264.9088940000001</v>
      </c>
      <c r="S58" s="57">
        <v>1288.741268</v>
      </c>
      <c r="T58" s="57">
        <v>864.2439300000001</v>
      </c>
      <c r="U58" s="57">
        <v>896.6413</v>
      </c>
      <c r="V58" s="57">
        <v>858.262909</v>
      </c>
      <c r="W58" s="57">
        <v>721.520299</v>
      </c>
    </row>
    <row r="59" spans="2:23" ht="14.25">
      <c r="B59" s="56" t="s">
        <v>35</v>
      </c>
      <c r="C59" s="58">
        <v>5435.430572</v>
      </c>
      <c r="D59" s="58">
        <v>5067.093457999999</v>
      </c>
      <c r="E59" s="58">
        <v>5385.116965</v>
      </c>
      <c r="F59" s="58">
        <v>5504.128014000001</v>
      </c>
      <c r="G59" s="58">
        <v>6143.191765</v>
      </c>
      <c r="H59" s="58">
        <v>6703.512947000001</v>
      </c>
      <c r="I59" s="58">
        <v>7372.826642000001</v>
      </c>
      <c r="J59" s="58">
        <v>8923.459133</v>
      </c>
      <c r="K59" s="58">
        <v>7697.500845999999</v>
      </c>
      <c r="L59" s="58">
        <v>5341.634132</v>
      </c>
      <c r="M59" s="58">
        <v>6565.841413</v>
      </c>
      <c r="N59" s="58">
        <v>6862.8531330000005</v>
      </c>
      <c r="O59" s="58">
        <v>6470.57636</v>
      </c>
      <c r="P59" s="58">
        <v>6257.236481</v>
      </c>
      <c r="Q59" s="58">
        <v>6383.44855</v>
      </c>
      <c r="R59" s="58">
        <v>6869.659552</v>
      </c>
      <c r="S59" s="58">
        <v>7108.742099</v>
      </c>
      <c r="T59" s="58">
        <v>3963.9659070000002</v>
      </c>
      <c r="U59" s="58">
        <v>4407.358257</v>
      </c>
      <c r="V59" s="58">
        <v>4545.165448</v>
      </c>
      <c r="W59" s="58">
        <v>4220.255415</v>
      </c>
    </row>
    <row r="61" spans="3:21" ht="14.2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ht="14.25">
      <c r="K62" s="138"/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84" customWidth="1"/>
    <col min="2" max="2" width="18.50390625" style="84" customWidth="1"/>
    <col min="3" max="3" width="48.50390625" style="84" customWidth="1"/>
    <col min="4" max="4" width="18.50390625" style="84" customWidth="1"/>
    <col min="5" max="5" width="48.50390625" style="84" customWidth="1"/>
    <col min="6" max="16384" width="9.00390625" style="84" customWidth="1"/>
  </cols>
  <sheetData>
    <row r="2" spans="2:3" ht="14.25">
      <c r="B2" s="126" t="s">
        <v>428</v>
      </c>
      <c r="C2" s="83"/>
    </row>
    <row r="3" spans="2:3" ht="14.25">
      <c r="B3" s="82"/>
      <c r="C3" s="83"/>
    </row>
    <row r="4" spans="2:5" ht="14.25">
      <c r="B4" s="88" t="s">
        <v>268</v>
      </c>
      <c r="C4" s="88" t="s">
        <v>269</v>
      </c>
      <c r="D4" s="107" t="s">
        <v>268</v>
      </c>
      <c r="E4" s="88" t="s">
        <v>269</v>
      </c>
    </row>
    <row r="5" spans="2:5" ht="14.25">
      <c r="B5" s="106" t="s">
        <v>109</v>
      </c>
      <c r="C5" s="89" t="s">
        <v>270</v>
      </c>
      <c r="D5" s="108" t="s">
        <v>189</v>
      </c>
      <c r="E5" s="90" t="s">
        <v>307</v>
      </c>
    </row>
    <row r="6" spans="2:5" ht="14.25">
      <c r="B6" s="99" t="s">
        <v>110</v>
      </c>
      <c r="C6" s="91" t="s">
        <v>396</v>
      </c>
      <c r="D6" s="109" t="s">
        <v>190</v>
      </c>
      <c r="E6" s="94" t="s">
        <v>306</v>
      </c>
    </row>
    <row r="7" spans="2:5" ht="14.25">
      <c r="B7" s="100" t="s">
        <v>111</v>
      </c>
      <c r="C7" s="92" t="s">
        <v>397</v>
      </c>
      <c r="D7" s="110" t="s">
        <v>191</v>
      </c>
      <c r="E7" s="95" t="s">
        <v>354</v>
      </c>
    </row>
    <row r="8" spans="2:5" ht="14.25">
      <c r="B8" s="100" t="s">
        <v>112</v>
      </c>
      <c r="C8" s="92" t="s">
        <v>398</v>
      </c>
      <c r="D8" s="110" t="s">
        <v>192</v>
      </c>
      <c r="E8" s="95" t="s">
        <v>355</v>
      </c>
    </row>
    <row r="9" spans="2:5" ht="14.25">
      <c r="B9" s="100" t="s">
        <v>113</v>
      </c>
      <c r="C9" s="92" t="s">
        <v>399</v>
      </c>
      <c r="D9" s="110" t="s">
        <v>193</v>
      </c>
      <c r="E9" s="95" t="s">
        <v>356</v>
      </c>
    </row>
    <row r="10" spans="2:5" ht="14.25">
      <c r="B10" s="100" t="s">
        <v>114</v>
      </c>
      <c r="C10" s="92" t="s">
        <v>400</v>
      </c>
      <c r="D10" s="110" t="s">
        <v>194</v>
      </c>
      <c r="E10" s="95" t="s">
        <v>357</v>
      </c>
    </row>
    <row r="11" spans="2:5" ht="14.25">
      <c r="B11" s="100" t="s">
        <v>115</v>
      </c>
      <c r="C11" s="92" t="s">
        <v>401</v>
      </c>
      <c r="D11" s="110" t="s">
        <v>195</v>
      </c>
      <c r="E11" s="95" t="s">
        <v>358</v>
      </c>
    </row>
    <row r="12" spans="2:5" ht="14.25">
      <c r="B12" s="100" t="s">
        <v>116</v>
      </c>
      <c r="C12" s="92" t="s">
        <v>402</v>
      </c>
      <c r="D12" s="110" t="s">
        <v>196</v>
      </c>
      <c r="E12" s="95" t="s">
        <v>348</v>
      </c>
    </row>
    <row r="13" spans="2:5" ht="14.25">
      <c r="B13" s="100" t="s">
        <v>117</v>
      </c>
      <c r="C13" s="92" t="s">
        <v>403</v>
      </c>
      <c r="D13" s="110" t="s">
        <v>197</v>
      </c>
      <c r="E13" s="95" t="s">
        <v>349</v>
      </c>
    </row>
    <row r="14" spans="2:5" ht="14.25">
      <c r="B14" s="100" t="s">
        <v>118</v>
      </c>
      <c r="C14" s="92" t="s">
        <v>271</v>
      </c>
      <c r="D14" s="110" t="s">
        <v>198</v>
      </c>
      <c r="E14" s="95" t="s">
        <v>350</v>
      </c>
    </row>
    <row r="15" spans="2:5" ht="14.25">
      <c r="B15" s="100" t="s">
        <v>119</v>
      </c>
      <c r="C15" s="92" t="s">
        <v>404</v>
      </c>
      <c r="D15" s="110" t="s">
        <v>199</v>
      </c>
      <c r="E15" s="95" t="s">
        <v>351</v>
      </c>
    </row>
    <row r="16" spans="2:5" ht="14.25">
      <c r="B16" s="100" t="s">
        <v>120</v>
      </c>
      <c r="C16" s="92" t="s">
        <v>405</v>
      </c>
      <c r="D16" s="110" t="s">
        <v>200</v>
      </c>
      <c r="E16" s="95" t="s">
        <v>352</v>
      </c>
    </row>
    <row r="17" spans="2:5" ht="13.5">
      <c r="B17" s="100" t="s">
        <v>121</v>
      </c>
      <c r="C17" s="92" t="s">
        <v>272</v>
      </c>
      <c r="D17" s="110" t="s">
        <v>201</v>
      </c>
      <c r="E17" s="95" t="s">
        <v>353</v>
      </c>
    </row>
    <row r="18" spans="2:5" ht="14.25">
      <c r="B18" s="100" t="s">
        <v>122</v>
      </c>
      <c r="C18" s="92" t="s">
        <v>406</v>
      </c>
      <c r="D18" s="110" t="s">
        <v>202</v>
      </c>
      <c r="E18" s="95" t="s">
        <v>347</v>
      </c>
    </row>
    <row r="19" spans="2:5" ht="14.25">
      <c r="B19" s="100" t="s">
        <v>123</v>
      </c>
      <c r="C19" s="92" t="s">
        <v>273</v>
      </c>
      <c r="D19" s="110" t="s">
        <v>203</v>
      </c>
      <c r="E19" s="95" t="s">
        <v>305</v>
      </c>
    </row>
    <row r="20" spans="2:5" ht="14.25">
      <c r="B20" s="100" t="s">
        <v>124</v>
      </c>
      <c r="C20" s="92" t="s">
        <v>407</v>
      </c>
      <c r="D20" s="110" t="s">
        <v>204</v>
      </c>
      <c r="E20" s="95" t="s">
        <v>304</v>
      </c>
    </row>
    <row r="21" spans="2:5" ht="14.25">
      <c r="B21" s="100" t="s">
        <v>125</v>
      </c>
      <c r="C21" s="92" t="s">
        <v>408</v>
      </c>
      <c r="D21" s="110" t="s">
        <v>205</v>
      </c>
      <c r="E21" s="95" t="s">
        <v>346</v>
      </c>
    </row>
    <row r="22" spans="2:5" ht="14.25">
      <c r="B22" s="100" t="s">
        <v>126</v>
      </c>
      <c r="C22" s="92" t="s">
        <v>274</v>
      </c>
      <c r="D22" s="110" t="s">
        <v>206</v>
      </c>
      <c r="E22" s="95" t="s">
        <v>345</v>
      </c>
    </row>
    <row r="23" spans="2:5" ht="14.25">
      <c r="B23" s="100" t="s">
        <v>127</v>
      </c>
      <c r="C23" s="92" t="s">
        <v>409</v>
      </c>
      <c r="D23" s="110" t="s">
        <v>207</v>
      </c>
      <c r="E23" s="95" t="s">
        <v>342</v>
      </c>
    </row>
    <row r="24" spans="2:5" ht="13.5">
      <c r="B24" s="100" t="s">
        <v>128</v>
      </c>
      <c r="C24" s="92" t="s">
        <v>410</v>
      </c>
      <c r="D24" s="110" t="s">
        <v>208</v>
      </c>
      <c r="E24" s="95" t="s">
        <v>335</v>
      </c>
    </row>
    <row r="25" spans="2:5" ht="13.5">
      <c r="B25" s="100" t="s">
        <v>129</v>
      </c>
      <c r="C25" s="92" t="s">
        <v>411</v>
      </c>
      <c r="D25" s="110" t="s">
        <v>209</v>
      </c>
      <c r="E25" s="95" t="s">
        <v>336</v>
      </c>
    </row>
    <row r="26" spans="2:5" ht="14.25">
      <c r="B26" s="100" t="s">
        <v>130</v>
      </c>
      <c r="C26" s="92" t="s">
        <v>412</v>
      </c>
      <c r="D26" s="110" t="s">
        <v>210</v>
      </c>
      <c r="E26" s="95" t="s">
        <v>343</v>
      </c>
    </row>
    <row r="27" spans="2:5" ht="14.25">
      <c r="B27" s="100" t="s">
        <v>131</v>
      </c>
      <c r="C27" s="92" t="s">
        <v>275</v>
      </c>
      <c r="D27" s="110" t="s">
        <v>211</v>
      </c>
      <c r="E27" s="95" t="s">
        <v>344</v>
      </c>
    </row>
    <row r="28" spans="2:5" ht="14.25">
      <c r="B28" s="100" t="s">
        <v>132</v>
      </c>
      <c r="C28" s="92" t="s">
        <v>413</v>
      </c>
      <c r="D28" s="110" t="s">
        <v>212</v>
      </c>
      <c r="E28" s="95" t="s">
        <v>303</v>
      </c>
    </row>
    <row r="29" spans="2:5" ht="14.25">
      <c r="B29" s="100" t="s">
        <v>133</v>
      </c>
      <c r="C29" s="92" t="s">
        <v>414</v>
      </c>
      <c r="D29" s="110" t="s">
        <v>213</v>
      </c>
      <c r="E29" s="95" t="s">
        <v>302</v>
      </c>
    </row>
    <row r="30" spans="2:5" ht="14.25">
      <c r="B30" s="100" t="s">
        <v>134</v>
      </c>
      <c r="C30" s="92" t="s">
        <v>276</v>
      </c>
      <c r="D30" s="110" t="s">
        <v>214</v>
      </c>
      <c r="E30" s="95" t="s">
        <v>301</v>
      </c>
    </row>
    <row r="31" spans="2:5" ht="14.25">
      <c r="B31" s="100" t="s">
        <v>135</v>
      </c>
      <c r="C31" s="92" t="s">
        <v>277</v>
      </c>
      <c r="D31" s="110" t="s">
        <v>215</v>
      </c>
      <c r="E31" s="95" t="s">
        <v>300</v>
      </c>
    </row>
    <row r="32" spans="2:5" ht="14.25">
      <c r="B32" s="100" t="s">
        <v>136</v>
      </c>
      <c r="C32" s="92" t="s">
        <v>415</v>
      </c>
      <c r="D32" s="110" t="s">
        <v>216</v>
      </c>
      <c r="E32" s="95" t="s">
        <v>338</v>
      </c>
    </row>
    <row r="33" spans="2:5" ht="14.25">
      <c r="B33" s="100" t="s">
        <v>137</v>
      </c>
      <c r="C33" s="92" t="s">
        <v>416</v>
      </c>
      <c r="D33" s="110" t="s">
        <v>217</v>
      </c>
      <c r="E33" s="95" t="s">
        <v>299</v>
      </c>
    </row>
    <row r="34" spans="2:5" ht="14.25">
      <c r="B34" s="100" t="s">
        <v>138</v>
      </c>
      <c r="C34" s="92" t="s">
        <v>417</v>
      </c>
      <c r="D34" s="110" t="s">
        <v>218</v>
      </c>
      <c r="E34" s="95" t="s">
        <v>337</v>
      </c>
    </row>
    <row r="35" spans="2:5" ht="13.5">
      <c r="B35" s="100" t="s">
        <v>139</v>
      </c>
      <c r="C35" s="92" t="s">
        <v>418</v>
      </c>
      <c r="D35" s="110" t="s">
        <v>219</v>
      </c>
      <c r="E35" s="95" t="s">
        <v>427</v>
      </c>
    </row>
    <row r="36" spans="2:5" ht="14.25">
      <c r="B36" s="100" t="s">
        <v>140</v>
      </c>
      <c r="C36" s="92" t="s">
        <v>419</v>
      </c>
      <c r="D36" s="111" t="s">
        <v>220</v>
      </c>
      <c r="E36" s="97" t="s">
        <v>298</v>
      </c>
    </row>
    <row r="37" spans="2:5" ht="14.25">
      <c r="B37" s="100" t="s">
        <v>141</v>
      </c>
      <c r="C37" s="92" t="s">
        <v>420</v>
      </c>
      <c r="D37" s="108" t="s">
        <v>221</v>
      </c>
      <c r="E37" s="90" t="s">
        <v>426</v>
      </c>
    </row>
    <row r="38" spans="2:5" ht="14.25">
      <c r="B38" s="100" t="s">
        <v>142</v>
      </c>
      <c r="C38" s="92" t="s">
        <v>421</v>
      </c>
      <c r="D38" s="109" t="s">
        <v>222</v>
      </c>
      <c r="E38" s="94" t="s">
        <v>339</v>
      </c>
    </row>
    <row r="39" spans="2:5" ht="14.25">
      <c r="B39" s="100" t="s">
        <v>143</v>
      </c>
      <c r="C39" s="92" t="s">
        <v>422</v>
      </c>
      <c r="D39" s="110" t="s">
        <v>223</v>
      </c>
      <c r="E39" s="95" t="s">
        <v>340</v>
      </c>
    </row>
    <row r="40" spans="2:5" ht="13.5">
      <c r="B40" s="101" t="s">
        <v>144</v>
      </c>
      <c r="C40" s="93" t="s">
        <v>423</v>
      </c>
      <c r="D40" s="110" t="s">
        <v>224</v>
      </c>
      <c r="E40" s="95" t="s">
        <v>297</v>
      </c>
    </row>
    <row r="41" spans="2:5" s="85" customFormat="1" ht="14.25">
      <c r="B41" s="102" t="s">
        <v>145</v>
      </c>
      <c r="C41" s="90" t="s">
        <v>425</v>
      </c>
      <c r="D41" s="110" t="s">
        <v>225</v>
      </c>
      <c r="E41" s="95" t="s">
        <v>296</v>
      </c>
    </row>
    <row r="42" spans="2:5" s="85" customFormat="1" ht="14.25">
      <c r="B42" s="103" t="s">
        <v>146</v>
      </c>
      <c r="C42" s="94" t="s">
        <v>359</v>
      </c>
      <c r="D42" s="110" t="s">
        <v>226</v>
      </c>
      <c r="E42" s="95" t="s">
        <v>295</v>
      </c>
    </row>
    <row r="43" spans="2:5" s="85" customFormat="1" ht="14.25">
      <c r="B43" s="104" t="s">
        <v>147</v>
      </c>
      <c r="C43" s="95" t="s">
        <v>360</v>
      </c>
      <c r="D43" s="110" t="s">
        <v>227</v>
      </c>
      <c r="E43" s="95" t="s">
        <v>294</v>
      </c>
    </row>
    <row r="44" spans="2:5" s="85" customFormat="1" ht="14.25">
      <c r="B44" s="104" t="s">
        <v>148</v>
      </c>
      <c r="C44" s="95" t="s">
        <v>361</v>
      </c>
      <c r="D44" s="110" t="s">
        <v>228</v>
      </c>
      <c r="E44" s="95" t="s">
        <v>293</v>
      </c>
    </row>
    <row r="45" spans="2:5" s="85" customFormat="1" ht="14.25">
      <c r="B45" s="104" t="s">
        <v>149</v>
      </c>
      <c r="C45" s="95" t="s">
        <v>278</v>
      </c>
      <c r="D45" s="110" t="s">
        <v>229</v>
      </c>
      <c r="E45" s="95" t="s">
        <v>292</v>
      </c>
    </row>
    <row r="46" spans="2:5" s="85" customFormat="1" ht="14.25">
      <c r="B46" s="104" t="s">
        <v>150</v>
      </c>
      <c r="C46" s="95" t="s">
        <v>362</v>
      </c>
      <c r="D46" s="110" t="s">
        <v>230</v>
      </c>
      <c r="E46" s="95" t="s">
        <v>291</v>
      </c>
    </row>
    <row r="47" spans="2:5" s="85" customFormat="1" ht="14.25">
      <c r="B47" s="104" t="s">
        <v>151</v>
      </c>
      <c r="C47" s="95" t="s">
        <v>363</v>
      </c>
      <c r="D47" s="110" t="s">
        <v>231</v>
      </c>
      <c r="E47" s="95" t="s">
        <v>290</v>
      </c>
    </row>
    <row r="48" spans="2:5" s="85" customFormat="1" ht="14.25">
      <c r="B48" s="104" t="s">
        <v>152</v>
      </c>
      <c r="C48" s="95" t="s">
        <v>364</v>
      </c>
      <c r="D48" s="110" t="s">
        <v>232</v>
      </c>
      <c r="E48" s="95" t="s">
        <v>289</v>
      </c>
    </row>
    <row r="49" spans="2:5" s="85" customFormat="1" ht="14.25">
      <c r="B49" s="104" t="s">
        <v>153</v>
      </c>
      <c r="C49" s="95" t="s">
        <v>312</v>
      </c>
      <c r="D49" s="110" t="s">
        <v>233</v>
      </c>
      <c r="E49" s="95" t="s">
        <v>288</v>
      </c>
    </row>
    <row r="50" spans="2:5" s="85" customFormat="1" ht="14.25">
      <c r="B50" s="104" t="s">
        <v>154</v>
      </c>
      <c r="C50" s="95" t="s">
        <v>365</v>
      </c>
      <c r="D50" s="110" t="s">
        <v>234</v>
      </c>
      <c r="E50" s="95" t="s">
        <v>287</v>
      </c>
    </row>
    <row r="51" spans="2:5" s="85" customFormat="1" ht="14.25">
      <c r="B51" s="104" t="s">
        <v>155</v>
      </c>
      <c r="C51" s="95" t="s">
        <v>366</v>
      </c>
      <c r="D51" s="110" t="s">
        <v>235</v>
      </c>
      <c r="E51" s="95" t="s">
        <v>286</v>
      </c>
    </row>
    <row r="52" spans="2:5" s="85" customFormat="1" ht="14.25">
      <c r="B52" s="104" t="s">
        <v>156</v>
      </c>
      <c r="C52" s="95" t="s">
        <v>367</v>
      </c>
      <c r="D52" s="110" t="s">
        <v>236</v>
      </c>
      <c r="E52" s="95" t="s">
        <v>285</v>
      </c>
    </row>
    <row r="53" spans="2:5" s="85" customFormat="1" ht="14.25">
      <c r="B53" s="104" t="s">
        <v>157</v>
      </c>
      <c r="C53" s="95" t="s">
        <v>368</v>
      </c>
      <c r="D53" s="110" t="s">
        <v>237</v>
      </c>
      <c r="E53" s="95" t="s">
        <v>284</v>
      </c>
    </row>
    <row r="54" spans="2:5" s="85" customFormat="1" ht="14.25">
      <c r="B54" s="104" t="s">
        <v>158</v>
      </c>
      <c r="C54" s="95" t="s">
        <v>369</v>
      </c>
      <c r="D54" s="110" t="s">
        <v>238</v>
      </c>
      <c r="E54" s="95" t="s">
        <v>283</v>
      </c>
    </row>
    <row r="55" spans="2:5" s="85" customFormat="1" ht="14.25">
      <c r="B55" s="104" t="s">
        <v>159</v>
      </c>
      <c r="C55" s="95" t="s">
        <v>370</v>
      </c>
      <c r="D55" s="110" t="s">
        <v>239</v>
      </c>
      <c r="E55" s="95" t="s">
        <v>341</v>
      </c>
    </row>
    <row r="56" spans="2:5" s="85" customFormat="1" ht="14.25">
      <c r="B56" s="104" t="s">
        <v>160</v>
      </c>
      <c r="C56" s="95" t="s">
        <v>371</v>
      </c>
      <c r="D56" s="111" t="s">
        <v>240</v>
      </c>
      <c r="E56" s="97" t="s">
        <v>282</v>
      </c>
    </row>
    <row r="57" spans="2:5" s="85" customFormat="1" ht="14.25">
      <c r="B57" s="104" t="s">
        <v>161</v>
      </c>
      <c r="C57" s="95" t="s">
        <v>372</v>
      </c>
      <c r="D57" s="108" t="s">
        <v>241</v>
      </c>
      <c r="E57" s="90" t="s">
        <v>281</v>
      </c>
    </row>
    <row r="58" spans="2:5" s="85" customFormat="1" ht="14.25">
      <c r="B58" s="104" t="s">
        <v>162</v>
      </c>
      <c r="C58" s="95" t="s">
        <v>373</v>
      </c>
      <c r="D58" s="109" t="s">
        <v>242</v>
      </c>
      <c r="E58" s="94" t="s">
        <v>318</v>
      </c>
    </row>
    <row r="59" spans="2:5" s="85" customFormat="1" ht="14.25">
      <c r="B59" s="104" t="s">
        <v>163</v>
      </c>
      <c r="C59" s="95" t="s">
        <v>374</v>
      </c>
      <c r="D59" s="110" t="s">
        <v>243</v>
      </c>
      <c r="E59" s="96" t="s">
        <v>319</v>
      </c>
    </row>
    <row r="60" spans="2:5" s="85" customFormat="1" ht="14.25">
      <c r="B60" s="104" t="s">
        <v>164</v>
      </c>
      <c r="C60" s="95" t="s">
        <v>375</v>
      </c>
      <c r="D60" s="110" t="s">
        <v>244</v>
      </c>
      <c r="E60" s="96" t="s">
        <v>320</v>
      </c>
    </row>
    <row r="61" spans="2:5" s="85" customFormat="1" ht="14.25">
      <c r="B61" s="104" t="s">
        <v>165</v>
      </c>
      <c r="C61" s="95" t="s">
        <v>376</v>
      </c>
      <c r="D61" s="110" t="s">
        <v>245</v>
      </c>
      <c r="E61" s="96" t="s">
        <v>321</v>
      </c>
    </row>
    <row r="62" spans="2:5" s="85" customFormat="1" ht="14.25">
      <c r="B62" s="104" t="s">
        <v>166</v>
      </c>
      <c r="C62" s="95" t="s">
        <v>377</v>
      </c>
      <c r="D62" s="110" t="s">
        <v>246</v>
      </c>
      <c r="E62" s="96" t="s">
        <v>322</v>
      </c>
    </row>
    <row r="63" spans="2:5" s="85" customFormat="1" ht="14.25">
      <c r="B63" s="104" t="s">
        <v>167</v>
      </c>
      <c r="C63" s="95" t="s">
        <v>378</v>
      </c>
      <c r="D63" s="110" t="s">
        <v>247</v>
      </c>
      <c r="E63" s="96" t="s">
        <v>323</v>
      </c>
    </row>
    <row r="64" spans="2:5" s="85" customFormat="1" ht="14.25">
      <c r="B64" s="104" t="s">
        <v>168</v>
      </c>
      <c r="C64" s="95" t="s">
        <v>379</v>
      </c>
      <c r="D64" s="110" t="s">
        <v>248</v>
      </c>
      <c r="E64" s="96" t="s">
        <v>324</v>
      </c>
    </row>
    <row r="65" spans="2:5" s="85" customFormat="1" ht="14.25">
      <c r="B65" s="104" t="s">
        <v>169</v>
      </c>
      <c r="C65" s="95" t="s">
        <v>380</v>
      </c>
      <c r="D65" s="110" t="s">
        <v>249</v>
      </c>
      <c r="E65" s="96" t="s">
        <v>325</v>
      </c>
    </row>
    <row r="66" spans="2:5" s="85" customFormat="1" ht="14.25">
      <c r="B66" s="104" t="s">
        <v>170</v>
      </c>
      <c r="C66" s="95" t="s">
        <v>381</v>
      </c>
      <c r="D66" s="110" t="s">
        <v>250</v>
      </c>
      <c r="E66" s="96" t="s">
        <v>326</v>
      </c>
    </row>
    <row r="67" spans="2:5" s="85" customFormat="1" ht="14.25">
      <c r="B67" s="104" t="s">
        <v>171</v>
      </c>
      <c r="C67" s="95" t="s">
        <v>382</v>
      </c>
      <c r="D67" s="110" t="s">
        <v>251</v>
      </c>
      <c r="E67" s="96" t="s">
        <v>327</v>
      </c>
    </row>
    <row r="68" spans="2:5" s="85" customFormat="1" ht="14.25">
      <c r="B68" s="104" t="s">
        <v>172</v>
      </c>
      <c r="C68" s="95" t="s">
        <v>383</v>
      </c>
      <c r="D68" s="110" t="s">
        <v>252</v>
      </c>
      <c r="E68" s="96" t="s">
        <v>328</v>
      </c>
    </row>
    <row r="69" spans="2:5" s="85" customFormat="1" ht="14.25">
      <c r="B69" s="104" t="s">
        <v>173</v>
      </c>
      <c r="C69" s="95" t="s">
        <v>384</v>
      </c>
      <c r="D69" s="110" t="s">
        <v>253</v>
      </c>
      <c r="E69" s="96" t="s">
        <v>280</v>
      </c>
    </row>
    <row r="70" spans="2:5" s="85" customFormat="1" ht="14.25">
      <c r="B70" s="104" t="s">
        <v>174</v>
      </c>
      <c r="C70" s="95" t="s">
        <v>385</v>
      </c>
      <c r="D70" s="110" t="s">
        <v>254</v>
      </c>
      <c r="E70" s="96" t="s">
        <v>279</v>
      </c>
    </row>
    <row r="71" spans="2:5" s="85" customFormat="1" ht="14.25">
      <c r="B71" s="104" t="s">
        <v>175</v>
      </c>
      <c r="C71" s="95" t="s">
        <v>386</v>
      </c>
      <c r="D71" s="110" t="s">
        <v>255</v>
      </c>
      <c r="E71" s="96" t="s">
        <v>329</v>
      </c>
    </row>
    <row r="72" spans="2:5" s="85" customFormat="1" ht="14.25">
      <c r="B72" s="104" t="s">
        <v>176</v>
      </c>
      <c r="C72" s="95" t="s">
        <v>387</v>
      </c>
      <c r="D72" s="110" t="s">
        <v>256</v>
      </c>
      <c r="E72" s="96" t="s">
        <v>330</v>
      </c>
    </row>
    <row r="73" spans="2:5" s="85" customFormat="1" ht="14.25">
      <c r="B73" s="104" t="s">
        <v>177</v>
      </c>
      <c r="C73" s="95" t="s">
        <v>311</v>
      </c>
      <c r="D73" s="110" t="s">
        <v>257</v>
      </c>
      <c r="E73" s="96" t="s">
        <v>331</v>
      </c>
    </row>
    <row r="74" spans="2:5" s="85" customFormat="1" ht="14.25">
      <c r="B74" s="104" t="s">
        <v>178</v>
      </c>
      <c r="C74" s="95" t="s">
        <v>388</v>
      </c>
      <c r="D74" s="110" t="s">
        <v>258</v>
      </c>
      <c r="E74" s="96" t="s">
        <v>332</v>
      </c>
    </row>
    <row r="75" spans="2:5" s="85" customFormat="1" ht="14.25">
      <c r="B75" s="104" t="s">
        <v>179</v>
      </c>
      <c r="C75" s="95" t="s">
        <v>310</v>
      </c>
      <c r="D75" s="110" t="s">
        <v>259</v>
      </c>
      <c r="E75" s="96" t="s">
        <v>333</v>
      </c>
    </row>
    <row r="76" spans="2:5" s="85" customFormat="1" ht="14.25">
      <c r="B76" s="104" t="s">
        <v>180</v>
      </c>
      <c r="C76" s="95" t="s">
        <v>389</v>
      </c>
      <c r="D76" s="111" t="s">
        <v>260</v>
      </c>
      <c r="E76" s="98" t="s">
        <v>334</v>
      </c>
    </row>
    <row r="77" spans="2:5" s="85" customFormat="1" ht="14.25">
      <c r="B77" s="104" t="s">
        <v>181</v>
      </c>
      <c r="C77" s="95" t="s">
        <v>390</v>
      </c>
      <c r="D77" s="108" t="s">
        <v>261</v>
      </c>
      <c r="E77" s="90" t="s">
        <v>424</v>
      </c>
    </row>
    <row r="78" spans="2:5" s="85" customFormat="1" ht="13.5">
      <c r="B78" s="104" t="s">
        <v>182</v>
      </c>
      <c r="C78" s="95" t="s">
        <v>391</v>
      </c>
      <c r="D78" s="109" t="s">
        <v>262</v>
      </c>
      <c r="E78" s="94" t="s">
        <v>313</v>
      </c>
    </row>
    <row r="79" spans="2:5" s="85" customFormat="1" ht="13.5">
      <c r="B79" s="104" t="s">
        <v>183</v>
      </c>
      <c r="C79" s="95" t="s">
        <v>392</v>
      </c>
      <c r="D79" s="110" t="s">
        <v>263</v>
      </c>
      <c r="E79" s="95" t="s">
        <v>314</v>
      </c>
    </row>
    <row r="80" spans="2:5" s="85" customFormat="1" ht="13.5">
      <c r="B80" s="104" t="s">
        <v>184</v>
      </c>
      <c r="C80" s="95" t="s">
        <v>309</v>
      </c>
      <c r="D80" s="110" t="s">
        <v>264</v>
      </c>
      <c r="E80" s="95" t="s">
        <v>315</v>
      </c>
    </row>
    <row r="81" spans="2:5" s="85" customFormat="1" ht="13.5">
      <c r="B81" s="104" t="s">
        <v>185</v>
      </c>
      <c r="C81" s="95" t="s">
        <v>308</v>
      </c>
      <c r="D81" s="110" t="s">
        <v>265</v>
      </c>
      <c r="E81" s="95" t="s">
        <v>316</v>
      </c>
    </row>
    <row r="82" spans="2:5" s="85" customFormat="1" ht="13.5">
      <c r="B82" s="104" t="s">
        <v>186</v>
      </c>
      <c r="C82" s="95" t="s">
        <v>393</v>
      </c>
      <c r="D82" s="111" t="s">
        <v>266</v>
      </c>
      <c r="E82" s="97" t="s">
        <v>317</v>
      </c>
    </row>
    <row r="83" spans="2:4" s="85" customFormat="1" ht="14.25">
      <c r="B83" s="104" t="s">
        <v>187</v>
      </c>
      <c r="C83" s="95" t="s">
        <v>394</v>
      </c>
      <c r="D83" s="112"/>
    </row>
    <row r="84" spans="2:4" s="85" customFormat="1" ht="14.25">
      <c r="B84" s="105" t="s">
        <v>188</v>
      </c>
      <c r="C84" s="97" t="s">
        <v>395</v>
      </c>
      <c r="D84" s="112"/>
    </row>
    <row r="85" s="85" customFormat="1" ht="14.25">
      <c r="C85" s="86"/>
    </row>
    <row r="86" ht="14.25">
      <c r="B86" s="87" t="s">
        <v>267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zoomScale="78" zoomScaleNormal="78" workbookViewId="0" topLeftCell="A1"/>
  </sheetViews>
  <sheetFormatPr defaultColWidth="9.00390625" defaultRowHeight="14.25"/>
  <cols>
    <col min="1" max="1" width="9.00390625" style="156" customWidth="1"/>
    <col min="2" max="2" width="25.625" style="156" customWidth="1"/>
    <col min="3" max="8" width="9.50390625" style="156" bestFit="1" customWidth="1"/>
    <col min="9" max="12" width="10.375" style="156" bestFit="1" customWidth="1"/>
    <col min="13" max="16" width="9.50390625" style="156" bestFit="1" customWidth="1"/>
    <col min="17" max="19" width="11.125" style="156" bestFit="1" customWidth="1"/>
    <col min="20" max="20" width="10.375" style="156" bestFit="1" customWidth="1"/>
    <col min="21" max="16384" width="9.00390625" style="156" customWidth="1"/>
  </cols>
  <sheetData>
    <row r="1" ht="12">
      <c r="A1" s="155" t="s">
        <v>442</v>
      </c>
    </row>
    <row r="2" spans="1:2" ht="12">
      <c r="A2" s="155"/>
      <c r="B2" s="151" t="s">
        <v>553</v>
      </c>
    </row>
    <row r="3" spans="1:2" ht="12">
      <c r="A3" s="155"/>
      <c r="B3" s="154" t="s">
        <v>95</v>
      </c>
    </row>
    <row r="4" spans="1:2" ht="12">
      <c r="A4" s="155"/>
      <c r="B4" s="153" t="s">
        <v>441</v>
      </c>
    </row>
    <row r="5" ht="12">
      <c r="A5" s="155"/>
    </row>
    <row r="6" ht="12">
      <c r="A6" s="155"/>
    </row>
    <row r="7" ht="12">
      <c r="A7" s="155"/>
    </row>
    <row r="8" ht="12">
      <c r="A8" s="155"/>
    </row>
    <row r="9" ht="12">
      <c r="A9" s="155"/>
    </row>
    <row r="10" ht="12">
      <c r="A10" s="155"/>
    </row>
    <row r="11" ht="12">
      <c r="A11" s="155"/>
    </row>
    <row r="12" ht="12">
      <c r="A12" s="155"/>
    </row>
    <row r="13" ht="12">
      <c r="A13" s="155"/>
    </row>
    <row r="14" ht="12">
      <c r="A14" s="155"/>
    </row>
    <row r="15" ht="12">
      <c r="A15" s="155"/>
    </row>
    <row r="16" ht="12">
      <c r="A16" s="155"/>
    </row>
    <row r="17" ht="12">
      <c r="A17" s="155"/>
    </row>
    <row r="18" ht="12">
      <c r="A18" s="155"/>
    </row>
    <row r="19" ht="12">
      <c r="A19" s="155"/>
    </row>
    <row r="20" ht="12">
      <c r="A20" s="155"/>
    </row>
    <row r="21" ht="12">
      <c r="A21" s="155"/>
    </row>
    <row r="22" ht="12">
      <c r="A22" s="155"/>
    </row>
    <row r="23" ht="12">
      <c r="A23" s="155"/>
    </row>
    <row r="24" ht="12">
      <c r="A24" s="155"/>
    </row>
    <row r="25" ht="12">
      <c r="A25" s="155"/>
    </row>
    <row r="26" ht="12">
      <c r="A26" s="155"/>
    </row>
    <row r="27" ht="12">
      <c r="A27" s="155"/>
    </row>
    <row r="28" ht="39.75" customHeight="1">
      <c r="A28" s="155"/>
    </row>
    <row r="29" ht="12">
      <c r="A29" s="155"/>
    </row>
    <row r="30" ht="12">
      <c r="A30" s="155"/>
    </row>
    <row r="31" ht="12">
      <c r="A31" s="155"/>
    </row>
    <row r="32" ht="39.75" customHeight="1">
      <c r="A32" s="155"/>
    </row>
    <row r="33" ht="12">
      <c r="A33" s="155"/>
    </row>
    <row r="34" ht="12">
      <c r="A34" s="155"/>
    </row>
    <row r="35" ht="12">
      <c r="A35" s="155"/>
    </row>
    <row r="36" ht="12">
      <c r="A36" s="155"/>
    </row>
    <row r="37" ht="12">
      <c r="A37" s="155"/>
    </row>
    <row r="38" ht="12">
      <c r="A38" s="155"/>
    </row>
    <row r="39" ht="12">
      <c r="A39" s="155"/>
    </row>
    <row r="40" ht="12">
      <c r="A40" s="155"/>
    </row>
    <row r="41" ht="12">
      <c r="A41" s="155"/>
    </row>
    <row r="42" ht="12">
      <c r="A42" s="155"/>
    </row>
    <row r="43" ht="12">
      <c r="A43" s="155"/>
    </row>
    <row r="44" ht="12">
      <c r="A44" s="155"/>
    </row>
    <row r="45" ht="12">
      <c r="A45" s="155"/>
    </row>
    <row r="46" ht="14.25">
      <c r="A46" s="155"/>
    </row>
    <row r="47" ht="14.25">
      <c r="A47" s="155"/>
    </row>
    <row r="48" spans="1:2" ht="14.25">
      <c r="A48" s="156" t="s">
        <v>39</v>
      </c>
      <c r="B48" s="157">
        <v>43871.459328703706</v>
      </c>
    </row>
    <row r="50" spans="1:2" ht="14.25">
      <c r="A50" s="156" t="s">
        <v>443</v>
      </c>
      <c r="B50" s="156" t="s">
        <v>491</v>
      </c>
    </row>
    <row r="51" spans="1:2" ht="14.25">
      <c r="A51" s="156" t="s">
        <v>444</v>
      </c>
      <c r="B51" s="156" t="s">
        <v>445</v>
      </c>
    </row>
    <row r="52" spans="1:2" ht="14.25">
      <c r="A52" s="156" t="s">
        <v>446</v>
      </c>
      <c r="B52" s="156" t="s">
        <v>447</v>
      </c>
    </row>
    <row r="53" spans="1:2" ht="14.25">
      <c r="A53" s="156" t="s">
        <v>448</v>
      </c>
      <c r="B53" s="156" t="s">
        <v>449</v>
      </c>
    </row>
    <row r="54" ht="14.25">
      <c r="A54" s="158" t="s">
        <v>450</v>
      </c>
    </row>
    <row r="56" spans="1:23" ht="14.25">
      <c r="A56" s="159" t="s">
        <v>451</v>
      </c>
      <c r="B56" s="159"/>
      <c r="C56" s="159" t="s">
        <v>0</v>
      </c>
      <c r="D56" s="159" t="s">
        <v>1</v>
      </c>
      <c r="E56" s="159" t="s">
        <v>2</v>
      </c>
      <c r="F56" s="159" t="s">
        <v>3</v>
      </c>
      <c r="G56" s="159" t="s">
        <v>4</v>
      </c>
      <c r="H56" s="159" t="s">
        <v>5</v>
      </c>
      <c r="I56" s="159" t="s">
        <v>6</v>
      </c>
      <c r="J56" s="159" t="s">
        <v>7</v>
      </c>
      <c r="K56" s="159" t="s">
        <v>8</v>
      </c>
      <c r="L56" s="159" t="s">
        <v>9</v>
      </c>
      <c r="M56" s="159" t="s">
        <v>10</v>
      </c>
      <c r="N56" s="159" t="s">
        <v>11</v>
      </c>
      <c r="O56" s="159" t="s">
        <v>28</v>
      </c>
      <c r="P56" s="159">
        <v>2013</v>
      </c>
      <c r="Q56" s="159">
        <v>2014</v>
      </c>
      <c r="R56" s="159">
        <v>2015</v>
      </c>
      <c r="S56" s="159" t="s">
        <v>486</v>
      </c>
      <c r="T56" s="159" t="s">
        <v>487</v>
      </c>
      <c r="U56" s="159" t="s">
        <v>490</v>
      </c>
      <c r="V56" s="159" t="s">
        <v>526</v>
      </c>
      <c r="W56" s="159" t="s">
        <v>552</v>
      </c>
    </row>
    <row r="57" spans="1:23" ht="14.25">
      <c r="A57" s="159" t="s">
        <v>452</v>
      </c>
      <c r="B57" s="159" t="s">
        <v>456</v>
      </c>
      <c r="C57" s="160">
        <v>51</v>
      </c>
      <c r="D57" s="160">
        <v>62.08</v>
      </c>
      <c r="E57" s="160">
        <v>45.41</v>
      </c>
      <c r="F57" s="160">
        <v>38.78</v>
      </c>
      <c r="G57" s="160">
        <v>28.29</v>
      </c>
      <c r="H57" s="160">
        <v>92.11</v>
      </c>
      <c r="I57" s="160">
        <v>537.84</v>
      </c>
      <c r="J57" s="160">
        <v>683.68</v>
      </c>
      <c r="K57" s="160">
        <v>483.36</v>
      </c>
      <c r="L57" s="160">
        <v>287.46</v>
      </c>
      <c r="M57" s="160">
        <v>488.45</v>
      </c>
      <c r="N57" s="160">
        <v>300.39</v>
      </c>
      <c r="O57" s="160">
        <v>306.32</v>
      </c>
      <c r="P57" s="160">
        <v>287.92</v>
      </c>
      <c r="Q57" s="160">
        <v>397.61</v>
      </c>
      <c r="R57" s="160">
        <v>478.91</v>
      </c>
      <c r="S57" s="160">
        <v>1442.47</v>
      </c>
      <c r="T57" s="160">
        <v>508.78</v>
      </c>
      <c r="U57" s="160">
        <v>777.25</v>
      </c>
      <c r="V57" s="160">
        <v>865.02</v>
      </c>
      <c r="W57" s="160">
        <v>865.02</v>
      </c>
    </row>
    <row r="58" spans="1:23" ht="14.25">
      <c r="A58" s="159" t="s">
        <v>452</v>
      </c>
      <c r="B58" s="159" t="s">
        <v>457</v>
      </c>
      <c r="C58" s="160">
        <v>189.49</v>
      </c>
      <c r="D58" s="160">
        <v>133.4</v>
      </c>
      <c r="E58" s="160">
        <v>128.5</v>
      </c>
      <c r="F58" s="160">
        <v>179.96</v>
      </c>
      <c r="G58" s="160">
        <v>348.99</v>
      </c>
      <c r="H58" s="160">
        <v>2327.2</v>
      </c>
      <c r="I58" s="160">
        <v>1935.92</v>
      </c>
      <c r="J58" s="160">
        <v>1669.79</v>
      </c>
      <c r="K58" s="160">
        <v>1945.64</v>
      </c>
      <c r="L58" s="160">
        <v>2395.1</v>
      </c>
      <c r="M58" s="160">
        <v>2359.94</v>
      </c>
      <c r="N58" s="160">
        <v>2004.39</v>
      </c>
      <c r="O58" s="160">
        <v>1867.14</v>
      </c>
      <c r="P58" s="160">
        <v>2446.44</v>
      </c>
      <c r="Q58" s="160">
        <v>2736.14</v>
      </c>
      <c r="R58" s="160">
        <v>2459.4</v>
      </c>
      <c r="S58" s="160">
        <v>2276.41</v>
      </c>
      <c r="T58" s="160">
        <v>2641.92</v>
      </c>
      <c r="U58" s="160">
        <v>2306.31</v>
      </c>
      <c r="V58" s="160">
        <v>2982.79</v>
      </c>
      <c r="W58" s="160">
        <v>2982.79</v>
      </c>
    </row>
    <row r="59" spans="1:23" ht="14.25">
      <c r="A59" s="159" t="s">
        <v>452</v>
      </c>
      <c r="B59" s="159" t="s">
        <v>458</v>
      </c>
      <c r="C59" s="160">
        <v>460.88</v>
      </c>
      <c r="D59" s="160">
        <v>1115.47</v>
      </c>
      <c r="E59" s="160">
        <v>227.32</v>
      </c>
      <c r="F59" s="160">
        <v>333.13</v>
      </c>
      <c r="G59" s="160">
        <v>401.49</v>
      </c>
      <c r="H59" s="160">
        <v>2449.03</v>
      </c>
      <c r="I59" s="160">
        <v>1477.55</v>
      </c>
      <c r="J59" s="160">
        <v>2504.57</v>
      </c>
      <c r="K59" s="160">
        <v>1086.5</v>
      </c>
      <c r="L59" s="160">
        <v>548.64</v>
      </c>
      <c r="M59" s="160">
        <v>2257.52</v>
      </c>
      <c r="N59" s="160">
        <v>1711.76</v>
      </c>
      <c r="O59" s="160">
        <v>991.37</v>
      </c>
      <c r="P59" s="160">
        <v>405.75</v>
      </c>
      <c r="Q59" s="160">
        <v>478.95</v>
      </c>
      <c r="R59" s="160">
        <v>642.37</v>
      </c>
      <c r="S59" s="160">
        <v>951.09</v>
      </c>
      <c r="T59" s="160">
        <v>838.91</v>
      </c>
      <c r="U59" s="160">
        <v>511.91</v>
      </c>
      <c r="V59" s="160">
        <v>570.85</v>
      </c>
      <c r="W59" s="160">
        <v>570.85</v>
      </c>
    </row>
    <row r="60" spans="1:23" ht="14.25">
      <c r="A60" s="159" t="s">
        <v>452</v>
      </c>
      <c r="B60" s="159" t="s">
        <v>459</v>
      </c>
      <c r="C60" s="160">
        <v>6248.25</v>
      </c>
      <c r="D60" s="160">
        <v>4788.92</v>
      </c>
      <c r="E60" s="160">
        <v>5597.97</v>
      </c>
      <c r="F60" s="160">
        <v>8468.64</v>
      </c>
      <c r="G60" s="160">
        <v>16539.87</v>
      </c>
      <c r="H60" s="160">
        <v>26866.42</v>
      </c>
      <c r="I60" s="160">
        <v>35493.47</v>
      </c>
      <c r="J60" s="160">
        <v>41644.84</v>
      </c>
      <c r="K60" s="160">
        <v>36983.67</v>
      </c>
      <c r="L60" s="160">
        <v>19867.74</v>
      </c>
      <c r="M60" s="160">
        <v>18325.26</v>
      </c>
      <c r="N60" s="160">
        <v>19648.46</v>
      </c>
      <c r="O60" s="160">
        <v>17446.17</v>
      </c>
      <c r="P60" s="160">
        <v>13387.41</v>
      </c>
      <c r="Q60" s="160">
        <v>9796.31</v>
      </c>
      <c r="R60" s="160">
        <v>9879.04</v>
      </c>
      <c r="S60" s="160">
        <v>9638.54</v>
      </c>
      <c r="T60" s="160">
        <v>12151.11</v>
      </c>
      <c r="U60" s="160">
        <v>11898.53</v>
      </c>
      <c r="V60" s="160">
        <v>11202.18</v>
      </c>
      <c r="W60" s="160">
        <v>11202.18</v>
      </c>
    </row>
    <row r="61" spans="1:23" ht="14.25">
      <c r="A61" s="159" t="s">
        <v>452</v>
      </c>
      <c r="B61" s="159" t="s">
        <v>466</v>
      </c>
      <c r="C61" s="160">
        <v>21422.4</v>
      </c>
      <c r="D61" s="160">
        <v>24501.92</v>
      </c>
      <c r="E61" s="160">
        <v>26405.69</v>
      </c>
      <c r="F61" s="160">
        <v>37855.54</v>
      </c>
      <c r="G61" s="160">
        <v>61494.42</v>
      </c>
      <c r="H61" s="160">
        <v>101214.12</v>
      </c>
      <c r="I61" s="160">
        <v>138207.38</v>
      </c>
      <c r="J61" s="160">
        <v>197937.34</v>
      </c>
      <c r="K61" s="160">
        <v>191582.59</v>
      </c>
      <c r="L61" s="160">
        <v>132757.23</v>
      </c>
      <c r="M61" s="160">
        <v>151087.93</v>
      </c>
      <c r="N61" s="160">
        <v>126940.12</v>
      </c>
      <c r="O61" s="160">
        <v>121254.29</v>
      </c>
      <c r="P61" s="160">
        <v>80836.42</v>
      </c>
      <c r="Q61" s="160">
        <v>76934.64</v>
      </c>
      <c r="R61" s="160">
        <v>59439.14</v>
      </c>
      <c r="S61" s="160">
        <v>55794.44</v>
      </c>
      <c r="T61" s="160">
        <v>42981.72</v>
      </c>
      <c r="U61" s="160">
        <v>37083.43</v>
      </c>
      <c r="V61" s="160">
        <v>42049.08</v>
      </c>
      <c r="W61" s="160">
        <v>42049.08</v>
      </c>
    </row>
    <row r="62" spans="1:23" ht="14.25">
      <c r="A62" s="159" t="s">
        <v>452</v>
      </c>
      <c r="B62" s="159" t="s">
        <v>460</v>
      </c>
      <c r="C62" s="160">
        <v>2297.26</v>
      </c>
      <c r="D62" s="160">
        <v>2689.36</v>
      </c>
      <c r="E62" s="160">
        <v>7130.17</v>
      </c>
      <c r="F62" s="160">
        <v>8508.68</v>
      </c>
      <c r="G62" s="160">
        <v>14057.49</v>
      </c>
      <c r="H62" s="160">
        <v>24885.11</v>
      </c>
      <c r="I62" s="160">
        <v>34264.93</v>
      </c>
      <c r="J62" s="160">
        <v>48902</v>
      </c>
      <c r="K62" s="160">
        <v>44238.21</v>
      </c>
      <c r="L62" s="160">
        <v>21488.05</v>
      </c>
      <c r="M62" s="160">
        <v>31783.69</v>
      </c>
      <c r="N62" s="160">
        <v>29050.47</v>
      </c>
      <c r="O62" s="160">
        <v>18584.03</v>
      </c>
      <c r="P62" s="160">
        <v>16775.68</v>
      </c>
      <c r="Q62" s="160">
        <v>18534.9</v>
      </c>
      <c r="R62" s="160">
        <v>24706.56</v>
      </c>
      <c r="S62" s="160">
        <v>23956.86</v>
      </c>
      <c r="T62" s="160">
        <v>23787.98</v>
      </c>
      <c r="U62" s="160">
        <v>23029.06</v>
      </c>
      <c r="V62" s="160">
        <v>25210.61</v>
      </c>
      <c r="W62" s="160">
        <v>25210.61</v>
      </c>
    </row>
    <row r="63" spans="1:23" ht="14.25">
      <c r="A63" s="159" t="s">
        <v>452</v>
      </c>
      <c r="B63" s="159" t="s">
        <v>461</v>
      </c>
      <c r="C63" s="160">
        <v>3427.2</v>
      </c>
      <c r="D63" s="160">
        <v>9579.14</v>
      </c>
      <c r="E63" s="160">
        <v>25081.15</v>
      </c>
      <c r="F63" s="160">
        <v>40080.31</v>
      </c>
      <c r="G63" s="160">
        <v>78176.33</v>
      </c>
      <c r="H63" s="160">
        <v>159363.17</v>
      </c>
      <c r="I63" s="160">
        <v>221700.41</v>
      </c>
      <c r="J63" s="160">
        <v>377329.82</v>
      </c>
      <c r="K63" s="160">
        <v>296224.93</v>
      </c>
      <c r="L63" s="160">
        <v>137943.47</v>
      </c>
      <c r="M63" s="160">
        <v>187123.68</v>
      </c>
      <c r="N63" s="160">
        <v>217077.06</v>
      </c>
      <c r="O63" s="160">
        <v>196333.44</v>
      </c>
      <c r="P63" s="160">
        <v>186528.86</v>
      </c>
      <c r="Q63" s="160">
        <v>209436.95</v>
      </c>
      <c r="R63" s="160">
        <v>212272.4</v>
      </c>
      <c r="S63" s="160">
        <v>196241.61</v>
      </c>
      <c r="T63" s="160">
        <v>207008.41</v>
      </c>
      <c r="U63" s="160">
        <v>242198.52</v>
      </c>
      <c r="V63" s="160">
        <v>277689.308070175</v>
      </c>
      <c r="W63" s="160">
        <v>277689.308070175</v>
      </c>
    </row>
    <row r="64" spans="1:23" ht="14.25">
      <c r="A64" s="159" t="s">
        <v>452</v>
      </c>
      <c r="B64" s="159" t="s">
        <v>462</v>
      </c>
      <c r="C64" s="161" t="s">
        <v>442</v>
      </c>
      <c r="D64" s="161" t="s">
        <v>442</v>
      </c>
      <c r="E64" s="161" t="s">
        <v>442</v>
      </c>
      <c r="F64" s="161" t="s">
        <v>442</v>
      </c>
      <c r="G64" s="161" t="s">
        <v>442</v>
      </c>
      <c r="H64" s="161" t="s">
        <v>442</v>
      </c>
      <c r="I64" s="161" t="s">
        <v>442</v>
      </c>
      <c r="J64" s="160">
        <v>183199.94</v>
      </c>
      <c r="K64" s="160">
        <v>231849.38</v>
      </c>
      <c r="L64" s="160">
        <v>167144.56</v>
      </c>
      <c r="M64" s="160">
        <v>235305.05</v>
      </c>
      <c r="N64" s="160">
        <v>248285.7</v>
      </c>
      <c r="O64" s="160">
        <v>247176.73</v>
      </c>
      <c r="P64" s="160">
        <v>206700.02</v>
      </c>
      <c r="Q64" s="160">
        <v>223681.71</v>
      </c>
      <c r="R64" s="160">
        <v>244703.07</v>
      </c>
      <c r="S64" s="160">
        <v>222503.09</v>
      </c>
      <c r="T64" s="160">
        <v>254177.65</v>
      </c>
      <c r="U64" s="160">
        <v>281238.67</v>
      </c>
      <c r="V64" s="160">
        <v>279184.32</v>
      </c>
      <c r="W64" s="160">
        <v>279184.32</v>
      </c>
    </row>
    <row r="65" spans="1:23" ht="14.25">
      <c r="A65" s="159" t="s">
        <v>452</v>
      </c>
      <c r="B65" s="159" t="s">
        <v>463</v>
      </c>
      <c r="C65" s="160">
        <v>53173.88</v>
      </c>
      <c r="D65" s="160">
        <v>54717.79</v>
      </c>
      <c r="E65" s="160">
        <v>54292.63</v>
      </c>
      <c r="F65" s="160">
        <v>59668.94</v>
      </c>
      <c r="G65" s="160">
        <v>84537.52</v>
      </c>
      <c r="H65" s="160">
        <v>136563.74</v>
      </c>
      <c r="I65" s="160">
        <v>210990.71</v>
      </c>
      <c r="J65" s="160">
        <v>142954.9</v>
      </c>
      <c r="K65" s="160">
        <v>157238.88</v>
      </c>
      <c r="L65" s="160">
        <v>103094.89</v>
      </c>
      <c r="M65" s="160">
        <v>126571.71</v>
      </c>
      <c r="N65" s="160">
        <v>107116.96</v>
      </c>
      <c r="O65" s="160">
        <v>97081.95</v>
      </c>
      <c r="P65" s="160">
        <v>79643.02</v>
      </c>
      <c r="Q65" s="160">
        <v>83971.33</v>
      </c>
      <c r="R65" s="160">
        <v>82271.47</v>
      </c>
      <c r="S65" s="160">
        <v>83972.54</v>
      </c>
      <c r="T65" s="160">
        <v>90398.84</v>
      </c>
      <c r="U65" s="160">
        <v>79035.86</v>
      </c>
      <c r="V65" s="160">
        <v>84105.22</v>
      </c>
      <c r="W65" s="160">
        <v>84105.22</v>
      </c>
    </row>
    <row r="66" spans="1:23" ht="14.25">
      <c r="A66" s="159" t="s">
        <v>452</v>
      </c>
      <c r="B66" s="159" t="s">
        <v>464</v>
      </c>
      <c r="C66" s="160">
        <v>342679.13</v>
      </c>
      <c r="D66" s="160">
        <v>365687.97</v>
      </c>
      <c r="E66" s="160">
        <v>371676.32</v>
      </c>
      <c r="F66" s="160">
        <v>404618.65</v>
      </c>
      <c r="G66" s="160">
        <v>460898.73</v>
      </c>
      <c r="H66" s="160">
        <v>556959.7</v>
      </c>
      <c r="I66" s="160">
        <v>620526.83</v>
      </c>
      <c r="J66" s="160">
        <v>769860.33</v>
      </c>
      <c r="K66" s="160">
        <v>799389.67</v>
      </c>
      <c r="L66" s="160">
        <v>688097.83</v>
      </c>
      <c r="M66" s="160">
        <v>830042.36</v>
      </c>
      <c r="N66" s="160">
        <v>836173.46</v>
      </c>
      <c r="O66" s="160">
        <v>855519.33</v>
      </c>
      <c r="P66" s="160">
        <v>817688.99</v>
      </c>
      <c r="Q66" s="160">
        <v>895199.9</v>
      </c>
      <c r="R66" s="160">
        <v>992179.42</v>
      </c>
      <c r="S66" s="160">
        <v>999999.01</v>
      </c>
      <c r="T66" s="160">
        <v>1019473.38</v>
      </c>
      <c r="U66" s="160">
        <v>1036025.48</v>
      </c>
      <c r="V66" s="160">
        <v>1114753.77</v>
      </c>
      <c r="W66" s="160">
        <v>1114753.77</v>
      </c>
    </row>
    <row r="67" spans="1:23" ht="14.25">
      <c r="A67" s="159" t="s">
        <v>452</v>
      </c>
      <c r="B67" s="162" t="s">
        <v>465</v>
      </c>
      <c r="C67" s="160">
        <v>148476.4</v>
      </c>
      <c r="D67" s="160">
        <v>148590.94</v>
      </c>
      <c r="E67" s="160">
        <v>181788.67</v>
      </c>
      <c r="F67" s="160">
        <v>271000.53</v>
      </c>
      <c r="G67" s="160">
        <v>398010.7</v>
      </c>
      <c r="H67" s="160">
        <v>586072.44</v>
      </c>
      <c r="I67" s="160">
        <v>755247</v>
      </c>
      <c r="J67" s="160">
        <v>1019559.31</v>
      </c>
      <c r="K67" s="160">
        <v>1072278.9</v>
      </c>
      <c r="L67" s="160">
        <v>873121.15</v>
      </c>
      <c r="M67" s="160">
        <v>1173905.13</v>
      </c>
      <c r="N67" s="160">
        <v>1070079.86</v>
      </c>
      <c r="O67" s="160">
        <v>1077900.56</v>
      </c>
      <c r="P67" s="160">
        <v>905707.21</v>
      </c>
      <c r="Q67" s="160">
        <v>1026859.16</v>
      </c>
      <c r="R67" s="160">
        <v>1084473.02</v>
      </c>
      <c r="S67" s="160">
        <v>1003142.74</v>
      </c>
      <c r="T67" s="160">
        <v>1024140.98</v>
      </c>
      <c r="U67" s="160">
        <v>1006917.02</v>
      </c>
      <c r="V67" s="160">
        <v>1092059.14</v>
      </c>
      <c r="W67" s="160">
        <v>1092059.14</v>
      </c>
    </row>
    <row r="69" ht="14.25">
      <c r="A69" s="163" t="s">
        <v>455</v>
      </c>
    </row>
    <row r="70" spans="1:23" ht="14.25">
      <c r="A70" s="159" t="s">
        <v>451</v>
      </c>
      <c r="B70" s="159"/>
      <c r="C70" s="159">
        <v>2000</v>
      </c>
      <c r="D70" s="159">
        <v>2001</v>
      </c>
      <c r="E70" s="159">
        <v>2002</v>
      </c>
      <c r="F70" s="159">
        <v>2003</v>
      </c>
      <c r="G70" s="159">
        <v>2004</v>
      </c>
      <c r="H70" s="159">
        <v>2005</v>
      </c>
      <c r="I70" s="159">
        <v>2006</v>
      </c>
      <c r="J70" s="159">
        <v>2007</v>
      </c>
      <c r="K70" s="159">
        <v>2008</v>
      </c>
      <c r="L70" s="159">
        <v>2009</v>
      </c>
      <c r="M70" s="159">
        <v>2010</v>
      </c>
      <c r="N70" s="159">
        <v>2011</v>
      </c>
      <c r="O70" s="159">
        <v>2012</v>
      </c>
      <c r="P70" s="159">
        <v>2013</v>
      </c>
      <c r="Q70" s="159">
        <v>2014</v>
      </c>
      <c r="R70" s="159">
        <v>2015</v>
      </c>
      <c r="S70" s="159">
        <v>2016</v>
      </c>
      <c r="T70" s="159">
        <v>2017</v>
      </c>
      <c r="U70" s="159">
        <v>2018</v>
      </c>
      <c r="V70" s="159">
        <v>2019</v>
      </c>
      <c r="W70" s="159">
        <v>2020</v>
      </c>
    </row>
    <row r="71" spans="1:23" ht="14.25">
      <c r="A71" s="159" t="s">
        <v>452</v>
      </c>
      <c r="B71" s="159" t="s">
        <v>432</v>
      </c>
      <c r="C71" s="160">
        <f>C57/1000</f>
        <v>0.051</v>
      </c>
      <c r="D71" s="160">
        <f aca="true" t="shared" si="0" ref="D71:V81">D57/1000</f>
        <v>0.062079999999999996</v>
      </c>
      <c r="E71" s="160">
        <f t="shared" si="0"/>
        <v>0.04541</v>
      </c>
      <c r="F71" s="160">
        <f t="shared" si="0"/>
        <v>0.03878</v>
      </c>
      <c r="G71" s="160">
        <f t="shared" si="0"/>
        <v>0.02829</v>
      </c>
      <c r="H71" s="160">
        <f t="shared" si="0"/>
        <v>0.09211</v>
      </c>
      <c r="I71" s="160">
        <f t="shared" si="0"/>
        <v>0.53784</v>
      </c>
      <c r="J71" s="160">
        <f t="shared" si="0"/>
        <v>0.68368</v>
      </c>
      <c r="K71" s="160">
        <f t="shared" si="0"/>
        <v>0.48336</v>
      </c>
      <c r="L71" s="160">
        <f t="shared" si="0"/>
        <v>0.28746</v>
      </c>
      <c r="M71" s="160">
        <f t="shared" si="0"/>
        <v>0.48845</v>
      </c>
      <c r="N71" s="160">
        <f t="shared" si="0"/>
        <v>0.30039</v>
      </c>
      <c r="O71" s="160">
        <f t="shared" si="0"/>
        <v>0.30632</v>
      </c>
      <c r="P71" s="160">
        <f t="shared" si="0"/>
        <v>0.28792</v>
      </c>
      <c r="Q71" s="160">
        <f t="shared" si="0"/>
        <v>0.39761</v>
      </c>
      <c r="R71" s="160">
        <f t="shared" si="0"/>
        <v>0.47891</v>
      </c>
      <c r="S71" s="160">
        <f t="shared" si="0"/>
        <v>1.44247</v>
      </c>
      <c r="T71" s="160">
        <f t="shared" si="0"/>
        <v>0.50878</v>
      </c>
      <c r="U71" s="160">
        <f t="shared" si="0"/>
        <v>0.77725</v>
      </c>
      <c r="V71" s="160">
        <f t="shared" si="0"/>
        <v>0.86502</v>
      </c>
      <c r="W71" s="160">
        <f aca="true" t="shared" si="1" ref="W71">W57/1000</f>
        <v>0.86502</v>
      </c>
    </row>
    <row r="72" spans="1:23" ht="14.25">
      <c r="A72" s="159" t="s">
        <v>452</v>
      </c>
      <c r="B72" s="159" t="s">
        <v>433</v>
      </c>
      <c r="C72" s="160">
        <f aca="true" t="shared" si="2" ref="C72:R81">C58/1000</f>
        <v>0.18949000000000002</v>
      </c>
      <c r="D72" s="160">
        <f t="shared" si="2"/>
        <v>0.13340000000000002</v>
      </c>
      <c r="E72" s="160">
        <f t="shared" si="2"/>
        <v>0.1285</v>
      </c>
      <c r="F72" s="160">
        <f t="shared" si="2"/>
        <v>0.17996</v>
      </c>
      <c r="G72" s="160">
        <f t="shared" si="2"/>
        <v>0.34899</v>
      </c>
      <c r="H72" s="160">
        <f t="shared" si="2"/>
        <v>2.3272</v>
      </c>
      <c r="I72" s="160">
        <f t="shared" si="2"/>
        <v>1.93592</v>
      </c>
      <c r="J72" s="160">
        <f t="shared" si="2"/>
        <v>1.6697899999999999</v>
      </c>
      <c r="K72" s="160">
        <f t="shared" si="2"/>
        <v>1.94564</v>
      </c>
      <c r="L72" s="160">
        <f t="shared" si="2"/>
        <v>2.3951</v>
      </c>
      <c r="M72" s="160">
        <f t="shared" si="2"/>
        <v>2.35994</v>
      </c>
      <c r="N72" s="160">
        <f t="shared" si="2"/>
        <v>2.00439</v>
      </c>
      <c r="O72" s="160">
        <f t="shared" si="2"/>
        <v>1.86714</v>
      </c>
      <c r="P72" s="160">
        <f t="shared" si="2"/>
        <v>2.44644</v>
      </c>
      <c r="Q72" s="160">
        <f t="shared" si="2"/>
        <v>2.73614</v>
      </c>
      <c r="R72" s="160">
        <f t="shared" si="2"/>
        <v>2.4594</v>
      </c>
      <c r="S72" s="160">
        <f t="shared" si="0"/>
        <v>2.27641</v>
      </c>
      <c r="T72" s="160">
        <f t="shared" si="0"/>
        <v>2.6419200000000003</v>
      </c>
      <c r="U72" s="160">
        <f t="shared" si="0"/>
        <v>2.30631</v>
      </c>
      <c r="V72" s="160">
        <f t="shared" si="0"/>
        <v>2.98279</v>
      </c>
      <c r="W72" s="160">
        <f aca="true" t="shared" si="3" ref="W72">W58/1000</f>
        <v>2.98279</v>
      </c>
    </row>
    <row r="73" spans="1:23" ht="14.25">
      <c r="A73" s="159" t="s">
        <v>452</v>
      </c>
      <c r="B73" s="159" t="s">
        <v>434</v>
      </c>
      <c r="C73" s="160">
        <f t="shared" si="2"/>
        <v>0.46088</v>
      </c>
      <c r="D73" s="160">
        <f t="shared" si="0"/>
        <v>1.11547</v>
      </c>
      <c r="E73" s="160">
        <f t="shared" si="0"/>
        <v>0.22732</v>
      </c>
      <c r="F73" s="160">
        <f t="shared" si="0"/>
        <v>0.33313</v>
      </c>
      <c r="G73" s="160">
        <f t="shared" si="0"/>
        <v>0.40149</v>
      </c>
      <c r="H73" s="160">
        <f t="shared" si="0"/>
        <v>2.44903</v>
      </c>
      <c r="I73" s="160">
        <f t="shared" si="0"/>
        <v>1.47755</v>
      </c>
      <c r="J73" s="160">
        <f t="shared" si="0"/>
        <v>2.50457</v>
      </c>
      <c r="K73" s="160">
        <f t="shared" si="0"/>
        <v>1.0865</v>
      </c>
      <c r="L73" s="160">
        <f t="shared" si="0"/>
        <v>0.54864</v>
      </c>
      <c r="M73" s="160">
        <f t="shared" si="0"/>
        <v>2.25752</v>
      </c>
      <c r="N73" s="160">
        <f t="shared" si="0"/>
        <v>1.71176</v>
      </c>
      <c r="O73" s="160">
        <f t="shared" si="0"/>
        <v>0.99137</v>
      </c>
      <c r="P73" s="160">
        <f t="shared" si="0"/>
        <v>0.40575</v>
      </c>
      <c r="Q73" s="160">
        <f t="shared" si="0"/>
        <v>0.47895</v>
      </c>
      <c r="R73" s="160">
        <f t="shared" si="0"/>
        <v>0.64237</v>
      </c>
      <c r="S73" s="160">
        <f t="shared" si="0"/>
        <v>0.95109</v>
      </c>
      <c r="T73" s="160">
        <f t="shared" si="0"/>
        <v>0.8389099999999999</v>
      </c>
      <c r="U73" s="160">
        <f t="shared" si="0"/>
        <v>0.51191</v>
      </c>
      <c r="V73" s="160">
        <f t="shared" si="0"/>
        <v>0.57085</v>
      </c>
      <c r="W73" s="160">
        <f aca="true" t="shared" si="4" ref="W73">W59/1000</f>
        <v>0.57085</v>
      </c>
    </row>
    <row r="74" spans="1:23" ht="14.25">
      <c r="A74" s="159" t="s">
        <v>452</v>
      </c>
      <c r="B74" s="159" t="s">
        <v>435</v>
      </c>
      <c r="C74" s="160">
        <f t="shared" si="2"/>
        <v>6.24825</v>
      </c>
      <c r="D74" s="160">
        <f t="shared" si="0"/>
        <v>4.78892</v>
      </c>
      <c r="E74" s="160">
        <f t="shared" si="0"/>
        <v>5.59797</v>
      </c>
      <c r="F74" s="160">
        <f t="shared" si="0"/>
        <v>8.468639999999999</v>
      </c>
      <c r="G74" s="160">
        <f t="shared" si="0"/>
        <v>16.53987</v>
      </c>
      <c r="H74" s="160">
        <f t="shared" si="0"/>
        <v>26.866419999999998</v>
      </c>
      <c r="I74" s="160">
        <f t="shared" si="0"/>
        <v>35.49347</v>
      </c>
      <c r="J74" s="160">
        <f t="shared" si="0"/>
        <v>41.644839999999995</v>
      </c>
      <c r="K74" s="160">
        <f t="shared" si="0"/>
        <v>36.98367</v>
      </c>
      <c r="L74" s="160">
        <f t="shared" si="0"/>
        <v>19.86774</v>
      </c>
      <c r="M74" s="160">
        <f t="shared" si="0"/>
        <v>18.32526</v>
      </c>
      <c r="N74" s="160">
        <f t="shared" si="0"/>
        <v>19.64846</v>
      </c>
      <c r="O74" s="160">
        <f t="shared" si="0"/>
        <v>17.44617</v>
      </c>
      <c r="P74" s="160">
        <f t="shared" si="0"/>
        <v>13.38741</v>
      </c>
      <c r="Q74" s="160">
        <f t="shared" si="0"/>
        <v>9.79631</v>
      </c>
      <c r="R74" s="160">
        <f t="shared" si="0"/>
        <v>9.879040000000002</v>
      </c>
      <c r="S74" s="160">
        <f t="shared" si="0"/>
        <v>9.63854</v>
      </c>
      <c r="T74" s="160">
        <f t="shared" si="0"/>
        <v>12.151110000000001</v>
      </c>
      <c r="U74" s="160">
        <f t="shared" si="0"/>
        <v>11.898530000000001</v>
      </c>
      <c r="V74" s="160">
        <f t="shared" si="0"/>
        <v>11.20218</v>
      </c>
      <c r="W74" s="160">
        <f aca="true" t="shared" si="5" ref="W74">W60/1000</f>
        <v>11.20218</v>
      </c>
    </row>
    <row r="75" spans="1:23" ht="14.25">
      <c r="A75" s="159" t="s">
        <v>452</v>
      </c>
      <c r="B75" s="159" t="s">
        <v>436</v>
      </c>
      <c r="C75" s="160">
        <f t="shared" si="2"/>
        <v>21.422400000000003</v>
      </c>
      <c r="D75" s="160">
        <f t="shared" si="0"/>
        <v>24.50192</v>
      </c>
      <c r="E75" s="160">
        <f t="shared" si="0"/>
        <v>26.40569</v>
      </c>
      <c r="F75" s="160">
        <f t="shared" si="0"/>
        <v>37.85554</v>
      </c>
      <c r="G75" s="160">
        <f t="shared" si="0"/>
        <v>61.49442</v>
      </c>
      <c r="H75" s="160">
        <f t="shared" si="0"/>
        <v>101.21412</v>
      </c>
      <c r="I75" s="160">
        <f t="shared" si="0"/>
        <v>138.20738</v>
      </c>
      <c r="J75" s="160">
        <f t="shared" si="0"/>
        <v>197.93734</v>
      </c>
      <c r="K75" s="160">
        <f t="shared" si="0"/>
        <v>191.58259</v>
      </c>
      <c r="L75" s="160">
        <f t="shared" si="0"/>
        <v>132.75723000000002</v>
      </c>
      <c r="M75" s="160">
        <f t="shared" si="0"/>
        <v>151.08793</v>
      </c>
      <c r="N75" s="160">
        <f t="shared" si="0"/>
        <v>126.94012</v>
      </c>
      <c r="O75" s="160">
        <f t="shared" si="0"/>
        <v>121.25429</v>
      </c>
      <c r="P75" s="160">
        <f t="shared" si="0"/>
        <v>80.83642</v>
      </c>
      <c r="Q75" s="160">
        <f t="shared" si="0"/>
        <v>76.93464</v>
      </c>
      <c r="R75" s="160">
        <f t="shared" si="0"/>
        <v>59.43914</v>
      </c>
      <c r="S75" s="160">
        <f t="shared" si="0"/>
        <v>55.79444</v>
      </c>
      <c r="T75" s="160">
        <f t="shared" si="0"/>
        <v>42.98172</v>
      </c>
      <c r="U75" s="160">
        <f t="shared" si="0"/>
        <v>37.08343</v>
      </c>
      <c r="V75" s="160">
        <f t="shared" si="0"/>
        <v>42.049080000000004</v>
      </c>
      <c r="W75" s="160">
        <f aca="true" t="shared" si="6" ref="W75">W61/1000</f>
        <v>42.049080000000004</v>
      </c>
    </row>
    <row r="76" spans="1:23" ht="14.25">
      <c r="A76" s="159" t="s">
        <v>452</v>
      </c>
      <c r="B76" s="159" t="s">
        <v>437</v>
      </c>
      <c r="C76" s="160">
        <f t="shared" si="2"/>
        <v>2.29726</v>
      </c>
      <c r="D76" s="160">
        <f aca="true" t="shared" si="7" ref="D76:V76">D62/1000</f>
        <v>2.68936</v>
      </c>
      <c r="E76" s="160">
        <f t="shared" si="7"/>
        <v>7.13017</v>
      </c>
      <c r="F76" s="160">
        <f t="shared" si="7"/>
        <v>8.50868</v>
      </c>
      <c r="G76" s="160">
        <f t="shared" si="7"/>
        <v>14.05749</v>
      </c>
      <c r="H76" s="160">
        <f t="shared" si="7"/>
        <v>24.88511</v>
      </c>
      <c r="I76" s="160">
        <f t="shared" si="7"/>
        <v>34.26493</v>
      </c>
      <c r="J76" s="160">
        <f t="shared" si="7"/>
        <v>48.902</v>
      </c>
      <c r="K76" s="160">
        <f t="shared" si="7"/>
        <v>44.23821</v>
      </c>
      <c r="L76" s="160">
        <f t="shared" si="7"/>
        <v>21.488049999999998</v>
      </c>
      <c r="M76" s="160">
        <f t="shared" si="7"/>
        <v>31.78369</v>
      </c>
      <c r="N76" s="160">
        <f t="shared" si="7"/>
        <v>29.05047</v>
      </c>
      <c r="O76" s="160">
        <f t="shared" si="7"/>
        <v>18.58403</v>
      </c>
      <c r="P76" s="160">
        <f t="shared" si="7"/>
        <v>16.77568</v>
      </c>
      <c r="Q76" s="160">
        <f t="shared" si="7"/>
        <v>18.5349</v>
      </c>
      <c r="R76" s="160">
        <f t="shared" si="7"/>
        <v>24.70656</v>
      </c>
      <c r="S76" s="160">
        <f t="shared" si="7"/>
        <v>23.95686</v>
      </c>
      <c r="T76" s="160">
        <f t="shared" si="7"/>
        <v>23.78798</v>
      </c>
      <c r="U76" s="160">
        <f t="shared" si="7"/>
        <v>23.02906</v>
      </c>
      <c r="V76" s="160">
        <f t="shared" si="7"/>
        <v>25.21061</v>
      </c>
      <c r="W76" s="160">
        <f aca="true" t="shared" si="8" ref="W76">W62/1000</f>
        <v>25.21061</v>
      </c>
    </row>
    <row r="77" spans="1:23" ht="14.25">
      <c r="A77" s="159" t="s">
        <v>452</v>
      </c>
      <c r="B77" s="159" t="s">
        <v>438</v>
      </c>
      <c r="C77" s="160">
        <f t="shared" si="2"/>
        <v>3.4272</v>
      </c>
      <c r="D77" s="160">
        <f aca="true" t="shared" si="9" ref="D77:V77">D63/1000</f>
        <v>9.579139999999999</v>
      </c>
      <c r="E77" s="160">
        <f t="shared" si="9"/>
        <v>25.08115</v>
      </c>
      <c r="F77" s="160">
        <f t="shared" si="9"/>
        <v>40.08031</v>
      </c>
      <c r="G77" s="160">
        <f t="shared" si="9"/>
        <v>78.17633000000001</v>
      </c>
      <c r="H77" s="160">
        <f t="shared" si="9"/>
        <v>159.36317000000003</v>
      </c>
      <c r="I77" s="160">
        <f t="shared" si="9"/>
        <v>221.70041</v>
      </c>
      <c r="J77" s="160">
        <f t="shared" si="9"/>
        <v>377.32982</v>
      </c>
      <c r="K77" s="160">
        <f t="shared" si="9"/>
        <v>296.22493</v>
      </c>
      <c r="L77" s="160">
        <f t="shared" si="9"/>
        <v>137.94347</v>
      </c>
      <c r="M77" s="160">
        <f t="shared" si="9"/>
        <v>187.12367999999998</v>
      </c>
      <c r="N77" s="160">
        <f t="shared" si="9"/>
        <v>217.07706</v>
      </c>
      <c r="O77" s="160">
        <f t="shared" si="9"/>
        <v>196.33344</v>
      </c>
      <c r="P77" s="160">
        <f t="shared" si="9"/>
        <v>186.52885999999998</v>
      </c>
      <c r="Q77" s="160">
        <f t="shared" si="9"/>
        <v>209.43695000000002</v>
      </c>
      <c r="R77" s="160">
        <f t="shared" si="9"/>
        <v>212.2724</v>
      </c>
      <c r="S77" s="160">
        <f t="shared" si="9"/>
        <v>196.24160999999998</v>
      </c>
      <c r="T77" s="160">
        <f t="shared" si="9"/>
        <v>207.00841</v>
      </c>
      <c r="U77" s="160">
        <f t="shared" si="9"/>
        <v>242.19852</v>
      </c>
      <c r="V77" s="160">
        <f t="shared" si="9"/>
        <v>277.689308070175</v>
      </c>
      <c r="W77" s="160">
        <f aca="true" t="shared" si="10" ref="W77">W63/1000</f>
        <v>277.689308070175</v>
      </c>
    </row>
    <row r="78" spans="1:23" ht="14.25">
      <c r="A78" s="159" t="s">
        <v>452</v>
      </c>
      <c r="B78" s="159" t="s">
        <v>439</v>
      </c>
      <c r="C78" s="160"/>
      <c r="D78" s="160"/>
      <c r="E78" s="160"/>
      <c r="F78" s="160"/>
      <c r="G78" s="160"/>
      <c r="H78" s="160"/>
      <c r="I78" s="160"/>
      <c r="J78" s="160">
        <f t="shared" si="0"/>
        <v>183.19994</v>
      </c>
      <c r="K78" s="160">
        <f t="shared" si="0"/>
        <v>231.84938</v>
      </c>
      <c r="L78" s="160">
        <f t="shared" si="0"/>
        <v>167.14455999999998</v>
      </c>
      <c r="M78" s="160">
        <f t="shared" si="0"/>
        <v>235.30505</v>
      </c>
      <c r="N78" s="160">
        <f t="shared" si="0"/>
        <v>248.28570000000002</v>
      </c>
      <c r="O78" s="160">
        <f t="shared" si="0"/>
        <v>247.17673000000002</v>
      </c>
      <c r="P78" s="160">
        <f t="shared" si="0"/>
        <v>206.70002</v>
      </c>
      <c r="Q78" s="160">
        <f t="shared" si="0"/>
        <v>223.68170999999998</v>
      </c>
      <c r="R78" s="160">
        <f t="shared" si="0"/>
        <v>244.70307</v>
      </c>
      <c r="S78" s="160">
        <f t="shared" si="0"/>
        <v>222.50309</v>
      </c>
      <c r="T78" s="160">
        <f t="shared" si="0"/>
        <v>254.17765</v>
      </c>
      <c r="U78" s="160">
        <f t="shared" si="0"/>
        <v>281.23866999999996</v>
      </c>
      <c r="V78" s="160">
        <f t="shared" si="0"/>
        <v>279.18432</v>
      </c>
      <c r="W78" s="160">
        <f aca="true" t="shared" si="11" ref="W78">W64/1000</f>
        <v>279.18432</v>
      </c>
    </row>
    <row r="79" spans="1:23" ht="14.25">
      <c r="A79" s="159" t="s">
        <v>452</v>
      </c>
      <c r="B79" s="159" t="s">
        <v>440</v>
      </c>
      <c r="C79" s="160">
        <f t="shared" si="2"/>
        <v>53.17388</v>
      </c>
      <c r="D79" s="160">
        <f t="shared" si="0"/>
        <v>54.71779</v>
      </c>
      <c r="E79" s="160">
        <f t="shared" si="0"/>
        <v>54.292629999999996</v>
      </c>
      <c r="F79" s="160">
        <f t="shared" si="0"/>
        <v>59.66894</v>
      </c>
      <c r="G79" s="160">
        <f t="shared" si="0"/>
        <v>84.53752</v>
      </c>
      <c r="H79" s="160">
        <f t="shared" si="0"/>
        <v>136.56374</v>
      </c>
      <c r="I79" s="160">
        <f t="shared" si="0"/>
        <v>210.99070999999998</v>
      </c>
      <c r="J79" s="160">
        <f t="shared" si="0"/>
        <v>142.95489999999998</v>
      </c>
      <c r="K79" s="160">
        <f t="shared" si="0"/>
        <v>157.23888</v>
      </c>
      <c r="L79" s="160">
        <f t="shared" si="0"/>
        <v>103.09488999999999</v>
      </c>
      <c r="M79" s="160">
        <f t="shared" si="0"/>
        <v>126.57171000000001</v>
      </c>
      <c r="N79" s="160">
        <f t="shared" si="0"/>
        <v>107.11696</v>
      </c>
      <c r="O79" s="160">
        <f t="shared" si="0"/>
        <v>97.08194999999999</v>
      </c>
      <c r="P79" s="160">
        <f t="shared" si="0"/>
        <v>79.64302</v>
      </c>
      <c r="Q79" s="160">
        <f t="shared" si="0"/>
        <v>83.97133</v>
      </c>
      <c r="R79" s="160">
        <f t="shared" si="0"/>
        <v>82.27147000000001</v>
      </c>
      <c r="S79" s="160">
        <f t="shared" si="0"/>
        <v>83.97254</v>
      </c>
      <c r="T79" s="160">
        <f t="shared" si="0"/>
        <v>90.39883999999999</v>
      </c>
      <c r="U79" s="160">
        <f t="shared" si="0"/>
        <v>79.03586</v>
      </c>
      <c r="V79" s="160">
        <f aca="true" t="shared" si="12" ref="V79:W79">V65/1000</f>
        <v>84.10522</v>
      </c>
      <c r="W79" s="160">
        <f t="shared" si="12"/>
        <v>84.10522</v>
      </c>
    </row>
    <row r="80" spans="1:23" ht="14.25">
      <c r="A80" s="159" t="s">
        <v>452</v>
      </c>
      <c r="B80" s="159" t="s">
        <v>527</v>
      </c>
      <c r="C80" s="160">
        <f t="shared" si="2"/>
        <v>342.67913</v>
      </c>
      <c r="D80" s="160">
        <f t="shared" si="0"/>
        <v>365.68796999999995</v>
      </c>
      <c r="E80" s="160">
        <f t="shared" si="0"/>
        <v>371.67632000000003</v>
      </c>
      <c r="F80" s="160">
        <f t="shared" si="0"/>
        <v>404.61865</v>
      </c>
      <c r="G80" s="160">
        <f t="shared" si="0"/>
        <v>460.89873</v>
      </c>
      <c r="H80" s="160">
        <f t="shared" si="0"/>
        <v>556.9597</v>
      </c>
      <c r="I80" s="160">
        <f t="shared" si="0"/>
        <v>620.5268299999999</v>
      </c>
      <c r="J80" s="160">
        <f t="shared" si="0"/>
        <v>769.86033</v>
      </c>
      <c r="K80" s="160">
        <f t="shared" si="0"/>
        <v>799.38967</v>
      </c>
      <c r="L80" s="160">
        <f t="shared" si="0"/>
        <v>688.0978299999999</v>
      </c>
      <c r="M80" s="160">
        <f t="shared" si="0"/>
        <v>830.04236</v>
      </c>
      <c r="N80" s="160">
        <f t="shared" si="0"/>
        <v>836.17346</v>
      </c>
      <c r="O80" s="160">
        <f t="shared" si="0"/>
        <v>855.51933</v>
      </c>
      <c r="P80" s="160">
        <f t="shared" si="0"/>
        <v>817.68899</v>
      </c>
      <c r="Q80" s="160">
        <f t="shared" si="0"/>
        <v>895.1999000000001</v>
      </c>
      <c r="R80" s="160">
        <f t="shared" si="0"/>
        <v>992.17942</v>
      </c>
      <c r="S80" s="160">
        <f t="shared" si="0"/>
        <v>999.99901</v>
      </c>
      <c r="T80" s="160">
        <f t="shared" si="0"/>
        <v>1019.47338</v>
      </c>
      <c r="U80" s="160">
        <f t="shared" si="0"/>
        <v>1036.02548</v>
      </c>
      <c r="V80" s="160">
        <f aca="true" t="shared" si="13" ref="V80:W80">V66/1000</f>
        <v>1114.75377</v>
      </c>
      <c r="W80" s="160">
        <f t="shared" si="13"/>
        <v>1114.75377</v>
      </c>
    </row>
    <row r="81" spans="1:23" ht="14.25">
      <c r="A81" s="159" t="s">
        <v>452</v>
      </c>
      <c r="B81" s="162" t="s">
        <v>528</v>
      </c>
      <c r="C81" s="160">
        <f t="shared" si="2"/>
        <v>148.47639999999998</v>
      </c>
      <c r="D81" s="160">
        <f t="shared" si="0"/>
        <v>148.59094</v>
      </c>
      <c r="E81" s="160">
        <f t="shared" si="0"/>
        <v>181.78867000000002</v>
      </c>
      <c r="F81" s="160">
        <f t="shared" si="0"/>
        <v>271.00053</v>
      </c>
      <c r="G81" s="160">
        <f t="shared" si="0"/>
        <v>398.0107</v>
      </c>
      <c r="H81" s="160">
        <f t="shared" si="0"/>
        <v>586.0724399999999</v>
      </c>
      <c r="I81" s="160">
        <f t="shared" si="0"/>
        <v>755.247</v>
      </c>
      <c r="J81" s="160">
        <f t="shared" si="0"/>
        <v>1019.5593100000001</v>
      </c>
      <c r="K81" s="160">
        <f t="shared" si="0"/>
        <v>1072.2788999999998</v>
      </c>
      <c r="L81" s="160">
        <f t="shared" si="0"/>
        <v>873.1211500000001</v>
      </c>
      <c r="M81" s="160">
        <f t="shared" si="0"/>
        <v>1173.9051299999999</v>
      </c>
      <c r="N81" s="160">
        <f t="shared" si="0"/>
        <v>1070.07986</v>
      </c>
      <c r="O81" s="160">
        <f t="shared" si="0"/>
        <v>1077.90056</v>
      </c>
      <c r="P81" s="160">
        <f t="shared" si="0"/>
        <v>905.7072099999999</v>
      </c>
      <c r="Q81" s="160">
        <f t="shared" si="0"/>
        <v>1026.85916</v>
      </c>
      <c r="R81" s="160">
        <f t="shared" si="0"/>
        <v>1084.47302</v>
      </c>
      <c r="S81" s="160">
        <f t="shared" si="0"/>
        <v>1003.14274</v>
      </c>
      <c r="T81" s="160">
        <f t="shared" si="0"/>
        <v>1024.14098</v>
      </c>
      <c r="U81" s="160">
        <f t="shared" si="0"/>
        <v>1006.91702</v>
      </c>
      <c r="V81" s="160">
        <f aca="true" t="shared" si="14" ref="V81:W81">V67/1000</f>
        <v>1092.0591399999998</v>
      </c>
      <c r="W81" s="160">
        <f t="shared" si="14"/>
        <v>1092.0591399999998</v>
      </c>
    </row>
    <row r="83" spans="3:23" ht="14.25">
      <c r="C83" s="156">
        <v>2000</v>
      </c>
      <c r="D83" s="156">
        <v>2001</v>
      </c>
      <c r="E83" s="156">
        <v>2002</v>
      </c>
      <c r="F83" s="156">
        <v>2003</v>
      </c>
      <c r="G83" s="156">
        <v>2004</v>
      </c>
      <c r="H83" s="156">
        <v>2005</v>
      </c>
      <c r="I83" s="156">
        <v>2006</v>
      </c>
      <c r="J83" s="156">
        <v>2007</v>
      </c>
      <c r="K83" s="156">
        <v>2008</v>
      </c>
      <c r="L83" s="156">
        <v>2009</v>
      </c>
      <c r="M83" s="156">
        <v>2010</v>
      </c>
      <c r="N83" s="156">
        <v>2011</v>
      </c>
      <c r="O83" s="156">
        <v>2012</v>
      </c>
      <c r="P83" s="156">
        <v>2013</v>
      </c>
      <c r="Q83" s="156">
        <v>2014</v>
      </c>
      <c r="R83" s="156">
        <v>2015</v>
      </c>
      <c r="S83" s="156">
        <v>2016</v>
      </c>
      <c r="T83" s="156">
        <v>2017</v>
      </c>
      <c r="U83" s="156">
        <v>2018</v>
      </c>
      <c r="V83" s="156">
        <v>2019</v>
      </c>
      <c r="W83" s="156">
        <v>2020</v>
      </c>
    </row>
    <row r="84" spans="1:23" ht="14.25">
      <c r="A84" s="159" t="s">
        <v>451</v>
      </c>
      <c r="B84" s="165" t="s">
        <v>467</v>
      </c>
      <c r="C84" s="164">
        <v>422888.086</v>
      </c>
      <c r="D84" s="164">
        <v>451080.496</v>
      </c>
      <c r="E84" s="164">
        <v>490585.161</v>
      </c>
      <c r="F84" s="164">
        <v>559752.627</v>
      </c>
      <c r="G84" s="164">
        <v>716483.124</v>
      </c>
      <c r="H84" s="164">
        <v>1010720.603</v>
      </c>
      <c r="I84" s="164">
        <v>1265135.014</v>
      </c>
      <c r="J84" s="164">
        <v>1766687.219</v>
      </c>
      <c r="K84" s="164">
        <v>1761022.802</v>
      </c>
      <c r="L84" s="164">
        <v>1273624.981</v>
      </c>
      <c r="M84" s="164">
        <v>1585345.592</v>
      </c>
      <c r="N84" s="164">
        <v>1588308.752</v>
      </c>
      <c r="O84" s="164">
        <v>1556560.756</v>
      </c>
      <c r="P84" s="164">
        <v>1404532.999</v>
      </c>
      <c r="Q84" s="164">
        <v>1250094.111</v>
      </c>
      <c r="R84" s="164">
        <v>1355492.384</v>
      </c>
      <c r="S84" s="164">
        <v>1319378.04</v>
      </c>
      <c r="T84" s="164">
        <v>738056.638</v>
      </c>
      <c r="U84" s="164">
        <v>730920.549</v>
      </c>
      <c r="V84" s="156">
        <v>734246.555</v>
      </c>
      <c r="W84" s="156">
        <v>637136.968</v>
      </c>
    </row>
    <row r="85" spans="1:23" ht="14.25">
      <c r="A85" s="159" t="s">
        <v>452</v>
      </c>
      <c r="B85" s="165" t="s">
        <v>468</v>
      </c>
      <c r="C85" s="164">
        <v>6769.483</v>
      </c>
      <c r="D85" s="164">
        <v>4713.78</v>
      </c>
      <c r="E85" s="164">
        <v>6546.504</v>
      </c>
      <c r="F85" s="164">
        <v>6477.791</v>
      </c>
      <c r="G85" s="164">
        <v>11094.492</v>
      </c>
      <c r="H85" s="164">
        <v>16142.99</v>
      </c>
      <c r="I85" s="164">
        <v>17700.389</v>
      </c>
      <c r="J85" s="164">
        <v>93245.515</v>
      </c>
      <c r="K85" s="164">
        <v>76732.498</v>
      </c>
      <c r="L85" s="164">
        <v>31554.901</v>
      </c>
      <c r="M85" s="164">
        <v>42233.741</v>
      </c>
      <c r="N85" s="164">
        <v>40582.425</v>
      </c>
      <c r="O85" s="164">
        <v>30837.282</v>
      </c>
      <c r="P85" s="164">
        <v>31236.393</v>
      </c>
      <c r="Q85" s="164">
        <v>26477.03</v>
      </c>
      <c r="R85" s="164">
        <v>32171.763</v>
      </c>
      <c r="S85" s="164">
        <v>31353.021</v>
      </c>
      <c r="T85" s="164">
        <v>39528.717</v>
      </c>
      <c r="U85" s="164">
        <v>40319.606</v>
      </c>
      <c r="V85" s="156">
        <v>29610.628</v>
      </c>
      <c r="W85" s="156">
        <v>26050.733</v>
      </c>
    </row>
    <row r="86" spans="1:23" ht="14.25">
      <c r="A86" s="159" t="s">
        <v>452</v>
      </c>
      <c r="B86" s="165" t="s">
        <v>469</v>
      </c>
      <c r="C86" s="164">
        <v>50.998</v>
      </c>
      <c r="D86" s="164">
        <v>62.085</v>
      </c>
      <c r="E86" s="164">
        <v>45.408</v>
      </c>
      <c r="F86" s="164">
        <v>38.779</v>
      </c>
      <c r="G86" s="164">
        <v>28.289</v>
      </c>
      <c r="H86" s="164">
        <v>92.11</v>
      </c>
      <c r="I86" s="164">
        <v>537.838</v>
      </c>
      <c r="J86" s="164">
        <v>683.679</v>
      </c>
      <c r="K86" s="164">
        <v>483.357</v>
      </c>
      <c r="L86" s="164">
        <v>287.462</v>
      </c>
      <c r="M86" s="164">
        <v>488.455</v>
      </c>
      <c r="N86" s="164">
        <v>300.385</v>
      </c>
      <c r="O86" s="164">
        <v>306.317</v>
      </c>
      <c r="P86" s="164">
        <v>287.921</v>
      </c>
      <c r="Q86" s="164">
        <v>397.607</v>
      </c>
      <c r="R86" s="164">
        <v>478.907</v>
      </c>
      <c r="S86" s="164">
        <v>1442.471</v>
      </c>
      <c r="T86" s="164">
        <v>508.78</v>
      </c>
      <c r="U86" s="164">
        <v>777.248</v>
      </c>
      <c r="V86" s="156">
        <v>865.015</v>
      </c>
      <c r="W86" s="156">
        <v>461.163</v>
      </c>
    </row>
    <row r="87" spans="1:23" ht="14.25">
      <c r="A87" s="159" t="s">
        <v>452</v>
      </c>
      <c r="B87" s="165" t="s">
        <v>470</v>
      </c>
      <c r="C87" s="164">
        <v>189.493</v>
      </c>
      <c r="D87" s="164">
        <v>133.4</v>
      </c>
      <c r="E87" s="164">
        <v>128.497</v>
      </c>
      <c r="F87" s="164">
        <v>179.964</v>
      </c>
      <c r="G87" s="164">
        <v>348.986</v>
      </c>
      <c r="H87" s="164">
        <v>2327.198</v>
      </c>
      <c r="I87" s="164">
        <v>1935.915</v>
      </c>
      <c r="J87" s="164">
        <v>1669.792</v>
      </c>
      <c r="K87" s="164">
        <v>1945.636</v>
      </c>
      <c r="L87" s="164">
        <v>2395.103</v>
      </c>
      <c r="M87" s="164">
        <v>2359.941</v>
      </c>
      <c r="N87" s="164">
        <v>2004.389</v>
      </c>
      <c r="O87" s="164">
        <v>1867.136</v>
      </c>
      <c r="P87" s="164">
        <v>2446.435</v>
      </c>
      <c r="Q87" s="164">
        <v>2736.14</v>
      </c>
      <c r="R87" s="164">
        <v>2459.405</v>
      </c>
      <c r="S87" s="164">
        <v>2276.414</v>
      </c>
      <c r="T87" s="164">
        <v>2641.923</v>
      </c>
      <c r="U87" s="164">
        <v>2306.309</v>
      </c>
      <c r="V87" s="156">
        <v>2992.792</v>
      </c>
      <c r="W87" s="156">
        <v>2501.194</v>
      </c>
    </row>
    <row r="88" spans="1:23" ht="14.25">
      <c r="A88" s="159" t="s">
        <v>452</v>
      </c>
      <c r="B88" s="165" t="s">
        <v>471</v>
      </c>
      <c r="C88" s="164">
        <v>460.881</v>
      </c>
      <c r="D88" s="164">
        <v>1115.473</v>
      </c>
      <c r="E88" s="164">
        <v>227.321</v>
      </c>
      <c r="F88" s="164">
        <v>333.127</v>
      </c>
      <c r="G88" s="164">
        <v>401.487</v>
      </c>
      <c r="H88" s="164">
        <v>2449.029</v>
      </c>
      <c r="I88" s="164">
        <v>1477.548</v>
      </c>
      <c r="J88" s="164">
        <v>2504.568</v>
      </c>
      <c r="K88" s="164">
        <v>1086.501</v>
      </c>
      <c r="L88" s="164">
        <v>548.645</v>
      </c>
      <c r="M88" s="164">
        <v>2257.518</v>
      </c>
      <c r="N88" s="164">
        <v>1711.757</v>
      </c>
      <c r="O88" s="164">
        <v>991.371</v>
      </c>
      <c r="P88" s="164">
        <v>405.754</v>
      </c>
      <c r="Q88" s="164">
        <v>478.949</v>
      </c>
      <c r="R88" s="164">
        <v>642.369</v>
      </c>
      <c r="S88" s="164">
        <v>951.085</v>
      </c>
      <c r="T88" s="164">
        <v>838.912</v>
      </c>
      <c r="U88" s="164">
        <v>511.913</v>
      </c>
      <c r="V88" s="156">
        <v>570.852</v>
      </c>
      <c r="W88" s="156">
        <v>655.068</v>
      </c>
    </row>
    <row r="89" spans="1:23" ht="14.25">
      <c r="A89" s="159" t="s">
        <v>452</v>
      </c>
      <c r="B89" s="165" t="s">
        <v>472</v>
      </c>
      <c r="C89" s="164">
        <v>6248.248</v>
      </c>
      <c r="D89" s="164">
        <v>4788.916</v>
      </c>
      <c r="E89" s="164">
        <v>5597.971</v>
      </c>
      <c r="F89" s="164">
        <v>8468.638</v>
      </c>
      <c r="G89" s="164">
        <v>16539.874</v>
      </c>
      <c r="H89" s="164">
        <v>26866.417</v>
      </c>
      <c r="I89" s="164">
        <v>35493.466</v>
      </c>
      <c r="J89" s="164">
        <v>41644.835</v>
      </c>
      <c r="K89" s="164">
        <v>36983.668</v>
      </c>
      <c r="L89" s="164">
        <v>19867.742</v>
      </c>
      <c r="M89" s="164">
        <v>18325.256</v>
      </c>
      <c r="N89" s="164">
        <v>19648.455</v>
      </c>
      <c r="O89" s="164">
        <v>17446.172</v>
      </c>
      <c r="P89" s="164">
        <v>13387.407</v>
      </c>
      <c r="Q89" s="164">
        <v>9796.307</v>
      </c>
      <c r="R89" s="164">
        <v>9879.042</v>
      </c>
      <c r="S89" s="164">
        <v>9638.54</v>
      </c>
      <c r="T89" s="164">
        <v>12151.111</v>
      </c>
      <c r="U89" s="164">
        <v>11898.526</v>
      </c>
      <c r="V89" s="156">
        <v>11202.179</v>
      </c>
      <c r="W89" s="156">
        <v>10195.584</v>
      </c>
    </row>
    <row r="90" spans="1:23" ht="14.25">
      <c r="A90" s="159" t="s">
        <v>452</v>
      </c>
      <c r="B90" s="165" t="s">
        <v>473</v>
      </c>
      <c r="C90" s="164">
        <v>21422.405</v>
      </c>
      <c r="D90" s="164">
        <v>24501.917</v>
      </c>
      <c r="E90" s="164">
        <v>26405.695</v>
      </c>
      <c r="F90" s="164">
        <v>37855.544</v>
      </c>
      <c r="G90" s="164">
        <v>61494.419</v>
      </c>
      <c r="H90" s="164">
        <v>101214.123</v>
      </c>
      <c r="I90" s="164">
        <v>138207.376</v>
      </c>
      <c r="J90" s="164">
        <v>197937.338</v>
      </c>
      <c r="K90" s="164">
        <v>191582.586</v>
      </c>
      <c r="L90" s="164">
        <v>132757.229</v>
      </c>
      <c r="M90" s="164">
        <v>151087.929</v>
      </c>
      <c r="N90" s="164">
        <v>126940.116</v>
      </c>
      <c r="O90" s="164">
        <v>121254.288</v>
      </c>
      <c r="P90" s="164">
        <v>80836.418</v>
      </c>
      <c r="Q90" s="164">
        <v>76934.638</v>
      </c>
      <c r="R90" s="164">
        <v>59439.142</v>
      </c>
      <c r="S90" s="164">
        <v>55794.44</v>
      </c>
      <c r="T90" s="164">
        <v>42981.725</v>
      </c>
      <c r="U90" s="164">
        <v>37083.428</v>
      </c>
      <c r="V90" s="156">
        <v>42049.081</v>
      </c>
      <c r="W90" s="156">
        <v>31453.924</v>
      </c>
    </row>
    <row r="91" spans="1:23" ht="14.25">
      <c r="A91" s="159" t="s">
        <v>452</v>
      </c>
      <c r="B91" s="165" t="s">
        <v>474</v>
      </c>
      <c r="C91" s="164">
        <v>2297.263</v>
      </c>
      <c r="D91" s="164">
        <v>2689.359</v>
      </c>
      <c r="E91" s="164">
        <v>7130.17</v>
      </c>
      <c r="F91" s="164">
        <v>8508.678</v>
      </c>
      <c r="G91" s="164">
        <v>14057.486</v>
      </c>
      <c r="H91" s="164">
        <v>24885.113</v>
      </c>
      <c r="I91" s="164">
        <v>34264.933</v>
      </c>
      <c r="J91" s="164">
        <v>48902.003</v>
      </c>
      <c r="K91" s="164">
        <v>44238.215</v>
      </c>
      <c r="L91" s="164">
        <v>21488.047</v>
      </c>
      <c r="M91" s="164">
        <v>31783.692</v>
      </c>
      <c r="N91" s="164">
        <v>29050.473</v>
      </c>
      <c r="O91" s="164">
        <v>18584.032</v>
      </c>
      <c r="P91" s="164">
        <v>16775.685</v>
      </c>
      <c r="Q91" s="164">
        <v>18534.896</v>
      </c>
      <c r="R91" s="164">
        <v>24706.563</v>
      </c>
      <c r="S91" s="164">
        <v>23956.858</v>
      </c>
      <c r="T91" s="164">
        <v>23787.984</v>
      </c>
      <c r="U91" s="164">
        <v>23029.064</v>
      </c>
      <c r="V91" s="156">
        <v>25210.609</v>
      </c>
      <c r="W91" s="156">
        <v>14620.733</v>
      </c>
    </row>
    <row r="92" spans="1:23" ht="14.25">
      <c r="A92" s="159" t="s">
        <v>452</v>
      </c>
      <c r="B92" s="165" t="s">
        <v>475</v>
      </c>
      <c r="C92" s="164">
        <v>3427.199</v>
      </c>
      <c r="D92" s="164">
        <v>9579.137</v>
      </c>
      <c r="E92" s="164">
        <v>25081.155</v>
      </c>
      <c r="F92" s="164">
        <v>40080.312</v>
      </c>
      <c r="G92" s="164">
        <v>78176.326</v>
      </c>
      <c r="H92" s="164">
        <v>159363.165</v>
      </c>
      <c r="I92" s="164">
        <v>221700.408</v>
      </c>
      <c r="J92" s="164">
        <v>377329.824</v>
      </c>
      <c r="K92" s="164">
        <v>296224.927</v>
      </c>
      <c r="L92" s="164">
        <v>137943.467</v>
      </c>
      <c r="M92" s="164">
        <v>187123.681</v>
      </c>
      <c r="N92" s="164">
        <v>217077.06</v>
      </c>
      <c r="O92" s="164">
        <v>196333.44</v>
      </c>
      <c r="P92" s="164">
        <v>186528.857</v>
      </c>
      <c r="Q92" s="164">
        <v>209436.947</v>
      </c>
      <c r="R92" s="164">
        <v>212272.396</v>
      </c>
      <c r="S92" s="164">
        <v>196241.611</v>
      </c>
      <c r="T92" s="164">
        <v>207029.331</v>
      </c>
      <c r="U92" s="164">
        <v>242220.877</v>
      </c>
      <c r="V92" s="156">
        <v>222570.41</v>
      </c>
      <c r="W92" s="156">
        <v>209932.307</v>
      </c>
    </row>
    <row r="93" spans="1:23" ht="14.25">
      <c r="A93" s="159" t="s">
        <v>452</v>
      </c>
      <c r="B93" s="165" t="s">
        <v>476</v>
      </c>
      <c r="C93" s="156" t="s">
        <v>442</v>
      </c>
      <c r="D93" s="156" t="s">
        <v>442</v>
      </c>
      <c r="E93" s="156" t="s">
        <v>442</v>
      </c>
      <c r="F93" s="156" t="s">
        <v>442</v>
      </c>
      <c r="G93" s="156" t="s">
        <v>442</v>
      </c>
      <c r="H93" s="156" t="s">
        <v>442</v>
      </c>
      <c r="I93" s="156" t="s">
        <v>442</v>
      </c>
      <c r="J93" s="164">
        <v>183199.94</v>
      </c>
      <c r="K93" s="164">
        <v>231849.384</v>
      </c>
      <c r="L93" s="164">
        <v>167144.56</v>
      </c>
      <c r="M93" s="164">
        <v>235305.048</v>
      </c>
      <c r="N93" s="164">
        <v>248285.7</v>
      </c>
      <c r="O93" s="164">
        <v>247176.727</v>
      </c>
      <c r="P93" s="164">
        <v>206700.025</v>
      </c>
      <c r="Q93" s="164">
        <v>223681.713</v>
      </c>
      <c r="R93" s="164">
        <v>244703.075</v>
      </c>
      <c r="S93" s="164">
        <v>222503.095</v>
      </c>
      <c r="T93" s="164">
        <v>254177.649</v>
      </c>
      <c r="U93" s="164">
        <v>281238.668</v>
      </c>
      <c r="V93" s="156">
        <v>279184.322</v>
      </c>
      <c r="W93" s="156">
        <v>267266.443</v>
      </c>
    </row>
    <row r="94" spans="1:23" ht="14.25">
      <c r="A94" s="159" t="s">
        <v>452</v>
      </c>
      <c r="B94" s="165" t="s">
        <v>477</v>
      </c>
      <c r="C94" s="164">
        <v>53173.884</v>
      </c>
      <c r="D94" s="164">
        <v>54717.79</v>
      </c>
      <c r="E94" s="164">
        <v>54292.629</v>
      </c>
      <c r="F94" s="164">
        <v>59668.943</v>
      </c>
      <c r="G94" s="164">
        <v>84537.519</v>
      </c>
      <c r="H94" s="164">
        <v>136563.741</v>
      </c>
      <c r="I94" s="164">
        <v>210990.706</v>
      </c>
      <c r="J94" s="164">
        <v>142954.895</v>
      </c>
      <c r="K94" s="164">
        <v>157238.879</v>
      </c>
      <c r="L94" s="164">
        <v>103094.894</v>
      </c>
      <c r="M94" s="164">
        <v>126571.711</v>
      </c>
      <c r="N94" s="164">
        <v>107116.956</v>
      </c>
      <c r="O94" s="164">
        <v>97081.946</v>
      </c>
      <c r="P94" s="164">
        <v>79643.023</v>
      </c>
      <c r="Q94" s="164">
        <v>83971.333</v>
      </c>
      <c r="R94" s="164">
        <v>82271.471</v>
      </c>
      <c r="S94" s="164">
        <v>83972.544</v>
      </c>
      <c r="T94" s="164">
        <v>90398.841</v>
      </c>
      <c r="U94" s="164">
        <v>79035.862</v>
      </c>
      <c r="V94" s="156">
        <v>84105.217</v>
      </c>
      <c r="W94" s="156">
        <v>76257.384</v>
      </c>
    </row>
    <row r="95" spans="1:23" ht="14.25">
      <c r="A95" s="159" t="s">
        <v>452</v>
      </c>
      <c r="B95" s="165" t="s">
        <v>478</v>
      </c>
      <c r="C95" s="164">
        <v>342679.129</v>
      </c>
      <c r="D95" s="164">
        <v>365687.973</v>
      </c>
      <c r="E95" s="164">
        <v>371676.317</v>
      </c>
      <c r="F95" s="164">
        <v>404618.646</v>
      </c>
      <c r="G95" s="164">
        <v>460898.735</v>
      </c>
      <c r="H95" s="164">
        <v>556959.703</v>
      </c>
      <c r="I95" s="164">
        <v>620526.83</v>
      </c>
      <c r="J95" s="164">
        <v>769860.332</v>
      </c>
      <c r="K95" s="164">
        <v>799389.668</v>
      </c>
      <c r="L95" s="164">
        <v>688097.825</v>
      </c>
      <c r="M95" s="164">
        <v>830042.362</v>
      </c>
      <c r="N95" s="164">
        <v>836173.461</v>
      </c>
      <c r="O95" s="164">
        <v>855519.328</v>
      </c>
      <c r="P95" s="164">
        <v>817688.991</v>
      </c>
      <c r="Q95" s="164">
        <v>895199.896</v>
      </c>
      <c r="R95" s="164">
        <v>992179.418</v>
      </c>
      <c r="S95" s="164">
        <v>999999.008</v>
      </c>
      <c r="T95" s="164">
        <v>1019473.376</v>
      </c>
      <c r="U95" s="164">
        <v>1036003.254</v>
      </c>
      <c r="V95" s="156">
        <v>1114523.937</v>
      </c>
      <c r="W95" s="156">
        <v>1087884.229</v>
      </c>
    </row>
    <row r="96" spans="1:23" ht="14.25">
      <c r="A96" s="159" t="s">
        <v>452</v>
      </c>
      <c r="B96" s="165" t="s">
        <v>479</v>
      </c>
      <c r="C96" s="164">
        <v>148476.398</v>
      </c>
      <c r="D96" s="164">
        <v>148590.944</v>
      </c>
      <c r="E96" s="164">
        <v>181788.674</v>
      </c>
      <c r="F96" s="164">
        <v>271000.534</v>
      </c>
      <c r="G96" s="164">
        <v>398010.704</v>
      </c>
      <c r="H96" s="164">
        <v>586072.441</v>
      </c>
      <c r="I96" s="164">
        <v>755247.003</v>
      </c>
      <c r="J96" s="164">
        <v>1019559.306</v>
      </c>
      <c r="K96" s="164">
        <v>1072278.901</v>
      </c>
      <c r="L96" s="164">
        <v>873121.149</v>
      </c>
      <c r="M96" s="164">
        <v>1173905.131</v>
      </c>
      <c r="N96" s="164">
        <v>1070079.855</v>
      </c>
      <c r="O96" s="164">
        <v>1077900.556</v>
      </c>
      <c r="P96" s="164">
        <v>905707.207</v>
      </c>
      <c r="Q96" s="164">
        <v>1026859.16</v>
      </c>
      <c r="R96" s="164">
        <v>1084473.019</v>
      </c>
      <c r="S96" s="164">
        <v>1003142.743</v>
      </c>
      <c r="T96" s="164">
        <v>1024140.977</v>
      </c>
      <c r="U96" s="164">
        <v>1006917.025</v>
      </c>
      <c r="V96" s="156">
        <v>1092068.186</v>
      </c>
      <c r="W96" s="156">
        <v>1113378.629</v>
      </c>
    </row>
  </sheetData>
  <hyperlinks>
    <hyperlink ref="A54" location="'TOC'!A3" display="Back to TO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workbookViewId="0" topLeftCell="A1"/>
  </sheetViews>
  <sheetFormatPr defaultColWidth="9.00390625" defaultRowHeight="14.25"/>
  <cols>
    <col min="1" max="1" width="9.00390625" style="156" customWidth="1"/>
    <col min="2" max="2" width="27.50390625" style="156" customWidth="1"/>
    <col min="3" max="8" width="9.50390625" style="156" bestFit="1" customWidth="1"/>
    <col min="9" max="12" width="10.375" style="156" bestFit="1" customWidth="1"/>
    <col min="13" max="16" width="9.50390625" style="156" bestFit="1" customWidth="1"/>
    <col min="17" max="19" width="11.125" style="156" bestFit="1" customWidth="1"/>
    <col min="20" max="20" width="10.375" style="156" bestFit="1" customWidth="1"/>
    <col min="21" max="16384" width="9.00390625" style="156" customWidth="1"/>
  </cols>
  <sheetData>
    <row r="1" ht="12">
      <c r="A1" s="155" t="s">
        <v>442</v>
      </c>
    </row>
    <row r="2" spans="1:2" ht="12">
      <c r="A2" s="155"/>
      <c r="B2" s="151" t="s">
        <v>554</v>
      </c>
    </row>
    <row r="3" spans="1:2" ht="12">
      <c r="A3" s="155"/>
      <c r="B3" s="154" t="s">
        <v>95</v>
      </c>
    </row>
    <row r="4" spans="1:2" ht="12">
      <c r="A4" s="155"/>
      <c r="B4" s="153" t="s">
        <v>441</v>
      </c>
    </row>
    <row r="5" ht="12">
      <c r="A5" s="155"/>
    </row>
    <row r="6" ht="12">
      <c r="A6" s="155"/>
    </row>
    <row r="7" ht="12">
      <c r="A7" s="155"/>
    </row>
    <row r="8" ht="12">
      <c r="A8" s="155"/>
    </row>
    <row r="9" ht="12">
      <c r="A9" s="155"/>
    </row>
    <row r="10" ht="12">
      <c r="A10" s="155"/>
    </row>
    <row r="11" ht="12">
      <c r="A11" s="155"/>
    </row>
    <row r="12" ht="12">
      <c r="A12" s="155"/>
    </row>
    <row r="13" ht="12">
      <c r="A13" s="155"/>
    </row>
    <row r="14" ht="12">
      <c r="A14" s="155"/>
    </row>
    <row r="15" ht="12">
      <c r="A15" s="155"/>
    </row>
    <row r="16" ht="12">
      <c r="A16" s="155"/>
    </row>
    <row r="17" ht="12">
      <c r="A17" s="155"/>
    </row>
    <row r="18" ht="12">
      <c r="A18" s="155"/>
    </row>
    <row r="19" ht="12">
      <c r="A19" s="155"/>
    </row>
    <row r="20" ht="12">
      <c r="A20" s="155"/>
    </row>
    <row r="21" ht="12">
      <c r="A21" s="155"/>
    </row>
    <row r="22" ht="12">
      <c r="A22" s="155"/>
    </row>
    <row r="23" ht="12">
      <c r="A23" s="155"/>
    </row>
    <row r="24" ht="12">
      <c r="A24" s="155"/>
    </row>
    <row r="25" ht="12">
      <c r="A25" s="155"/>
    </row>
    <row r="26" ht="12">
      <c r="A26" s="155"/>
    </row>
    <row r="27" ht="12">
      <c r="A27" s="155"/>
    </row>
    <row r="28" ht="39.75" customHeight="1">
      <c r="A28" s="155"/>
    </row>
    <row r="29" ht="12">
      <c r="A29" s="155"/>
    </row>
    <row r="30" ht="12">
      <c r="A30" s="155"/>
    </row>
    <row r="31" ht="12">
      <c r="A31" s="155"/>
    </row>
    <row r="32" ht="12">
      <c r="A32" s="155"/>
    </row>
    <row r="33" ht="12">
      <c r="A33" s="155"/>
    </row>
    <row r="34" ht="12">
      <c r="A34" s="155"/>
    </row>
    <row r="35" ht="12">
      <c r="A35" s="155"/>
    </row>
    <row r="36" ht="39.75" customHeight="1">
      <c r="A36" s="155"/>
    </row>
    <row r="37" ht="12">
      <c r="A37" s="155"/>
    </row>
    <row r="38" ht="12">
      <c r="A38" s="155"/>
    </row>
    <row r="39" ht="12">
      <c r="A39" s="155"/>
    </row>
    <row r="40" ht="12">
      <c r="A40" s="155"/>
    </row>
    <row r="41" ht="14.25">
      <c r="A41" s="155"/>
    </row>
    <row r="42" ht="14.25">
      <c r="A42" s="155"/>
    </row>
    <row r="43" ht="14.25">
      <c r="A43" s="155"/>
    </row>
    <row r="44" ht="14.25">
      <c r="A44" s="155"/>
    </row>
    <row r="45" ht="14.25">
      <c r="A45" s="155"/>
    </row>
    <row r="46" spans="1:2" ht="14.25">
      <c r="A46" s="156" t="s">
        <v>39</v>
      </c>
      <c r="B46" s="157">
        <v>43871.463958333334</v>
      </c>
    </row>
    <row r="48" spans="1:2" ht="14.25">
      <c r="A48" s="156" t="s">
        <v>443</v>
      </c>
      <c r="B48" s="156" t="s">
        <v>491</v>
      </c>
    </row>
    <row r="49" spans="1:2" ht="14.25">
      <c r="A49" s="156" t="s">
        <v>444</v>
      </c>
      <c r="B49" s="156" t="s">
        <v>445</v>
      </c>
    </row>
    <row r="50" spans="1:2" ht="14.25">
      <c r="A50" s="156" t="s">
        <v>446</v>
      </c>
      <c r="B50" s="156" t="s">
        <v>447</v>
      </c>
    </row>
    <row r="51" spans="1:2" ht="14.25">
      <c r="A51" s="156" t="s">
        <v>448</v>
      </c>
      <c r="B51" s="156" t="s">
        <v>449</v>
      </c>
    </row>
    <row r="52" ht="14.25">
      <c r="A52" s="158" t="s">
        <v>450</v>
      </c>
    </row>
    <row r="54" spans="1:23" ht="14.25">
      <c r="A54" s="165" t="s">
        <v>451</v>
      </c>
      <c r="B54" s="165"/>
      <c r="C54" s="165">
        <v>2000</v>
      </c>
      <c r="D54" s="165">
        <v>2001</v>
      </c>
      <c r="E54" s="165">
        <v>2002</v>
      </c>
      <c r="F54" s="165">
        <v>2003</v>
      </c>
      <c r="G54" s="165">
        <v>2004</v>
      </c>
      <c r="H54" s="165">
        <v>2005</v>
      </c>
      <c r="I54" s="165">
        <v>2006</v>
      </c>
      <c r="J54" s="165">
        <v>2007</v>
      </c>
      <c r="K54" s="165">
        <v>2008</v>
      </c>
      <c r="L54" s="165">
        <v>2009</v>
      </c>
      <c r="M54" s="165">
        <v>2010</v>
      </c>
      <c r="N54" s="165">
        <v>2011</v>
      </c>
      <c r="O54" s="165">
        <v>2012</v>
      </c>
      <c r="P54" s="165">
        <v>2013</v>
      </c>
      <c r="Q54" s="165">
        <v>2014</v>
      </c>
      <c r="R54" s="165">
        <v>2015</v>
      </c>
      <c r="S54" s="165">
        <v>2016</v>
      </c>
      <c r="T54" s="165">
        <v>2017</v>
      </c>
      <c r="U54" s="165">
        <v>2018</v>
      </c>
      <c r="V54" s="165">
        <v>2019</v>
      </c>
      <c r="W54" s="165">
        <v>2020</v>
      </c>
    </row>
    <row r="55" spans="1:23" ht="14.25">
      <c r="A55" s="165" t="s">
        <v>453</v>
      </c>
      <c r="B55" s="165" t="s">
        <v>456</v>
      </c>
      <c r="C55" s="166">
        <v>279.36</v>
      </c>
      <c r="D55" s="166">
        <v>315.35</v>
      </c>
      <c r="E55" s="166">
        <v>337.13</v>
      </c>
      <c r="F55" s="166">
        <v>375.04</v>
      </c>
      <c r="G55" s="166">
        <v>312.33</v>
      </c>
      <c r="H55" s="166">
        <v>207.15</v>
      </c>
      <c r="I55" s="166">
        <v>1140.3</v>
      </c>
      <c r="J55" s="166">
        <v>2164.18</v>
      </c>
      <c r="K55" s="166">
        <v>15092.72</v>
      </c>
      <c r="L55" s="166">
        <v>28504.21</v>
      </c>
      <c r="M55" s="166">
        <v>27620.8</v>
      </c>
      <c r="N55" s="166">
        <v>16392.79</v>
      </c>
      <c r="O55" s="166">
        <v>18351.3</v>
      </c>
      <c r="P55" s="166">
        <v>12827.16</v>
      </c>
      <c r="Q55" s="166">
        <v>9928.67</v>
      </c>
      <c r="R55" s="166">
        <v>1417.3</v>
      </c>
      <c r="S55" s="166">
        <v>1066.23</v>
      </c>
      <c r="T55" s="166">
        <v>3641.25</v>
      </c>
      <c r="U55" s="166">
        <v>3461.13</v>
      </c>
      <c r="V55" s="166">
        <v>10156.04</v>
      </c>
      <c r="W55" s="166">
        <v>10156.04</v>
      </c>
    </row>
    <row r="56" spans="1:23" ht="14.25">
      <c r="A56" s="165" t="s">
        <v>453</v>
      </c>
      <c r="B56" s="165" t="s">
        <v>457</v>
      </c>
      <c r="C56" s="166">
        <v>6804.76</v>
      </c>
      <c r="D56" s="166">
        <v>4721.64</v>
      </c>
      <c r="E56" s="166">
        <v>5395.54</v>
      </c>
      <c r="F56" s="166">
        <v>5854.89</v>
      </c>
      <c r="G56" s="166">
        <v>5872.94</v>
      </c>
      <c r="H56" s="166">
        <v>7016.36</v>
      </c>
      <c r="I56" s="166">
        <v>7688.18</v>
      </c>
      <c r="J56" s="166">
        <v>10723.51</v>
      </c>
      <c r="K56" s="166">
        <v>11578.05</v>
      </c>
      <c r="L56" s="166">
        <v>14253.98</v>
      </c>
      <c r="M56" s="166">
        <v>16381.11</v>
      </c>
      <c r="N56" s="166">
        <v>15433.72</v>
      </c>
      <c r="O56" s="166">
        <v>19870.74</v>
      </c>
      <c r="P56" s="166">
        <v>17279.34</v>
      </c>
      <c r="Q56" s="166">
        <v>20723.69</v>
      </c>
      <c r="R56" s="166">
        <v>26045.27</v>
      </c>
      <c r="S56" s="166">
        <v>30391.81</v>
      </c>
      <c r="T56" s="166">
        <v>36091.88</v>
      </c>
      <c r="U56" s="166">
        <v>44424.13</v>
      </c>
      <c r="V56" s="166">
        <v>43509.99</v>
      </c>
      <c r="W56" s="166">
        <v>43509.99</v>
      </c>
    </row>
    <row r="57" spans="1:23" ht="14.25">
      <c r="A57" s="165" t="s">
        <v>453</v>
      </c>
      <c r="B57" s="165" t="s">
        <v>458</v>
      </c>
      <c r="C57" s="166">
        <v>505168.37</v>
      </c>
      <c r="D57" s="166">
        <v>487635.44</v>
      </c>
      <c r="E57" s="166">
        <v>410831.82</v>
      </c>
      <c r="F57" s="166">
        <v>355581</v>
      </c>
      <c r="G57" s="166">
        <v>351810.28</v>
      </c>
      <c r="H57" s="166">
        <v>325341.95</v>
      </c>
      <c r="I57" s="166">
        <v>302782.72</v>
      </c>
      <c r="J57" s="166">
        <v>312020.75</v>
      </c>
      <c r="K57" s="166">
        <v>251524.61</v>
      </c>
      <c r="L57" s="166">
        <v>130704.18</v>
      </c>
      <c r="M57" s="166">
        <v>119884.63</v>
      </c>
      <c r="N57" s="166">
        <v>114838.51</v>
      </c>
      <c r="O57" s="166">
        <v>82049.94</v>
      </c>
      <c r="P57" s="166">
        <v>64542.17</v>
      </c>
      <c r="Q57" s="166">
        <v>47052.5</v>
      </c>
      <c r="R57" s="166">
        <v>62929.21</v>
      </c>
      <c r="S57" s="166">
        <v>61674.09</v>
      </c>
      <c r="T57" s="166">
        <v>40591.21</v>
      </c>
      <c r="U57" s="166">
        <v>47226.47</v>
      </c>
      <c r="V57" s="166">
        <v>42740.46</v>
      </c>
      <c r="W57" s="166">
        <v>42740.46</v>
      </c>
    </row>
    <row r="58" spans="1:23" ht="14.25">
      <c r="A58" s="165" t="s">
        <v>453</v>
      </c>
      <c r="B58" s="165" t="s">
        <v>459</v>
      </c>
      <c r="C58" s="166">
        <v>1030964.42</v>
      </c>
      <c r="D58" s="166">
        <v>930111.86</v>
      </c>
      <c r="E58" s="166">
        <v>838343.96</v>
      </c>
      <c r="F58" s="166">
        <v>811175.31</v>
      </c>
      <c r="G58" s="166">
        <v>844383.44</v>
      </c>
      <c r="H58" s="166">
        <v>904514.91</v>
      </c>
      <c r="I58" s="166">
        <v>914670.04</v>
      </c>
      <c r="J58" s="166">
        <v>942758.42</v>
      </c>
      <c r="K58" s="166">
        <v>856125.99</v>
      </c>
      <c r="L58" s="166">
        <v>497512.87</v>
      </c>
      <c r="M58" s="166">
        <v>553780.09</v>
      </c>
      <c r="N58" s="166">
        <v>569586.87</v>
      </c>
      <c r="O58" s="166">
        <v>508525.95</v>
      </c>
      <c r="P58" s="166">
        <v>455413.76</v>
      </c>
      <c r="Q58" s="166">
        <v>472537.15</v>
      </c>
      <c r="R58" s="166">
        <v>537890.69</v>
      </c>
      <c r="S58" s="166">
        <v>560591.18</v>
      </c>
      <c r="T58" s="166">
        <v>447946.63</v>
      </c>
      <c r="U58" s="166">
        <v>501992.84</v>
      </c>
      <c r="V58" s="166">
        <v>476762.98</v>
      </c>
      <c r="W58" s="166">
        <v>476762.98</v>
      </c>
    </row>
    <row r="59" spans="1:23" ht="14.25">
      <c r="A59" s="165" t="s">
        <v>453</v>
      </c>
      <c r="B59" s="165" t="s">
        <v>466</v>
      </c>
      <c r="C59" s="166">
        <v>199009.3</v>
      </c>
      <c r="D59" s="166">
        <v>174951.86</v>
      </c>
      <c r="E59" s="166">
        <v>151726.07</v>
      </c>
      <c r="F59" s="166">
        <v>182972.21</v>
      </c>
      <c r="G59" s="166">
        <v>195091.44</v>
      </c>
      <c r="H59" s="166">
        <v>215353.45</v>
      </c>
      <c r="I59" s="166">
        <v>272273.67</v>
      </c>
      <c r="J59" s="166">
        <v>258100.35</v>
      </c>
      <c r="K59" s="166">
        <v>216411.62</v>
      </c>
      <c r="L59" s="166">
        <v>167830.13</v>
      </c>
      <c r="M59" s="166">
        <v>190867.54</v>
      </c>
      <c r="N59" s="166">
        <v>182923.43</v>
      </c>
      <c r="O59" s="166">
        <v>147624.56</v>
      </c>
      <c r="P59" s="166">
        <v>104289.2</v>
      </c>
      <c r="Q59" s="166">
        <v>117939.15</v>
      </c>
      <c r="R59" s="166">
        <v>138696.61</v>
      </c>
      <c r="S59" s="166">
        <v>124737.56</v>
      </c>
      <c r="T59" s="166">
        <v>119692.43</v>
      </c>
      <c r="U59" s="166">
        <v>117290.41</v>
      </c>
      <c r="V59" s="166">
        <v>130399.68</v>
      </c>
      <c r="W59" s="166">
        <v>130399.68</v>
      </c>
    </row>
    <row r="60" spans="1:23" ht="14.25">
      <c r="A60" s="165" t="s">
        <v>453</v>
      </c>
      <c r="B60" s="165" t="s">
        <v>460</v>
      </c>
      <c r="C60" s="166">
        <v>153320.23</v>
      </c>
      <c r="D60" s="166">
        <v>178076.43</v>
      </c>
      <c r="E60" s="166">
        <v>181512.4</v>
      </c>
      <c r="F60" s="166">
        <v>186859.65</v>
      </c>
      <c r="G60" s="166">
        <v>196068.19</v>
      </c>
      <c r="H60" s="166">
        <v>214584.97</v>
      </c>
      <c r="I60" s="166">
        <v>219059.43</v>
      </c>
      <c r="J60" s="166">
        <v>240090.02</v>
      </c>
      <c r="K60" s="166">
        <v>222929.24</v>
      </c>
      <c r="L60" s="166">
        <v>147019.15</v>
      </c>
      <c r="M60" s="166">
        <v>175818.51</v>
      </c>
      <c r="N60" s="166">
        <v>181390.27</v>
      </c>
      <c r="O60" s="166">
        <v>150516.39</v>
      </c>
      <c r="P60" s="166">
        <v>143387.33</v>
      </c>
      <c r="Q60" s="166">
        <v>145352.38</v>
      </c>
      <c r="R60" s="166">
        <v>157785.87</v>
      </c>
      <c r="S60" s="166">
        <v>173344.67</v>
      </c>
      <c r="T60" s="166">
        <v>163441.98</v>
      </c>
      <c r="U60" s="166">
        <v>158983.5</v>
      </c>
      <c r="V60" s="166">
        <v>153179.45</v>
      </c>
      <c r="W60" s="166">
        <v>153179.45</v>
      </c>
    </row>
    <row r="61" spans="1:23" ht="14.25">
      <c r="A61" s="165" t="s">
        <v>453</v>
      </c>
      <c r="B61" s="165" t="s">
        <v>461</v>
      </c>
      <c r="C61" s="166">
        <v>301661.1</v>
      </c>
      <c r="D61" s="166">
        <v>275777.06</v>
      </c>
      <c r="E61" s="166">
        <v>227679.11</v>
      </c>
      <c r="F61" s="166">
        <v>192244.52</v>
      </c>
      <c r="G61" s="166">
        <v>164273.1</v>
      </c>
      <c r="H61" s="166">
        <v>157176.54</v>
      </c>
      <c r="I61" s="166">
        <v>141205.4</v>
      </c>
      <c r="J61" s="166">
        <v>126924.93</v>
      </c>
      <c r="K61" s="166">
        <v>145324.68</v>
      </c>
      <c r="L61" s="166">
        <v>113052.13</v>
      </c>
      <c r="M61" s="166">
        <v>120050.68</v>
      </c>
      <c r="N61" s="166">
        <v>106790.69</v>
      </c>
      <c r="O61" s="166">
        <v>93967.11</v>
      </c>
      <c r="P61" s="166">
        <v>90159.69</v>
      </c>
      <c r="Q61" s="166">
        <v>97854.31</v>
      </c>
      <c r="R61" s="166">
        <v>94374.6</v>
      </c>
      <c r="S61" s="166">
        <v>95226.7</v>
      </c>
      <c r="T61" s="166">
        <v>101659.19</v>
      </c>
      <c r="U61" s="166">
        <v>97278.16</v>
      </c>
      <c r="V61" s="166">
        <v>91752.49</v>
      </c>
      <c r="W61" s="166">
        <v>91752.49</v>
      </c>
    </row>
    <row r="62" spans="1:23" ht="14.25">
      <c r="A62" s="165" t="s">
        <v>453</v>
      </c>
      <c r="B62" s="165" t="s">
        <v>462</v>
      </c>
      <c r="C62" s="167" t="s">
        <v>442</v>
      </c>
      <c r="D62" s="167" t="s">
        <v>442</v>
      </c>
      <c r="E62" s="167" t="s">
        <v>442</v>
      </c>
      <c r="F62" s="167" t="s">
        <v>442</v>
      </c>
      <c r="G62" s="167" t="s">
        <v>442</v>
      </c>
      <c r="H62" s="167" t="s">
        <v>442</v>
      </c>
      <c r="I62" s="167" t="s">
        <v>442</v>
      </c>
      <c r="J62" s="166">
        <v>118954.18</v>
      </c>
      <c r="K62" s="166">
        <v>97685.92</v>
      </c>
      <c r="L62" s="166">
        <v>61469.88</v>
      </c>
      <c r="M62" s="166">
        <v>60266.02</v>
      </c>
      <c r="N62" s="166">
        <v>58852.95</v>
      </c>
      <c r="O62" s="166">
        <v>56658.67</v>
      </c>
      <c r="P62" s="166">
        <v>45298</v>
      </c>
      <c r="Q62" s="166">
        <v>45447.96</v>
      </c>
      <c r="R62" s="166">
        <v>46959.49</v>
      </c>
      <c r="S62" s="166">
        <v>39392.99</v>
      </c>
      <c r="T62" s="166">
        <v>43945.46</v>
      </c>
      <c r="U62" s="166">
        <v>40377.09</v>
      </c>
      <c r="V62" s="166">
        <v>38992.15</v>
      </c>
      <c r="W62" s="166">
        <v>38992.15</v>
      </c>
    </row>
    <row r="63" spans="1:23" ht="14.25">
      <c r="A63" s="165" t="s">
        <v>453</v>
      </c>
      <c r="B63" s="165" t="s">
        <v>463</v>
      </c>
      <c r="C63" s="166">
        <v>268645.36</v>
      </c>
      <c r="D63" s="166">
        <v>200435.53</v>
      </c>
      <c r="E63" s="166">
        <v>190245.27</v>
      </c>
      <c r="F63" s="166">
        <v>177565.58</v>
      </c>
      <c r="G63" s="166">
        <v>188529.16</v>
      </c>
      <c r="H63" s="166">
        <v>233914.42</v>
      </c>
      <c r="I63" s="166">
        <v>271110.58</v>
      </c>
      <c r="J63" s="166">
        <v>151676.06</v>
      </c>
      <c r="K63" s="166">
        <v>132968.03</v>
      </c>
      <c r="L63" s="166">
        <v>104611.99</v>
      </c>
      <c r="M63" s="166">
        <v>115061.67</v>
      </c>
      <c r="N63" s="166">
        <v>115888.41</v>
      </c>
      <c r="O63" s="166">
        <v>118330.2</v>
      </c>
      <c r="P63" s="166">
        <v>92528.97</v>
      </c>
      <c r="Q63" s="166">
        <v>91798.94</v>
      </c>
      <c r="R63" s="166">
        <v>125892.75</v>
      </c>
      <c r="S63" s="166">
        <v>124556.06</v>
      </c>
      <c r="T63" s="166">
        <v>130691.86</v>
      </c>
      <c r="U63" s="166">
        <v>135797.29</v>
      </c>
      <c r="V63" s="166">
        <v>164045.44</v>
      </c>
      <c r="W63" s="166">
        <v>164045.44</v>
      </c>
    </row>
    <row r="64" spans="1:23" ht="14.25">
      <c r="A64" s="165" t="s">
        <v>453</v>
      </c>
      <c r="B64" s="165" t="s">
        <v>464</v>
      </c>
      <c r="C64" s="166">
        <v>194345.14</v>
      </c>
      <c r="D64" s="166">
        <v>197546.39</v>
      </c>
      <c r="E64" s="166">
        <v>187693.14</v>
      </c>
      <c r="F64" s="166">
        <v>166468.02</v>
      </c>
      <c r="G64" s="166">
        <v>184908.79</v>
      </c>
      <c r="H64" s="166">
        <v>185832.92</v>
      </c>
      <c r="I64" s="166">
        <v>203790.32</v>
      </c>
      <c r="J64" s="166">
        <v>204736.73</v>
      </c>
      <c r="K64" s="166">
        <v>192613.65</v>
      </c>
      <c r="L64" s="166">
        <v>157244.51</v>
      </c>
      <c r="M64" s="166">
        <v>171924.83</v>
      </c>
      <c r="N64" s="166">
        <v>157016.75</v>
      </c>
      <c r="O64" s="166">
        <v>160413.76</v>
      </c>
      <c r="P64" s="166">
        <v>127653.29</v>
      </c>
      <c r="Q64" s="166">
        <v>129200.67</v>
      </c>
      <c r="R64" s="166">
        <v>146399.29</v>
      </c>
      <c r="S64" s="166">
        <v>149467.44</v>
      </c>
      <c r="T64" s="166">
        <v>150784.57</v>
      </c>
      <c r="U64" s="166">
        <v>147623.41</v>
      </c>
      <c r="V64" s="166">
        <v>163796.78</v>
      </c>
      <c r="W64" s="166">
        <v>163796.78</v>
      </c>
    </row>
    <row r="65" spans="1:23" ht="14.25">
      <c r="A65" s="165" t="s">
        <v>453</v>
      </c>
      <c r="B65" s="162" t="s">
        <v>465</v>
      </c>
      <c r="C65" s="166">
        <v>465673.71</v>
      </c>
      <c r="D65" s="166">
        <v>443910.86</v>
      </c>
      <c r="E65" s="166">
        <v>448466.37</v>
      </c>
      <c r="F65" s="166">
        <v>515211.53</v>
      </c>
      <c r="G65" s="166">
        <v>595313.38</v>
      </c>
      <c r="H65" s="166">
        <v>669864.03</v>
      </c>
      <c r="I65" s="166">
        <v>675069.83</v>
      </c>
      <c r="J65" s="166">
        <v>737184.99</v>
      </c>
      <c r="K65" s="166">
        <v>718316.59</v>
      </c>
      <c r="L65" s="166">
        <v>547374.2</v>
      </c>
      <c r="M65" s="166">
        <v>619598.64</v>
      </c>
      <c r="N65" s="166">
        <v>530716.49</v>
      </c>
      <c r="O65" s="166">
        <v>531031.5</v>
      </c>
      <c r="P65" s="166">
        <v>438760.69</v>
      </c>
      <c r="Q65" s="166">
        <v>464968.66</v>
      </c>
      <c r="R65" s="166">
        <v>501052.36</v>
      </c>
      <c r="S65" s="166">
        <v>469929.31</v>
      </c>
      <c r="T65" s="166">
        <v>485037.02</v>
      </c>
      <c r="U65" s="166">
        <v>485762.54</v>
      </c>
      <c r="V65" s="166">
        <v>526666.76</v>
      </c>
      <c r="W65" s="166">
        <v>526666.76</v>
      </c>
    </row>
    <row r="68" ht="14.25">
      <c r="A68" s="156" t="s">
        <v>455</v>
      </c>
    </row>
    <row r="69" spans="1:23" ht="14.25">
      <c r="A69" s="165" t="s">
        <v>451</v>
      </c>
      <c r="B69" s="165"/>
      <c r="C69" s="165">
        <v>2000</v>
      </c>
      <c r="D69" s="165">
        <v>2001</v>
      </c>
      <c r="E69" s="165">
        <v>2002</v>
      </c>
      <c r="F69" s="165">
        <v>2003</v>
      </c>
      <c r="G69" s="165">
        <v>2004</v>
      </c>
      <c r="H69" s="165">
        <v>2005</v>
      </c>
      <c r="I69" s="165">
        <v>2006</v>
      </c>
      <c r="J69" s="165">
        <v>2007</v>
      </c>
      <c r="K69" s="165">
        <v>2008</v>
      </c>
      <c r="L69" s="165">
        <v>2009</v>
      </c>
      <c r="M69" s="165">
        <v>2010</v>
      </c>
      <c r="N69" s="165">
        <v>2011</v>
      </c>
      <c r="O69" s="165">
        <v>2012</v>
      </c>
      <c r="P69" s="165">
        <v>2013</v>
      </c>
      <c r="Q69" s="165">
        <v>2014</v>
      </c>
      <c r="R69" s="165">
        <v>2015</v>
      </c>
      <c r="S69" s="165">
        <v>2016</v>
      </c>
      <c r="T69" s="165">
        <v>2017</v>
      </c>
      <c r="U69" s="165">
        <v>2018</v>
      </c>
      <c r="V69" s="165">
        <v>2019</v>
      </c>
      <c r="W69" s="165">
        <v>2020</v>
      </c>
    </row>
    <row r="70" spans="1:23" ht="14.25">
      <c r="A70" s="165" t="s">
        <v>453</v>
      </c>
      <c r="B70" s="165" t="s">
        <v>432</v>
      </c>
      <c r="C70" s="166">
        <f>C55/1000</f>
        <v>0.27936</v>
      </c>
      <c r="D70" s="166">
        <f aca="true" t="shared" si="0" ref="D70:U80">D55/1000</f>
        <v>0.31535</v>
      </c>
      <c r="E70" s="166">
        <f t="shared" si="0"/>
        <v>0.33713</v>
      </c>
      <c r="F70" s="166">
        <f t="shared" si="0"/>
        <v>0.37504000000000004</v>
      </c>
      <c r="G70" s="166">
        <f t="shared" si="0"/>
        <v>0.31233</v>
      </c>
      <c r="H70" s="166">
        <f t="shared" si="0"/>
        <v>0.20715</v>
      </c>
      <c r="I70" s="166">
        <f t="shared" si="0"/>
        <v>1.1402999999999999</v>
      </c>
      <c r="J70" s="166">
        <f t="shared" si="0"/>
        <v>2.16418</v>
      </c>
      <c r="K70" s="166">
        <f t="shared" si="0"/>
        <v>15.09272</v>
      </c>
      <c r="L70" s="166">
        <f t="shared" si="0"/>
        <v>28.50421</v>
      </c>
      <c r="M70" s="166">
        <f t="shared" si="0"/>
        <v>27.6208</v>
      </c>
      <c r="N70" s="166">
        <f t="shared" si="0"/>
        <v>16.39279</v>
      </c>
      <c r="O70" s="166">
        <f t="shared" si="0"/>
        <v>18.3513</v>
      </c>
      <c r="P70" s="166">
        <f t="shared" si="0"/>
        <v>12.82716</v>
      </c>
      <c r="Q70" s="166">
        <f t="shared" si="0"/>
        <v>9.92867</v>
      </c>
      <c r="R70" s="166">
        <f t="shared" si="0"/>
        <v>1.4173</v>
      </c>
      <c r="S70" s="166">
        <f t="shared" si="0"/>
        <v>1.06623</v>
      </c>
      <c r="T70" s="166">
        <f t="shared" si="0"/>
        <v>3.64125</v>
      </c>
      <c r="U70" s="166">
        <f t="shared" si="0"/>
        <v>3.4611300000000003</v>
      </c>
      <c r="V70" s="166">
        <f aca="true" t="shared" si="1" ref="V70:W70">V55/1000</f>
        <v>10.15604</v>
      </c>
      <c r="W70" s="166">
        <f t="shared" si="1"/>
        <v>10.15604</v>
      </c>
    </row>
    <row r="71" spans="1:23" ht="14.25">
      <c r="A71" s="165" t="s">
        <v>453</v>
      </c>
      <c r="B71" s="165" t="s">
        <v>433</v>
      </c>
      <c r="C71" s="166">
        <f aca="true" t="shared" si="2" ref="C71:R80">C56/1000</f>
        <v>6.80476</v>
      </c>
      <c r="D71" s="166">
        <f t="shared" si="2"/>
        <v>4.721640000000001</v>
      </c>
      <c r="E71" s="166">
        <f t="shared" si="2"/>
        <v>5.39554</v>
      </c>
      <c r="F71" s="166">
        <f t="shared" si="2"/>
        <v>5.85489</v>
      </c>
      <c r="G71" s="166">
        <f t="shared" si="2"/>
        <v>5.87294</v>
      </c>
      <c r="H71" s="166">
        <f t="shared" si="2"/>
        <v>7.01636</v>
      </c>
      <c r="I71" s="166">
        <f t="shared" si="2"/>
        <v>7.68818</v>
      </c>
      <c r="J71" s="166">
        <f t="shared" si="2"/>
        <v>10.723510000000001</v>
      </c>
      <c r="K71" s="166">
        <f t="shared" si="2"/>
        <v>11.57805</v>
      </c>
      <c r="L71" s="166">
        <f t="shared" si="2"/>
        <v>14.25398</v>
      </c>
      <c r="M71" s="166">
        <f t="shared" si="2"/>
        <v>16.38111</v>
      </c>
      <c r="N71" s="166">
        <f t="shared" si="2"/>
        <v>15.43372</v>
      </c>
      <c r="O71" s="166">
        <f t="shared" si="2"/>
        <v>19.87074</v>
      </c>
      <c r="P71" s="166">
        <f t="shared" si="2"/>
        <v>17.27934</v>
      </c>
      <c r="Q71" s="166">
        <f t="shared" si="2"/>
        <v>20.723689999999998</v>
      </c>
      <c r="R71" s="166">
        <f t="shared" si="2"/>
        <v>26.045270000000002</v>
      </c>
      <c r="S71" s="166">
        <f t="shared" si="0"/>
        <v>30.39181</v>
      </c>
      <c r="T71" s="166">
        <f t="shared" si="0"/>
        <v>36.091879999999996</v>
      </c>
      <c r="U71" s="166">
        <f t="shared" si="0"/>
        <v>44.42413</v>
      </c>
      <c r="V71" s="166">
        <f aca="true" t="shared" si="3" ref="V71:W71">V56/1000</f>
        <v>43.509989999999995</v>
      </c>
      <c r="W71" s="166">
        <f t="shared" si="3"/>
        <v>43.509989999999995</v>
      </c>
    </row>
    <row r="72" spans="1:23" ht="14.25">
      <c r="A72" s="165" t="s">
        <v>453</v>
      </c>
      <c r="B72" s="165" t="s">
        <v>434</v>
      </c>
      <c r="C72" s="166">
        <f t="shared" si="2"/>
        <v>505.16837</v>
      </c>
      <c r="D72" s="166">
        <f t="shared" si="0"/>
        <v>487.63544</v>
      </c>
      <c r="E72" s="166">
        <f t="shared" si="0"/>
        <v>410.83182</v>
      </c>
      <c r="F72" s="166">
        <f t="shared" si="0"/>
        <v>355.581</v>
      </c>
      <c r="G72" s="166">
        <f t="shared" si="0"/>
        <v>351.81028000000003</v>
      </c>
      <c r="H72" s="166">
        <f t="shared" si="0"/>
        <v>325.34195</v>
      </c>
      <c r="I72" s="166">
        <f t="shared" si="0"/>
        <v>302.78272</v>
      </c>
      <c r="J72" s="166">
        <f t="shared" si="0"/>
        <v>312.02075</v>
      </c>
      <c r="K72" s="166">
        <f t="shared" si="0"/>
        <v>251.52461</v>
      </c>
      <c r="L72" s="166">
        <f t="shared" si="0"/>
        <v>130.70417999999998</v>
      </c>
      <c r="M72" s="166">
        <f t="shared" si="0"/>
        <v>119.88463</v>
      </c>
      <c r="N72" s="166">
        <f t="shared" si="0"/>
        <v>114.83851</v>
      </c>
      <c r="O72" s="166">
        <f t="shared" si="0"/>
        <v>82.04994</v>
      </c>
      <c r="P72" s="166">
        <f t="shared" si="0"/>
        <v>64.54217</v>
      </c>
      <c r="Q72" s="166">
        <f t="shared" si="0"/>
        <v>47.0525</v>
      </c>
      <c r="R72" s="166">
        <f t="shared" si="0"/>
        <v>62.92921</v>
      </c>
      <c r="S72" s="166">
        <f t="shared" si="0"/>
        <v>61.67409</v>
      </c>
      <c r="T72" s="166">
        <f t="shared" si="0"/>
        <v>40.59121</v>
      </c>
      <c r="U72" s="166">
        <f t="shared" si="0"/>
        <v>47.22647</v>
      </c>
      <c r="V72" s="166">
        <f aca="true" t="shared" si="4" ref="V72:W72">V57/1000</f>
        <v>42.74046</v>
      </c>
      <c r="W72" s="166">
        <f t="shared" si="4"/>
        <v>42.74046</v>
      </c>
    </row>
    <row r="73" spans="1:23" ht="14.25">
      <c r="A73" s="165" t="s">
        <v>453</v>
      </c>
      <c r="B73" s="165" t="s">
        <v>435</v>
      </c>
      <c r="C73" s="166">
        <f t="shared" si="2"/>
        <v>1030.96442</v>
      </c>
      <c r="D73" s="166">
        <f t="shared" si="0"/>
        <v>930.11186</v>
      </c>
      <c r="E73" s="166">
        <f t="shared" si="0"/>
        <v>838.3439599999999</v>
      </c>
      <c r="F73" s="166">
        <f t="shared" si="0"/>
        <v>811.1753100000001</v>
      </c>
      <c r="G73" s="166">
        <f t="shared" si="0"/>
        <v>844.38344</v>
      </c>
      <c r="H73" s="166">
        <f t="shared" si="0"/>
        <v>904.51491</v>
      </c>
      <c r="I73" s="166">
        <f t="shared" si="0"/>
        <v>914.6700400000001</v>
      </c>
      <c r="J73" s="166">
        <f t="shared" si="0"/>
        <v>942.75842</v>
      </c>
      <c r="K73" s="166">
        <f t="shared" si="0"/>
        <v>856.12599</v>
      </c>
      <c r="L73" s="166">
        <f t="shared" si="0"/>
        <v>497.51287</v>
      </c>
      <c r="M73" s="166">
        <f t="shared" si="0"/>
        <v>553.78009</v>
      </c>
      <c r="N73" s="166">
        <f t="shared" si="0"/>
        <v>569.58687</v>
      </c>
      <c r="O73" s="166">
        <f t="shared" si="0"/>
        <v>508.52595</v>
      </c>
      <c r="P73" s="166">
        <f t="shared" si="0"/>
        <v>455.41376</v>
      </c>
      <c r="Q73" s="166">
        <f t="shared" si="0"/>
        <v>472.53715</v>
      </c>
      <c r="R73" s="166">
        <f t="shared" si="0"/>
        <v>537.89069</v>
      </c>
      <c r="S73" s="166">
        <f t="shared" si="0"/>
        <v>560.59118</v>
      </c>
      <c r="T73" s="166">
        <f t="shared" si="0"/>
        <v>447.94663</v>
      </c>
      <c r="U73" s="166">
        <f t="shared" si="0"/>
        <v>501.99284</v>
      </c>
      <c r="V73" s="166">
        <f aca="true" t="shared" si="5" ref="V73:W73">V58/1000</f>
        <v>476.76297999999997</v>
      </c>
      <c r="W73" s="166">
        <f t="shared" si="5"/>
        <v>476.76297999999997</v>
      </c>
    </row>
    <row r="74" spans="1:23" ht="14.25">
      <c r="A74" s="165" t="s">
        <v>453</v>
      </c>
      <c r="B74" s="165" t="s">
        <v>436</v>
      </c>
      <c r="C74" s="166">
        <f t="shared" si="2"/>
        <v>199.0093</v>
      </c>
      <c r="D74" s="166">
        <f t="shared" si="0"/>
        <v>174.95185999999998</v>
      </c>
      <c r="E74" s="166">
        <f t="shared" si="0"/>
        <v>151.72607</v>
      </c>
      <c r="F74" s="166">
        <f t="shared" si="0"/>
        <v>182.97221</v>
      </c>
      <c r="G74" s="166">
        <f t="shared" si="0"/>
        <v>195.09144</v>
      </c>
      <c r="H74" s="166">
        <f t="shared" si="0"/>
        <v>215.35345</v>
      </c>
      <c r="I74" s="166">
        <f t="shared" si="0"/>
        <v>272.27367</v>
      </c>
      <c r="J74" s="166">
        <f t="shared" si="0"/>
        <v>258.10035</v>
      </c>
      <c r="K74" s="166">
        <f t="shared" si="0"/>
        <v>216.41162</v>
      </c>
      <c r="L74" s="166">
        <f t="shared" si="0"/>
        <v>167.83013</v>
      </c>
      <c r="M74" s="166">
        <f t="shared" si="0"/>
        <v>190.86754000000002</v>
      </c>
      <c r="N74" s="166">
        <f t="shared" si="0"/>
        <v>182.92343</v>
      </c>
      <c r="O74" s="166">
        <f t="shared" si="0"/>
        <v>147.62456</v>
      </c>
      <c r="P74" s="166">
        <f t="shared" si="0"/>
        <v>104.2892</v>
      </c>
      <c r="Q74" s="166">
        <f t="shared" si="0"/>
        <v>117.93915</v>
      </c>
      <c r="R74" s="166">
        <f t="shared" si="0"/>
        <v>138.69661</v>
      </c>
      <c r="S74" s="166">
        <f t="shared" si="0"/>
        <v>124.73756</v>
      </c>
      <c r="T74" s="166">
        <f t="shared" si="0"/>
        <v>119.69242999999999</v>
      </c>
      <c r="U74" s="166">
        <f t="shared" si="0"/>
        <v>117.29041000000001</v>
      </c>
      <c r="V74" s="166">
        <f aca="true" t="shared" si="6" ref="V74:W74">V59/1000</f>
        <v>130.39968</v>
      </c>
      <c r="W74" s="166">
        <f t="shared" si="6"/>
        <v>130.39968</v>
      </c>
    </row>
    <row r="75" spans="1:23" ht="14.25">
      <c r="A75" s="165" t="s">
        <v>453</v>
      </c>
      <c r="B75" s="165" t="s">
        <v>437</v>
      </c>
      <c r="C75" s="166">
        <f t="shared" si="2"/>
        <v>153.32023</v>
      </c>
      <c r="D75" s="166">
        <f t="shared" si="0"/>
        <v>178.07643</v>
      </c>
      <c r="E75" s="166">
        <f t="shared" si="0"/>
        <v>181.51239999999999</v>
      </c>
      <c r="F75" s="166">
        <f t="shared" si="0"/>
        <v>186.85965</v>
      </c>
      <c r="G75" s="166">
        <f t="shared" si="0"/>
        <v>196.06819000000002</v>
      </c>
      <c r="H75" s="166">
        <f t="shared" si="0"/>
        <v>214.58497</v>
      </c>
      <c r="I75" s="166">
        <f t="shared" si="0"/>
        <v>219.05943</v>
      </c>
      <c r="J75" s="166">
        <f t="shared" si="0"/>
        <v>240.09001999999998</v>
      </c>
      <c r="K75" s="166">
        <f t="shared" si="0"/>
        <v>222.92924</v>
      </c>
      <c r="L75" s="166">
        <f t="shared" si="0"/>
        <v>147.01915</v>
      </c>
      <c r="M75" s="166">
        <f t="shared" si="0"/>
        <v>175.81851</v>
      </c>
      <c r="N75" s="166">
        <f t="shared" si="0"/>
        <v>181.39027</v>
      </c>
      <c r="O75" s="166">
        <f t="shared" si="0"/>
        <v>150.51639</v>
      </c>
      <c r="P75" s="166">
        <f t="shared" si="0"/>
        <v>143.38733</v>
      </c>
      <c r="Q75" s="166">
        <f t="shared" si="0"/>
        <v>145.35238</v>
      </c>
      <c r="R75" s="166">
        <f t="shared" si="0"/>
        <v>157.78587</v>
      </c>
      <c r="S75" s="166">
        <f t="shared" si="0"/>
        <v>173.34467</v>
      </c>
      <c r="T75" s="166">
        <f t="shared" si="0"/>
        <v>163.44198</v>
      </c>
      <c r="U75" s="166">
        <f t="shared" si="0"/>
        <v>158.9835</v>
      </c>
      <c r="V75" s="166">
        <f aca="true" t="shared" si="7" ref="V75:W75">V60/1000</f>
        <v>153.17945</v>
      </c>
      <c r="W75" s="166">
        <f t="shared" si="7"/>
        <v>153.17945</v>
      </c>
    </row>
    <row r="76" spans="1:23" ht="14.25">
      <c r="A76" s="165" t="s">
        <v>453</v>
      </c>
      <c r="B76" s="165" t="s">
        <v>438</v>
      </c>
      <c r="C76" s="166">
        <f t="shared" si="2"/>
        <v>301.6611</v>
      </c>
      <c r="D76" s="166">
        <f t="shared" si="0"/>
        <v>275.77706</v>
      </c>
      <c r="E76" s="166">
        <f t="shared" si="0"/>
        <v>227.67910999999998</v>
      </c>
      <c r="F76" s="166">
        <f t="shared" si="0"/>
        <v>192.24452</v>
      </c>
      <c r="G76" s="166">
        <f t="shared" si="0"/>
        <v>164.2731</v>
      </c>
      <c r="H76" s="166">
        <f t="shared" si="0"/>
        <v>157.17654000000002</v>
      </c>
      <c r="I76" s="166">
        <f t="shared" si="0"/>
        <v>141.2054</v>
      </c>
      <c r="J76" s="166">
        <f t="shared" si="0"/>
        <v>126.92492999999999</v>
      </c>
      <c r="K76" s="166">
        <f t="shared" si="0"/>
        <v>145.32468</v>
      </c>
      <c r="L76" s="166">
        <f t="shared" si="0"/>
        <v>113.05213</v>
      </c>
      <c r="M76" s="166">
        <f t="shared" si="0"/>
        <v>120.05068</v>
      </c>
      <c r="N76" s="166">
        <f t="shared" si="0"/>
        <v>106.79069</v>
      </c>
      <c r="O76" s="166">
        <f t="shared" si="0"/>
        <v>93.96711</v>
      </c>
      <c r="P76" s="166">
        <f t="shared" si="0"/>
        <v>90.15969</v>
      </c>
      <c r="Q76" s="166">
        <f t="shared" si="0"/>
        <v>97.85431</v>
      </c>
      <c r="R76" s="166">
        <f t="shared" si="0"/>
        <v>94.3746</v>
      </c>
      <c r="S76" s="166">
        <f t="shared" si="0"/>
        <v>95.2267</v>
      </c>
      <c r="T76" s="166">
        <f t="shared" si="0"/>
        <v>101.65919</v>
      </c>
      <c r="U76" s="166">
        <f t="shared" si="0"/>
        <v>97.27816</v>
      </c>
      <c r="V76" s="166">
        <f aca="true" t="shared" si="8" ref="V76:W76">V61/1000</f>
        <v>91.75249000000001</v>
      </c>
      <c r="W76" s="166">
        <f t="shared" si="8"/>
        <v>91.75249000000001</v>
      </c>
    </row>
    <row r="77" spans="1:23" ht="14.25">
      <c r="A77" s="165" t="s">
        <v>453</v>
      </c>
      <c r="B77" s="165" t="s">
        <v>439</v>
      </c>
      <c r="C77" s="166"/>
      <c r="D77" s="166"/>
      <c r="E77" s="166"/>
      <c r="F77" s="166"/>
      <c r="G77" s="166"/>
      <c r="H77" s="166"/>
      <c r="I77" s="166"/>
      <c r="J77" s="166">
        <f t="shared" si="0"/>
        <v>118.95418</v>
      </c>
      <c r="K77" s="166">
        <f t="shared" si="0"/>
        <v>97.68592</v>
      </c>
      <c r="L77" s="166">
        <f t="shared" si="0"/>
        <v>61.469879999999996</v>
      </c>
      <c r="M77" s="166">
        <f t="shared" si="0"/>
        <v>60.26602</v>
      </c>
      <c r="N77" s="166">
        <f t="shared" si="0"/>
        <v>58.85295</v>
      </c>
      <c r="O77" s="166">
        <f t="shared" si="0"/>
        <v>56.65867</v>
      </c>
      <c r="P77" s="166">
        <f t="shared" si="0"/>
        <v>45.298</v>
      </c>
      <c r="Q77" s="166">
        <f t="shared" si="0"/>
        <v>45.44796</v>
      </c>
      <c r="R77" s="166">
        <f t="shared" si="0"/>
        <v>46.959489999999995</v>
      </c>
      <c r="S77" s="166">
        <f t="shared" si="0"/>
        <v>39.39299</v>
      </c>
      <c r="T77" s="166">
        <f t="shared" si="0"/>
        <v>43.94546</v>
      </c>
      <c r="U77" s="166">
        <f t="shared" si="0"/>
        <v>40.377089999999995</v>
      </c>
      <c r="V77" s="166">
        <f aca="true" t="shared" si="9" ref="V77:W77">V62/1000</f>
        <v>38.99215</v>
      </c>
      <c r="W77" s="166">
        <f t="shared" si="9"/>
        <v>38.99215</v>
      </c>
    </row>
    <row r="78" spans="1:23" ht="14.25">
      <c r="A78" s="165" t="s">
        <v>453</v>
      </c>
      <c r="B78" s="165" t="s">
        <v>440</v>
      </c>
      <c r="C78" s="166">
        <f t="shared" si="2"/>
        <v>268.64536</v>
      </c>
      <c r="D78" s="166">
        <f t="shared" si="0"/>
        <v>200.43553</v>
      </c>
      <c r="E78" s="166">
        <f t="shared" si="0"/>
        <v>190.24526999999998</v>
      </c>
      <c r="F78" s="166">
        <f t="shared" si="0"/>
        <v>177.56557999999998</v>
      </c>
      <c r="G78" s="166">
        <f t="shared" si="0"/>
        <v>188.52916</v>
      </c>
      <c r="H78" s="166">
        <f t="shared" si="0"/>
        <v>233.91442</v>
      </c>
      <c r="I78" s="166">
        <f t="shared" si="0"/>
        <v>271.11058</v>
      </c>
      <c r="J78" s="166">
        <f t="shared" si="0"/>
        <v>151.67606</v>
      </c>
      <c r="K78" s="166">
        <f t="shared" si="0"/>
        <v>132.96803</v>
      </c>
      <c r="L78" s="166">
        <f t="shared" si="0"/>
        <v>104.61199</v>
      </c>
      <c r="M78" s="166">
        <f t="shared" si="0"/>
        <v>115.06166999999999</v>
      </c>
      <c r="N78" s="166">
        <f t="shared" si="0"/>
        <v>115.88841000000001</v>
      </c>
      <c r="O78" s="166">
        <f t="shared" si="0"/>
        <v>118.33019999999999</v>
      </c>
      <c r="P78" s="166">
        <f t="shared" si="0"/>
        <v>92.52897</v>
      </c>
      <c r="Q78" s="166">
        <f t="shared" si="0"/>
        <v>91.79894</v>
      </c>
      <c r="R78" s="166">
        <f t="shared" si="0"/>
        <v>125.89275</v>
      </c>
      <c r="S78" s="166">
        <f t="shared" si="0"/>
        <v>124.55606</v>
      </c>
      <c r="T78" s="166">
        <f t="shared" si="0"/>
        <v>130.69186</v>
      </c>
      <c r="U78" s="166">
        <f t="shared" si="0"/>
        <v>135.79729</v>
      </c>
      <c r="V78" s="166">
        <f aca="true" t="shared" si="10" ref="V78:W78">V63/1000</f>
        <v>164.04544</v>
      </c>
      <c r="W78" s="166">
        <f t="shared" si="10"/>
        <v>164.04544</v>
      </c>
    </row>
    <row r="79" spans="1:23" ht="14.25">
      <c r="A79" s="165" t="s">
        <v>453</v>
      </c>
      <c r="B79" s="165" t="s">
        <v>527</v>
      </c>
      <c r="C79" s="166">
        <f t="shared" si="2"/>
        <v>194.34514000000001</v>
      </c>
      <c r="D79" s="166">
        <f t="shared" si="0"/>
        <v>197.54639</v>
      </c>
      <c r="E79" s="166">
        <f t="shared" si="0"/>
        <v>187.69314000000003</v>
      </c>
      <c r="F79" s="166">
        <f t="shared" si="0"/>
        <v>166.46802</v>
      </c>
      <c r="G79" s="166">
        <f t="shared" si="0"/>
        <v>184.90879</v>
      </c>
      <c r="H79" s="166">
        <f t="shared" si="0"/>
        <v>185.83292</v>
      </c>
      <c r="I79" s="166">
        <f t="shared" si="0"/>
        <v>203.79032</v>
      </c>
      <c r="J79" s="166">
        <f t="shared" si="0"/>
        <v>204.73673000000002</v>
      </c>
      <c r="K79" s="166">
        <f t="shared" si="0"/>
        <v>192.61365</v>
      </c>
      <c r="L79" s="166">
        <f t="shared" si="0"/>
        <v>157.24451000000002</v>
      </c>
      <c r="M79" s="166">
        <f t="shared" si="0"/>
        <v>171.92483</v>
      </c>
      <c r="N79" s="166">
        <f t="shared" si="0"/>
        <v>157.01675</v>
      </c>
      <c r="O79" s="166">
        <f t="shared" si="0"/>
        <v>160.41376</v>
      </c>
      <c r="P79" s="166">
        <f t="shared" si="0"/>
        <v>127.65329</v>
      </c>
      <c r="Q79" s="166">
        <f t="shared" si="0"/>
        <v>129.20067</v>
      </c>
      <c r="R79" s="166">
        <f t="shared" si="0"/>
        <v>146.39929</v>
      </c>
      <c r="S79" s="166">
        <f t="shared" si="0"/>
        <v>149.46744</v>
      </c>
      <c r="T79" s="166">
        <f t="shared" si="0"/>
        <v>150.78457</v>
      </c>
      <c r="U79" s="166">
        <f t="shared" si="0"/>
        <v>147.62341</v>
      </c>
      <c r="V79" s="166">
        <f aca="true" t="shared" si="11" ref="V79:W79">V64/1000</f>
        <v>163.79678</v>
      </c>
      <c r="W79" s="166">
        <f t="shared" si="11"/>
        <v>163.79678</v>
      </c>
    </row>
    <row r="80" spans="1:23" ht="14.25">
      <c r="A80" s="165" t="s">
        <v>453</v>
      </c>
      <c r="B80" s="162" t="s">
        <v>528</v>
      </c>
      <c r="C80" s="166">
        <f t="shared" si="2"/>
        <v>465.67371</v>
      </c>
      <c r="D80" s="166">
        <f t="shared" si="0"/>
        <v>443.91086</v>
      </c>
      <c r="E80" s="166">
        <f t="shared" si="0"/>
        <v>448.46637</v>
      </c>
      <c r="F80" s="166">
        <f t="shared" si="0"/>
        <v>515.21153</v>
      </c>
      <c r="G80" s="166">
        <f t="shared" si="0"/>
        <v>595.31338</v>
      </c>
      <c r="H80" s="166">
        <f t="shared" si="0"/>
        <v>669.8640300000001</v>
      </c>
      <c r="I80" s="166">
        <f t="shared" si="0"/>
        <v>675.0698299999999</v>
      </c>
      <c r="J80" s="166">
        <f t="shared" si="0"/>
        <v>737.18499</v>
      </c>
      <c r="K80" s="166">
        <f t="shared" si="0"/>
        <v>718.31659</v>
      </c>
      <c r="L80" s="166">
        <f t="shared" si="0"/>
        <v>547.3742</v>
      </c>
      <c r="M80" s="166">
        <f t="shared" si="0"/>
        <v>619.59864</v>
      </c>
      <c r="N80" s="166">
        <f t="shared" si="0"/>
        <v>530.71649</v>
      </c>
      <c r="O80" s="166">
        <f t="shared" si="0"/>
        <v>531.0315</v>
      </c>
      <c r="P80" s="166">
        <f t="shared" si="0"/>
        <v>438.76069</v>
      </c>
      <c r="Q80" s="166">
        <f t="shared" si="0"/>
        <v>464.96866</v>
      </c>
      <c r="R80" s="166">
        <f t="shared" si="0"/>
        <v>501.05235999999996</v>
      </c>
      <c r="S80" s="166">
        <f t="shared" si="0"/>
        <v>469.92931</v>
      </c>
      <c r="T80" s="166">
        <f t="shared" si="0"/>
        <v>485.03702000000004</v>
      </c>
      <c r="U80" s="166">
        <f t="shared" si="0"/>
        <v>485.76254</v>
      </c>
      <c r="V80" s="166">
        <f aca="true" t="shared" si="12" ref="V80:W80">V65/1000</f>
        <v>526.66676</v>
      </c>
      <c r="W80" s="166">
        <f t="shared" si="12"/>
        <v>526.66676</v>
      </c>
    </row>
    <row r="82" spans="3:23" ht="14.25">
      <c r="C82" s="156">
        <v>2000</v>
      </c>
      <c r="D82" s="156">
        <v>2001</v>
      </c>
      <c r="E82" s="156">
        <v>2002</v>
      </c>
      <c r="F82" s="156">
        <v>2003</v>
      </c>
      <c r="G82" s="156">
        <v>2004</v>
      </c>
      <c r="H82" s="156">
        <v>2005</v>
      </c>
      <c r="I82" s="156">
        <v>2006</v>
      </c>
      <c r="J82" s="156">
        <v>2007</v>
      </c>
      <c r="K82" s="156">
        <v>2008</v>
      </c>
      <c r="L82" s="156">
        <v>2009</v>
      </c>
      <c r="M82" s="156">
        <v>2010</v>
      </c>
      <c r="N82" s="156">
        <v>2011</v>
      </c>
      <c r="O82" s="156">
        <v>2012</v>
      </c>
      <c r="P82" s="156">
        <v>2013</v>
      </c>
      <c r="Q82" s="156">
        <v>2014</v>
      </c>
      <c r="R82" s="156">
        <v>2015</v>
      </c>
      <c r="S82" s="156">
        <v>2016</v>
      </c>
      <c r="T82" s="156">
        <v>2017</v>
      </c>
      <c r="U82" s="156">
        <v>2018</v>
      </c>
      <c r="V82" s="156">
        <v>2019</v>
      </c>
      <c r="W82" s="156">
        <v>2020</v>
      </c>
    </row>
    <row r="83" spans="1:23" ht="14.25">
      <c r="A83" s="165" t="s">
        <v>97</v>
      </c>
      <c r="B83" s="165" t="s">
        <v>467</v>
      </c>
      <c r="C83" s="156">
        <v>2302084.366</v>
      </c>
      <c r="D83" s="156">
        <v>2100104.404</v>
      </c>
      <c r="E83" s="156">
        <v>2193764.446</v>
      </c>
      <c r="F83" s="156">
        <v>2079096.203</v>
      </c>
      <c r="G83" s="156">
        <v>2131249.688</v>
      </c>
      <c r="H83" s="156">
        <v>2243942.657</v>
      </c>
      <c r="I83" s="156">
        <v>2333720.655</v>
      </c>
      <c r="J83" s="156">
        <v>2368149.127</v>
      </c>
      <c r="K83" s="156">
        <v>2142254.481</v>
      </c>
      <c r="L83" s="156">
        <v>1422203.018</v>
      </c>
      <c r="M83" s="156">
        <v>1551655.877</v>
      </c>
      <c r="N83" s="156">
        <v>1519114.381</v>
      </c>
      <c r="O83" s="156">
        <v>1356308.63</v>
      </c>
      <c r="P83" s="156">
        <v>1151684.33</v>
      </c>
      <c r="Q83" s="156">
        <v>1108292.369</v>
      </c>
      <c r="R83" s="156">
        <v>1264908.894</v>
      </c>
      <c r="S83" s="156">
        <v>1288741.268</v>
      </c>
      <c r="T83" s="156">
        <v>864243.93</v>
      </c>
      <c r="U83" s="156">
        <v>896641.3</v>
      </c>
      <c r="V83" s="156">
        <v>858262.909</v>
      </c>
      <c r="W83" s="156">
        <v>721507.771</v>
      </c>
    </row>
    <row r="84" spans="1:23" ht="14.25">
      <c r="A84" s="165" t="s">
        <v>97</v>
      </c>
      <c r="B84" s="165" t="s">
        <v>468</v>
      </c>
      <c r="C84" s="156">
        <v>1522948.766</v>
      </c>
      <c r="D84" s="156">
        <v>1422873.28</v>
      </c>
      <c r="E84" s="156">
        <v>1296807.465</v>
      </c>
      <c r="F84" s="156">
        <v>1242395.238</v>
      </c>
      <c r="G84" s="156">
        <v>1277120.957</v>
      </c>
      <c r="H84" s="156">
        <v>1344866.883</v>
      </c>
      <c r="I84" s="156">
        <v>1335574.255</v>
      </c>
      <c r="J84" s="156">
        <v>1494986.128</v>
      </c>
      <c r="K84" s="156">
        <v>1370972.292</v>
      </c>
      <c r="L84" s="156">
        <v>840162.715</v>
      </c>
      <c r="M84" s="156">
        <v>922123.685</v>
      </c>
      <c r="N84" s="156">
        <v>923810.411</v>
      </c>
      <c r="O84" s="156">
        <v>614376.98</v>
      </c>
      <c r="P84" s="156">
        <v>538545.034</v>
      </c>
      <c r="Q84" s="156">
        <v>530646.472</v>
      </c>
      <c r="R84" s="156">
        <v>607543.084</v>
      </c>
      <c r="S84" s="156">
        <v>618401.032</v>
      </c>
      <c r="T84" s="156">
        <v>573563.788</v>
      </c>
      <c r="U84" s="156">
        <v>633572.128</v>
      </c>
      <c r="V84" s="156">
        <v>587967.001</v>
      </c>
      <c r="W84" s="156">
        <v>470280.727</v>
      </c>
    </row>
    <row r="85" spans="1:23" ht="14.25">
      <c r="A85" s="165" t="s">
        <v>97</v>
      </c>
      <c r="B85" s="165" t="s">
        <v>469</v>
      </c>
      <c r="C85" s="190">
        <v>279.355</v>
      </c>
      <c r="D85" s="190">
        <v>315.349</v>
      </c>
      <c r="E85" s="190">
        <v>337.128</v>
      </c>
      <c r="F85" s="190">
        <v>375.039</v>
      </c>
      <c r="G85" s="190">
        <v>312.33</v>
      </c>
      <c r="H85" s="190">
        <v>207.147</v>
      </c>
      <c r="I85" s="190">
        <v>1140.296</v>
      </c>
      <c r="J85" s="190">
        <v>2164.176</v>
      </c>
      <c r="K85" s="190">
        <v>15092.724</v>
      </c>
      <c r="L85" s="190">
        <v>28504.211</v>
      </c>
      <c r="M85" s="190">
        <v>27620.798</v>
      </c>
      <c r="N85" s="190">
        <v>16392.791</v>
      </c>
      <c r="O85" s="190">
        <v>18351.297</v>
      </c>
      <c r="P85" s="190">
        <v>12827.156</v>
      </c>
      <c r="Q85" s="190">
        <v>9928.674</v>
      </c>
      <c r="R85" s="190">
        <v>1417.302</v>
      </c>
      <c r="S85" s="190">
        <v>1066.235</v>
      </c>
      <c r="T85" s="190">
        <v>3641.255</v>
      </c>
      <c r="U85" s="190">
        <v>3461.129</v>
      </c>
      <c r="V85" s="156">
        <v>10156.039</v>
      </c>
      <c r="W85" s="156">
        <v>1314.157</v>
      </c>
    </row>
    <row r="86" spans="1:23" ht="14.25">
      <c r="A86" s="165" t="s">
        <v>97</v>
      </c>
      <c r="B86" s="165" t="s">
        <v>470</v>
      </c>
      <c r="C86" s="190">
        <v>6804.763</v>
      </c>
      <c r="D86" s="190">
        <v>4721.64</v>
      </c>
      <c r="E86" s="190">
        <v>5395.544</v>
      </c>
      <c r="F86" s="190">
        <v>5854.895</v>
      </c>
      <c r="G86" s="190">
        <v>5872.94</v>
      </c>
      <c r="H86" s="190">
        <v>7016.359</v>
      </c>
      <c r="I86" s="190">
        <v>7688.185</v>
      </c>
      <c r="J86" s="190">
        <v>10723.507</v>
      </c>
      <c r="K86" s="190">
        <v>11578.046</v>
      </c>
      <c r="L86" s="190">
        <v>14253.975</v>
      </c>
      <c r="M86" s="190">
        <v>16381.11</v>
      </c>
      <c r="N86" s="190">
        <v>15433.716</v>
      </c>
      <c r="O86" s="190">
        <v>19870.744</v>
      </c>
      <c r="P86" s="190">
        <v>17279.34</v>
      </c>
      <c r="Q86" s="190">
        <v>20723.688</v>
      </c>
      <c r="R86" s="190">
        <v>26045.266</v>
      </c>
      <c r="S86" s="190">
        <v>30391.81</v>
      </c>
      <c r="T86" s="190">
        <v>36091.885</v>
      </c>
      <c r="U86" s="190">
        <v>44424.134</v>
      </c>
      <c r="V86" s="156">
        <v>43541.23</v>
      </c>
      <c r="W86" s="156">
        <v>44761.966</v>
      </c>
    </row>
    <row r="87" spans="1:23" ht="14.25">
      <c r="A87" s="165" t="s">
        <v>97</v>
      </c>
      <c r="B87" s="165" t="s">
        <v>471</v>
      </c>
      <c r="C87" s="190">
        <v>505168.369</v>
      </c>
      <c r="D87" s="190">
        <v>487635.435</v>
      </c>
      <c r="E87" s="190">
        <v>410831.819</v>
      </c>
      <c r="F87" s="190">
        <v>355581</v>
      </c>
      <c r="G87" s="190">
        <v>351810.278</v>
      </c>
      <c r="H87" s="190">
        <v>325341.949</v>
      </c>
      <c r="I87" s="190">
        <v>302782.722</v>
      </c>
      <c r="J87" s="190">
        <v>312020.749</v>
      </c>
      <c r="K87" s="190">
        <v>251524.605</v>
      </c>
      <c r="L87" s="190">
        <v>130704.176</v>
      </c>
      <c r="M87" s="190">
        <v>119884.633</v>
      </c>
      <c r="N87" s="190">
        <v>114838.51</v>
      </c>
      <c r="O87" s="190">
        <v>82049.943</v>
      </c>
      <c r="P87" s="190">
        <v>64542.166</v>
      </c>
      <c r="Q87" s="190">
        <v>47052.504</v>
      </c>
      <c r="R87" s="190">
        <v>62929.21</v>
      </c>
      <c r="S87" s="190">
        <v>61674.089</v>
      </c>
      <c r="T87" s="190">
        <v>40591.205</v>
      </c>
      <c r="U87" s="190">
        <v>47226.47</v>
      </c>
      <c r="V87" s="156">
        <v>42721.165</v>
      </c>
      <c r="W87" s="156">
        <v>32098.866</v>
      </c>
    </row>
    <row r="88" spans="1:23" ht="14.25">
      <c r="A88" s="165" t="s">
        <v>97</v>
      </c>
      <c r="B88" s="165" t="s">
        <v>472</v>
      </c>
      <c r="C88" s="190">
        <v>1030964.423</v>
      </c>
      <c r="D88" s="190">
        <v>930111.855</v>
      </c>
      <c r="E88" s="190">
        <v>838343.959</v>
      </c>
      <c r="F88" s="190">
        <v>811175.306</v>
      </c>
      <c r="G88" s="190">
        <v>844383.436</v>
      </c>
      <c r="H88" s="190">
        <v>904514.912</v>
      </c>
      <c r="I88" s="190">
        <v>914670.037</v>
      </c>
      <c r="J88" s="190">
        <v>942758.415</v>
      </c>
      <c r="K88" s="190">
        <v>856125.986</v>
      </c>
      <c r="L88" s="190">
        <v>497512.868</v>
      </c>
      <c r="M88" s="190">
        <v>553780.087</v>
      </c>
      <c r="N88" s="190">
        <v>569586.868</v>
      </c>
      <c r="O88" s="190">
        <v>508525.953</v>
      </c>
      <c r="P88" s="190">
        <v>455413.756</v>
      </c>
      <c r="Q88" s="190">
        <v>472537.149</v>
      </c>
      <c r="R88" s="190">
        <v>537890.687</v>
      </c>
      <c r="S88" s="190">
        <v>560591.176</v>
      </c>
      <c r="T88" s="190">
        <v>447946.634</v>
      </c>
      <c r="U88" s="190">
        <v>501992.845</v>
      </c>
      <c r="V88" s="156">
        <v>476846.362</v>
      </c>
      <c r="W88" s="156">
        <v>395827.718</v>
      </c>
    </row>
    <row r="89" spans="1:23" ht="14.25">
      <c r="A89" s="165" t="s">
        <v>97</v>
      </c>
      <c r="B89" s="165" t="s">
        <v>473</v>
      </c>
      <c r="C89" s="190">
        <v>199009.299</v>
      </c>
      <c r="D89" s="190">
        <v>174951.862</v>
      </c>
      <c r="E89" s="190">
        <v>151726.067</v>
      </c>
      <c r="F89" s="190">
        <v>182972.205</v>
      </c>
      <c r="G89" s="190">
        <v>195091.436</v>
      </c>
      <c r="H89" s="190">
        <v>215353.446</v>
      </c>
      <c r="I89" s="190">
        <v>272273.665</v>
      </c>
      <c r="J89" s="190">
        <v>258100.348</v>
      </c>
      <c r="K89" s="190">
        <v>216411.617</v>
      </c>
      <c r="L89" s="190">
        <v>167830.125</v>
      </c>
      <c r="M89" s="190">
        <v>190867.542</v>
      </c>
      <c r="N89" s="190">
        <v>182923.429</v>
      </c>
      <c r="O89" s="190">
        <v>147624.559</v>
      </c>
      <c r="P89" s="190">
        <v>104289.199</v>
      </c>
      <c r="Q89" s="190">
        <v>117939.147</v>
      </c>
      <c r="R89" s="190">
        <v>138696.614</v>
      </c>
      <c r="S89" s="190">
        <v>124737.559</v>
      </c>
      <c r="T89" s="190">
        <v>119692.431</v>
      </c>
      <c r="U89" s="190">
        <v>117290.409</v>
      </c>
      <c r="V89" s="156">
        <v>130417.728</v>
      </c>
      <c r="W89" s="156">
        <v>117074.661</v>
      </c>
    </row>
    <row r="90" spans="1:23" ht="14.25">
      <c r="A90" s="165" t="s">
        <v>97</v>
      </c>
      <c r="B90" s="165" t="s">
        <v>474</v>
      </c>
      <c r="C90" s="190">
        <v>153320.227</v>
      </c>
      <c r="D90" s="190">
        <v>178076.426</v>
      </c>
      <c r="E90" s="190">
        <v>181512.396</v>
      </c>
      <c r="F90" s="190">
        <v>186859.652</v>
      </c>
      <c r="G90" s="190">
        <v>196068.192</v>
      </c>
      <c r="H90" s="190">
        <v>214584.965</v>
      </c>
      <c r="I90" s="190">
        <v>219059.43</v>
      </c>
      <c r="J90" s="190">
        <v>240090.022</v>
      </c>
      <c r="K90" s="190">
        <v>222929.236</v>
      </c>
      <c r="L90" s="190">
        <v>147019.152</v>
      </c>
      <c r="M90" s="190">
        <v>175818.511</v>
      </c>
      <c r="N90" s="190">
        <v>181390.266</v>
      </c>
      <c r="O90" s="190">
        <v>150516.39</v>
      </c>
      <c r="P90" s="190">
        <v>143387.33</v>
      </c>
      <c r="Q90" s="190">
        <v>145352.377</v>
      </c>
      <c r="R90" s="190">
        <v>157785.868</v>
      </c>
      <c r="S90" s="190">
        <v>173344.671</v>
      </c>
      <c r="T90" s="190">
        <v>163441.976</v>
      </c>
      <c r="U90" s="190">
        <v>158983.495</v>
      </c>
      <c r="V90" s="156">
        <v>153179.453</v>
      </c>
      <c r="W90" s="156">
        <v>141347.107</v>
      </c>
    </row>
    <row r="91" spans="1:23" ht="14.25">
      <c r="A91" s="165" t="s">
        <v>97</v>
      </c>
      <c r="B91" s="165" t="s">
        <v>475</v>
      </c>
      <c r="C91" s="190">
        <v>301661.101</v>
      </c>
      <c r="D91" s="190">
        <v>275777.06</v>
      </c>
      <c r="E91" s="190">
        <v>227679.107</v>
      </c>
      <c r="F91" s="190">
        <v>192244.522</v>
      </c>
      <c r="G91" s="190">
        <v>164273.103</v>
      </c>
      <c r="H91" s="190">
        <v>157176.544</v>
      </c>
      <c r="I91" s="190">
        <v>141205.403</v>
      </c>
      <c r="J91" s="190">
        <v>126924.933</v>
      </c>
      <c r="K91" s="190">
        <v>145324.684</v>
      </c>
      <c r="L91" s="190">
        <v>113052.134</v>
      </c>
      <c r="M91" s="190">
        <v>120050.681</v>
      </c>
      <c r="N91" s="190">
        <v>106790.694</v>
      </c>
      <c r="O91" s="190">
        <v>93967.113</v>
      </c>
      <c r="P91" s="190">
        <v>90159.692</v>
      </c>
      <c r="Q91" s="190">
        <v>97854.309</v>
      </c>
      <c r="R91" s="190">
        <v>94374.603</v>
      </c>
      <c r="S91" s="190">
        <v>95226.7</v>
      </c>
      <c r="T91" s="190">
        <v>101659.192</v>
      </c>
      <c r="U91" s="190">
        <v>97278.157</v>
      </c>
      <c r="V91" s="156">
        <v>91734.438</v>
      </c>
      <c r="W91" s="156">
        <v>75433.714</v>
      </c>
    </row>
    <row r="92" spans="1:23" ht="14.25">
      <c r="A92" s="165" t="s">
        <v>97</v>
      </c>
      <c r="B92" s="165" t="s">
        <v>476</v>
      </c>
      <c r="C92" s="190" t="s">
        <v>442</v>
      </c>
      <c r="D92" s="190" t="s">
        <v>442</v>
      </c>
      <c r="E92" s="190" t="s">
        <v>442</v>
      </c>
      <c r="F92" s="190" t="s">
        <v>442</v>
      </c>
      <c r="G92" s="190" t="s">
        <v>442</v>
      </c>
      <c r="H92" s="190" t="s">
        <v>442</v>
      </c>
      <c r="I92" s="190" t="s">
        <v>442</v>
      </c>
      <c r="J92" s="190">
        <v>118954.176</v>
      </c>
      <c r="K92" s="190">
        <v>97685.918</v>
      </c>
      <c r="L92" s="190">
        <v>61469.882</v>
      </c>
      <c r="M92" s="190">
        <v>60266.016</v>
      </c>
      <c r="N92" s="190">
        <v>58852.948</v>
      </c>
      <c r="O92" s="190">
        <v>56658.669</v>
      </c>
      <c r="P92" s="190">
        <v>45298</v>
      </c>
      <c r="Q92" s="190">
        <v>45447.962</v>
      </c>
      <c r="R92" s="190">
        <v>46959.49</v>
      </c>
      <c r="S92" s="190">
        <v>39392.993</v>
      </c>
      <c r="T92" s="190">
        <v>43945.456</v>
      </c>
      <c r="U92" s="190">
        <v>40377.09</v>
      </c>
      <c r="V92" s="156">
        <v>38957.462</v>
      </c>
      <c r="W92" s="156">
        <v>43692.826</v>
      </c>
    </row>
    <row r="93" spans="1:23" ht="14.25">
      <c r="A93" s="165" t="s">
        <v>97</v>
      </c>
      <c r="B93" s="165" t="s">
        <v>477</v>
      </c>
      <c r="C93" s="190">
        <v>268645.356</v>
      </c>
      <c r="D93" s="190">
        <v>200435.531</v>
      </c>
      <c r="E93" s="190">
        <v>190245.271</v>
      </c>
      <c r="F93" s="190">
        <v>177565.58</v>
      </c>
      <c r="G93" s="190">
        <v>188529.165</v>
      </c>
      <c r="H93" s="190">
        <v>233914.415</v>
      </c>
      <c r="I93" s="190">
        <v>271110.576</v>
      </c>
      <c r="J93" s="190">
        <v>151676.055</v>
      </c>
      <c r="K93" s="190">
        <v>132968.025</v>
      </c>
      <c r="L93" s="190">
        <v>104611.99</v>
      </c>
      <c r="M93" s="190">
        <v>115061.666</v>
      </c>
      <c r="N93" s="190">
        <v>115888.413</v>
      </c>
      <c r="O93" s="190">
        <v>118330.202</v>
      </c>
      <c r="P93" s="190">
        <v>92528.97</v>
      </c>
      <c r="Q93" s="190">
        <v>91798.94</v>
      </c>
      <c r="R93" s="190">
        <v>125892.751</v>
      </c>
      <c r="S93" s="190">
        <v>124556.062</v>
      </c>
      <c r="T93" s="190">
        <v>130691.863</v>
      </c>
      <c r="U93" s="190">
        <v>135797.294</v>
      </c>
      <c r="V93" s="156">
        <v>164045.441</v>
      </c>
      <c r="W93" s="156">
        <v>146168.009</v>
      </c>
    </row>
    <row r="94" spans="1:23" ht="14.25">
      <c r="A94" s="165" t="s">
        <v>97</v>
      </c>
      <c r="B94" s="165" t="s">
        <v>478</v>
      </c>
      <c r="C94" s="190">
        <v>194345.136</v>
      </c>
      <c r="D94" s="190">
        <v>197546.39</v>
      </c>
      <c r="E94" s="190">
        <v>187693.144</v>
      </c>
      <c r="F94" s="190">
        <v>166468.02</v>
      </c>
      <c r="G94" s="190">
        <v>184908.789</v>
      </c>
      <c r="H94" s="190">
        <v>185832.921</v>
      </c>
      <c r="I94" s="190">
        <v>203790.322</v>
      </c>
      <c r="J94" s="190">
        <v>204736.731</v>
      </c>
      <c r="K94" s="190">
        <v>192613.651</v>
      </c>
      <c r="L94" s="190">
        <v>157244.512</v>
      </c>
      <c r="M94" s="190">
        <v>171924.832</v>
      </c>
      <c r="N94" s="190">
        <v>157016.746</v>
      </c>
      <c r="O94" s="190">
        <v>160413.759</v>
      </c>
      <c r="P94" s="190">
        <v>127653.286</v>
      </c>
      <c r="Q94" s="190">
        <v>129200.668</v>
      </c>
      <c r="R94" s="190">
        <v>146399.288</v>
      </c>
      <c r="S94" s="190">
        <v>149467.441</v>
      </c>
      <c r="T94" s="190">
        <v>150784.567</v>
      </c>
      <c r="U94" s="190">
        <v>147623.411</v>
      </c>
      <c r="V94" s="156">
        <v>163792.325</v>
      </c>
      <c r="W94" s="156">
        <v>156625.147</v>
      </c>
    </row>
    <row r="95" spans="1:23" ht="14.25">
      <c r="A95" s="165" t="s">
        <v>97</v>
      </c>
      <c r="B95" s="165" t="s">
        <v>479</v>
      </c>
      <c r="C95" s="190">
        <v>465673.709</v>
      </c>
      <c r="D95" s="190">
        <v>443910.861</v>
      </c>
      <c r="E95" s="190">
        <v>448466.369</v>
      </c>
      <c r="F95" s="190">
        <v>515211.53</v>
      </c>
      <c r="G95" s="190">
        <v>595313.376</v>
      </c>
      <c r="H95" s="190">
        <v>669864.032</v>
      </c>
      <c r="I95" s="190">
        <v>675069.833</v>
      </c>
      <c r="J95" s="190">
        <v>737184.988</v>
      </c>
      <c r="K95" s="190">
        <v>718316.589</v>
      </c>
      <c r="L95" s="190">
        <v>547374.203</v>
      </c>
      <c r="M95" s="190">
        <v>619598.64</v>
      </c>
      <c r="N95" s="190">
        <v>530716.489</v>
      </c>
      <c r="O95" s="190">
        <v>531031.5</v>
      </c>
      <c r="P95" s="190">
        <v>438760.695</v>
      </c>
      <c r="Q95" s="190">
        <v>464968.66</v>
      </c>
      <c r="R95" s="190">
        <v>501052.361</v>
      </c>
      <c r="S95" s="190">
        <v>469929.315</v>
      </c>
      <c r="T95" s="190">
        <v>485037.022</v>
      </c>
      <c r="U95" s="190">
        <v>485762.542</v>
      </c>
      <c r="V95" s="156">
        <v>526837.356</v>
      </c>
      <c r="W95" s="156">
        <v>500114.011</v>
      </c>
    </row>
  </sheetData>
  <hyperlinks>
    <hyperlink ref="A52" location="'TOC'!A3" display="Back to TOC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showGridLines="0" workbookViewId="0" topLeftCell="A1"/>
  </sheetViews>
  <sheetFormatPr defaultColWidth="9.00390625" defaultRowHeight="14.25"/>
  <cols>
    <col min="1" max="1" width="18.125" style="156" customWidth="1"/>
    <col min="2" max="2" width="22.50390625" style="156" customWidth="1"/>
    <col min="3" max="8" width="9.125" style="156" bestFit="1" customWidth="1"/>
    <col min="9" max="12" width="10.125" style="156" bestFit="1" customWidth="1"/>
    <col min="13" max="16" width="9.125" style="156" bestFit="1" customWidth="1"/>
    <col min="17" max="19" width="11.00390625" style="156" bestFit="1" customWidth="1"/>
    <col min="20" max="20" width="10.125" style="156" bestFit="1" customWidth="1"/>
    <col min="21" max="21" width="13.125" style="156" customWidth="1"/>
    <col min="22" max="16384" width="9.00390625" style="156" customWidth="1"/>
  </cols>
  <sheetData>
    <row r="1" ht="12">
      <c r="A1" s="155" t="s">
        <v>442</v>
      </c>
    </row>
    <row r="2" spans="1:2" ht="12">
      <c r="A2" s="155"/>
      <c r="B2" s="151" t="s">
        <v>555</v>
      </c>
    </row>
    <row r="3" spans="1:2" ht="12">
      <c r="A3" s="155"/>
      <c r="B3" s="154" t="s">
        <v>95</v>
      </c>
    </row>
    <row r="4" spans="1:2" ht="12">
      <c r="A4" s="155"/>
      <c r="B4" s="153" t="s">
        <v>441</v>
      </c>
    </row>
    <row r="5" ht="12">
      <c r="A5" s="155"/>
    </row>
    <row r="6" ht="12">
      <c r="A6" s="155"/>
    </row>
    <row r="7" ht="12">
      <c r="A7" s="155"/>
    </row>
    <row r="8" ht="12">
      <c r="A8" s="155"/>
    </row>
    <row r="9" ht="12">
      <c r="A9" s="155"/>
    </row>
    <row r="10" ht="12">
      <c r="A10" s="155"/>
    </row>
    <row r="11" ht="12">
      <c r="A11" s="155"/>
    </row>
    <row r="12" ht="12">
      <c r="A12" s="155"/>
    </row>
    <row r="13" ht="12">
      <c r="A13" s="155"/>
    </row>
    <row r="14" ht="12">
      <c r="A14" s="155"/>
    </row>
    <row r="15" ht="12">
      <c r="A15" s="155"/>
    </row>
    <row r="16" ht="12">
      <c r="A16" s="155"/>
    </row>
    <row r="17" ht="12">
      <c r="A17" s="155"/>
    </row>
    <row r="18" ht="12">
      <c r="A18" s="155"/>
    </row>
    <row r="19" ht="12">
      <c r="A19" s="155"/>
    </row>
    <row r="20" ht="12">
      <c r="A20" s="155"/>
    </row>
    <row r="21" ht="12">
      <c r="A21" s="155"/>
    </row>
    <row r="22" ht="39.75" customHeight="1">
      <c r="A22" s="155"/>
    </row>
    <row r="23" ht="12">
      <c r="A23" s="155"/>
    </row>
    <row r="24" ht="12">
      <c r="A24" s="155"/>
    </row>
    <row r="25" ht="12">
      <c r="A25" s="155"/>
    </row>
    <row r="26" ht="12">
      <c r="A26" s="155"/>
    </row>
    <row r="27" ht="12">
      <c r="A27" s="155"/>
    </row>
    <row r="28" ht="12">
      <c r="A28" s="155"/>
    </row>
    <row r="29" ht="12">
      <c r="A29" s="155"/>
    </row>
    <row r="30" ht="12">
      <c r="A30" s="155"/>
    </row>
    <row r="31" ht="12">
      <c r="A31" s="155"/>
    </row>
    <row r="32" ht="12">
      <c r="A32" s="155"/>
    </row>
    <row r="33" ht="12">
      <c r="A33" s="155"/>
    </row>
    <row r="34" ht="12">
      <c r="A34" s="155"/>
    </row>
    <row r="35" ht="12">
      <c r="A35" s="155"/>
    </row>
    <row r="36" ht="12">
      <c r="A36" s="155"/>
    </row>
    <row r="37" ht="12">
      <c r="A37" s="155"/>
    </row>
    <row r="38" ht="12">
      <c r="A38" s="155"/>
    </row>
    <row r="39" ht="12">
      <c r="A39" s="155"/>
    </row>
    <row r="40" ht="14.25">
      <c r="A40" s="155"/>
    </row>
    <row r="41" ht="14.25">
      <c r="A41" s="155"/>
    </row>
    <row r="42" ht="14.25">
      <c r="A42" s="155"/>
    </row>
    <row r="43" ht="14.25">
      <c r="A43" s="155"/>
    </row>
    <row r="44" ht="14.25">
      <c r="A44" s="155"/>
    </row>
    <row r="45" ht="14.25">
      <c r="A45" s="155"/>
    </row>
    <row r="46" ht="14.25">
      <c r="A46" s="155"/>
    </row>
    <row r="47" ht="14.25">
      <c r="A47" s="155"/>
    </row>
    <row r="48" ht="14.25">
      <c r="A48" s="155"/>
    </row>
    <row r="49" ht="14.25">
      <c r="A49" s="155"/>
    </row>
    <row r="50" ht="14.25">
      <c r="A50" s="155"/>
    </row>
    <row r="51" ht="14.25">
      <c r="A51" s="155"/>
    </row>
    <row r="52" ht="14.25">
      <c r="A52" s="155"/>
    </row>
    <row r="53" ht="14.25">
      <c r="A53" s="155"/>
    </row>
    <row r="54" ht="14.25">
      <c r="A54" s="155"/>
    </row>
    <row r="55" spans="1:2" ht="14.25">
      <c r="A55" s="156" t="s">
        <v>39</v>
      </c>
      <c r="B55" s="157">
        <v>43871.46575231481</v>
      </c>
    </row>
    <row r="57" spans="1:2" ht="14.25">
      <c r="A57" s="156" t="s">
        <v>443</v>
      </c>
      <c r="B57" s="156" t="s">
        <v>491</v>
      </c>
    </row>
    <row r="58" spans="1:2" ht="14.25">
      <c r="A58" s="156" t="s">
        <v>444</v>
      </c>
      <c r="B58" s="156" t="s">
        <v>445</v>
      </c>
    </row>
    <row r="59" spans="1:2" ht="14.25">
      <c r="A59" s="156" t="s">
        <v>446</v>
      </c>
      <c r="B59" s="156" t="s">
        <v>447</v>
      </c>
    </row>
    <row r="60" spans="1:2" ht="14.25">
      <c r="A60" s="156" t="s">
        <v>448</v>
      </c>
      <c r="B60" s="156" t="s">
        <v>449</v>
      </c>
    </row>
    <row r="61" ht="14.25">
      <c r="A61" s="158" t="s">
        <v>450</v>
      </c>
    </row>
    <row r="63" spans="1:23" ht="14.25">
      <c r="A63" s="159" t="s">
        <v>451</v>
      </c>
      <c r="B63" s="159"/>
      <c r="C63" s="159">
        <v>2000</v>
      </c>
      <c r="D63" s="159">
        <v>2001</v>
      </c>
      <c r="E63" s="159">
        <v>2002</v>
      </c>
      <c r="F63" s="159">
        <v>2003</v>
      </c>
      <c r="G63" s="159">
        <v>2004</v>
      </c>
      <c r="H63" s="159">
        <v>2005</v>
      </c>
      <c r="I63" s="159">
        <v>2006</v>
      </c>
      <c r="J63" s="159">
        <v>2007</v>
      </c>
      <c r="K63" s="159">
        <v>2008</v>
      </c>
      <c r="L63" s="159">
        <v>2009</v>
      </c>
      <c r="M63" s="159">
        <v>2010</v>
      </c>
      <c r="N63" s="159">
        <v>2011</v>
      </c>
      <c r="O63" s="159">
        <v>2012</v>
      </c>
      <c r="P63" s="159">
        <v>2013</v>
      </c>
      <c r="Q63" s="159">
        <v>2014</v>
      </c>
      <c r="R63" s="159">
        <v>2015</v>
      </c>
      <c r="S63" s="159">
        <v>2016</v>
      </c>
      <c r="T63" s="159">
        <v>2017</v>
      </c>
      <c r="U63" s="159">
        <v>2018</v>
      </c>
      <c r="V63" s="159">
        <v>2019</v>
      </c>
      <c r="W63" s="159">
        <v>2020</v>
      </c>
    </row>
    <row r="64" spans="1:23" ht="14.25">
      <c r="A64" s="159" t="s">
        <v>454</v>
      </c>
      <c r="B64" s="159" t="s">
        <v>456</v>
      </c>
      <c r="C64" s="160">
        <v>52193.19</v>
      </c>
      <c r="D64" s="160">
        <v>50917.41</v>
      </c>
      <c r="E64" s="160">
        <v>61673.36</v>
      </c>
      <c r="F64" s="160">
        <v>92382.64</v>
      </c>
      <c r="G64" s="160">
        <v>143728.91</v>
      </c>
      <c r="H64" s="160">
        <v>187685.64</v>
      </c>
      <c r="I64" s="160">
        <v>259885</v>
      </c>
      <c r="J64" s="160">
        <v>272941.09</v>
      </c>
      <c r="K64" s="160">
        <v>381262.85</v>
      </c>
      <c r="L64" s="160">
        <v>488411.25</v>
      </c>
      <c r="M64" s="160">
        <v>672495.87</v>
      </c>
      <c r="N64" s="160">
        <v>748413.9</v>
      </c>
      <c r="O64" s="160">
        <v>787826.83</v>
      </c>
      <c r="P64" s="160">
        <v>829549.64</v>
      </c>
      <c r="Q64" s="160">
        <v>795857.24</v>
      </c>
      <c r="R64" s="160">
        <v>695175.55</v>
      </c>
      <c r="S64" s="160">
        <v>728783.88</v>
      </c>
      <c r="T64" s="160">
        <v>819620.04</v>
      </c>
      <c r="U64" s="160">
        <v>1097098.16</v>
      </c>
      <c r="V64" s="160">
        <v>1206864.36</v>
      </c>
      <c r="W64" s="160">
        <v>1206864.36</v>
      </c>
    </row>
    <row r="65" spans="1:23" ht="14.25">
      <c r="A65" s="159" t="s">
        <v>454</v>
      </c>
      <c r="B65" s="159" t="s">
        <v>457</v>
      </c>
      <c r="C65" s="160">
        <v>39667.3</v>
      </c>
      <c r="D65" s="160">
        <v>40897.68</v>
      </c>
      <c r="E65" s="160">
        <v>46581.93</v>
      </c>
      <c r="F65" s="160">
        <v>54554.13</v>
      </c>
      <c r="G65" s="160">
        <v>70263.97</v>
      </c>
      <c r="H65" s="160">
        <v>86988.43</v>
      </c>
      <c r="I65" s="160">
        <v>93685.66</v>
      </c>
      <c r="J65" s="160">
        <v>116182.72</v>
      </c>
      <c r="K65" s="160">
        <v>124069.8</v>
      </c>
      <c r="L65" s="160">
        <v>155141.07</v>
      </c>
      <c r="M65" s="160">
        <v>145198.95</v>
      </c>
      <c r="N65" s="160">
        <v>154935.39</v>
      </c>
      <c r="O65" s="160">
        <v>149671.25</v>
      </c>
      <c r="P65" s="160">
        <v>154811.46</v>
      </c>
      <c r="Q65" s="160">
        <v>149579.97</v>
      </c>
      <c r="R65" s="160">
        <v>170761.93</v>
      </c>
      <c r="S65" s="160">
        <v>177480.49</v>
      </c>
      <c r="T65" s="160">
        <v>180443.21</v>
      </c>
      <c r="U65" s="160">
        <v>201438.26</v>
      </c>
      <c r="V65" s="160">
        <v>222913.32</v>
      </c>
      <c r="W65" s="160">
        <v>222913.32</v>
      </c>
    </row>
    <row r="66" spans="1:23" ht="14.25">
      <c r="A66" s="159" t="s">
        <v>454</v>
      </c>
      <c r="B66" s="159" t="s">
        <v>458</v>
      </c>
      <c r="C66" s="160">
        <v>1171476.92</v>
      </c>
      <c r="D66" s="160">
        <v>1163795.15</v>
      </c>
      <c r="E66" s="160">
        <v>1094164.91</v>
      </c>
      <c r="F66" s="160">
        <v>1022023.51</v>
      </c>
      <c r="G66" s="160">
        <v>1092020.39</v>
      </c>
      <c r="H66" s="160">
        <v>1198979.46</v>
      </c>
      <c r="I66" s="160">
        <v>1192716.72</v>
      </c>
      <c r="J66" s="160">
        <v>1325732.52</v>
      </c>
      <c r="K66" s="160">
        <v>1108205.37</v>
      </c>
      <c r="L66" s="160">
        <v>394205.98</v>
      </c>
      <c r="M66" s="160">
        <v>611192.61</v>
      </c>
      <c r="N66" s="160">
        <v>678779.56</v>
      </c>
      <c r="O66" s="160">
        <v>651923.49</v>
      </c>
      <c r="P66" s="160">
        <v>760106.83</v>
      </c>
      <c r="Q66" s="160">
        <v>832779.88</v>
      </c>
      <c r="R66" s="160">
        <v>825970.3</v>
      </c>
      <c r="S66" s="160">
        <v>738534.08</v>
      </c>
      <c r="T66" s="160">
        <v>636833.42</v>
      </c>
      <c r="U66" s="160">
        <v>661155.83</v>
      </c>
      <c r="V66" s="160">
        <v>591303.48</v>
      </c>
      <c r="W66" s="160">
        <v>591303.48</v>
      </c>
    </row>
    <row r="67" spans="1:23" ht="14.25">
      <c r="A67" s="159" t="s">
        <v>454</v>
      </c>
      <c r="B67" s="159" t="s">
        <v>459</v>
      </c>
      <c r="C67" s="160">
        <v>2077555.92</v>
      </c>
      <c r="D67" s="160">
        <v>1788914.94</v>
      </c>
      <c r="E67" s="160">
        <v>1778013.21</v>
      </c>
      <c r="F67" s="160">
        <v>1828106.2</v>
      </c>
      <c r="G67" s="160">
        <v>1901334.26</v>
      </c>
      <c r="H67" s="160">
        <v>1893257.73</v>
      </c>
      <c r="I67" s="160">
        <v>2019523.33</v>
      </c>
      <c r="J67" s="160">
        <v>2304210.51</v>
      </c>
      <c r="K67" s="160">
        <v>1651198.12</v>
      </c>
      <c r="L67" s="160">
        <v>1187991.14</v>
      </c>
      <c r="M67" s="160">
        <v>1463426.66</v>
      </c>
      <c r="N67" s="160">
        <v>1431747.7</v>
      </c>
      <c r="O67" s="160">
        <v>1281654.86</v>
      </c>
      <c r="P67" s="160">
        <v>1235526.67</v>
      </c>
      <c r="Q67" s="160">
        <v>1375056.92</v>
      </c>
      <c r="R67" s="160">
        <v>1523609.95</v>
      </c>
      <c r="S67" s="160">
        <v>1680680.92</v>
      </c>
      <c r="T67" s="160">
        <v>1825448.22</v>
      </c>
      <c r="U67" s="160">
        <v>2099978.56</v>
      </c>
      <c r="V67" s="160">
        <v>2027396.82</v>
      </c>
      <c r="W67" s="160">
        <v>2027396.82</v>
      </c>
    </row>
    <row r="68" spans="1:23" ht="14.25">
      <c r="A68" s="159" t="s">
        <v>454</v>
      </c>
      <c r="B68" s="159" t="s">
        <v>466</v>
      </c>
      <c r="C68" s="160">
        <v>109518.94</v>
      </c>
      <c r="D68" s="160">
        <v>104308.19</v>
      </c>
      <c r="E68" s="160">
        <v>93558.99</v>
      </c>
      <c r="F68" s="160">
        <v>107936.16</v>
      </c>
      <c r="G68" s="160">
        <v>137281.89</v>
      </c>
      <c r="H68" s="160">
        <v>181416.78</v>
      </c>
      <c r="I68" s="160">
        <v>230104.52</v>
      </c>
      <c r="J68" s="160">
        <v>308141.65</v>
      </c>
      <c r="K68" s="160">
        <v>292442.88</v>
      </c>
      <c r="L68" s="160">
        <v>203963.4</v>
      </c>
      <c r="M68" s="160">
        <v>228902.55</v>
      </c>
      <c r="N68" s="160">
        <v>213632.77</v>
      </c>
      <c r="O68" s="160">
        <v>200514.19</v>
      </c>
      <c r="P68" s="160">
        <v>152281.68</v>
      </c>
      <c r="Q68" s="160">
        <v>154101.66</v>
      </c>
      <c r="R68" s="160">
        <v>148324.52</v>
      </c>
      <c r="S68" s="160">
        <v>149678.18</v>
      </c>
      <c r="T68" s="160">
        <v>149302.82</v>
      </c>
      <c r="U68" s="160">
        <v>159355.44</v>
      </c>
      <c r="V68" s="160">
        <v>179375.71</v>
      </c>
      <c r="W68" s="160">
        <v>179375.71</v>
      </c>
    </row>
    <row r="69" spans="1:23" ht="14.25">
      <c r="A69" s="159" t="s">
        <v>454</v>
      </c>
      <c r="B69" s="159" t="s">
        <v>460</v>
      </c>
      <c r="C69" s="160">
        <v>384475.15</v>
      </c>
      <c r="D69" s="160">
        <v>330633.21</v>
      </c>
      <c r="E69" s="160">
        <v>303734.95</v>
      </c>
      <c r="F69" s="160">
        <v>302148.58</v>
      </c>
      <c r="G69" s="160">
        <v>325643.94</v>
      </c>
      <c r="H69" s="160">
        <v>318377.45</v>
      </c>
      <c r="I69" s="160">
        <v>347405.4</v>
      </c>
      <c r="J69" s="160">
        <v>380407.32</v>
      </c>
      <c r="K69" s="160">
        <v>321005</v>
      </c>
      <c r="L69" s="160">
        <v>197921.38</v>
      </c>
      <c r="M69" s="160">
        <v>224887.75</v>
      </c>
      <c r="N69" s="160">
        <v>210264.42</v>
      </c>
      <c r="O69" s="160">
        <v>193976.89</v>
      </c>
      <c r="P69" s="160">
        <v>183613.73</v>
      </c>
      <c r="Q69" s="160">
        <v>204833.63</v>
      </c>
      <c r="R69" s="160">
        <v>245862.86</v>
      </c>
      <c r="S69" s="160">
        <v>283468.36</v>
      </c>
      <c r="T69" s="160">
        <v>314227.64</v>
      </c>
      <c r="U69" s="160">
        <v>316924.83</v>
      </c>
      <c r="V69" s="160">
        <v>308315.77</v>
      </c>
      <c r="W69" s="160">
        <v>308315.77</v>
      </c>
    </row>
    <row r="70" spans="1:23" ht="14.25">
      <c r="A70" s="159" t="s">
        <v>454</v>
      </c>
      <c r="B70" s="159" t="s">
        <v>461</v>
      </c>
      <c r="C70" s="160">
        <v>288398.1</v>
      </c>
      <c r="D70" s="160">
        <v>286407.67</v>
      </c>
      <c r="E70" s="160">
        <v>289050.74</v>
      </c>
      <c r="F70" s="160">
        <v>292688.45</v>
      </c>
      <c r="G70" s="160">
        <v>382770.43</v>
      </c>
      <c r="H70" s="160">
        <v>505726.97</v>
      </c>
      <c r="I70" s="160">
        <v>622749.56</v>
      </c>
      <c r="J70" s="160">
        <v>891823.6</v>
      </c>
      <c r="K70" s="160">
        <v>758701.31</v>
      </c>
      <c r="L70" s="160">
        <v>430993.67</v>
      </c>
      <c r="M70" s="160">
        <v>596621.2</v>
      </c>
      <c r="N70" s="160">
        <v>727094.37</v>
      </c>
      <c r="O70" s="160">
        <v>656887.07</v>
      </c>
      <c r="P70" s="160">
        <v>651135.7</v>
      </c>
      <c r="Q70" s="160">
        <v>746712.55</v>
      </c>
      <c r="R70" s="160">
        <v>765642.67</v>
      </c>
      <c r="S70" s="160">
        <v>766816.24</v>
      </c>
      <c r="T70" s="160">
        <v>850583.51</v>
      </c>
      <c r="U70" s="160">
        <v>1006740.28</v>
      </c>
      <c r="V70" s="160">
        <v>918826.98</v>
      </c>
      <c r="W70" s="160">
        <v>918826.98</v>
      </c>
    </row>
    <row r="71" spans="1:23" ht="14.25">
      <c r="A71" s="159" t="s">
        <v>454</v>
      </c>
      <c r="B71" s="159" t="s">
        <v>462</v>
      </c>
      <c r="C71" s="161" t="s">
        <v>442</v>
      </c>
      <c r="D71" s="161" t="s">
        <v>442</v>
      </c>
      <c r="E71" s="161" t="s">
        <v>442</v>
      </c>
      <c r="F71" s="161" t="s">
        <v>442</v>
      </c>
      <c r="G71" s="161" t="s">
        <v>442</v>
      </c>
      <c r="H71" s="161" t="s">
        <v>442</v>
      </c>
      <c r="I71" s="161" t="s">
        <v>442</v>
      </c>
      <c r="J71" s="160">
        <v>274576.89</v>
      </c>
      <c r="K71" s="160">
        <v>319433.33</v>
      </c>
      <c r="L71" s="160">
        <v>239408.51</v>
      </c>
      <c r="M71" s="160">
        <v>310012.29</v>
      </c>
      <c r="N71" s="160">
        <v>335052.02</v>
      </c>
      <c r="O71" s="160">
        <v>326698.84</v>
      </c>
      <c r="P71" s="160">
        <v>288919.97</v>
      </c>
      <c r="Q71" s="160">
        <v>313569.37</v>
      </c>
      <c r="R71" s="160">
        <v>325598.64</v>
      </c>
      <c r="S71" s="160">
        <v>319070.78</v>
      </c>
      <c r="T71" s="160">
        <v>364067.11</v>
      </c>
      <c r="U71" s="160">
        <v>400316.8</v>
      </c>
      <c r="V71" s="160">
        <v>418507.2</v>
      </c>
      <c r="W71" s="160">
        <v>418507.2</v>
      </c>
    </row>
    <row r="72" spans="1:23" ht="14.25">
      <c r="A72" s="159" t="s">
        <v>454</v>
      </c>
      <c r="B72" s="159" t="s">
        <v>463</v>
      </c>
      <c r="C72" s="160">
        <v>277971.5</v>
      </c>
      <c r="D72" s="160">
        <v>271891.24</v>
      </c>
      <c r="E72" s="160">
        <v>243209.1</v>
      </c>
      <c r="F72" s="160">
        <v>260098.11</v>
      </c>
      <c r="G72" s="160">
        <v>307814.71</v>
      </c>
      <c r="H72" s="160">
        <v>379642.1</v>
      </c>
      <c r="I72" s="160">
        <v>489626.54</v>
      </c>
      <c r="J72" s="160">
        <v>365367.97</v>
      </c>
      <c r="K72" s="160">
        <v>349755.51</v>
      </c>
      <c r="L72" s="160">
        <v>243675.28</v>
      </c>
      <c r="M72" s="160">
        <v>282635.65</v>
      </c>
      <c r="N72" s="160">
        <v>270313.57</v>
      </c>
      <c r="O72" s="160">
        <v>236989.85</v>
      </c>
      <c r="P72" s="160">
        <v>202674.13</v>
      </c>
      <c r="Q72" s="160">
        <v>213491.52</v>
      </c>
      <c r="R72" s="160">
        <v>231252.92</v>
      </c>
      <c r="S72" s="160">
        <v>258784.05</v>
      </c>
      <c r="T72" s="160">
        <v>276786.83</v>
      </c>
      <c r="U72" s="160">
        <v>286407.65</v>
      </c>
      <c r="V72" s="160">
        <v>322974.36</v>
      </c>
      <c r="W72" s="160">
        <v>322974.36</v>
      </c>
    </row>
    <row r="73" spans="1:23" ht="14.25">
      <c r="A73" s="159" t="s">
        <v>454</v>
      </c>
      <c r="B73" s="159" t="s">
        <v>464</v>
      </c>
      <c r="C73" s="160">
        <v>909468</v>
      </c>
      <c r="D73" s="160">
        <v>882042.55</v>
      </c>
      <c r="E73" s="160">
        <v>848878.41</v>
      </c>
      <c r="F73" s="160">
        <v>895984.91</v>
      </c>
      <c r="G73" s="160">
        <v>997525.27</v>
      </c>
      <c r="H73" s="160">
        <v>1112394.07</v>
      </c>
      <c r="I73" s="160">
        <v>1257660.67</v>
      </c>
      <c r="J73" s="160">
        <v>1560034.55</v>
      </c>
      <c r="K73" s="160">
        <v>1495510.18</v>
      </c>
      <c r="L73" s="160">
        <v>1247037.24</v>
      </c>
      <c r="M73" s="160">
        <v>1451127.65</v>
      </c>
      <c r="N73" s="160">
        <v>1503188.75</v>
      </c>
      <c r="O73" s="160">
        <v>1482646.8</v>
      </c>
      <c r="P73" s="160">
        <v>1424876.88</v>
      </c>
      <c r="Q73" s="160">
        <v>1649487.59</v>
      </c>
      <c r="R73" s="160">
        <v>1891801.79</v>
      </c>
      <c r="S73" s="160">
        <v>2043234.75</v>
      </c>
      <c r="T73" s="160">
        <v>2238714.66</v>
      </c>
      <c r="U73" s="160">
        <v>2358977.07</v>
      </c>
      <c r="V73" s="160">
        <v>2462757.64</v>
      </c>
      <c r="W73" s="160">
        <v>2462757.64</v>
      </c>
    </row>
    <row r="74" spans="1:23" ht="14.25">
      <c r="A74" s="159" t="s">
        <v>454</v>
      </c>
      <c r="B74" s="162" t="s">
        <v>465</v>
      </c>
      <c r="C74" s="160">
        <v>548633.7</v>
      </c>
      <c r="D74" s="160">
        <v>520112.38</v>
      </c>
      <c r="E74" s="160">
        <v>527167.66</v>
      </c>
      <c r="F74" s="160">
        <v>628646.57</v>
      </c>
      <c r="G74" s="160">
        <v>816678.05</v>
      </c>
      <c r="H74" s="160">
        <v>1055357.3</v>
      </c>
      <c r="I74" s="160">
        <v>1242923.86</v>
      </c>
      <c r="J74" s="160">
        <v>1561718.31</v>
      </c>
      <c r="K74" s="160">
        <v>1604389.33</v>
      </c>
      <c r="L74" s="160">
        <v>1297821.86</v>
      </c>
      <c r="M74" s="160">
        <v>1614705.21</v>
      </c>
      <c r="N74" s="160">
        <v>1524124.55</v>
      </c>
      <c r="O74" s="160">
        <v>1495208.75</v>
      </c>
      <c r="P74" s="160">
        <v>1290130.01</v>
      </c>
      <c r="Q74" s="160">
        <v>1442990.32</v>
      </c>
      <c r="R74" s="160">
        <v>1551492.88</v>
      </c>
      <c r="S74" s="160">
        <v>1543328.33</v>
      </c>
      <c r="T74" s="160">
        <v>1662826.25</v>
      </c>
      <c r="U74" s="160">
        <v>1736529.49</v>
      </c>
      <c r="V74" s="160">
        <v>1937396.38</v>
      </c>
      <c r="W74" s="160">
        <v>1937396.38</v>
      </c>
    </row>
    <row r="76" ht="14.25">
      <c r="A76" s="156" t="s">
        <v>455</v>
      </c>
    </row>
    <row r="77" spans="1:23" ht="14.25">
      <c r="A77" s="159" t="s">
        <v>451</v>
      </c>
      <c r="B77" s="159"/>
      <c r="C77" s="159">
        <v>2000</v>
      </c>
      <c r="D77" s="159">
        <v>2001</v>
      </c>
      <c r="E77" s="159">
        <v>2002</v>
      </c>
      <c r="F77" s="159">
        <v>2003</v>
      </c>
      <c r="G77" s="159">
        <v>2004</v>
      </c>
      <c r="H77" s="159">
        <v>2005</v>
      </c>
      <c r="I77" s="159">
        <v>2006</v>
      </c>
      <c r="J77" s="159">
        <v>2007</v>
      </c>
      <c r="K77" s="159">
        <v>2008</v>
      </c>
      <c r="L77" s="159">
        <v>2009</v>
      </c>
      <c r="M77" s="159">
        <v>2010</v>
      </c>
      <c r="N77" s="159">
        <v>2011</v>
      </c>
      <c r="O77" s="159">
        <v>2012</v>
      </c>
      <c r="P77" s="159">
        <v>2013</v>
      </c>
      <c r="Q77" s="159">
        <v>2014</v>
      </c>
      <c r="R77" s="159">
        <v>2015</v>
      </c>
      <c r="S77" s="159">
        <v>2016</v>
      </c>
      <c r="T77" s="159">
        <v>2017</v>
      </c>
      <c r="U77" s="159">
        <v>2018</v>
      </c>
      <c r="V77" s="159">
        <v>2019</v>
      </c>
      <c r="W77" s="159">
        <v>2020</v>
      </c>
    </row>
    <row r="78" spans="1:23" ht="14.25">
      <c r="A78" s="159" t="s">
        <v>454</v>
      </c>
      <c r="B78" s="159" t="s">
        <v>432</v>
      </c>
      <c r="C78" s="160">
        <f>C64/1000</f>
        <v>52.19319</v>
      </c>
      <c r="D78" s="160">
        <f aca="true" t="shared" si="0" ref="D78:U88">D64/1000</f>
        <v>50.917410000000004</v>
      </c>
      <c r="E78" s="160">
        <f t="shared" si="0"/>
        <v>61.67336</v>
      </c>
      <c r="F78" s="160">
        <f t="shared" si="0"/>
        <v>92.38264</v>
      </c>
      <c r="G78" s="160">
        <f t="shared" si="0"/>
        <v>143.72891</v>
      </c>
      <c r="H78" s="160">
        <f t="shared" si="0"/>
        <v>187.68564</v>
      </c>
      <c r="I78" s="160">
        <f t="shared" si="0"/>
        <v>259.885</v>
      </c>
      <c r="J78" s="160">
        <f t="shared" si="0"/>
        <v>272.94109000000003</v>
      </c>
      <c r="K78" s="160">
        <f t="shared" si="0"/>
        <v>381.26284999999996</v>
      </c>
      <c r="L78" s="160">
        <f t="shared" si="0"/>
        <v>488.41125</v>
      </c>
      <c r="M78" s="160">
        <f t="shared" si="0"/>
        <v>672.49587</v>
      </c>
      <c r="N78" s="160">
        <f t="shared" si="0"/>
        <v>748.4139</v>
      </c>
      <c r="O78" s="160">
        <f t="shared" si="0"/>
        <v>787.82683</v>
      </c>
      <c r="P78" s="160">
        <f t="shared" si="0"/>
        <v>829.5496400000001</v>
      </c>
      <c r="Q78" s="160">
        <f t="shared" si="0"/>
        <v>795.85724</v>
      </c>
      <c r="R78" s="160">
        <f t="shared" si="0"/>
        <v>695.17555</v>
      </c>
      <c r="S78" s="160">
        <f t="shared" si="0"/>
        <v>728.78388</v>
      </c>
      <c r="T78" s="160">
        <f t="shared" si="0"/>
        <v>819.62004</v>
      </c>
      <c r="U78" s="160">
        <f t="shared" si="0"/>
        <v>1097.09816</v>
      </c>
      <c r="V78" s="160">
        <f aca="true" t="shared" si="1" ref="V78:W78">V64/1000</f>
        <v>1206.86436</v>
      </c>
      <c r="W78" s="160">
        <f t="shared" si="1"/>
        <v>1206.86436</v>
      </c>
    </row>
    <row r="79" spans="1:23" ht="14.25">
      <c r="A79" s="159" t="s">
        <v>454</v>
      </c>
      <c r="B79" s="159" t="s">
        <v>433</v>
      </c>
      <c r="C79" s="160">
        <f aca="true" t="shared" si="2" ref="C79:R88">C65/1000</f>
        <v>39.667300000000004</v>
      </c>
      <c r="D79" s="160">
        <f t="shared" si="2"/>
        <v>40.89768</v>
      </c>
      <c r="E79" s="160">
        <f t="shared" si="2"/>
        <v>46.58193</v>
      </c>
      <c r="F79" s="160">
        <f t="shared" si="2"/>
        <v>54.55413</v>
      </c>
      <c r="G79" s="160">
        <f t="shared" si="2"/>
        <v>70.26397</v>
      </c>
      <c r="H79" s="160">
        <f t="shared" si="2"/>
        <v>86.98843</v>
      </c>
      <c r="I79" s="160">
        <f t="shared" si="2"/>
        <v>93.68566</v>
      </c>
      <c r="J79" s="160">
        <f t="shared" si="2"/>
        <v>116.18272</v>
      </c>
      <c r="K79" s="160">
        <f t="shared" si="2"/>
        <v>124.0698</v>
      </c>
      <c r="L79" s="160">
        <f t="shared" si="2"/>
        <v>155.14107</v>
      </c>
      <c r="M79" s="160">
        <f t="shared" si="2"/>
        <v>145.19895000000002</v>
      </c>
      <c r="N79" s="160">
        <f t="shared" si="2"/>
        <v>154.93539</v>
      </c>
      <c r="O79" s="160">
        <f t="shared" si="2"/>
        <v>149.67125</v>
      </c>
      <c r="P79" s="160">
        <f t="shared" si="2"/>
        <v>154.81145999999998</v>
      </c>
      <c r="Q79" s="160">
        <f t="shared" si="2"/>
        <v>149.57997</v>
      </c>
      <c r="R79" s="160">
        <f t="shared" si="2"/>
        <v>170.76193</v>
      </c>
      <c r="S79" s="160">
        <f t="shared" si="0"/>
        <v>177.48049</v>
      </c>
      <c r="T79" s="160">
        <f t="shared" si="0"/>
        <v>180.44321</v>
      </c>
      <c r="U79" s="160">
        <f t="shared" si="0"/>
        <v>201.43826</v>
      </c>
      <c r="V79" s="160">
        <f aca="true" t="shared" si="3" ref="V79:W79">V65/1000</f>
        <v>222.91332</v>
      </c>
      <c r="W79" s="160">
        <f t="shared" si="3"/>
        <v>222.91332</v>
      </c>
    </row>
    <row r="80" spans="1:23" ht="14.25">
      <c r="A80" s="159" t="s">
        <v>454</v>
      </c>
      <c r="B80" s="159" t="s">
        <v>434</v>
      </c>
      <c r="C80" s="160">
        <f t="shared" si="2"/>
        <v>1171.4769199999998</v>
      </c>
      <c r="D80" s="160">
        <f t="shared" si="0"/>
        <v>1163.79515</v>
      </c>
      <c r="E80" s="160">
        <f t="shared" si="0"/>
        <v>1094.16491</v>
      </c>
      <c r="F80" s="160">
        <f t="shared" si="0"/>
        <v>1022.02351</v>
      </c>
      <c r="G80" s="160">
        <f t="shared" si="0"/>
        <v>1092.02039</v>
      </c>
      <c r="H80" s="160">
        <f t="shared" si="0"/>
        <v>1198.97946</v>
      </c>
      <c r="I80" s="160">
        <f t="shared" si="0"/>
        <v>1192.71672</v>
      </c>
      <c r="J80" s="160">
        <f t="shared" si="0"/>
        <v>1325.73252</v>
      </c>
      <c r="K80" s="160">
        <f t="shared" si="0"/>
        <v>1108.2053700000001</v>
      </c>
      <c r="L80" s="160">
        <f t="shared" si="0"/>
        <v>394.20597999999995</v>
      </c>
      <c r="M80" s="160">
        <f t="shared" si="0"/>
        <v>611.19261</v>
      </c>
      <c r="N80" s="160">
        <f t="shared" si="0"/>
        <v>678.7795600000001</v>
      </c>
      <c r="O80" s="160">
        <f t="shared" si="0"/>
        <v>651.92349</v>
      </c>
      <c r="P80" s="160">
        <f t="shared" si="0"/>
        <v>760.10683</v>
      </c>
      <c r="Q80" s="160">
        <f t="shared" si="0"/>
        <v>832.77988</v>
      </c>
      <c r="R80" s="160">
        <f t="shared" si="0"/>
        <v>825.9703000000001</v>
      </c>
      <c r="S80" s="160">
        <f t="shared" si="0"/>
        <v>738.5340799999999</v>
      </c>
      <c r="T80" s="160">
        <f t="shared" si="0"/>
        <v>636.83342</v>
      </c>
      <c r="U80" s="160">
        <f t="shared" si="0"/>
        <v>661.1558299999999</v>
      </c>
      <c r="V80" s="160">
        <f aca="true" t="shared" si="4" ref="V80:W80">V66/1000</f>
        <v>591.30348</v>
      </c>
      <c r="W80" s="160">
        <f t="shared" si="4"/>
        <v>591.30348</v>
      </c>
    </row>
    <row r="81" spans="1:23" ht="14.25">
      <c r="A81" s="159" t="s">
        <v>454</v>
      </c>
      <c r="B81" s="159" t="s">
        <v>435</v>
      </c>
      <c r="C81" s="160">
        <f t="shared" si="2"/>
        <v>2077.55592</v>
      </c>
      <c r="D81" s="160">
        <f t="shared" si="0"/>
        <v>1788.91494</v>
      </c>
      <c r="E81" s="160">
        <f t="shared" si="0"/>
        <v>1778.01321</v>
      </c>
      <c r="F81" s="160">
        <f t="shared" si="0"/>
        <v>1828.1062</v>
      </c>
      <c r="G81" s="160">
        <f t="shared" si="0"/>
        <v>1901.33426</v>
      </c>
      <c r="H81" s="160">
        <f t="shared" si="0"/>
        <v>1893.25773</v>
      </c>
      <c r="I81" s="160">
        <f t="shared" si="0"/>
        <v>2019.52333</v>
      </c>
      <c r="J81" s="160">
        <f t="shared" si="0"/>
        <v>2304.21051</v>
      </c>
      <c r="K81" s="160">
        <f t="shared" si="0"/>
        <v>1651.19812</v>
      </c>
      <c r="L81" s="160">
        <f t="shared" si="0"/>
        <v>1187.9911399999999</v>
      </c>
      <c r="M81" s="160">
        <f t="shared" si="0"/>
        <v>1463.4266599999999</v>
      </c>
      <c r="N81" s="160">
        <f t="shared" si="0"/>
        <v>1431.7477</v>
      </c>
      <c r="O81" s="160">
        <f t="shared" si="0"/>
        <v>1281.65486</v>
      </c>
      <c r="P81" s="160">
        <f t="shared" si="0"/>
        <v>1235.52667</v>
      </c>
      <c r="Q81" s="160">
        <f t="shared" si="0"/>
        <v>1375.05692</v>
      </c>
      <c r="R81" s="160">
        <f t="shared" si="0"/>
        <v>1523.60995</v>
      </c>
      <c r="S81" s="160">
        <f t="shared" si="0"/>
        <v>1680.68092</v>
      </c>
      <c r="T81" s="160">
        <f t="shared" si="0"/>
        <v>1825.44822</v>
      </c>
      <c r="U81" s="160">
        <f t="shared" si="0"/>
        <v>2099.97856</v>
      </c>
      <c r="V81" s="160">
        <f aca="true" t="shared" si="5" ref="V81:W81">V67/1000</f>
        <v>2027.3968200000002</v>
      </c>
      <c r="W81" s="160">
        <f t="shared" si="5"/>
        <v>2027.3968200000002</v>
      </c>
    </row>
    <row r="82" spans="1:23" ht="14.25">
      <c r="A82" s="159" t="s">
        <v>454</v>
      </c>
      <c r="B82" s="159" t="s">
        <v>436</v>
      </c>
      <c r="C82" s="160">
        <f t="shared" si="2"/>
        <v>109.51894</v>
      </c>
      <c r="D82" s="160">
        <f t="shared" si="0"/>
        <v>104.30819</v>
      </c>
      <c r="E82" s="160">
        <f t="shared" si="0"/>
        <v>93.55899000000001</v>
      </c>
      <c r="F82" s="160">
        <f t="shared" si="0"/>
        <v>107.93616</v>
      </c>
      <c r="G82" s="160">
        <f t="shared" si="0"/>
        <v>137.28189</v>
      </c>
      <c r="H82" s="160">
        <f t="shared" si="0"/>
        <v>181.41678</v>
      </c>
      <c r="I82" s="160">
        <f t="shared" si="0"/>
        <v>230.10451999999998</v>
      </c>
      <c r="J82" s="160">
        <f t="shared" si="0"/>
        <v>308.14165</v>
      </c>
      <c r="K82" s="160">
        <f t="shared" si="0"/>
        <v>292.44288</v>
      </c>
      <c r="L82" s="160">
        <f t="shared" si="0"/>
        <v>203.9634</v>
      </c>
      <c r="M82" s="160">
        <f t="shared" si="0"/>
        <v>228.90255</v>
      </c>
      <c r="N82" s="160">
        <f t="shared" si="0"/>
        <v>213.63277</v>
      </c>
      <c r="O82" s="160">
        <f t="shared" si="0"/>
        <v>200.51419</v>
      </c>
      <c r="P82" s="160">
        <f t="shared" si="0"/>
        <v>152.28168</v>
      </c>
      <c r="Q82" s="160">
        <f t="shared" si="0"/>
        <v>154.10166</v>
      </c>
      <c r="R82" s="160">
        <f t="shared" si="0"/>
        <v>148.32451999999998</v>
      </c>
      <c r="S82" s="160">
        <f t="shared" si="0"/>
        <v>149.67818</v>
      </c>
      <c r="T82" s="160">
        <f t="shared" si="0"/>
        <v>149.30282</v>
      </c>
      <c r="U82" s="160">
        <f t="shared" si="0"/>
        <v>159.35544000000002</v>
      </c>
      <c r="V82" s="160">
        <f aca="true" t="shared" si="6" ref="V82:W82">V68/1000</f>
        <v>179.37571</v>
      </c>
      <c r="W82" s="160">
        <f t="shared" si="6"/>
        <v>179.37571</v>
      </c>
    </row>
    <row r="83" spans="1:23" ht="14.25">
      <c r="A83" s="159" t="s">
        <v>454</v>
      </c>
      <c r="B83" s="159" t="s">
        <v>437</v>
      </c>
      <c r="C83" s="160">
        <f t="shared" si="2"/>
        <v>384.47515000000004</v>
      </c>
      <c r="D83" s="160">
        <f t="shared" si="0"/>
        <v>330.63321</v>
      </c>
      <c r="E83" s="160">
        <f t="shared" si="0"/>
        <v>303.73495</v>
      </c>
      <c r="F83" s="160">
        <f t="shared" si="0"/>
        <v>302.14858000000004</v>
      </c>
      <c r="G83" s="160">
        <f t="shared" si="0"/>
        <v>325.64394</v>
      </c>
      <c r="H83" s="160">
        <f t="shared" si="0"/>
        <v>318.37745</v>
      </c>
      <c r="I83" s="160">
        <f t="shared" si="0"/>
        <v>347.40540000000004</v>
      </c>
      <c r="J83" s="160">
        <f t="shared" si="0"/>
        <v>380.40732</v>
      </c>
      <c r="K83" s="160">
        <f t="shared" si="0"/>
        <v>321.005</v>
      </c>
      <c r="L83" s="160">
        <f t="shared" si="0"/>
        <v>197.92138</v>
      </c>
      <c r="M83" s="160">
        <f t="shared" si="0"/>
        <v>224.88775</v>
      </c>
      <c r="N83" s="160">
        <f t="shared" si="0"/>
        <v>210.26442</v>
      </c>
      <c r="O83" s="160">
        <f t="shared" si="0"/>
        <v>193.97689000000003</v>
      </c>
      <c r="P83" s="160">
        <f t="shared" si="0"/>
        <v>183.61373</v>
      </c>
      <c r="Q83" s="160">
        <f t="shared" si="0"/>
        <v>204.83363</v>
      </c>
      <c r="R83" s="160">
        <f t="shared" si="0"/>
        <v>245.86285999999998</v>
      </c>
      <c r="S83" s="160">
        <f t="shared" si="0"/>
        <v>283.46835999999996</v>
      </c>
      <c r="T83" s="160">
        <f t="shared" si="0"/>
        <v>314.22764</v>
      </c>
      <c r="U83" s="160">
        <f t="shared" si="0"/>
        <v>316.92483000000004</v>
      </c>
      <c r="V83" s="160">
        <f aca="true" t="shared" si="7" ref="V83:W83">V69/1000</f>
        <v>308.31577000000004</v>
      </c>
      <c r="W83" s="160">
        <f t="shared" si="7"/>
        <v>308.31577000000004</v>
      </c>
    </row>
    <row r="84" spans="1:23" ht="14.25">
      <c r="A84" s="159" t="s">
        <v>454</v>
      </c>
      <c r="B84" s="159" t="s">
        <v>438</v>
      </c>
      <c r="C84" s="160">
        <f t="shared" si="2"/>
        <v>288.3981</v>
      </c>
      <c r="D84" s="160">
        <f t="shared" si="0"/>
        <v>286.40767</v>
      </c>
      <c r="E84" s="160">
        <f t="shared" si="0"/>
        <v>289.05074</v>
      </c>
      <c r="F84" s="160">
        <f t="shared" si="0"/>
        <v>292.68845</v>
      </c>
      <c r="G84" s="160">
        <f t="shared" si="0"/>
        <v>382.77043</v>
      </c>
      <c r="H84" s="160">
        <f t="shared" si="0"/>
        <v>505.72697</v>
      </c>
      <c r="I84" s="160">
        <f t="shared" si="0"/>
        <v>622.7495600000001</v>
      </c>
      <c r="J84" s="160">
        <f t="shared" si="0"/>
        <v>891.8235999999999</v>
      </c>
      <c r="K84" s="160">
        <f t="shared" si="0"/>
        <v>758.70131</v>
      </c>
      <c r="L84" s="160">
        <f t="shared" si="0"/>
        <v>430.99367</v>
      </c>
      <c r="M84" s="160">
        <f t="shared" si="0"/>
        <v>596.6211999999999</v>
      </c>
      <c r="N84" s="160">
        <f t="shared" si="0"/>
        <v>727.09437</v>
      </c>
      <c r="O84" s="160">
        <f t="shared" si="0"/>
        <v>656.88707</v>
      </c>
      <c r="P84" s="160">
        <f t="shared" si="0"/>
        <v>651.1356999999999</v>
      </c>
      <c r="Q84" s="160">
        <f t="shared" si="0"/>
        <v>746.7125500000001</v>
      </c>
      <c r="R84" s="160">
        <f t="shared" si="0"/>
        <v>765.6426700000001</v>
      </c>
      <c r="S84" s="160">
        <f t="shared" si="0"/>
        <v>766.81624</v>
      </c>
      <c r="T84" s="160">
        <f t="shared" si="0"/>
        <v>850.58351</v>
      </c>
      <c r="U84" s="160">
        <f t="shared" si="0"/>
        <v>1006.74028</v>
      </c>
      <c r="V84" s="160">
        <f aca="true" t="shared" si="8" ref="V84:W84">V70/1000</f>
        <v>918.8269799999999</v>
      </c>
      <c r="W84" s="160">
        <f t="shared" si="8"/>
        <v>918.8269799999999</v>
      </c>
    </row>
    <row r="85" spans="1:23" ht="14.25">
      <c r="A85" s="159" t="s">
        <v>454</v>
      </c>
      <c r="B85" s="159" t="s">
        <v>439</v>
      </c>
      <c r="C85" s="160"/>
      <c r="D85" s="160"/>
      <c r="E85" s="160"/>
      <c r="F85" s="160"/>
      <c r="G85" s="160"/>
      <c r="H85" s="160"/>
      <c r="I85" s="160"/>
      <c r="J85" s="160">
        <f t="shared" si="0"/>
        <v>274.57689</v>
      </c>
      <c r="K85" s="160">
        <f t="shared" si="0"/>
        <v>319.43333</v>
      </c>
      <c r="L85" s="160">
        <f t="shared" si="0"/>
        <v>239.40851</v>
      </c>
      <c r="M85" s="160">
        <f t="shared" si="0"/>
        <v>310.01229</v>
      </c>
      <c r="N85" s="160">
        <f t="shared" si="0"/>
        <v>335.05202</v>
      </c>
      <c r="O85" s="160">
        <f t="shared" si="0"/>
        <v>326.69884</v>
      </c>
      <c r="P85" s="160">
        <f t="shared" si="0"/>
        <v>288.91997</v>
      </c>
      <c r="Q85" s="160">
        <f t="shared" si="0"/>
        <v>313.56937</v>
      </c>
      <c r="R85" s="160">
        <f t="shared" si="0"/>
        <v>325.59864</v>
      </c>
      <c r="S85" s="160">
        <f t="shared" si="0"/>
        <v>319.07078</v>
      </c>
      <c r="T85" s="160">
        <f t="shared" si="0"/>
        <v>364.06711</v>
      </c>
      <c r="U85" s="160">
        <f t="shared" si="0"/>
        <v>400.3168</v>
      </c>
      <c r="V85" s="160">
        <f aca="true" t="shared" si="9" ref="V85:W85">V71/1000</f>
        <v>418.5072</v>
      </c>
      <c r="W85" s="160">
        <f t="shared" si="9"/>
        <v>418.5072</v>
      </c>
    </row>
    <row r="86" spans="1:23" ht="14.25">
      <c r="A86" s="159" t="s">
        <v>454</v>
      </c>
      <c r="B86" s="159" t="s">
        <v>440</v>
      </c>
      <c r="C86" s="160">
        <f t="shared" si="2"/>
        <v>277.9715</v>
      </c>
      <c r="D86" s="160">
        <f t="shared" si="0"/>
        <v>271.89124</v>
      </c>
      <c r="E86" s="160">
        <f t="shared" si="0"/>
        <v>243.2091</v>
      </c>
      <c r="F86" s="160">
        <f t="shared" si="0"/>
        <v>260.09810999999996</v>
      </c>
      <c r="G86" s="160">
        <f t="shared" si="0"/>
        <v>307.81471000000005</v>
      </c>
      <c r="H86" s="160">
        <f t="shared" si="0"/>
        <v>379.64209999999997</v>
      </c>
      <c r="I86" s="160">
        <f t="shared" si="0"/>
        <v>489.62654</v>
      </c>
      <c r="J86" s="160">
        <f t="shared" si="0"/>
        <v>365.36796999999996</v>
      </c>
      <c r="K86" s="160">
        <f t="shared" si="0"/>
        <v>349.75551</v>
      </c>
      <c r="L86" s="160">
        <f t="shared" si="0"/>
        <v>243.67528</v>
      </c>
      <c r="M86" s="160">
        <f t="shared" si="0"/>
        <v>282.63565</v>
      </c>
      <c r="N86" s="160">
        <f t="shared" si="0"/>
        <v>270.31357</v>
      </c>
      <c r="O86" s="160">
        <f t="shared" si="0"/>
        <v>236.98985000000002</v>
      </c>
      <c r="P86" s="160">
        <f t="shared" si="0"/>
        <v>202.67413</v>
      </c>
      <c r="Q86" s="160">
        <f t="shared" si="0"/>
        <v>213.49151999999998</v>
      </c>
      <c r="R86" s="160">
        <f t="shared" si="0"/>
        <v>231.25292000000002</v>
      </c>
      <c r="S86" s="160">
        <f t="shared" si="0"/>
        <v>258.78405</v>
      </c>
      <c r="T86" s="160">
        <f t="shared" si="0"/>
        <v>276.78683</v>
      </c>
      <c r="U86" s="160">
        <f t="shared" si="0"/>
        <v>286.40765000000005</v>
      </c>
      <c r="V86" s="160">
        <f aca="true" t="shared" si="10" ref="V86:W86">V72/1000</f>
        <v>322.97436</v>
      </c>
      <c r="W86" s="160">
        <f t="shared" si="10"/>
        <v>322.97436</v>
      </c>
    </row>
    <row r="87" spans="1:23" ht="14.25">
      <c r="A87" s="159" t="s">
        <v>454</v>
      </c>
      <c r="B87" s="159" t="s">
        <v>527</v>
      </c>
      <c r="C87" s="160">
        <f t="shared" si="2"/>
        <v>909.468</v>
      </c>
      <c r="D87" s="160">
        <f t="shared" si="0"/>
        <v>882.04255</v>
      </c>
      <c r="E87" s="160">
        <f t="shared" si="0"/>
        <v>848.87841</v>
      </c>
      <c r="F87" s="160">
        <f t="shared" si="0"/>
        <v>895.98491</v>
      </c>
      <c r="G87" s="160">
        <f t="shared" si="0"/>
        <v>997.52527</v>
      </c>
      <c r="H87" s="160">
        <f t="shared" si="0"/>
        <v>1112.39407</v>
      </c>
      <c r="I87" s="160">
        <f t="shared" si="0"/>
        <v>1257.66067</v>
      </c>
      <c r="J87" s="160">
        <f t="shared" si="0"/>
        <v>1560.03455</v>
      </c>
      <c r="K87" s="160">
        <f t="shared" si="0"/>
        <v>1495.51018</v>
      </c>
      <c r="L87" s="160">
        <f t="shared" si="0"/>
        <v>1247.0372399999999</v>
      </c>
      <c r="M87" s="160">
        <f t="shared" si="0"/>
        <v>1451.12765</v>
      </c>
      <c r="N87" s="160">
        <f t="shared" si="0"/>
        <v>1503.18875</v>
      </c>
      <c r="O87" s="160">
        <f t="shared" si="0"/>
        <v>1482.6468</v>
      </c>
      <c r="P87" s="160">
        <f t="shared" si="0"/>
        <v>1424.8768799999998</v>
      </c>
      <c r="Q87" s="160">
        <f t="shared" si="0"/>
        <v>1649.4875900000002</v>
      </c>
      <c r="R87" s="160">
        <f t="shared" si="0"/>
        <v>1891.80179</v>
      </c>
      <c r="S87" s="160">
        <f t="shared" si="0"/>
        <v>2043.23475</v>
      </c>
      <c r="T87" s="160">
        <f t="shared" si="0"/>
        <v>2238.71466</v>
      </c>
      <c r="U87" s="160">
        <f t="shared" si="0"/>
        <v>2358.97707</v>
      </c>
      <c r="V87" s="160">
        <f aca="true" t="shared" si="11" ref="V87:W87">V73/1000</f>
        <v>2462.7576400000003</v>
      </c>
      <c r="W87" s="160">
        <f t="shared" si="11"/>
        <v>2462.7576400000003</v>
      </c>
    </row>
    <row r="88" spans="1:23" ht="14.25">
      <c r="A88" s="159" t="s">
        <v>454</v>
      </c>
      <c r="B88" s="162" t="s">
        <v>528</v>
      </c>
      <c r="C88" s="160">
        <f t="shared" si="2"/>
        <v>548.6337</v>
      </c>
      <c r="D88" s="160">
        <f t="shared" si="0"/>
        <v>520.11238</v>
      </c>
      <c r="E88" s="160">
        <f t="shared" si="0"/>
        <v>527.1676600000001</v>
      </c>
      <c r="F88" s="160">
        <f t="shared" si="0"/>
        <v>628.64657</v>
      </c>
      <c r="G88" s="160">
        <f t="shared" si="0"/>
        <v>816.6780500000001</v>
      </c>
      <c r="H88" s="160">
        <f t="shared" si="0"/>
        <v>1055.3573000000001</v>
      </c>
      <c r="I88" s="160">
        <f t="shared" si="0"/>
        <v>1242.92386</v>
      </c>
      <c r="J88" s="160">
        <f t="shared" si="0"/>
        <v>1561.71831</v>
      </c>
      <c r="K88" s="160">
        <f t="shared" si="0"/>
        <v>1604.38933</v>
      </c>
      <c r="L88" s="160">
        <f t="shared" si="0"/>
        <v>1297.82186</v>
      </c>
      <c r="M88" s="160">
        <f t="shared" si="0"/>
        <v>1614.7052099999999</v>
      </c>
      <c r="N88" s="160">
        <f t="shared" si="0"/>
        <v>1524.12455</v>
      </c>
      <c r="O88" s="160">
        <f t="shared" si="0"/>
        <v>1495.20875</v>
      </c>
      <c r="P88" s="160">
        <f t="shared" si="0"/>
        <v>1290.13001</v>
      </c>
      <c r="Q88" s="160">
        <f t="shared" si="0"/>
        <v>1442.99032</v>
      </c>
      <c r="R88" s="160">
        <f t="shared" si="0"/>
        <v>1551.4928799999998</v>
      </c>
      <c r="S88" s="160">
        <f t="shared" si="0"/>
        <v>1543.32833</v>
      </c>
      <c r="T88" s="160">
        <f t="shared" si="0"/>
        <v>1662.82625</v>
      </c>
      <c r="U88" s="160">
        <f t="shared" si="0"/>
        <v>1736.52949</v>
      </c>
      <c r="V88" s="160">
        <f aca="true" t="shared" si="12" ref="V88:W88">V74/1000</f>
        <v>1937.39638</v>
      </c>
      <c r="W88" s="160">
        <f t="shared" si="12"/>
        <v>1937.39638</v>
      </c>
    </row>
    <row r="90" spans="3:23" ht="14.25">
      <c r="C90" s="156">
        <v>2000</v>
      </c>
      <c r="D90" s="156">
        <v>2001</v>
      </c>
      <c r="E90" s="156">
        <v>2002</v>
      </c>
      <c r="F90" s="156">
        <v>2003</v>
      </c>
      <c r="G90" s="156">
        <v>2004</v>
      </c>
      <c r="H90" s="156">
        <v>2005</v>
      </c>
      <c r="I90" s="156">
        <v>2006</v>
      </c>
      <c r="J90" s="156">
        <v>2007</v>
      </c>
      <c r="K90" s="156">
        <v>2008</v>
      </c>
      <c r="L90" s="156">
        <v>2009</v>
      </c>
      <c r="M90" s="156">
        <v>2010</v>
      </c>
      <c r="N90" s="156">
        <v>2011</v>
      </c>
      <c r="O90" s="156">
        <v>2012</v>
      </c>
      <c r="P90" s="156">
        <v>2013</v>
      </c>
      <c r="Q90" s="156">
        <v>2014</v>
      </c>
      <c r="R90" s="156">
        <v>2015</v>
      </c>
      <c r="S90" s="156">
        <v>2016</v>
      </c>
      <c r="T90" s="156">
        <v>2017</v>
      </c>
      <c r="U90" s="156">
        <v>2018</v>
      </c>
      <c r="V90" s="156">
        <v>2019</v>
      </c>
      <c r="W90" s="156">
        <v>2020</v>
      </c>
    </row>
    <row r="91" spans="1:23" ht="14.25">
      <c r="A91" s="165" t="s">
        <v>480</v>
      </c>
      <c r="B91" s="165" t="s">
        <v>467</v>
      </c>
      <c r="C91" s="156">
        <v>4938877.679</v>
      </c>
      <c r="D91" s="156">
        <v>4575546.919</v>
      </c>
      <c r="E91" s="156">
        <v>4758865.6</v>
      </c>
      <c r="F91" s="156">
        <v>4855922.666</v>
      </c>
      <c r="G91" s="156">
        <v>5358383.8</v>
      </c>
      <c r="H91" s="156">
        <v>5864468.63</v>
      </c>
      <c r="I91" s="156">
        <v>6513357.421</v>
      </c>
      <c r="J91" s="156">
        <v>7799418.815</v>
      </c>
      <c r="K91" s="156">
        <v>6801584.335</v>
      </c>
      <c r="L91" s="156">
        <v>4788748.925</v>
      </c>
      <c r="M91" s="156">
        <v>5986501.18</v>
      </c>
      <c r="N91" s="156">
        <v>6273422.452</v>
      </c>
      <c r="O91" s="156">
        <v>5968790.059</v>
      </c>
      <c r="P91" s="156">
        <v>5803915.222</v>
      </c>
      <c r="Q91" s="156">
        <v>5932864.979</v>
      </c>
      <c r="R91" s="156">
        <v>6318491.021</v>
      </c>
      <c r="S91" s="156">
        <v>6619279.78</v>
      </c>
      <c r="T91" s="156">
        <v>3583187.768</v>
      </c>
      <c r="U91" s="156">
        <v>3952412.86</v>
      </c>
      <c r="V91" s="156">
        <v>4076310.334</v>
      </c>
      <c r="W91" s="156">
        <v>3825831.165</v>
      </c>
    </row>
    <row r="92" spans="1:23" ht="14.25">
      <c r="A92" s="165" t="s">
        <v>480</v>
      </c>
      <c r="B92" s="165" t="s">
        <v>468</v>
      </c>
      <c r="C92" s="156">
        <v>110380.01</v>
      </c>
      <c r="D92" s="156">
        <v>95634.559</v>
      </c>
      <c r="E92" s="156">
        <v>88871.546</v>
      </c>
      <c r="F92" s="156">
        <v>80593.698</v>
      </c>
      <c r="G92" s="156">
        <v>86744.896</v>
      </c>
      <c r="H92" s="156">
        <v>105367.535</v>
      </c>
      <c r="I92" s="156">
        <v>109782.42</v>
      </c>
      <c r="J92" s="156">
        <v>235642.724</v>
      </c>
      <c r="K92" s="156">
        <v>200532.431</v>
      </c>
      <c r="L92" s="156">
        <v>84943.379</v>
      </c>
      <c r="M92" s="156">
        <v>109869.111</v>
      </c>
      <c r="N92" s="156">
        <v>105761.99</v>
      </c>
      <c r="O92" s="156">
        <v>70169.432</v>
      </c>
      <c r="P92" s="156">
        <v>61440.723</v>
      </c>
      <c r="Q92" s="156">
        <v>54575.037</v>
      </c>
      <c r="R92" s="156">
        <v>64486.197</v>
      </c>
      <c r="S92" s="156">
        <v>66149.217</v>
      </c>
      <c r="T92" s="156">
        <v>73761.197</v>
      </c>
      <c r="U92" s="156">
        <v>69870.07</v>
      </c>
      <c r="V92" s="156">
        <v>64065.365</v>
      </c>
      <c r="W92" s="156">
        <v>50564.518</v>
      </c>
    </row>
    <row r="93" spans="1:23" ht="14.25">
      <c r="A93" s="165" t="s">
        <v>480</v>
      </c>
      <c r="B93" s="165" t="s">
        <v>469</v>
      </c>
      <c r="C93" s="190">
        <v>52193.192</v>
      </c>
      <c r="D93" s="190">
        <v>50917.413</v>
      </c>
      <c r="E93" s="190">
        <v>61673.365</v>
      </c>
      <c r="F93" s="190">
        <v>92382.639</v>
      </c>
      <c r="G93" s="190">
        <v>143728.908</v>
      </c>
      <c r="H93" s="190">
        <v>187685.636</v>
      </c>
      <c r="I93" s="190">
        <v>259885</v>
      </c>
      <c r="J93" s="190">
        <v>272941.089</v>
      </c>
      <c r="K93" s="190">
        <v>381262.854</v>
      </c>
      <c r="L93" s="190">
        <v>488411.25</v>
      </c>
      <c r="M93" s="190">
        <v>672495.869</v>
      </c>
      <c r="N93" s="190">
        <v>748413.901</v>
      </c>
      <c r="O93" s="190">
        <v>787826.828</v>
      </c>
      <c r="P93" s="190">
        <v>829549.636</v>
      </c>
      <c r="Q93" s="190">
        <v>795857.242</v>
      </c>
      <c r="R93" s="190">
        <v>695175.547</v>
      </c>
      <c r="S93" s="190">
        <v>728783.878</v>
      </c>
      <c r="T93" s="190">
        <v>819620.039</v>
      </c>
      <c r="U93" s="190">
        <v>1097098.16</v>
      </c>
      <c r="V93" s="156">
        <v>1206918.477</v>
      </c>
      <c r="W93" s="156">
        <v>1129415.539</v>
      </c>
    </row>
    <row r="94" spans="1:23" ht="14.25">
      <c r="A94" s="165" t="s">
        <v>480</v>
      </c>
      <c r="B94" s="165" t="s">
        <v>470</v>
      </c>
      <c r="C94" s="190">
        <v>39667.301</v>
      </c>
      <c r="D94" s="190">
        <v>40897.677</v>
      </c>
      <c r="E94" s="190">
        <v>46581.93</v>
      </c>
      <c r="F94" s="190">
        <v>54554.127</v>
      </c>
      <c r="G94" s="190">
        <v>70263.973</v>
      </c>
      <c r="H94" s="190">
        <v>86988.428</v>
      </c>
      <c r="I94" s="190">
        <v>93685.66</v>
      </c>
      <c r="J94" s="190">
        <v>116182.718</v>
      </c>
      <c r="K94" s="190">
        <v>124069.799</v>
      </c>
      <c r="L94" s="190">
        <v>155141.068</v>
      </c>
      <c r="M94" s="190">
        <v>145198.953</v>
      </c>
      <c r="N94" s="190">
        <v>154935.387</v>
      </c>
      <c r="O94" s="190">
        <v>149671.247</v>
      </c>
      <c r="P94" s="190">
        <v>154811.461</v>
      </c>
      <c r="Q94" s="190">
        <v>149579.972</v>
      </c>
      <c r="R94" s="190">
        <v>170761.932</v>
      </c>
      <c r="S94" s="190">
        <v>177480.489</v>
      </c>
      <c r="T94" s="190">
        <v>180443.209</v>
      </c>
      <c r="U94" s="190">
        <v>201438.264</v>
      </c>
      <c r="V94" s="156">
        <v>222924.788</v>
      </c>
      <c r="W94" s="156">
        <v>205933.939</v>
      </c>
    </row>
    <row r="95" spans="1:23" ht="14.25">
      <c r="A95" s="165" t="s">
        <v>480</v>
      </c>
      <c r="B95" s="165" t="s">
        <v>471</v>
      </c>
      <c r="C95" s="190">
        <v>1171476.922</v>
      </c>
      <c r="D95" s="190">
        <v>1163795.149</v>
      </c>
      <c r="E95" s="190">
        <v>1094164.908</v>
      </c>
      <c r="F95" s="190">
        <v>1022023.511</v>
      </c>
      <c r="G95" s="190">
        <v>1092020.389</v>
      </c>
      <c r="H95" s="190">
        <v>1198979.457</v>
      </c>
      <c r="I95" s="190">
        <v>1192716.719</v>
      </c>
      <c r="J95" s="190">
        <v>1325732.516</v>
      </c>
      <c r="K95" s="190">
        <v>1108205.375</v>
      </c>
      <c r="L95" s="190">
        <v>394205.976</v>
      </c>
      <c r="M95" s="190">
        <v>611192.61</v>
      </c>
      <c r="N95" s="190">
        <v>678779.561</v>
      </c>
      <c r="O95" s="190">
        <v>651923.491</v>
      </c>
      <c r="P95" s="190">
        <v>760106.834</v>
      </c>
      <c r="Q95" s="190">
        <v>832779.877</v>
      </c>
      <c r="R95" s="190">
        <v>825970.297</v>
      </c>
      <c r="S95" s="190">
        <v>738534.08</v>
      </c>
      <c r="T95" s="190">
        <v>636833.416</v>
      </c>
      <c r="U95" s="190">
        <v>661155.826</v>
      </c>
      <c r="V95" s="156">
        <v>592078.674</v>
      </c>
      <c r="W95" s="156">
        <v>529798.842</v>
      </c>
    </row>
    <row r="96" spans="1:23" ht="14.25">
      <c r="A96" s="165" t="s">
        <v>480</v>
      </c>
      <c r="B96" s="165" t="s">
        <v>472</v>
      </c>
      <c r="C96" s="190">
        <v>2077555.925</v>
      </c>
      <c r="D96" s="190">
        <v>1788914.938</v>
      </c>
      <c r="E96" s="190">
        <v>1778013.21</v>
      </c>
      <c r="F96" s="190">
        <v>1828106.199</v>
      </c>
      <c r="G96" s="190">
        <v>1901334.257</v>
      </c>
      <c r="H96" s="190">
        <v>1893257.731</v>
      </c>
      <c r="I96" s="190">
        <v>2019523.335</v>
      </c>
      <c r="J96" s="190">
        <v>2304210.509</v>
      </c>
      <c r="K96" s="190">
        <v>1651198.115</v>
      </c>
      <c r="L96" s="190">
        <v>1187991.137</v>
      </c>
      <c r="M96" s="190">
        <v>1463426.664</v>
      </c>
      <c r="N96" s="190">
        <v>1431747.696</v>
      </c>
      <c r="O96" s="190">
        <v>1281654.856</v>
      </c>
      <c r="P96" s="190">
        <v>1235526.671</v>
      </c>
      <c r="Q96" s="190">
        <v>1375056.919</v>
      </c>
      <c r="R96" s="190">
        <v>1523609.954</v>
      </c>
      <c r="S96" s="190">
        <v>1680680.921</v>
      </c>
      <c r="T96" s="190">
        <v>1825448.223</v>
      </c>
      <c r="U96" s="190">
        <v>2099978.559</v>
      </c>
      <c r="V96" s="156">
        <v>2027304.869</v>
      </c>
      <c r="W96" s="156">
        <v>1934979.995</v>
      </c>
    </row>
    <row r="97" spans="1:23" ht="14.25">
      <c r="A97" s="165" t="s">
        <v>480</v>
      </c>
      <c r="B97" s="165" t="s">
        <v>473</v>
      </c>
      <c r="C97" s="190">
        <v>109518.943</v>
      </c>
      <c r="D97" s="190">
        <v>104308.194</v>
      </c>
      <c r="E97" s="190">
        <v>93558.987</v>
      </c>
      <c r="F97" s="190">
        <v>107936.159</v>
      </c>
      <c r="G97" s="190">
        <v>137281.887</v>
      </c>
      <c r="H97" s="190">
        <v>181416.782</v>
      </c>
      <c r="I97" s="190">
        <v>230104.519</v>
      </c>
      <c r="J97" s="190">
        <v>308141.652</v>
      </c>
      <c r="K97" s="190">
        <v>292442.88</v>
      </c>
      <c r="L97" s="190">
        <v>203963.401</v>
      </c>
      <c r="M97" s="190">
        <v>228902.55</v>
      </c>
      <c r="N97" s="190">
        <v>213632.774</v>
      </c>
      <c r="O97" s="190">
        <v>200514.187</v>
      </c>
      <c r="P97" s="190">
        <v>152281.685</v>
      </c>
      <c r="Q97" s="190">
        <v>154101.657</v>
      </c>
      <c r="R97" s="190">
        <v>148324.521</v>
      </c>
      <c r="S97" s="190">
        <v>149678.178</v>
      </c>
      <c r="T97" s="190">
        <v>149302.818</v>
      </c>
      <c r="U97" s="190">
        <v>159355.396</v>
      </c>
      <c r="V97" s="156">
        <v>179348.161</v>
      </c>
      <c r="W97" s="156">
        <v>183618.946</v>
      </c>
    </row>
    <row r="98" spans="1:23" ht="14.25">
      <c r="A98" s="165" t="s">
        <v>480</v>
      </c>
      <c r="B98" s="165" t="s">
        <v>474</v>
      </c>
      <c r="C98" s="190">
        <v>384475.155</v>
      </c>
      <c r="D98" s="190">
        <v>330633.211</v>
      </c>
      <c r="E98" s="190">
        <v>303734.946</v>
      </c>
      <c r="F98" s="190">
        <v>302148.583</v>
      </c>
      <c r="G98" s="190">
        <v>325643.944</v>
      </c>
      <c r="H98" s="190">
        <v>318377.448</v>
      </c>
      <c r="I98" s="190">
        <v>347405.395</v>
      </c>
      <c r="J98" s="190">
        <v>380407.322</v>
      </c>
      <c r="K98" s="190">
        <v>321004.997</v>
      </c>
      <c r="L98" s="190">
        <v>197921.384</v>
      </c>
      <c r="M98" s="190">
        <v>224887.748</v>
      </c>
      <c r="N98" s="190">
        <v>210264.418</v>
      </c>
      <c r="O98" s="190">
        <v>193976.893</v>
      </c>
      <c r="P98" s="190">
        <v>183613.734</v>
      </c>
      <c r="Q98" s="190">
        <v>204833.63</v>
      </c>
      <c r="R98" s="190">
        <v>245862.856</v>
      </c>
      <c r="S98" s="190">
        <v>283468.362</v>
      </c>
      <c r="T98" s="190">
        <v>314227.644</v>
      </c>
      <c r="U98" s="190">
        <v>316924.833</v>
      </c>
      <c r="V98" s="156">
        <v>308316.456</v>
      </c>
      <c r="W98" s="156">
        <v>284386.251</v>
      </c>
    </row>
    <row r="99" spans="1:23" ht="14.25">
      <c r="A99" s="165" t="s">
        <v>480</v>
      </c>
      <c r="B99" s="165" t="s">
        <v>475</v>
      </c>
      <c r="C99" s="190">
        <v>288398.104</v>
      </c>
      <c r="D99" s="190">
        <v>286407.665</v>
      </c>
      <c r="E99" s="190">
        <v>289050.742</v>
      </c>
      <c r="F99" s="190">
        <v>292688.445</v>
      </c>
      <c r="G99" s="190">
        <v>382770.431</v>
      </c>
      <c r="H99" s="190">
        <v>505726.969</v>
      </c>
      <c r="I99" s="190">
        <v>622749.562</v>
      </c>
      <c r="J99" s="190">
        <v>891823.597</v>
      </c>
      <c r="K99" s="190">
        <v>758701.307</v>
      </c>
      <c r="L99" s="190">
        <v>430993.674</v>
      </c>
      <c r="M99" s="190">
        <v>596621.201</v>
      </c>
      <c r="N99" s="190">
        <v>727094.373</v>
      </c>
      <c r="O99" s="190">
        <v>656887.07</v>
      </c>
      <c r="P99" s="190">
        <v>651135.699</v>
      </c>
      <c r="Q99" s="190">
        <v>746712.547</v>
      </c>
      <c r="R99" s="190">
        <v>765642.673</v>
      </c>
      <c r="S99" s="190">
        <v>766816.24</v>
      </c>
      <c r="T99" s="190">
        <v>850583.512</v>
      </c>
      <c r="U99" s="190">
        <v>1006740.275</v>
      </c>
      <c r="V99" s="156">
        <v>918811.136</v>
      </c>
      <c r="W99" s="156">
        <v>888449.356</v>
      </c>
    </row>
    <row r="100" spans="1:23" ht="14.25">
      <c r="A100" s="165" t="s">
        <v>480</v>
      </c>
      <c r="B100" s="165" t="s">
        <v>476</v>
      </c>
      <c r="C100" s="190" t="s">
        <v>442</v>
      </c>
      <c r="D100" s="190" t="s">
        <v>442</v>
      </c>
      <c r="E100" s="190" t="s">
        <v>442</v>
      </c>
      <c r="F100" s="190" t="s">
        <v>442</v>
      </c>
      <c r="G100" s="190" t="s">
        <v>442</v>
      </c>
      <c r="H100" s="190" t="s">
        <v>442</v>
      </c>
      <c r="I100" s="190" t="s">
        <v>442</v>
      </c>
      <c r="J100" s="190">
        <v>274576.886</v>
      </c>
      <c r="K100" s="190">
        <v>319433.333</v>
      </c>
      <c r="L100" s="190">
        <v>239408.513</v>
      </c>
      <c r="M100" s="190">
        <v>310012.289</v>
      </c>
      <c r="N100" s="190">
        <v>335052.023</v>
      </c>
      <c r="O100" s="190">
        <v>326698.844</v>
      </c>
      <c r="P100" s="190">
        <v>288919.975</v>
      </c>
      <c r="Q100" s="190">
        <v>313569.369</v>
      </c>
      <c r="R100" s="190">
        <v>325598.644</v>
      </c>
      <c r="S100" s="190">
        <v>319070.784</v>
      </c>
      <c r="T100" s="190">
        <v>364067.109</v>
      </c>
      <c r="U100" s="190">
        <v>400316.804</v>
      </c>
      <c r="V100" s="156">
        <v>418507.203</v>
      </c>
      <c r="W100" s="156">
        <v>404362.636</v>
      </c>
    </row>
    <row r="101" spans="1:23" ht="14.25">
      <c r="A101" s="165" t="s">
        <v>480</v>
      </c>
      <c r="B101" s="165" t="s">
        <v>477</v>
      </c>
      <c r="C101" s="190">
        <v>277971.497</v>
      </c>
      <c r="D101" s="190">
        <v>271891.244</v>
      </c>
      <c r="E101" s="190">
        <v>243209.1</v>
      </c>
      <c r="F101" s="190">
        <v>260098.11</v>
      </c>
      <c r="G101" s="190">
        <v>307814.707</v>
      </c>
      <c r="H101" s="190">
        <v>379642.097</v>
      </c>
      <c r="I101" s="190">
        <v>489626.543</v>
      </c>
      <c r="J101" s="190">
        <v>365367.974</v>
      </c>
      <c r="K101" s="190">
        <v>349755.514</v>
      </c>
      <c r="L101" s="190">
        <v>243675.283</v>
      </c>
      <c r="M101" s="190">
        <v>282635.65</v>
      </c>
      <c r="N101" s="190">
        <v>270313.568</v>
      </c>
      <c r="O101" s="190">
        <v>236989.85</v>
      </c>
      <c r="P101" s="190">
        <v>202674.127</v>
      </c>
      <c r="Q101" s="190">
        <v>213491.52</v>
      </c>
      <c r="R101" s="190">
        <v>231252.921</v>
      </c>
      <c r="S101" s="190">
        <v>258784.047</v>
      </c>
      <c r="T101" s="190">
        <v>276786.826</v>
      </c>
      <c r="U101" s="190">
        <v>286407.65</v>
      </c>
      <c r="V101" s="156">
        <v>322909.056</v>
      </c>
      <c r="W101" s="156">
        <v>331113.578</v>
      </c>
    </row>
    <row r="102" spans="1:23" ht="14.25">
      <c r="A102" s="165" t="s">
        <v>480</v>
      </c>
      <c r="B102" s="165" t="s">
        <v>478</v>
      </c>
      <c r="C102" s="190">
        <v>909467.998</v>
      </c>
      <c r="D102" s="190">
        <v>882042.553</v>
      </c>
      <c r="E102" s="190">
        <v>848878.407</v>
      </c>
      <c r="F102" s="190">
        <v>895984.91</v>
      </c>
      <c r="G102" s="190">
        <v>997525.27</v>
      </c>
      <c r="H102" s="190">
        <v>1112394.074</v>
      </c>
      <c r="I102" s="190">
        <v>1257660.669</v>
      </c>
      <c r="J102" s="190">
        <v>1560034.546</v>
      </c>
      <c r="K102" s="190">
        <v>1495510.177</v>
      </c>
      <c r="L102" s="190">
        <v>1247037.24</v>
      </c>
      <c r="M102" s="190">
        <v>1451127.646</v>
      </c>
      <c r="N102" s="190">
        <v>1503188.75</v>
      </c>
      <c r="O102" s="190">
        <v>1482646.795</v>
      </c>
      <c r="P102" s="190">
        <v>1424876.882</v>
      </c>
      <c r="Q102" s="190">
        <v>1649487.593</v>
      </c>
      <c r="R102" s="190">
        <v>1891801.786</v>
      </c>
      <c r="S102" s="190">
        <v>2043234.752</v>
      </c>
      <c r="T102" s="190">
        <v>2238714.663</v>
      </c>
      <c r="U102" s="190">
        <v>2358954.768</v>
      </c>
      <c r="V102" s="156">
        <v>2462389.307</v>
      </c>
      <c r="W102" s="156">
        <v>2399882.462</v>
      </c>
    </row>
    <row r="103" spans="1:23" ht="14.25">
      <c r="A103" s="165" t="s">
        <v>480</v>
      </c>
      <c r="B103" s="165" t="s">
        <v>479</v>
      </c>
      <c r="C103" s="190">
        <v>548633.699</v>
      </c>
      <c r="D103" s="190">
        <v>520112.379</v>
      </c>
      <c r="E103" s="190">
        <v>527167.662</v>
      </c>
      <c r="F103" s="190">
        <v>628646.574</v>
      </c>
      <c r="G103" s="190">
        <v>816678.052</v>
      </c>
      <c r="H103" s="190">
        <v>1055357.303</v>
      </c>
      <c r="I103" s="190">
        <v>1242923.864</v>
      </c>
      <c r="J103" s="190">
        <v>1561718.313</v>
      </c>
      <c r="K103" s="190">
        <v>1604389.332</v>
      </c>
      <c r="L103" s="190">
        <v>1297821.858</v>
      </c>
      <c r="M103" s="190">
        <v>1614705.207</v>
      </c>
      <c r="N103" s="190">
        <v>1524124.547</v>
      </c>
      <c r="O103" s="190">
        <v>1495208.754</v>
      </c>
      <c r="P103" s="190">
        <v>1290130.008</v>
      </c>
      <c r="Q103" s="190">
        <v>1442990.317</v>
      </c>
      <c r="R103" s="190">
        <v>1551492.884</v>
      </c>
      <c r="S103" s="190">
        <v>1543328.33</v>
      </c>
      <c r="T103" s="190">
        <v>1662826.25</v>
      </c>
      <c r="U103" s="190">
        <v>1736529.485</v>
      </c>
      <c r="V103" s="156">
        <v>1937426.863</v>
      </c>
      <c r="W103" s="156">
        <v>2047914.263</v>
      </c>
    </row>
  </sheetData>
  <hyperlinks>
    <hyperlink ref="A61" location="'TOC'!A3" display="Back to TOC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 topLeftCell="A1"/>
  </sheetViews>
  <sheetFormatPr defaultColWidth="9.00390625" defaultRowHeight="14.25"/>
  <cols>
    <col min="1" max="5" width="9.00390625" style="3" customWidth="1"/>
    <col min="6" max="6" width="16.625" style="3" customWidth="1"/>
    <col min="7" max="7" width="9.00390625" style="3" customWidth="1"/>
    <col min="8" max="8" width="21.875" style="3" customWidth="1"/>
    <col min="9" max="16384" width="9.00390625" style="3" customWidth="1"/>
  </cols>
  <sheetData>
    <row r="1" ht="12">
      <c r="B1" s="199" t="s">
        <v>537</v>
      </c>
    </row>
    <row r="2" ht="12">
      <c r="B2" s="200" t="s">
        <v>498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7" ht="14.25">
      <c r="B47" s="3" t="s">
        <v>538</v>
      </c>
    </row>
    <row r="48" ht="14.25">
      <c r="B48" s="3" t="s">
        <v>539</v>
      </c>
    </row>
    <row r="50" ht="14.25">
      <c r="B50" s="215" t="s">
        <v>98</v>
      </c>
    </row>
    <row r="53" spans="1:2" ht="14.25">
      <c r="A53" s="201" t="s">
        <v>500</v>
      </c>
      <c r="B53" s="202" t="s">
        <v>564</v>
      </c>
    </row>
    <row r="55" ht="14.25">
      <c r="A55" s="202" t="s">
        <v>88</v>
      </c>
    </row>
    <row r="57" spans="1:2" ht="14.25">
      <c r="A57" s="203" t="s">
        <v>38</v>
      </c>
      <c r="B57" s="204">
        <v>44526.52471064815</v>
      </c>
    </row>
    <row r="58" spans="1:2" ht="14.25">
      <c r="A58" s="203" t="s">
        <v>39</v>
      </c>
      <c r="B58" s="204">
        <v>44537.665760497686</v>
      </c>
    </row>
    <row r="59" spans="1:2" ht="14.25">
      <c r="A59" s="203" t="s">
        <v>40</v>
      </c>
      <c r="B59" s="203" t="s">
        <v>41</v>
      </c>
    </row>
    <row r="61" spans="1:2" ht="14.25">
      <c r="A61" s="203" t="s">
        <v>42</v>
      </c>
      <c r="B61" s="203" t="s">
        <v>89</v>
      </c>
    </row>
    <row r="62" spans="1:2" ht="14.25">
      <c r="A62" s="203" t="s">
        <v>485</v>
      </c>
      <c r="B62" s="203" t="s">
        <v>431</v>
      </c>
    </row>
    <row r="63" spans="1:2" ht="14.25">
      <c r="A63" s="203" t="s">
        <v>90</v>
      </c>
      <c r="B63" s="203" t="s">
        <v>91</v>
      </c>
    </row>
    <row r="64" spans="1:2" ht="14.25">
      <c r="A64" s="203" t="s">
        <v>92</v>
      </c>
      <c r="B64" s="203" t="s">
        <v>495</v>
      </c>
    </row>
    <row r="66" spans="1:6" ht="14.25">
      <c r="A66" s="50" t="s">
        <v>496</v>
      </c>
      <c r="B66" s="50" t="s">
        <v>0</v>
      </c>
      <c r="C66" s="50">
        <v>2018</v>
      </c>
      <c r="D66" s="50">
        <v>2019</v>
      </c>
      <c r="E66" s="50">
        <v>2020</v>
      </c>
      <c r="F66" s="53" t="s">
        <v>556</v>
      </c>
    </row>
    <row r="67" spans="1:8" ht="14.25">
      <c r="A67" s="50" t="s">
        <v>507</v>
      </c>
      <c r="B67" s="206">
        <v>403972.66</v>
      </c>
      <c r="C67" s="206">
        <v>495682.56</v>
      </c>
      <c r="D67" s="206">
        <v>498534.56</v>
      </c>
      <c r="E67" s="216">
        <v>488602.57</v>
      </c>
      <c r="F67" s="212">
        <f>(E67-B67)/B67</f>
        <v>0.20949415240130367</v>
      </c>
      <c r="H67" s="208"/>
    </row>
    <row r="68" spans="1:8" ht="14.25">
      <c r="A68" s="50"/>
      <c r="B68" s="209"/>
      <c r="C68" s="209"/>
      <c r="D68" s="209"/>
      <c r="E68" s="217"/>
      <c r="F68" s="212"/>
      <c r="H68" s="207"/>
    </row>
    <row r="69" spans="1:6" ht="14.25">
      <c r="A69" s="50" t="s">
        <v>65</v>
      </c>
      <c r="B69" s="209">
        <v>1039</v>
      </c>
      <c r="C69" s="205">
        <v>3144.41</v>
      </c>
      <c r="D69" s="205">
        <v>3067.7</v>
      </c>
      <c r="E69" s="219">
        <v>2965.92</v>
      </c>
      <c r="F69" s="212">
        <f aca="true" t="shared" si="0" ref="F69">(E69-B69)/B69</f>
        <v>1.8545909528392686</v>
      </c>
    </row>
    <row r="70" spans="1:8" ht="14.25">
      <c r="A70" s="50" t="s">
        <v>559</v>
      </c>
      <c r="B70" s="209">
        <v>14441</v>
      </c>
      <c r="C70" s="209">
        <v>25689</v>
      </c>
      <c r="D70" s="206">
        <v>32586</v>
      </c>
      <c r="E70" s="216" t="s">
        <v>27</v>
      </c>
      <c r="F70" s="212">
        <f>(D70-B70)/B70</f>
        <v>1.256491932691642</v>
      </c>
      <c r="H70" s="210"/>
    </row>
    <row r="71" spans="1:6" ht="14.25">
      <c r="A71" s="50" t="s">
        <v>70</v>
      </c>
      <c r="B71" s="209">
        <v>2253</v>
      </c>
      <c r="C71" s="209">
        <v>5039.29</v>
      </c>
      <c r="D71" s="209">
        <v>4618.21</v>
      </c>
      <c r="E71" s="219">
        <v>3890.78</v>
      </c>
      <c r="F71" s="212">
        <f aca="true" t="shared" si="1" ref="F71:F76">(E71-B71)/B71</f>
        <v>0.7269329782512207</v>
      </c>
    </row>
    <row r="72" spans="1:6" ht="14.25">
      <c r="A72" s="50" t="s">
        <v>51</v>
      </c>
      <c r="B72" s="211">
        <v>53710</v>
      </c>
      <c r="C72" s="209">
        <v>75232.66</v>
      </c>
      <c r="D72" s="206">
        <v>77820.99</v>
      </c>
      <c r="E72" s="218">
        <v>84050.98</v>
      </c>
      <c r="F72" s="212">
        <f t="shared" si="1"/>
        <v>0.5649037423198658</v>
      </c>
    </row>
    <row r="73" spans="1:6" ht="14.25">
      <c r="A73" s="50" t="s">
        <v>67</v>
      </c>
      <c r="B73" s="209">
        <v>26025</v>
      </c>
      <c r="C73" s="209">
        <v>46719.53</v>
      </c>
      <c r="D73" s="206">
        <v>43267.93</v>
      </c>
      <c r="E73" s="209">
        <v>40592.78</v>
      </c>
      <c r="F73" s="212">
        <f t="shared" si="1"/>
        <v>0.5597609990393851</v>
      </c>
    </row>
    <row r="74" spans="1:6" ht="14.25">
      <c r="A74" s="50" t="s">
        <v>57</v>
      </c>
      <c r="B74" s="209">
        <v>3669</v>
      </c>
      <c r="C74" s="209">
        <v>5389.72</v>
      </c>
      <c r="D74" s="206">
        <v>5400.11</v>
      </c>
      <c r="E74" s="216">
        <v>5233.86</v>
      </c>
      <c r="F74" s="212">
        <f t="shared" si="1"/>
        <v>0.4265085854456254</v>
      </c>
    </row>
    <row r="75" spans="1:6" ht="14.25">
      <c r="A75" s="50" t="s">
        <v>69</v>
      </c>
      <c r="B75" s="206">
        <v>13148.2</v>
      </c>
      <c r="C75" s="209">
        <v>15989.21</v>
      </c>
      <c r="D75" s="206">
        <v>15827.25</v>
      </c>
      <c r="E75" s="216">
        <v>18048.53</v>
      </c>
      <c r="F75" s="212">
        <f t="shared" si="1"/>
        <v>0.37269968512800217</v>
      </c>
    </row>
    <row r="76" spans="1:6" ht="14.25">
      <c r="A76" s="50" t="s">
        <v>62</v>
      </c>
      <c r="B76" s="209">
        <v>259.7</v>
      </c>
      <c r="C76" s="209">
        <v>447.9</v>
      </c>
      <c r="D76" s="209">
        <v>384.88</v>
      </c>
      <c r="E76" s="217">
        <v>349.61</v>
      </c>
      <c r="F76" s="212">
        <f t="shared" si="1"/>
        <v>0.3462071621101272</v>
      </c>
    </row>
    <row r="77" spans="1:6" ht="14.25">
      <c r="A77" s="232" t="s">
        <v>531</v>
      </c>
      <c r="B77" s="209">
        <v>2673.1</v>
      </c>
      <c r="C77" s="209">
        <v>3540.62</v>
      </c>
      <c r="D77" s="206" t="s">
        <v>27</v>
      </c>
      <c r="E77" s="216" t="s">
        <v>27</v>
      </c>
      <c r="F77" s="212">
        <f>(C77-B77)/B77</f>
        <v>0.32453705435636526</v>
      </c>
    </row>
    <row r="78" spans="1:6" ht="14.25">
      <c r="A78" s="50" t="s">
        <v>66</v>
      </c>
      <c r="B78" s="206">
        <v>13276</v>
      </c>
      <c r="C78" s="206">
        <v>19192.06</v>
      </c>
      <c r="D78" s="209">
        <v>18903.72</v>
      </c>
      <c r="E78" s="216">
        <v>16789.57</v>
      </c>
      <c r="F78" s="212">
        <f aca="true" t="shared" si="2" ref="F78:F84">(E78-B78)/B78</f>
        <v>0.2646557698101838</v>
      </c>
    </row>
    <row r="79" spans="1:6" ht="14.25">
      <c r="A79" s="50" t="s">
        <v>68</v>
      </c>
      <c r="B79" s="206">
        <v>10831</v>
      </c>
      <c r="C79" s="209">
        <v>13332.84</v>
      </c>
      <c r="D79" s="206">
        <v>13499.92</v>
      </c>
      <c r="E79" s="216">
        <v>13421.58</v>
      </c>
      <c r="F79" s="212">
        <f t="shared" si="2"/>
        <v>0.23918197765672605</v>
      </c>
    </row>
    <row r="80" spans="1:6" ht="14.25">
      <c r="A80" s="50" t="s">
        <v>71</v>
      </c>
      <c r="B80" s="209">
        <v>6163</v>
      </c>
      <c r="C80" s="209">
        <v>9602.85</v>
      </c>
      <c r="D80" s="209">
        <v>8956.87</v>
      </c>
      <c r="E80" s="219">
        <v>7447.86</v>
      </c>
      <c r="F80" s="212">
        <f t="shared" si="2"/>
        <v>0.20847963654064575</v>
      </c>
    </row>
    <row r="81" spans="1:6" ht="14.25">
      <c r="A81" s="50" t="s">
        <v>52</v>
      </c>
      <c r="B81" s="209">
        <v>8910</v>
      </c>
      <c r="C81" s="209">
        <v>12225.53</v>
      </c>
      <c r="D81" s="206">
        <v>10986.97</v>
      </c>
      <c r="E81" s="216">
        <v>10637.58</v>
      </c>
      <c r="F81" s="212">
        <f t="shared" si="2"/>
        <v>0.1938922558922559</v>
      </c>
    </row>
    <row r="82" spans="1:8" ht="14.25">
      <c r="A82" s="50" t="s">
        <v>48</v>
      </c>
      <c r="B82" s="209">
        <v>4510</v>
      </c>
      <c r="C82" s="209">
        <v>5351.3</v>
      </c>
      <c r="D82" s="206">
        <v>5351.3</v>
      </c>
      <c r="E82" s="216">
        <v>5351.3</v>
      </c>
      <c r="F82" s="212">
        <f t="shared" si="2"/>
        <v>0.18654101995565414</v>
      </c>
      <c r="H82" s="210"/>
    </row>
    <row r="83" spans="1:6" ht="14.25">
      <c r="A83" s="50" t="s">
        <v>73</v>
      </c>
      <c r="B83" s="206">
        <v>63300</v>
      </c>
      <c r="C83" s="205">
        <v>73178</v>
      </c>
      <c r="D83" s="205">
        <v>74400</v>
      </c>
      <c r="E83" s="219">
        <v>74400</v>
      </c>
      <c r="F83" s="212">
        <f t="shared" si="2"/>
        <v>0.17535545023696683</v>
      </c>
    </row>
    <row r="84" spans="1:6" ht="14.25">
      <c r="A84" s="50" t="s">
        <v>61</v>
      </c>
      <c r="B84" s="209">
        <v>5500</v>
      </c>
      <c r="C84" s="209">
        <v>6982</v>
      </c>
      <c r="D84" s="206">
        <v>6688</v>
      </c>
      <c r="E84" s="216">
        <v>6366</v>
      </c>
      <c r="F84" s="212">
        <f t="shared" si="2"/>
        <v>0.15745454545454546</v>
      </c>
    </row>
    <row r="85" spans="1:6" ht="14.25">
      <c r="A85" s="50" t="s">
        <v>49</v>
      </c>
      <c r="B85" s="209">
        <v>4783.9</v>
      </c>
      <c r="C85" s="209">
        <v>6529.12</v>
      </c>
      <c r="D85" s="209">
        <v>6163.7</v>
      </c>
      <c r="E85" s="217">
        <v>5404.16</v>
      </c>
      <c r="F85" s="212">
        <f aca="true" t="shared" si="3" ref="F85">(E85-B85)/B85</f>
        <v>0.1296557202282657</v>
      </c>
    </row>
    <row r="86" spans="1:6" ht="14.25">
      <c r="A86" s="50" t="s">
        <v>72</v>
      </c>
      <c r="B86" s="209">
        <v>54542.26</v>
      </c>
      <c r="C86" s="209">
        <v>68289.17</v>
      </c>
      <c r="D86" s="209">
        <v>63666.86</v>
      </c>
      <c r="E86" s="219">
        <v>60233.27</v>
      </c>
      <c r="F86" s="212">
        <f aca="true" t="shared" si="4" ref="F86">(E86-B86)/B86</f>
        <v>0.10434129425513344</v>
      </c>
    </row>
    <row r="87" spans="1:6" ht="14.25">
      <c r="A87" s="50" t="s">
        <v>55</v>
      </c>
      <c r="B87" s="209">
        <v>14321</v>
      </c>
      <c r="C87" s="209">
        <v>18963.46</v>
      </c>
      <c r="D87" s="206">
        <v>17020.16</v>
      </c>
      <c r="E87" s="216">
        <v>15496.05</v>
      </c>
      <c r="F87" s="212">
        <f>(E87-B87)/B87</f>
        <v>0.08205083443893578</v>
      </c>
    </row>
    <row r="88" spans="1:6" ht="14.25">
      <c r="A88" s="50" t="s">
        <v>60</v>
      </c>
      <c r="B88" s="209">
        <v>14304</v>
      </c>
      <c r="C88" s="209">
        <v>14391.96</v>
      </c>
      <c r="D88" s="206">
        <v>14822.07</v>
      </c>
      <c r="E88" s="216">
        <v>15346.7</v>
      </c>
      <c r="F88" s="212">
        <f>(E88-B88)/B88</f>
        <v>0.07289569351230431</v>
      </c>
    </row>
    <row r="89" spans="1:6" ht="14.25">
      <c r="A89" s="50" t="s">
        <v>560</v>
      </c>
      <c r="B89" s="209">
        <v>0</v>
      </c>
      <c r="C89" s="209">
        <v>0</v>
      </c>
      <c r="D89" s="209">
        <v>0</v>
      </c>
      <c r="E89" s="217" t="s">
        <v>27</v>
      </c>
      <c r="F89" s="212">
        <v>0</v>
      </c>
    </row>
    <row r="90" spans="1:6" ht="14.25">
      <c r="A90" s="3" t="s">
        <v>58</v>
      </c>
      <c r="B90" s="3">
        <v>9329</v>
      </c>
      <c r="C90" s="3">
        <v>6051.08</v>
      </c>
      <c r="D90" s="3">
        <v>11448.9</v>
      </c>
      <c r="E90" s="3">
        <v>8923.43</v>
      </c>
      <c r="F90" s="3">
        <v>-0.04347411298102687</v>
      </c>
    </row>
    <row r="91" spans="1:6" ht="14.25">
      <c r="A91" s="50" t="s">
        <v>63</v>
      </c>
      <c r="B91" s="211">
        <v>5902</v>
      </c>
      <c r="C91" s="209">
        <v>5856</v>
      </c>
      <c r="D91" s="206">
        <v>5575.42</v>
      </c>
      <c r="E91" s="216">
        <v>4972.42</v>
      </c>
      <c r="F91" s="212">
        <f>(E91-B91)/B91</f>
        <v>-0.15750254151135207</v>
      </c>
    </row>
    <row r="92" spans="1:6" ht="14.25">
      <c r="A92" s="50" t="s">
        <v>56</v>
      </c>
      <c r="B92" s="211">
        <v>65864.99</v>
      </c>
      <c r="C92" s="209">
        <v>49868.83</v>
      </c>
      <c r="D92" s="206">
        <v>49685.74</v>
      </c>
      <c r="E92" s="216">
        <v>47703.09</v>
      </c>
      <c r="F92" s="212">
        <f>(E92-B92)/B92</f>
        <v>-0.2757443673793924</v>
      </c>
    </row>
    <row r="93" spans="1:6" ht="14.25">
      <c r="A93" s="50" t="s">
        <v>59</v>
      </c>
      <c r="B93" s="209">
        <v>20.58</v>
      </c>
      <c r="C93" s="209">
        <v>10.95</v>
      </c>
      <c r="D93" s="206">
        <v>9.37</v>
      </c>
      <c r="E93" s="216">
        <v>8.62</v>
      </c>
      <c r="F93" s="212">
        <f aca="true" t="shared" si="5" ref="F93">(E93-B93)/B93</f>
        <v>-0.5811467444120505</v>
      </c>
    </row>
    <row r="94" spans="1:6" ht="14.25">
      <c r="A94" s="50" t="s">
        <v>50</v>
      </c>
      <c r="B94" s="209">
        <v>2952</v>
      </c>
      <c r="C94" s="209" t="s">
        <v>27</v>
      </c>
      <c r="D94" s="206" t="s">
        <v>27</v>
      </c>
      <c r="E94" s="216" t="s">
        <v>27</v>
      </c>
      <c r="F94" s="212"/>
    </row>
    <row r="95" spans="1:6" ht="14.25">
      <c r="A95" s="50" t="s">
        <v>54</v>
      </c>
      <c r="B95" s="209">
        <v>2244.93</v>
      </c>
      <c r="C95" s="209" t="s">
        <v>27</v>
      </c>
      <c r="D95" s="206" t="s">
        <v>27</v>
      </c>
      <c r="E95" s="216" t="s">
        <v>27</v>
      </c>
      <c r="F95" s="212"/>
    </row>
    <row r="96" spans="1:6" ht="14.25">
      <c r="A96" s="50"/>
      <c r="B96" s="209"/>
      <c r="C96" s="209"/>
      <c r="D96" s="209"/>
      <c r="E96" s="217"/>
      <c r="F96" s="212"/>
    </row>
    <row r="102" ht="14.25">
      <c r="A102" s="203" t="s">
        <v>488</v>
      </c>
    </row>
    <row r="103" spans="1:2" ht="14.25">
      <c r="A103" s="203" t="s">
        <v>27</v>
      </c>
      <c r="B103" s="203" t="s">
        <v>489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zoomScale="81" zoomScaleNormal="81" workbookViewId="0" topLeftCell="A1"/>
  </sheetViews>
  <sheetFormatPr defaultColWidth="9.125" defaultRowHeight="14.25"/>
  <cols>
    <col min="1" max="12" width="9.125" style="3" customWidth="1"/>
    <col min="13" max="13" width="9.50390625" style="3" customWidth="1"/>
    <col min="14" max="14" width="12.00390625" style="3" customWidth="1"/>
    <col min="15" max="16384" width="9.125" style="3" customWidth="1"/>
  </cols>
  <sheetData>
    <row r="1" ht="12">
      <c r="B1" s="199" t="s">
        <v>540</v>
      </c>
    </row>
    <row r="2" ht="12">
      <c r="B2" s="200" t="s">
        <v>498</v>
      </c>
    </row>
    <row r="3" ht="12">
      <c r="B3" s="3" t="s">
        <v>538</v>
      </c>
    </row>
    <row r="4" ht="12">
      <c r="B4" s="3" t="s">
        <v>539</v>
      </c>
    </row>
    <row r="5" ht="12">
      <c r="B5" s="3" t="s">
        <v>520</v>
      </c>
    </row>
    <row r="6" ht="12">
      <c r="B6" s="215" t="s">
        <v>98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56" spans="1:2" ht="14.25">
      <c r="A56" s="67" t="s">
        <v>499</v>
      </c>
      <c r="B56" s="3" t="s">
        <v>565</v>
      </c>
    </row>
    <row r="58" ht="14.25">
      <c r="A58" s="203" t="s">
        <v>88</v>
      </c>
    </row>
    <row r="60" spans="1:2" ht="14.25">
      <c r="A60" s="203" t="s">
        <v>38</v>
      </c>
      <c r="B60" s="204">
        <v>44526.52471064815</v>
      </c>
    </row>
    <row r="61" spans="1:2" ht="14.25">
      <c r="A61" s="203" t="s">
        <v>39</v>
      </c>
      <c r="B61" s="204">
        <v>44537.665760497686</v>
      </c>
    </row>
    <row r="62" spans="1:2" ht="14.25">
      <c r="A62" s="203" t="s">
        <v>40</v>
      </c>
      <c r="B62" s="203" t="s">
        <v>41</v>
      </c>
    </row>
    <row r="64" spans="1:8" ht="14.25">
      <c r="A64" s="203" t="s">
        <v>42</v>
      </c>
      <c r="B64" s="203" t="s">
        <v>89</v>
      </c>
      <c r="G64" s="203" t="s">
        <v>42</v>
      </c>
      <c r="H64" s="203" t="s">
        <v>89</v>
      </c>
    </row>
    <row r="65" spans="1:8" ht="14.25">
      <c r="A65" s="203" t="s">
        <v>485</v>
      </c>
      <c r="B65" s="203" t="s">
        <v>431</v>
      </c>
      <c r="G65" s="203" t="s">
        <v>485</v>
      </c>
      <c r="H65" s="203" t="s">
        <v>431</v>
      </c>
    </row>
    <row r="66" spans="1:8" ht="14.25">
      <c r="A66" s="203" t="s">
        <v>90</v>
      </c>
      <c r="B66" s="203" t="s">
        <v>91</v>
      </c>
      <c r="G66" s="203" t="s">
        <v>90</v>
      </c>
      <c r="H66" s="203" t="s">
        <v>91</v>
      </c>
    </row>
    <row r="67" spans="1:8" ht="14.25">
      <c r="A67" s="203" t="s">
        <v>92</v>
      </c>
      <c r="B67" s="203" t="s">
        <v>495</v>
      </c>
      <c r="G67" s="203" t="s">
        <v>92</v>
      </c>
      <c r="H67" s="203" t="s">
        <v>501</v>
      </c>
    </row>
    <row r="69" spans="1:15" ht="14.25">
      <c r="A69" s="50" t="s">
        <v>496</v>
      </c>
      <c r="B69" s="50" t="s">
        <v>0</v>
      </c>
      <c r="C69" s="50">
        <v>2018</v>
      </c>
      <c r="D69" s="50">
        <v>2019</v>
      </c>
      <c r="E69" s="50">
        <v>2020</v>
      </c>
      <c r="G69" s="50" t="s">
        <v>496</v>
      </c>
      <c r="H69" s="50" t="s">
        <v>0</v>
      </c>
      <c r="I69" s="50">
        <v>2018</v>
      </c>
      <c r="J69" s="50">
        <v>2019</v>
      </c>
      <c r="K69" s="50">
        <v>2020</v>
      </c>
      <c r="M69" s="50" t="s">
        <v>502</v>
      </c>
      <c r="N69" s="50" t="s">
        <v>541</v>
      </c>
      <c r="O69" s="50" t="s">
        <v>510</v>
      </c>
    </row>
    <row r="70" spans="1:15" ht="14.25">
      <c r="A70" s="50" t="s">
        <v>509</v>
      </c>
      <c r="B70" s="206">
        <v>403972.66</v>
      </c>
      <c r="C70" s="206">
        <v>495682.56</v>
      </c>
      <c r="D70" s="206">
        <v>498534.56</v>
      </c>
      <c r="E70" s="206">
        <v>488602.57</v>
      </c>
      <c r="G70" s="50" t="s">
        <v>497</v>
      </c>
      <c r="H70" s="206">
        <v>69682.07</v>
      </c>
      <c r="I70" s="206">
        <v>113945.6</v>
      </c>
      <c r="J70" s="206">
        <v>115008.7</v>
      </c>
      <c r="K70" s="206">
        <v>113759.74</v>
      </c>
      <c r="M70" s="212">
        <f>H70/B70</f>
        <v>0.1724920443873603</v>
      </c>
      <c r="N70" s="212">
        <f>K70/E70</f>
        <v>0.23282673277793034</v>
      </c>
      <c r="O70" s="260">
        <f>N70-M70</f>
        <v>0.060334688390570046</v>
      </c>
    </row>
    <row r="71" spans="1:15" ht="14.25">
      <c r="A71" s="50"/>
      <c r="B71" s="206"/>
      <c r="C71" s="206"/>
      <c r="D71" s="206"/>
      <c r="E71" s="206"/>
      <c r="G71" s="50"/>
      <c r="H71" s="206"/>
      <c r="I71" s="206"/>
      <c r="J71" s="206"/>
      <c r="K71" s="206"/>
      <c r="M71" s="212"/>
      <c r="N71" s="212"/>
      <c r="O71" s="260"/>
    </row>
    <row r="72" spans="1:15" ht="14.25">
      <c r="A72" s="50" t="s">
        <v>65</v>
      </c>
      <c r="B72" s="209">
        <v>1039</v>
      </c>
      <c r="C72" s="209">
        <v>3144.41</v>
      </c>
      <c r="D72" s="206">
        <v>3067.7</v>
      </c>
      <c r="E72" s="206">
        <v>2965.92</v>
      </c>
      <c r="G72" s="50" t="s">
        <v>65</v>
      </c>
      <c r="H72" s="209">
        <v>160</v>
      </c>
      <c r="I72" s="209">
        <v>2378</v>
      </c>
      <c r="J72" s="206">
        <v>2325.7</v>
      </c>
      <c r="K72" s="206">
        <v>2303.52</v>
      </c>
      <c r="M72" s="212">
        <f aca="true" t="shared" si="0" ref="M72:M96">H72/B72</f>
        <v>0.15399422521655437</v>
      </c>
      <c r="N72" s="212">
        <f aca="true" t="shared" si="1" ref="N72:N81">K72/E72</f>
        <v>0.7766628904353455</v>
      </c>
      <c r="O72" s="260">
        <f aca="true" t="shared" si="2" ref="O72:O94">N72-M72</f>
        <v>0.6226686652187912</v>
      </c>
    </row>
    <row r="73" spans="1:15" ht="14.25">
      <c r="A73" s="50" t="s">
        <v>59</v>
      </c>
      <c r="B73" s="209">
        <v>20.58</v>
      </c>
      <c r="C73" s="209">
        <v>10.95</v>
      </c>
      <c r="D73" s="206">
        <v>9.37</v>
      </c>
      <c r="E73" s="206">
        <v>8.62</v>
      </c>
      <c r="G73" s="50" t="s">
        <v>59</v>
      </c>
      <c r="H73" s="209">
        <v>5.43</v>
      </c>
      <c r="I73" s="209">
        <v>8.84</v>
      </c>
      <c r="J73" s="206">
        <v>7.39</v>
      </c>
      <c r="K73" s="206">
        <v>6.36</v>
      </c>
      <c r="M73" s="212">
        <f t="shared" si="0"/>
        <v>0.26384839650145775</v>
      </c>
      <c r="N73" s="212">
        <f t="shared" si="1"/>
        <v>0.7378190255220418</v>
      </c>
      <c r="O73" s="260">
        <f t="shared" si="2"/>
        <v>0.47397062902058407</v>
      </c>
    </row>
    <row r="74" spans="1:15" ht="14.25">
      <c r="A74" s="50" t="s">
        <v>63</v>
      </c>
      <c r="B74" s="211">
        <v>5902</v>
      </c>
      <c r="C74" s="209">
        <v>5856</v>
      </c>
      <c r="D74" s="206">
        <v>5575.42</v>
      </c>
      <c r="E74" s="211">
        <v>4972.42</v>
      </c>
      <c r="G74" s="50" t="s">
        <v>63</v>
      </c>
      <c r="H74" s="209">
        <v>2596.9</v>
      </c>
      <c r="I74" s="209">
        <v>2817.98</v>
      </c>
      <c r="J74" s="206">
        <v>2683.82</v>
      </c>
      <c r="K74" s="206">
        <v>2515.54</v>
      </c>
      <c r="M74" s="212">
        <f t="shared" si="0"/>
        <v>0.4400033886818028</v>
      </c>
      <c r="N74" s="212">
        <f t="shared" si="1"/>
        <v>0.5058985363263763</v>
      </c>
      <c r="O74" s="260">
        <f t="shared" si="2"/>
        <v>0.06589514764457349</v>
      </c>
    </row>
    <row r="75" spans="1:15" ht="14.25">
      <c r="A75" s="50" t="s">
        <v>56</v>
      </c>
      <c r="B75" s="209">
        <v>65864.99</v>
      </c>
      <c r="C75" s="209">
        <v>49868.83</v>
      </c>
      <c r="D75" s="206">
        <v>49685.74</v>
      </c>
      <c r="E75" s="206">
        <v>47703.09</v>
      </c>
      <c r="G75" s="50" t="s">
        <v>56</v>
      </c>
      <c r="H75" s="209">
        <v>26388.94</v>
      </c>
      <c r="I75" s="209">
        <v>24148.19</v>
      </c>
      <c r="J75" s="206">
        <v>24186.12</v>
      </c>
      <c r="K75" s="206">
        <v>23444.46</v>
      </c>
      <c r="M75" s="212">
        <f t="shared" si="0"/>
        <v>0.40065200040264176</v>
      </c>
      <c r="N75" s="212">
        <f t="shared" si="1"/>
        <v>0.4914662760840021</v>
      </c>
      <c r="O75" s="260">
        <f t="shared" si="2"/>
        <v>0.09081427568136036</v>
      </c>
    </row>
    <row r="76" spans="1:15" ht="14.25">
      <c r="A76" s="50" t="s">
        <v>58</v>
      </c>
      <c r="B76" s="209">
        <v>9329</v>
      </c>
      <c r="C76" s="209">
        <v>6051.08</v>
      </c>
      <c r="D76" s="209">
        <v>11448.9</v>
      </c>
      <c r="E76" s="209">
        <v>8923.43</v>
      </c>
      <c r="G76" s="50" t="s">
        <v>58</v>
      </c>
      <c r="H76" s="209">
        <v>5680</v>
      </c>
      <c r="I76" s="209">
        <v>3844.46</v>
      </c>
      <c r="J76" s="209">
        <v>3921.35</v>
      </c>
      <c r="K76" s="209">
        <v>3921.35</v>
      </c>
      <c r="M76" s="212">
        <f t="shared" si="0"/>
        <v>0.6088541108371744</v>
      </c>
      <c r="N76" s="212">
        <f t="shared" si="1"/>
        <v>0.4394442495766762</v>
      </c>
      <c r="O76" s="260">
        <f t="shared" si="2"/>
        <v>-0.16940986126049823</v>
      </c>
    </row>
    <row r="77" spans="1:15" ht="14.25">
      <c r="A77" s="50" t="s">
        <v>49</v>
      </c>
      <c r="B77" s="209">
        <v>4783.9</v>
      </c>
      <c r="C77" s="209">
        <v>6529.12</v>
      </c>
      <c r="D77" s="206">
        <v>6163.7</v>
      </c>
      <c r="E77" s="206">
        <v>5404.16</v>
      </c>
      <c r="G77" s="50" t="s">
        <v>49</v>
      </c>
      <c r="H77" s="209">
        <v>2107</v>
      </c>
      <c r="I77" s="209">
        <v>2849.21</v>
      </c>
      <c r="J77" s="209">
        <v>2709.26</v>
      </c>
      <c r="K77" s="209">
        <v>2332.45</v>
      </c>
      <c r="M77" s="212">
        <f t="shared" si="0"/>
        <v>0.44043562783503004</v>
      </c>
      <c r="N77" s="212">
        <f t="shared" si="1"/>
        <v>0.4316026912600663</v>
      </c>
      <c r="O77" s="212">
        <f t="shared" si="2"/>
        <v>-0.008832936574963757</v>
      </c>
    </row>
    <row r="78" spans="1:15" ht="14.25">
      <c r="A78" s="50" t="s">
        <v>57</v>
      </c>
      <c r="B78" s="209">
        <v>3669</v>
      </c>
      <c r="C78" s="209">
        <v>5389.72</v>
      </c>
      <c r="D78" s="206">
        <v>5400.11</v>
      </c>
      <c r="E78" s="206">
        <v>5233.86</v>
      </c>
      <c r="G78" s="50" t="s">
        <v>57</v>
      </c>
      <c r="H78" s="209">
        <v>976</v>
      </c>
      <c r="I78" s="209">
        <v>2175.34</v>
      </c>
      <c r="J78" s="206">
        <v>2205.26</v>
      </c>
      <c r="K78" s="206">
        <v>2206.91</v>
      </c>
      <c r="M78" s="212">
        <f t="shared" si="0"/>
        <v>0.26601253747615156</v>
      </c>
      <c r="N78" s="212">
        <f t="shared" si="1"/>
        <v>0.4216601131860615</v>
      </c>
      <c r="O78" s="212">
        <f t="shared" si="2"/>
        <v>0.15564757570990995</v>
      </c>
    </row>
    <row r="79" spans="1:15" ht="14.25">
      <c r="A79" s="50" t="s">
        <v>52</v>
      </c>
      <c r="B79" s="211">
        <v>8910</v>
      </c>
      <c r="C79" s="209">
        <v>12225.53</v>
      </c>
      <c r="D79" s="206">
        <v>10986.97</v>
      </c>
      <c r="E79" s="206">
        <v>10637.58</v>
      </c>
      <c r="G79" s="50" t="s">
        <v>52</v>
      </c>
      <c r="H79" s="209">
        <v>1640</v>
      </c>
      <c r="I79" s="209">
        <v>4755.91</v>
      </c>
      <c r="J79" s="206">
        <v>4271.97</v>
      </c>
      <c r="K79" s="206">
        <v>4135.53</v>
      </c>
      <c r="M79" s="212">
        <f t="shared" si="0"/>
        <v>0.1840628507295174</v>
      </c>
      <c r="N79" s="212">
        <f t="shared" si="1"/>
        <v>0.3887660539333194</v>
      </c>
      <c r="O79" s="212">
        <f t="shared" si="2"/>
        <v>0.20470320320380203</v>
      </c>
    </row>
    <row r="80" spans="1:15" ht="14.25">
      <c r="A80" s="50" t="s">
        <v>69</v>
      </c>
      <c r="B80" s="211">
        <v>13148.2</v>
      </c>
      <c r="C80" s="209">
        <v>15989.21</v>
      </c>
      <c r="D80" s="206">
        <v>15827.25</v>
      </c>
      <c r="E80" s="206">
        <v>18048.53</v>
      </c>
      <c r="G80" s="50" t="s">
        <v>69</v>
      </c>
      <c r="H80" s="209">
        <v>3032.2</v>
      </c>
      <c r="I80" s="209">
        <v>5553.11</v>
      </c>
      <c r="J80" s="206">
        <v>5641.34</v>
      </c>
      <c r="K80" s="206">
        <v>6419.85</v>
      </c>
      <c r="M80" s="212">
        <f t="shared" si="0"/>
        <v>0.230617118693053</v>
      </c>
      <c r="N80" s="212">
        <f t="shared" si="1"/>
        <v>0.3556993284217607</v>
      </c>
      <c r="O80" s="212">
        <f t="shared" si="2"/>
        <v>0.1250822097287077</v>
      </c>
    </row>
    <row r="81" spans="1:15" ht="14.25">
      <c r="A81" s="50" t="s">
        <v>66</v>
      </c>
      <c r="B81" s="209">
        <v>13276</v>
      </c>
      <c r="C81" s="209">
        <v>19192.06</v>
      </c>
      <c r="D81" s="206">
        <v>18903.72</v>
      </c>
      <c r="E81" s="206">
        <v>16789.57</v>
      </c>
      <c r="G81" s="50" t="s">
        <v>66</v>
      </c>
      <c r="H81" s="209">
        <v>2860</v>
      </c>
      <c r="I81" s="209">
        <v>5243.22</v>
      </c>
      <c r="J81" s="211">
        <v>5579.04</v>
      </c>
      <c r="K81" s="206">
        <v>5327.12</v>
      </c>
      <c r="M81" s="212">
        <f t="shared" si="0"/>
        <v>0.21542633323290147</v>
      </c>
      <c r="N81" s="212">
        <f t="shared" si="1"/>
        <v>0.317287458821161</v>
      </c>
      <c r="O81" s="212">
        <f t="shared" si="2"/>
        <v>0.10186112558825952</v>
      </c>
    </row>
    <row r="82" spans="1:15" ht="14.25">
      <c r="A82" s="50" t="s">
        <v>61</v>
      </c>
      <c r="B82" s="209">
        <v>5500</v>
      </c>
      <c r="C82" s="209">
        <v>6982</v>
      </c>
      <c r="D82" s="206">
        <v>6688</v>
      </c>
      <c r="E82" s="206">
        <v>6366</v>
      </c>
      <c r="G82" s="50" t="s">
        <v>61</v>
      </c>
      <c r="H82" s="209">
        <v>1450</v>
      </c>
      <c r="I82" s="209">
        <v>1749</v>
      </c>
      <c r="J82" s="206">
        <v>1771</v>
      </c>
      <c r="K82" s="206">
        <v>1994</v>
      </c>
      <c r="M82" s="212">
        <f t="shared" si="0"/>
        <v>0.2636363636363636</v>
      </c>
      <c r="N82" s="212">
        <f>K82/E82</f>
        <v>0.3132265158655357</v>
      </c>
      <c r="O82" s="212">
        <f t="shared" si="2"/>
        <v>0.04959015222917207</v>
      </c>
    </row>
    <row r="83" spans="1:15" ht="14.25">
      <c r="A83" s="50" t="s">
        <v>51</v>
      </c>
      <c r="B83" s="209">
        <v>53710</v>
      </c>
      <c r="C83" s="209">
        <v>75232.66</v>
      </c>
      <c r="D83" s="206">
        <v>77820.99</v>
      </c>
      <c r="E83" s="209">
        <v>84050.98</v>
      </c>
      <c r="G83" s="50" t="s">
        <v>51</v>
      </c>
      <c r="H83" s="211">
        <v>2622</v>
      </c>
      <c r="I83" s="209">
        <v>22358.98</v>
      </c>
      <c r="J83" s="206">
        <v>23697.48</v>
      </c>
      <c r="K83" s="206">
        <v>22261.46</v>
      </c>
      <c r="M83" s="212">
        <f t="shared" si="0"/>
        <v>0.048817724818469556</v>
      </c>
      <c r="N83" s="212">
        <f>K83/E83</f>
        <v>0.2648566381974368</v>
      </c>
      <c r="O83" s="212">
        <f t="shared" si="2"/>
        <v>0.21603891337896727</v>
      </c>
    </row>
    <row r="84" spans="1:15" ht="14.25">
      <c r="A84" s="50" t="s">
        <v>70</v>
      </c>
      <c r="B84" s="209">
        <v>2253</v>
      </c>
      <c r="C84" s="209">
        <v>5039.29</v>
      </c>
      <c r="D84" s="205">
        <v>4618.21</v>
      </c>
      <c r="E84" s="205">
        <v>3890.78</v>
      </c>
      <c r="G84" s="50" t="s">
        <v>70</v>
      </c>
      <c r="H84" s="209">
        <v>532</v>
      </c>
      <c r="I84" s="209">
        <v>1118.13</v>
      </c>
      <c r="J84" s="205">
        <v>1116.97</v>
      </c>
      <c r="K84" s="205">
        <v>1073.65</v>
      </c>
      <c r="M84" s="212">
        <f t="shared" si="0"/>
        <v>0.23612960497114957</v>
      </c>
      <c r="N84" s="212">
        <f aca="true" t="shared" si="3" ref="N84:N85">K84/E84</f>
        <v>0.2759472393710259</v>
      </c>
      <c r="O84" s="212">
        <f t="shared" si="2"/>
        <v>0.03981763439987632</v>
      </c>
    </row>
    <row r="85" spans="1:15" ht="14.25">
      <c r="A85" s="50" t="s">
        <v>48</v>
      </c>
      <c r="B85" s="206">
        <v>4510</v>
      </c>
      <c r="C85" s="209">
        <v>5351.3</v>
      </c>
      <c r="D85" s="206">
        <v>5351.3</v>
      </c>
      <c r="E85" s="206">
        <v>5351.3</v>
      </c>
      <c r="G85" s="50" t="s">
        <v>48</v>
      </c>
      <c r="H85" s="206">
        <v>550</v>
      </c>
      <c r="I85" s="209">
        <v>1236.66</v>
      </c>
      <c r="J85" s="206">
        <v>1236.66</v>
      </c>
      <c r="K85" s="206">
        <v>1236.66</v>
      </c>
      <c r="M85" s="212">
        <f t="shared" si="0"/>
        <v>0.12195121951219512</v>
      </c>
      <c r="N85" s="212">
        <f t="shared" si="3"/>
        <v>0.23109524788369182</v>
      </c>
      <c r="O85" s="212">
        <f t="shared" si="2"/>
        <v>0.1091440283714967</v>
      </c>
    </row>
    <row r="86" spans="1:15" ht="14.25">
      <c r="A86" s="50" t="s">
        <v>484</v>
      </c>
      <c r="B86" s="209">
        <v>14441</v>
      </c>
      <c r="C86" s="209">
        <v>25689</v>
      </c>
      <c r="D86" s="206">
        <v>32586</v>
      </c>
      <c r="E86" s="205" t="s">
        <v>27</v>
      </c>
      <c r="G86" s="50" t="s">
        <v>484</v>
      </c>
      <c r="H86" s="209">
        <v>940</v>
      </c>
      <c r="I86" s="209">
        <v>4246</v>
      </c>
      <c r="J86" s="209">
        <v>5922</v>
      </c>
      <c r="K86" s="205" t="s">
        <v>27</v>
      </c>
      <c r="M86" s="212">
        <f t="shared" si="0"/>
        <v>0.06509244512152898</v>
      </c>
      <c r="N86" s="212">
        <f>J86/D86</f>
        <v>0.18173448720309335</v>
      </c>
      <c r="O86" s="212">
        <f t="shared" si="2"/>
        <v>0.11664204208156437</v>
      </c>
    </row>
    <row r="87" spans="1:15" ht="14.25">
      <c r="A87" s="50" t="s">
        <v>62</v>
      </c>
      <c r="B87" s="209">
        <v>259.7</v>
      </c>
      <c r="C87" s="209">
        <v>447.9</v>
      </c>
      <c r="D87" s="209">
        <v>384.88</v>
      </c>
      <c r="E87" s="209">
        <v>349.61</v>
      </c>
      <c r="G87" s="50" t="s">
        <v>62</v>
      </c>
      <c r="H87" s="209">
        <v>18</v>
      </c>
      <c r="I87" s="209">
        <v>84.52</v>
      </c>
      <c r="J87" s="209">
        <v>65.19</v>
      </c>
      <c r="K87" s="209">
        <v>59</v>
      </c>
      <c r="M87" s="212">
        <f t="shared" si="0"/>
        <v>0.0693107431651906</v>
      </c>
      <c r="N87" s="212">
        <f>K87/E87</f>
        <v>0.16875947484339693</v>
      </c>
      <c r="O87" s="212">
        <f t="shared" si="2"/>
        <v>0.09944873167820632</v>
      </c>
    </row>
    <row r="88" spans="1:15" ht="14.25">
      <c r="A88" s="50" t="s">
        <v>60</v>
      </c>
      <c r="B88" s="209">
        <v>14304</v>
      </c>
      <c r="C88" s="205">
        <v>14391.96</v>
      </c>
      <c r="D88" s="205">
        <v>14822.07</v>
      </c>
      <c r="E88" s="205">
        <v>15346.7</v>
      </c>
      <c r="G88" s="50" t="s">
        <v>60</v>
      </c>
      <c r="H88" s="209">
        <v>1680</v>
      </c>
      <c r="I88" s="205">
        <v>2400</v>
      </c>
      <c r="J88" s="205">
        <v>2555</v>
      </c>
      <c r="K88" s="205">
        <v>2620</v>
      </c>
      <c r="M88" s="212">
        <f t="shared" si="0"/>
        <v>0.1174496644295302</v>
      </c>
      <c r="N88" s="212">
        <f>K88/E88</f>
        <v>0.17072074126685216</v>
      </c>
      <c r="O88" s="212">
        <f t="shared" si="2"/>
        <v>0.05327107683732196</v>
      </c>
    </row>
    <row r="89" spans="1:15" ht="14.25">
      <c r="A89" s="50" t="s">
        <v>72</v>
      </c>
      <c r="B89" s="206">
        <v>54542.26</v>
      </c>
      <c r="C89" s="205">
        <v>68289.17</v>
      </c>
      <c r="D89" s="205">
        <v>63666.86</v>
      </c>
      <c r="E89" s="205">
        <v>60233.27</v>
      </c>
      <c r="G89" s="50" t="s">
        <v>72</v>
      </c>
      <c r="H89" s="206">
        <v>4395.19</v>
      </c>
      <c r="I89" s="205">
        <v>7758.73</v>
      </c>
      <c r="J89" s="205">
        <v>8013.23</v>
      </c>
      <c r="K89" s="205">
        <v>8937.01</v>
      </c>
      <c r="M89" s="212">
        <f t="shared" si="0"/>
        <v>0.08058320282291198</v>
      </c>
      <c r="N89" s="212">
        <f>K89/E89</f>
        <v>0.14837331594316563</v>
      </c>
      <c r="O89" s="212">
        <f t="shared" si="2"/>
        <v>0.06779011312025365</v>
      </c>
    </row>
    <row r="90" spans="1:15" ht="14.25">
      <c r="A90" s="50" t="s">
        <v>68</v>
      </c>
      <c r="B90" s="209">
        <v>10831</v>
      </c>
      <c r="C90" s="209">
        <v>13332.84</v>
      </c>
      <c r="D90" s="206">
        <v>13499.92</v>
      </c>
      <c r="E90" s="206">
        <v>13421.58</v>
      </c>
      <c r="G90" s="50" t="s">
        <v>68</v>
      </c>
      <c r="H90" s="209">
        <v>600</v>
      </c>
      <c r="I90" s="209">
        <v>1287.23</v>
      </c>
      <c r="J90" s="206">
        <v>1243.71</v>
      </c>
      <c r="K90" s="206">
        <v>1618.14</v>
      </c>
      <c r="M90" s="212">
        <f t="shared" si="0"/>
        <v>0.05539654694857354</v>
      </c>
      <c r="N90" s="212">
        <f>K90/E90</f>
        <v>0.12056255671835954</v>
      </c>
      <c r="O90" s="212">
        <f t="shared" si="2"/>
        <v>0.06516600976978601</v>
      </c>
    </row>
    <row r="91" spans="1:15" ht="14.25">
      <c r="A91" s="50" t="s">
        <v>67</v>
      </c>
      <c r="B91" s="209">
        <v>26025</v>
      </c>
      <c r="C91" s="209">
        <v>46719.53</v>
      </c>
      <c r="D91" s="209">
        <v>43267.93</v>
      </c>
      <c r="E91" s="209">
        <v>40592.78</v>
      </c>
      <c r="G91" s="50" t="s">
        <v>67</v>
      </c>
      <c r="H91" s="209">
        <v>1536</v>
      </c>
      <c r="I91" s="209">
        <v>5351.81</v>
      </c>
      <c r="J91" s="209">
        <v>5068.9</v>
      </c>
      <c r="K91" s="209">
        <v>4713.3</v>
      </c>
      <c r="M91" s="212">
        <f t="shared" si="0"/>
        <v>0.059020172910662826</v>
      </c>
      <c r="N91" s="212">
        <f aca="true" t="shared" si="4" ref="N91">K91/E91</f>
        <v>0.11611178145473161</v>
      </c>
      <c r="O91" s="212">
        <f t="shared" si="2"/>
        <v>0.057091608544068785</v>
      </c>
    </row>
    <row r="92" spans="1:15" ht="14.25">
      <c r="A92" s="50" t="s">
        <v>55</v>
      </c>
      <c r="B92" s="211">
        <v>14321</v>
      </c>
      <c r="C92" s="209">
        <v>18963.46</v>
      </c>
      <c r="D92" s="206">
        <v>17020.16</v>
      </c>
      <c r="E92" s="206">
        <v>15496.05</v>
      </c>
      <c r="G92" s="50" t="s">
        <v>55</v>
      </c>
      <c r="H92" s="211">
        <v>1600</v>
      </c>
      <c r="I92" s="209">
        <v>3506.32</v>
      </c>
      <c r="J92" s="206">
        <v>1615.43</v>
      </c>
      <c r="K92" s="206">
        <v>1615.43</v>
      </c>
      <c r="M92" s="212">
        <f t="shared" si="0"/>
        <v>0.1117240416172055</v>
      </c>
      <c r="N92" s="212">
        <f aca="true" t="shared" si="5" ref="N92:N94">K92/E92</f>
        <v>0.10424785671187174</v>
      </c>
      <c r="O92" s="212">
        <f t="shared" si="2"/>
        <v>-0.007476184905333763</v>
      </c>
    </row>
    <row r="93" spans="1:15" ht="14.25">
      <c r="A93" s="50" t="s">
        <v>73</v>
      </c>
      <c r="B93" s="209">
        <v>63300</v>
      </c>
      <c r="C93" s="209">
        <v>73178</v>
      </c>
      <c r="D93" s="209">
        <v>74400</v>
      </c>
      <c r="E93" s="205">
        <v>74400</v>
      </c>
      <c r="G93" s="50" t="s">
        <v>73</v>
      </c>
      <c r="H93" s="209">
        <v>5900</v>
      </c>
      <c r="I93" s="209">
        <v>5466</v>
      </c>
      <c r="J93" s="209">
        <v>5400</v>
      </c>
      <c r="K93" s="205">
        <v>5400</v>
      </c>
      <c r="M93" s="212">
        <f t="shared" si="0"/>
        <v>0.09320695102685624</v>
      </c>
      <c r="N93" s="212">
        <f t="shared" si="5"/>
        <v>0.07258064516129033</v>
      </c>
      <c r="O93" s="212">
        <f t="shared" si="2"/>
        <v>-0.020626305865565908</v>
      </c>
    </row>
    <row r="94" spans="1:15" ht="14.25">
      <c r="A94" s="50" t="s">
        <v>71</v>
      </c>
      <c r="B94" s="209">
        <v>6163</v>
      </c>
      <c r="C94" s="206">
        <v>9602.85</v>
      </c>
      <c r="D94" s="205">
        <v>8956.87</v>
      </c>
      <c r="E94" s="205">
        <v>7447.86</v>
      </c>
      <c r="G94" s="50" t="s">
        <v>71</v>
      </c>
      <c r="H94" s="209">
        <v>277</v>
      </c>
      <c r="I94" s="206">
        <v>523.62</v>
      </c>
      <c r="J94" s="205">
        <v>599.63</v>
      </c>
      <c r="K94" s="205">
        <v>523.73</v>
      </c>
      <c r="M94" s="212">
        <f t="shared" si="0"/>
        <v>0.04494564335550868</v>
      </c>
      <c r="N94" s="212">
        <f t="shared" si="5"/>
        <v>0.07031952802549994</v>
      </c>
      <c r="O94" s="212">
        <f t="shared" si="2"/>
        <v>0.025373884669991263</v>
      </c>
    </row>
    <row r="95" spans="1:15" ht="14.25">
      <c r="A95" s="232" t="s">
        <v>531</v>
      </c>
      <c r="B95" s="209">
        <v>2673.1</v>
      </c>
      <c r="C95" s="209">
        <v>3540.62</v>
      </c>
      <c r="D95" s="206" t="s">
        <v>27</v>
      </c>
      <c r="E95" s="206" t="s">
        <v>27</v>
      </c>
      <c r="G95" s="50" t="s">
        <v>53</v>
      </c>
      <c r="H95" s="209">
        <v>73</v>
      </c>
      <c r="I95" s="209">
        <v>210.82</v>
      </c>
      <c r="J95" s="211" t="s">
        <v>27</v>
      </c>
      <c r="K95" s="206" t="s">
        <v>27</v>
      </c>
      <c r="M95" s="212">
        <f t="shared" si="0"/>
        <v>0.02730911675582657</v>
      </c>
      <c r="N95" s="212">
        <f>I95/C95</f>
        <v>0.05954324383864973</v>
      </c>
      <c r="O95" s="212">
        <f aca="true" t="shared" si="6" ref="O95">N95-M95</f>
        <v>0.03223412708282316</v>
      </c>
    </row>
    <row r="96" spans="1:15" ht="14.25">
      <c r="A96" s="232" t="s">
        <v>529</v>
      </c>
      <c r="B96" s="206">
        <v>2952</v>
      </c>
      <c r="C96" s="209" t="s">
        <v>27</v>
      </c>
      <c r="D96" s="206" t="s">
        <v>27</v>
      </c>
      <c r="E96" s="206" t="s">
        <v>27</v>
      </c>
      <c r="G96" s="50" t="s">
        <v>50</v>
      </c>
      <c r="H96" s="206">
        <v>461</v>
      </c>
      <c r="I96" s="209" t="s">
        <v>27</v>
      </c>
      <c r="J96" s="206" t="s">
        <v>27</v>
      </c>
      <c r="K96" s="206" t="s">
        <v>27</v>
      </c>
      <c r="M96" s="212">
        <f t="shared" si="0"/>
        <v>0.15616531165311653</v>
      </c>
      <c r="N96" s="212"/>
      <c r="O96" s="212"/>
    </row>
    <row r="97" spans="1:15" ht="14.25">
      <c r="A97" s="232" t="s">
        <v>519</v>
      </c>
      <c r="B97" s="209">
        <v>2244.93</v>
      </c>
      <c r="C97" s="209" t="s">
        <v>27</v>
      </c>
      <c r="D97" s="206" t="s">
        <v>27</v>
      </c>
      <c r="E97" s="206" t="s">
        <v>27</v>
      </c>
      <c r="G97" s="50" t="s">
        <v>54</v>
      </c>
      <c r="H97" s="209">
        <v>1601.41</v>
      </c>
      <c r="I97" s="209" t="s">
        <v>27</v>
      </c>
      <c r="J97" s="206" t="s">
        <v>27</v>
      </c>
      <c r="K97" s="206" t="s">
        <v>27</v>
      </c>
      <c r="M97" s="212">
        <f aca="true" t="shared" si="7" ref="M97">H97/B97</f>
        <v>0.7133451822551261</v>
      </c>
      <c r="N97" s="212"/>
      <c r="O97" s="212"/>
    </row>
    <row r="103" spans="1:15" ht="14.25">
      <c r="A103" s="232" t="s">
        <v>64</v>
      </c>
      <c r="B103" s="206">
        <v>0</v>
      </c>
      <c r="C103" s="206">
        <v>0</v>
      </c>
      <c r="D103" s="209">
        <v>0</v>
      </c>
      <c r="E103" s="206" t="s">
        <v>27</v>
      </c>
      <c r="G103" s="50" t="s">
        <v>64</v>
      </c>
      <c r="H103" s="206">
        <v>0</v>
      </c>
      <c r="I103" s="206">
        <v>0</v>
      </c>
      <c r="J103" s="209">
        <v>0</v>
      </c>
      <c r="K103" s="206" t="s">
        <v>27</v>
      </c>
      <c r="M103" s="212"/>
      <c r="N103" s="212"/>
      <c r="O103" s="212"/>
    </row>
    <row r="107" spans="1:7" ht="14.25">
      <c r="A107" s="203" t="s">
        <v>488</v>
      </c>
      <c r="G107" s="203" t="s">
        <v>488</v>
      </c>
    </row>
    <row r="108" spans="1:8" ht="14.25">
      <c r="A108" s="203" t="s">
        <v>27</v>
      </c>
      <c r="B108" s="203" t="s">
        <v>489</v>
      </c>
      <c r="G108" s="203" t="s">
        <v>27</v>
      </c>
      <c r="H108" s="203" t="s">
        <v>489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70"/>
  <sheetViews>
    <sheetView showGridLines="0" zoomScale="72" zoomScaleNormal="72" workbookViewId="0" topLeftCell="A1"/>
  </sheetViews>
  <sheetFormatPr defaultColWidth="8.125" defaultRowHeight="14.25"/>
  <cols>
    <col min="1" max="1" width="9.625" style="16" customWidth="1"/>
    <col min="2" max="2" width="13.625" style="16" customWidth="1"/>
    <col min="3" max="3" width="7.625" style="16" customWidth="1"/>
    <col min="4" max="4" width="9.875" style="16" bestFit="1" customWidth="1"/>
    <col min="5" max="20" width="7.625" style="16" customWidth="1"/>
    <col min="21" max="23" width="6.875" style="16" customWidth="1"/>
    <col min="24" max="26" width="8.625" style="16" bestFit="1" customWidth="1"/>
    <col min="27" max="16384" width="8.125" style="16" customWidth="1"/>
  </cols>
  <sheetData>
    <row r="1" s="17" customFormat="1" ht="12"/>
    <row r="2" spans="2:34" s="17" customFormat="1" ht="12">
      <c r="B2" s="19" t="s">
        <v>542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86"/>
      <c r="N2" s="186"/>
      <c r="O2" s="186"/>
      <c r="P2" s="187"/>
      <c r="Q2" s="23"/>
      <c r="R2" s="23"/>
      <c r="S2" s="23"/>
      <c r="T2" s="23"/>
      <c r="U2" s="23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5" s="17" customFormat="1" ht="12">
      <c r="B3" s="214" t="s">
        <v>33</v>
      </c>
      <c r="C3" s="214"/>
      <c r="D3" s="20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3"/>
      <c r="Q3" s="23"/>
      <c r="R3" s="23"/>
      <c r="S3" s="23"/>
      <c r="T3" s="23"/>
      <c r="U3" s="23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</row>
    <row r="4" spans="2:21" s="17" customFormat="1" ht="12">
      <c r="B4" s="16"/>
      <c r="D4" s="24"/>
      <c r="G4" s="25"/>
      <c r="H4" s="25"/>
      <c r="I4" s="25"/>
      <c r="J4" s="25"/>
      <c r="K4" s="25"/>
      <c r="N4" s="19"/>
      <c r="O4" s="19"/>
      <c r="P4" s="23"/>
      <c r="Q4" s="23"/>
      <c r="R4" s="23"/>
      <c r="S4" s="23"/>
      <c r="T4" s="23"/>
      <c r="U4" s="23"/>
    </row>
    <row r="5" ht="12">
      <c r="B5" s="16" t="s">
        <v>543</v>
      </c>
    </row>
    <row r="6" ht="12">
      <c r="B6" s="16" t="s">
        <v>98</v>
      </c>
    </row>
    <row r="7" ht="12"/>
    <row r="8" ht="12"/>
    <row r="9" ht="12"/>
    <row r="10" ht="12"/>
    <row r="11" ht="12"/>
    <row r="12" spans="3:23" ht="12">
      <c r="C12" s="26"/>
      <c r="D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1"/>
      <c r="Q12" s="21"/>
      <c r="R12" s="21"/>
      <c r="S12" s="21"/>
      <c r="T12" s="21"/>
      <c r="U12" s="21"/>
      <c r="V12" s="26"/>
      <c r="W12" s="26"/>
    </row>
    <row r="13" spans="3:23" ht="12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1"/>
      <c r="V13" s="26"/>
      <c r="W13" s="26"/>
    </row>
    <row r="14" spans="3:23" ht="12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6"/>
      <c r="W14" s="26"/>
    </row>
    <row r="15" spans="3:23" ht="12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5:16" ht="12">
      <c r="O16" s="13"/>
      <c r="P16" s="13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39.75" customHeight="1"/>
    <row r="29" ht="12"/>
    <row r="30" ht="12"/>
    <row r="31" ht="12"/>
    <row r="32" ht="12"/>
    <row r="33" spans="2:23" ht="1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2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4:23" ht="12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3:21" s="17" customFormat="1" ht="12">
      <c r="C36" s="27"/>
      <c r="M36" s="27"/>
      <c r="N36" s="19"/>
      <c r="O36" s="19"/>
      <c r="P36" s="19"/>
      <c r="Q36" s="19"/>
      <c r="R36" s="19"/>
      <c r="S36" s="19"/>
      <c r="T36" s="19"/>
      <c r="U36" s="19"/>
    </row>
    <row r="37" ht="12"/>
    <row r="38" ht="12"/>
    <row r="39" ht="12"/>
    <row r="40" ht="12"/>
    <row r="41" ht="12"/>
    <row r="42" ht="12"/>
    <row r="43" spans="4:23" ht="14.2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4:23" ht="14.25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4:23" ht="14.25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4:23" ht="14.25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4:23" ht="14.25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4:23" ht="14.25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4.25">
      <c r="A49" s="201" t="s">
        <v>500</v>
      </c>
      <c r="B49" s="16" t="s">
        <v>566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4:23" ht="14.25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2" spans="2:22" ht="14.25">
      <c r="B52" s="10" t="s">
        <v>88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14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14.25">
      <c r="B54" s="10" t="s">
        <v>38</v>
      </c>
      <c r="C54" s="150">
        <v>44526.52471064815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3" ht="14.25">
      <c r="B55" s="10" t="s">
        <v>39</v>
      </c>
      <c r="C55" s="150">
        <v>44537.665760497686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26"/>
    </row>
    <row r="56" spans="2:23" ht="14.25">
      <c r="B56" s="10" t="s">
        <v>40</v>
      </c>
      <c r="C56" s="10" t="s">
        <v>41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6"/>
    </row>
    <row r="57" spans="2:23" ht="14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8"/>
    </row>
    <row r="58" spans="2:23" ht="14.25">
      <c r="B58" s="10" t="s">
        <v>92</v>
      </c>
      <c r="C58" s="10" t="s">
        <v>495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8"/>
    </row>
    <row r="59" spans="2:23" ht="14.25">
      <c r="B59" s="10" t="s">
        <v>42</v>
      </c>
      <c r="C59" s="10" t="s">
        <v>89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8"/>
    </row>
    <row r="60" spans="2:23" ht="14.25">
      <c r="B60" s="10" t="s">
        <v>90</v>
      </c>
      <c r="C60" s="10" t="s">
        <v>91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6"/>
    </row>
    <row r="61" spans="2:23" ht="14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6"/>
    </row>
    <row r="62" spans="2:24" ht="14.25">
      <c r="B62" s="9" t="s">
        <v>485</v>
      </c>
      <c r="C62" s="9" t="s">
        <v>496</v>
      </c>
      <c r="D62" s="220" t="s">
        <v>0</v>
      </c>
      <c r="E62" s="220" t="s">
        <v>1</v>
      </c>
      <c r="F62" s="220" t="s">
        <v>2</v>
      </c>
      <c r="G62" s="220" t="s">
        <v>3</v>
      </c>
      <c r="H62" s="220" t="s">
        <v>4</v>
      </c>
      <c r="I62" s="220" t="s">
        <v>5</v>
      </c>
      <c r="J62" s="220" t="s">
        <v>6</v>
      </c>
      <c r="K62" s="220" t="s">
        <v>7</v>
      </c>
      <c r="L62" s="220" t="s">
        <v>8</v>
      </c>
      <c r="M62" s="220" t="s">
        <v>9</v>
      </c>
      <c r="N62" s="220" t="s">
        <v>10</v>
      </c>
      <c r="O62" s="220" t="s">
        <v>11</v>
      </c>
      <c r="P62" s="220" t="s">
        <v>28</v>
      </c>
      <c r="Q62" s="220" t="s">
        <v>29</v>
      </c>
      <c r="R62" s="220" t="s">
        <v>78</v>
      </c>
      <c r="S62" s="220" t="s">
        <v>108</v>
      </c>
      <c r="T62" s="220" t="s">
        <v>486</v>
      </c>
      <c r="U62" s="220" t="s">
        <v>487</v>
      </c>
      <c r="V62" s="220" t="s">
        <v>490</v>
      </c>
      <c r="W62" s="220" t="s">
        <v>526</v>
      </c>
      <c r="X62" s="220">
        <v>2020</v>
      </c>
    </row>
    <row r="63" spans="2:24" ht="14.25">
      <c r="B63" s="9" t="s">
        <v>32</v>
      </c>
      <c r="C63" s="50" t="s">
        <v>507</v>
      </c>
      <c r="D63" s="222">
        <v>273708.71</v>
      </c>
      <c r="E63" s="222">
        <v>247927.64</v>
      </c>
      <c r="F63" s="222">
        <v>259697.13</v>
      </c>
      <c r="G63" s="222">
        <v>271240.94</v>
      </c>
      <c r="H63" s="222">
        <v>275221.32</v>
      </c>
      <c r="I63" s="222">
        <v>309241.23</v>
      </c>
      <c r="J63" s="222">
        <v>279932.18</v>
      </c>
      <c r="K63" s="222">
        <v>320549.24</v>
      </c>
      <c r="L63" s="222">
        <v>277875.08</v>
      </c>
      <c r="M63" s="222">
        <v>254475.27</v>
      </c>
      <c r="N63" s="222">
        <v>282666.21</v>
      </c>
      <c r="O63" s="222">
        <v>281094.46</v>
      </c>
      <c r="P63" s="222">
        <v>267696.56</v>
      </c>
      <c r="Q63" s="222">
        <v>272287.63</v>
      </c>
      <c r="R63" s="222">
        <v>286089.83</v>
      </c>
      <c r="S63" s="222">
        <v>294394.35</v>
      </c>
      <c r="T63" s="222">
        <v>297776.02</v>
      </c>
      <c r="U63" s="222">
        <v>305542.21</v>
      </c>
      <c r="V63" s="222">
        <v>335333.6</v>
      </c>
      <c r="W63" s="222">
        <v>339998.53</v>
      </c>
      <c r="X63" s="222">
        <v>336741.19</v>
      </c>
    </row>
    <row r="64" spans="2:24" ht="14.25">
      <c r="B64" s="9" t="s">
        <v>31</v>
      </c>
      <c r="C64" s="50" t="s">
        <v>507</v>
      </c>
      <c r="D64" s="222">
        <v>130263.95</v>
      </c>
      <c r="E64" s="222">
        <v>125897.13</v>
      </c>
      <c r="F64" s="222">
        <v>125005.07</v>
      </c>
      <c r="G64" s="222">
        <v>131463.4</v>
      </c>
      <c r="H64" s="222">
        <v>133255.74</v>
      </c>
      <c r="I64" s="222">
        <v>129742.36</v>
      </c>
      <c r="J64" s="222">
        <v>133909.22</v>
      </c>
      <c r="K64" s="222">
        <v>132943.76</v>
      </c>
      <c r="L64" s="222">
        <v>133569.64</v>
      </c>
      <c r="M64" s="222">
        <v>125717.1</v>
      </c>
      <c r="N64" s="222">
        <v>136399.97</v>
      </c>
      <c r="O64" s="222">
        <v>144552.93</v>
      </c>
      <c r="P64" s="222">
        <v>148388.3</v>
      </c>
      <c r="Q64" s="222">
        <v>149780.59</v>
      </c>
      <c r="R64" s="222">
        <v>147067.34</v>
      </c>
      <c r="S64" s="222">
        <v>145606.85</v>
      </c>
      <c r="T64" s="222">
        <v>147401.98</v>
      </c>
      <c r="U64" s="222">
        <v>146789.95</v>
      </c>
      <c r="V64" s="222">
        <v>160348.96</v>
      </c>
      <c r="W64" s="222">
        <v>158481.21</v>
      </c>
      <c r="X64" s="222">
        <v>151861.39</v>
      </c>
    </row>
    <row r="65" spans="2:24" ht="14.25">
      <c r="B65" s="9" t="s">
        <v>518</v>
      </c>
      <c r="C65" s="221" t="s">
        <v>517</v>
      </c>
      <c r="D65" s="222">
        <f aca="true" t="shared" si="0" ref="D65:X65">D63+D64</f>
        <v>403972.66000000003</v>
      </c>
      <c r="E65" s="222">
        <f t="shared" si="0"/>
        <v>373824.77</v>
      </c>
      <c r="F65" s="222">
        <f t="shared" si="0"/>
        <v>384702.2</v>
      </c>
      <c r="G65" s="222">
        <f t="shared" si="0"/>
        <v>402704.33999999997</v>
      </c>
      <c r="H65" s="222">
        <f t="shared" si="0"/>
        <v>408477.06</v>
      </c>
      <c r="I65" s="222">
        <f t="shared" si="0"/>
        <v>438983.58999999997</v>
      </c>
      <c r="J65" s="222">
        <f t="shared" si="0"/>
        <v>413841.4</v>
      </c>
      <c r="K65" s="222">
        <f t="shared" si="0"/>
        <v>453493</v>
      </c>
      <c r="L65" s="222">
        <f t="shared" si="0"/>
        <v>411444.72000000003</v>
      </c>
      <c r="M65" s="222">
        <f t="shared" si="0"/>
        <v>380192.37</v>
      </c>
      <c r="N65" s="222">
        <f t="shared" si="0"/>
        <v>419066.18000000005</v>
      </c>
      <c r="O65" s="222">
        <f t="shared" si="0"/>
        <v>425647.39</v>
      </c>
      <c r="P65" s="222">
        <f t="shared" si="0"/>
        <v>416084.86</v>
      </c>
      <c r="Q65" s="222">
        <f t="shared" si="0"/>
        <v>422068.22</v>
      </c>
      <c r="R65" s="222">
        <f t="shared" si="0"/>
        <v>433157.17000000004</v>
      </c>
      <c r="S65" s="222">
        <f t="shared" si="0"/>
        <v>440001.19999999995</v>
      </c>
      <c r="T65" s="222">
        <f t="shared" si="0"/>
        <v>445178</v>
      </c>
      <c r="U65" s="222">
        <f t="shared" si="0"/>
        <v>452332.16000000003</v>
      </c>
      <c r="V65" s="222">
        <f t="shared" si="0"/>
        <v>495682.55999999994</v>
      </c>
      <c r="W65" s="222">
        <f t="shared" si="0"/>
        <v>498479.74</v>
      </c>
      <c r="X65" s="222">
        <f t="shared" si="0"/>
        <v>488602.58</v>
      </c>
    </row>
    <row r="67" ht="14.25">
      <c r="X67" s="26"/>
    </row>
    <row r="69" ht="14.25">
      <c r="W69" s="26"/>
    </row>
    <row r="70" spans="4:24" ht="14.25">
      <c r="D70" s="16">
        <f aca="true" t="shared" si="1" ref="D70:W70">D63/D65</f>
        <v>0.677542658456144</v>
      </c>
      <c r="E70" s="16">
        <f t="shared" si="1"/>
        <v>0.6632188658873515</v>
      </c>
      <c r="F70" s="16">
        <f t="shared" si="1"/>
        <v>0.6750601634199128</v>
      </c>
      <c r="G70" s="16">
        <f t="shared" si="1"/>
        <v>0.6735485890219113</v>
      </c>
      <c r="H70" s="16">
        <f t="shared" si="1"/>
        <v>0.6737742383868509</v>
      </c>
      <c r="I70" s="16">
        <f t="shared" si="1"/>
        <v>0.7044482687838058</v>
      </c>
      <c r="J70" s="16">
        <f t="shared" si="1"/>
        <v>0.6764238183999957</v>
      </c>
      <c r="K70" s="16">
        <f t="shared" si="1"/>
        <v>0.7068449568130049</v>
      </c>
      <c r="L70" s="16">
        <f t="shared" si="1"/>
        <v>0.6753643113952221</v>
      </c>
      <c r="M70" s="16">
        <f t="shared" si="1"/>
        <v>0.6693329221730567</v>
      </c>
      <c r="N70" s="16">
        <f t="shared" si="1"/>
        <v>0.6745144883798544</v>
      </c>
      <c r="O70" s="16">
        <f t="shared" si="1"/>
        <v>0.6603927725246947</v>
      </c>
      <c r="P70" s="16">
        <f t="shared" si="1"/>
        <v>0.64337010483871</v>
      </c>
      <c r="Q70" s="16">
        <f t="shared" si="1"/>
        <v>0.6451270602652813</v>
      </c>
      <c r="R70" s="16">
        <f t="shared" si="1"/>
        <v>0.6604758037365513</v>
      </c>
      <c r="S70" s="16">
        <f t="shared" si="1"/>
        <v>0.6690762434284271</v>
      </c>
      <c r="T70" s="16">
        <f t="shared" si="1"/>
        <v>0.6688920386901419</v>
      </c>
      <c r="U70" s="16">
        <f t="shared" si="1"/>
        <v>0.6754819511396227</v>
      </c>
      <c r="V70" s="16">
        <f t="shared" si="1"/>
        <v>0.676508772065735</v>
      </c>
      <c r="W70" s="16">
        <f t="shared" si="1"/>
        <v>0.6820709102440152</v>
      </c>
      <c r="X70" s="16">
        <f>X63/X65</f>
        <v>0.6891924107318467</v>
      </c>
    </row>
  </sheetData>
  <printOptions/>
  <pageMargins left="0.25" right="0.25" top="0.75" bottom="0.75" header="0.3" footer="0.3"/>
  <pageSetup fitToHeight="1" fitToWidth="1" horizontalDpi="600" verticalDpi="600" orientation="portrait" paperSize="9" scale="1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8"/>
  <sheetViews>
    <sheetView workbookViewId="0" topLeftCell="A1"/>
  </sheetViews>
  <sheetFormatPr defaultColWidth="9.00390625" defaultRowHeight="14.25"/>
  <cols>
    <col min="1" max="16384" width="9.00390625" style="3" customWidth="1"/>
  </cols>
  <sheetData>
    <row r="1" ht="12">
      <c r="B1" s="67" t="s">
        <v>544</v>
      </c>
    </row>
    <row r="2" ht="13.5">
      <c r="B2" s="3" t="s">
        <v>503</v>
      </c>
    </row>
    <row r="3" spans="2:12" ht="12">
      <c r="B3" s="249" t="s">
        <v>530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2">
      <c r="B4" s="250" t="s">
        <v>99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46" spans="2:3" ht="14.25">
      <c r="B46" s="67" t="s">
        <v>500</v>
      </c>
      <c r="C46" s="3" t="s">
        <v>567</v>
      </c>
    </row>
    <row r="48" spans="2:3" ht="14.25">
      <c r="B48" s="203" t="s">
        <v>38</v>
      </c>
      <c r="C48" s="204">
        <v>44526.52489583333</v>
      </c>
    </row>
    <row r="49" spans="2:3" ht="14.25">
      <c r="B49" s="203" t="s">
        <v>39</v>
      </c>
      <c r="C49" s="204">
        <v>44537.66770359954</v>
      </c>
    </row>
    <row r="50" spans="2:3" ht="14.25">
      <c r="B50" s="203" t="s">
        <v>40</v>
      </c>
      <c r="C50" s="203" t="s">
        <v>41</v>
      </c>
    </row>
    <row r="52" spans="2:3" ht="14.25">
      <c r="B52" s="203" t="s">
        <v>485</v>
      </c>
      <c r="C52" s="203" t="s">
        <v>431</v>
      </c>
    </row>
    <row r="53" spans="2:3" ht="14.25">
      <c r="B53" s="203" t="s">
        <v>92</v>
      </c>
      <c r="C53" s="203" t="s">
        <v>504</v>
      </c>
    </row>
    <row r="54" spans="2:3" ht="14.25">
      <c r="B54" s="203" t="s">
        <v>505</v>
      </c>
      <c r="C54" s="203" t="s">
        <v>506</v>
      </c>
    </row>
    <row r="55" spans="2:3" ht="14.25">
      <c r="B55" s="203" t="s">
        <v>42</v>
      </c>
      <c r="C55" s="203" t="s">
        <v>89</v>
      </c>
    </row>
    <row r="57" spans="2:6" ht="14.25">
      <c r="B57" s="50" t="s">
        <v>496</v>
      </c>
      <c r="C57" s="50" t="s">
        <v>0</v>
      </c>
      <c r="D57" s="50">
        <v>2018</v>
      </c>
      <c r="E57" s="50">
        <v>2019</v>
      </c>
      <c r="F57" s="50">
        <v>2020</v>
      </c>
    </row>
    <row r="58" spans="2:8" ht="14.25">
      <c r="B58" s="50" t="s">
        <v>511</v>
      </c>
      <c r="C58" s="223">
        <f>SUM(C60:C86)</f>
        <v>98083.94</v>
      </c>
      <c r="D58" s="223">
        <v>108463.11</v>
      </c>
      <c r="E58" s="223">
        <v>108695.96</v>
      </c>
      <c r="F58" s="223">
        <v>108425.81</v>
      </c>
      <c r="H58" s="261"/>
    </row>
    <row r="60" spans="2:8" ht="14.25">
      <c r="B60" s="50" t="s">
        <v>51</v>
      </c>
      <c r="C60" s="223">
        <v>16340</v>
      </c>
      <c r="D60" s="223">
        <v>23769.46</v>
      </c>
      <c r="E60" s="223">
        <v>24573.35</v>
      </c>
      <c r="F60" s="223">
        <v>26219.42</v>
      </c>
      <c r="H60" s="233"/>
    </row>
    <row r="61" spans="2:6" ht="14.25">
      <c r="B61" s="50" t="s">
        <v>73</v>
      </c>
      <c r="C61" s="223">
        <v>16176</v>
      </c>
      <c r="D61" s="223">
        <v>18373</v>
      </c>
      <c r="E61" s="223">
        <v>18730</v>
      </c>
      <c r="F61" s="223">
        <v>18600</v>
      </c>
    </row>
    <row r="62" spans="2:6" ht="14.25">
      <c r="B62" s="50" t="s">
        <v>72</v>
      </c>
      <c r="C62" s="223">
        <v>13420</v>
      </c>
      <c r="D62" s="223">
        <v>11850</v>
      </c>
      <c r="E62" s="223">
        <v>11390</v>
      </c>
      <c r="F62" s="223">
        <v>10916</v>
      </c>
    </row>
    <row r="63" spans="2:6" ht="14.25">
      <c r="B63" s="50" t="s">
        <v>66</v>
      </c>
      <c r="C63" s="223">
        <v>10390</v>
      </c>
      <c r="D63" s="223">
        <v>10386</v>
      </c>
      <c r="E63" s="223">
        <v>10450</v>
      </c>
      <c r="F63" s="223">
        <v>10576</v>
      </c>
    </row>
    <row r="64" spans="2:6" ht="14.25">
      <c r="B64" s="50" t="s">
        <v>56</v>
      </c>
      <c r="C64" s="223">
        <v>10536</v>
      </c>
      <c r="D64" s="223">
        <v>8094</v>
      </c>
      <c r="E64" s="223">
        <v>7813</v>
      </c>
      <c r="F64" s="223">
        <v>8134</v>
      </c>
    </row>
    <row r="65" spans="2:6" ht="14.25">
      <c r="B65" s="50" t="s">
        <v>69</v>
      </c>
      <c r="C65" s="223">
        <v>3395.7</v>
      </c>
      <c r="D65" s="223">
        <v>5143.31</v>
      </c>
      <c r="E65" s="223">
        <v>5205</v>
      </c>
      <c r="F65" s="223">
        <v>5452.99</v>
      </c>
    </row>
    <row r="66" spans="2:6" ht="14.25">
      <c r="B66" s="50" t="s">
        <v>67</v>
      </c>
      <c r="C66" s="223">
        <v>4262</v>
      </c>
      <c r="D66" s="223">
        <v>5012.84</v>
      </c>
      <c r="E66" s="223">
        <v>4993.73</v>
      </c>
      <c r="F66" s="223">
        <v>4667.1</v>
      </c>
    </row>
    <row r="67" spans="2:6" ht="14.25">
      <c r="B67" s="50" t="s">
        <v>484</v>
      </c>
      <c r="C67" s="223">
        <v>4106</v>
      </c>
      <c r="D67" s="223">
        <v>4550</v>
      </c>
      <c r="E67" s="223">
        <v>4816</v>
      </c>
      <c r="F67" s="223" t="s">
        <v>27</v>
      </c>
    </row>
    <row r="68" spans="2:6" ht="14.25">
      <c r="B68" s="50" t="s">
        <v>60</v>
      </c>
      <c r="C68" s="223">
        <v>3900</v>
      </c>
      <c r="D68" s="223">
        <v>3747.98</v>
      </c>
      <c r="E68" s="223">
        <v>3511.46</v>
      </c>
      <c r="F68" s="223">
        <v>3899.45</v>
      </c>
    </row>
    <row r="69" spans="2:6" ht="14.25">
      <c r="B69" s="50" t="s">
        <v>55</v>
      </c>
      <c r="C69" s="223">
        <v>3760</v>
      </c>
      <c r="D69" s="223">
        <v>2993.81</v>
      </c>
      <c r="E69" s="223">
        <v>2978.91</v>
      </c>
      <c r="F69" s="223">
        <v>2300.22</v>
      </c>
    </row>
    <row r="70" spans="2:6" ht="14.25">
      <c r="B70" s="50" t="s">
        <v>52</v>
      </c>
      <c r="C70" s="223">
        <v>1436.3</v>
      </c>
      <c r="D70" s="223">
        <v>1815.9</v>
      </c>
      <c r="E70" s="223">
        <v>1868.44</v>
      </c>
      <c r="F70" s="223">
        <v>1800</v>
      </c>
    </row>
    <row r="71" spans="2:6" ht="14.25">
      <c r="B71" s="50" t="s">
        <v>71</v>
      </c>
      <c r="C71" s="223">
        <v>1265</v>
      </c>
      <c r="D71" s="223">
        <v>1730</v>
      </c>
      <c r="E71" s="223">
        <v>1653</v>
      </c>
      <c r="F71" s="223">
        <v>1522</v>
      </c>
    </row>
    <row r="72" spans="2:6" ht="14.25">
      <c r="B72" s="50" t="s">
        <v>57</v>
      </c>
      <c r="C72" s="223">
        <v>642</v>
      </c>
      <c r="D72" s="223">
        <v>1420.63</v>
      </c>
      <c r="E72" s="223">
        <v>1445.95</v>
      </c>
      <c r="F72" s="223">
        <v>1298.15</v>
      </c>
    </row>
    <row r="73" spans="2:6" ht="14.25">
      <c r="B73" s="50" t="s">
        <v>61</v>
      </c>
      <c r="C73" s="223">
        <v>1300</v>
      </c>
      <c r="D73" s="223">
        <v>1330.2</v>
      </c>
      <c r="E73" s="223">
        <v>1266</v>
      </c>
      <c r="F73" s="223">
        <v>1038</v>
      </c>
    </row>
    <row r="74" spans="2:6" ht="14.25">
      <c r="B74" s="50" t="s">
        <v>68</v>
      </c>
      <c r="C74" s="223">
        <v>1427</v>
      </c>
      <c r="D74" s="223">
        <v>1135.91</v>
      </c>
      <c r="E74" s="223">
        <v>1033.93</v>
      </c>
      <c r="F74" s="223">
        <v>1022.89</v>
      </c>
    </row>
    <row r="75" spans="2:6" ht="14.25">
      <c r="B75" s="50" t="s">
        <v>53</v>
      </c>
      <c r="C75" s="223">
        <v>888.03</v>
      </c>
      <c r="D75" s="223">
        <v>1014</v>
      </c>
      <c r="E75" s="223" t="s">
        <v>27</v>
      </c>
      <c r="F75" s="223" t="s">
        <v>27</v>
      </c>
    </row>
    <row r="76" spans="2:6" ht="14.25">
      <c r="B76" s="50" t="s">
        <v>70</v>
      </c>
      <c r="C76" s="223">
        <v>439</v>
      </c>
      <c r="D76" s="223">
        <v>810</v>
      </c>
      <c r="E76" s="223">
        <v>944</v>
      </c>
      <c r="F76" s="223">
        <v>1002</v>
      </c>
    </row>
    <row r="77" spans="2:6" ht="14.25">
      <c r="B77" s="50" t="s">
        <v>58</v>
      </c>
      <c r="C77" s="223">
        <v>1630</v>
      </c>
      <c r="D77" s="223">
        <v>1285.96</v>
      </c>
      <c r="E77" s="223">
        <v>1074.41</v>
      </c>
      <c r="F77" s="223">
        <v>900</v>
      </c>
    </row>
    <row r="78" spans="2:6" ht="14.25">
      <c r="B78" s="50" t="s">
        <v>49</v>
      </c>
      <c r="C78" s="223">
        <v>312</v>
      </c>
      <c r="D78" s="223">
        <v>762.65</v>
      </c>
      <c r="E78" s="223">
        <v>715.55</v>
      </c>
      <c r="F78" s="223">
        <v>716.38</v>
      </c>
    </row>
    <row r="79" spans="2:6" ht="14.25">
      <c r="B79" s="50" t="s">
        <v>63</v>
      </c>
      <c r="C79" s="223">
        <v>291.2</v>
      </c>
      <c r="D79" s="223">
        <v>512.61</v>
      </c>
      <c r="E79" s="223">
        <v>493.46</v>
      </c>
      <c r="F79" s="223">
        <v>400.31</v>
      </c>
    </row>
    <row r="80" spans="2:6" ht="14.25">
      <c r="B80" s="50" t="s">
        <v>65</v>
      </c>
      <c r="C80" s="223">
        <v>389</v>
      </c>
      <c r="D80" s="223">
        <v>140</v>
      </c>
      <c r="E80" s="223">
        <v>141</v>
      </c>
      <c r="F80" s="223">
        <v>143</v>
      </c>
    </row>
    <row r="81" spans="2:6" ht="14.25">
      <c r="B81" s="50" t="s">
        <v>54</v>
      </c>
      <c r="C81" s="223">
        <v>122.57</v>
      </c>
      <c r="D81" s="223" t="s">
        <v>27</v>
      </c>
      <c r="E81" s="223">
        <v>109.44</v>
      </c>
      <c r="F81" s="223">
        <v>109.44</v>
      </c>
    </row>
    <row r="82" spans="2:6" ht="14.25">
      <c r="B82" s="50" t="s">
        <v>59</v>
      </c>
      <c r="C82" s="223">
        <v>8.74</v>
      </c>
      <c r="D82" s="223">
        <v>1.27</v>
      </c>
      <c r="E82" s="223">
        <v>1.19</v>
      </c>
      <c r="F82" s="223">
        <v>1.36</v>
      </c>
    </row>
    <row r="83" spans="2:6" ht="14.25">
      <c r="B83" s="232" t="s">
        <v>545</v>
      </c>
      <c r="C83" s="223">
        <v>1150</v>
      </c>
      <c r="D83" s="223" t="s">
        <v>27</v>
      </c>
      <c r="E83" s="223" t="s">
        <v>27</v>
      </c>
      <c r="F83" s="223" t="s">
        <v>27</v>
      </c>
    </row>
    <row r="84" spans="2:6" ht="14.25">
      <c r="B84" s="232" t="s">
        <v>512</v>
      </c>
      <c r="C84" s="223">
        <v>364</v>
      </c>
      <c r="D84" s="223" t="s">
        <v>27</v>
      </c>
      <c r="E84" s="223" t="s">
        <v>27</v>
      </c>
      <c r="F84" s="223" t="s">
        <v>27</v>
      </c>
    </row>
    <row r="85" spans="2:6" ht="14.25">
      <c r="B85" s="232" t="s">
        <v>546</v>
      </c>
      <c r="C85" s="223">
        <v>133.4</v>
      </c>
      <c r="D85" s="223" t="s">
        <v>27</v>
      </c>
      <c r="E85" s="223" t="s">
        <v>27</v>
      </c>
      <c r="F85" s="223" t="s">
        <v>27</v>
      </c>
    </row>
    <row r="86" spans="2:6" ht="14.25">
      <c r="B86" s="50" t="s">
        <v>64</v>
      </c>
      <c r="C86" s="223">
        <v>0</v>
      </c>
      <c r="D86" s="223">
        <v>0</v>
      </c>
      <c r="E86" s="223">
        <v>0</v>
      </c>
      <c r="F86" s="223" t="s">
        <v>27</v>
      </c>
    </row>
    <row r="97" ht="14.25">
      <c r="B97" s="203" t="s">
        <v>488</v>
      </c>
    </row>
    <row r="98" spans="2:3" ht="14.25">
      <c r="B98" s="203" t="s">
        <v>27</v>
      </c>
      <c r="C98" s="203" t="s">
        <v>489</v>
      </c>
    </row>
  </sheetData>
  <mergeCells count="2">
    <mergeCell ref="B3:L3"/>
    <mergeCell ref="B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0"/>
  <sheetViews>
    <sheetView showGridLines="0" workbookViewId="0" topLeftCell="A1"/>
  </sheetViews>
  <sheetFormatPr defaultColWidth="9.00390625" defaultRowHeight="14.25"/>
  <cols>
    <col min="1" max="1" width="8.875" style="11" customWidth="1"/>
    <col min="2" max="2" width="43.125" style="11" customWidth="1"/>
    <col min="3" max="3" width="9.875" style="11" customWidth="1"/>
    <col min="4" max="4" width="4.625" style="11" customWidth="1"/>
    <col min="5" max="5" width="14.625" style="11" customWidth="1"/>
    <col min="6" max="6" width="2.125" style="11" customWidth="1"/>
    <col min="7" max="7" width="13.625" style="11" customWidth="1"/>
    <col min="8" max="8" width="3.00390625" style="11" customWidth="1"/>
    <col min="9" max="9" width="2.50390625" style="11" customWidth="1"/>
    <col min="10" max="10" width="9.00390625" style="11" customWidth="1"/>
    <col min="11" max="11" width="3.625" style="11" customWidth="1"/>
    <col min="12" max="14" width="9.00390625" style="11" customWidth="1"/>
    <col min="15" max="15" width="26.125" style="11" customWidth="1"/>
    <col min="16" max="16" width="8.125" style="11" customWidth="1"/>
    <col min="17" max="17" width="9.00390625" style="11" customWidth="1"/>
    <col min="18" max="18" width="8.125" style="11" customWidth="1"/>
    <col min="19" max="19" width="9.00390625" style="11" customWidth="1"/>
    <col min="20" max="20" width="8.125" style="11" customWidth="1"/>
    <col min="21" max="21" width="9.00390625" style="11" customWidth="1"/>
    <col min="22" max="22" width="9.875" style="11" customWidth="1"/>
    <col min="23" max="23" width="9.00390625" style="11" customWidth="1"/>
    <col min="24" max="24" width="8.125" style="11" customWidth="1"/>
    <col min="25" max="25" width="9.00390625" style="11" customWidth="1"/>
    <col min="26" max="26" width="8.125" style="11" customWidth="1"/>
    <col min="27" max="27" width="9.00390625" style="11" customWidth="1"/>
    <col min="28" max="28" width="8.125" style="11" customWidth="1"/>
    <col min="29" max="16384" width="9.00390625" style="11" customWidth="1"/>
  </cols>
  <sheetData>
    <row r="2" ht="14.25">
      <c r="B2" s="149" t="s">
        <v>522</v>
      </c>
    </row>
    <row r="3" ht="6" customHeight="1"/>
    <row r="4" spans="2:8" ht="36.75" customHeight="1">
      <c r="B4" s="251" t="s">
        <v>43</v>
      </c>
      <c r="C4" s="255" t="s">
        <v>105</v>
      </c>
      <c r="D4" s="256"/>
      <c r="E4" s="255" t="s">
        <v>104</v>
      </c>
      <c r="F4" s="256"/>
      <c r="G4" s="257" t="s">
        <v>44</v>
      </c>
      <c r="H4" s="258"/>
    </row>
    <row r="5" spans="2:8" ht="14.25" customHeight="1">
      <c r="B5" s="252"/>
      <c r="C5" s="253">
        <v>2018</v>
      </c>
      <c r="D5" s="254"/>
      <c r="E5" s="253">
        <v>2018</v>
      </c>
      <c r="F5" s="254"/>
      <c r="G5" s="253">
        <v>2018</v>
      </c>
      <c r="H5" s="254"/>
    </row>
    <row r="6" spans="2:9" ht="12" customHeight="1">
      <c r="B6" s="118" t="s">
        <v>84</v>
      </c>
      <c r="C6" s="224">
        <v>2025.318</v>
      </c>
      <c r="D6" s="132"/>
      <c r="E6" s="224">
        <v>1944.8107</v>
      </c>
      <c r="F6" s="119"/>
      <c r="G6" s="224">
        <v>29892.974</v>
      </c>
      <c r="H6" s="132"/>
      <c r="I6" s="12"/>
    </row>
    <row r="7" spans="2:9" ht="12" customHeight="1">
      <c r="B7" s="120" t="s">
        <v>494</v>
      </c>
      <c r="C7" s="174">
        <v>396.98199999999997</v>
      </c>
      <c r="D7" s="125"/>
      <c r="E7" s="174">
        <v>138.5935</v>
      </c>
      <c r="F7" s="113"/>
      <c r="G7" s="174">
        <v>3092.868</v>
      </c>
      <c r="H7" s="113"/>
      <c r="I7" s="12"/>
    </row>
    <row r="8" spans="2:9" ht="13.35" customHeight="1">
      <c r="B8" s="121" t="s">
        <v>45</v>
      </c>
      <c r="C8" s="225">
        <v>160</v>
      </c>
      <c r="D8" s="133" t="s">
        <v>523</v>
      </c>
      <c r="E8" s="225">
        <v>35</v>
      </c>
      <c r="F8" s="114" t="s">
        <v>523</v>
      </c>
      <c r="G8" s="225">
        <v>922.005</v>
      </c>
      <c r="H8" s="133"/>
      <c r="I8" s="12"/>
    </row>
    <row r="9" spans="2:9" ht="13.35" customHeight="1">
      <c r="B9" s="137" t="s">
        <v>46</v>
      </c>
      <c r="C9" s="226">
        <v>18.34</v>
      </c>
      <c r="D9" s="12"/>
      <c r="E9" s="226">
        <v>48.0733</v>
      </c>
      <c r="F9" s="116"/>
      <c r="G9" s="226">
        <v>627.709</v>
      </c>
      <c r="H9" s="116"/>
      <c r="I9" s="12"/>
    </row>
    <row r="10" spans="2:9" ht="13.35" customHeight="1">
      <c r="B10" s="122" t="s">
        <v>483</v>
      </c>
      <c r="C10" s="226">
        <v>98.642</v>
      </c>
      <c r="D10" s="228"/>
      <c r="E10" s="226">
        <v>24.5202</v>
      </c>
      <c r="F10" s="116"/>
      <c r="G10" s="226">
        <v>593.154</v>
      </c>
      <c r="H10" s="191"/>
      <c r="I10" s="12"/>
    </row>
    <row r="11" spans="2:9" ht="13.35" customHeight="1">
      <c r="B11" s="123" t="s">
        <v>30</v>
      </c>
      <c r="C11" s="227">
        <v>120</v>
      </c>
      <c r="D11" s="229" t="s">
        <v>523</v>
      </c>
      <c r="E11" s="230">
        <v>31</v>
      </c>
      <c r="F11" s="115" t="s">
        <v>430</v>
      </c>
      <c r="G11" s="231">
        <v>950</v>
      </c>
      <c r="H11" s="115" t="s">
        <v>430</v>
      </c>
      <c r="I11" s="12"/>
    </row>
    <row r="12" spans="2:6" ht="12" customHeight="1">
      <c r="B12" s="14"/>
      <c r="E12" s="8"/>
      <c r="F12" s="8"/>
    </row>
    <row r="13" spans="2:12" ht="12" customHeight="1">
      <c r="B13" s="63" t="s">
        <v>103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2:6" ht="12" customHeight="1">
      <c r="B14" s="63" t="s">
        <v>429</v>
      </c>
      <c r="F14" s="8"/>
    </row>
    <row r="15" spans="2:6" ht="12" customHeight="1">
      <c r="B15" s="63" t="s">
        <v>492</v>
      </c>
      <c r="E15" s="192"/>
      <c r="F15" s="8"/>
    </row>
    <row r="16" spans="2:11" ht="12" customHeight="1">
      <c r="B16" s="63" t="s">
        <v>102</v>
      </c>
      <c r="E16" s="8"/>
      <c r="J16" s="6"/>
      <c r="K16" s="12"/>
    </row>
    <row r="17" ht="12" customHeight="1">
      <c r="E17" s="8"/>
    </row>
    <row r="18" spans="2:5" ht="12" customHeight="1">
      <c r="B18" s="64" t="s">
        <v>521</v>
      </c>
      <c r="E18" s="241"/>
    </row>
    <row r="19" spans="3:7" ht="14.25">
      <c r="C19" s="136"/>
      <c r="D19" s="136"/>
      <c r="E19" s="8"/>
      <c r="F19" s="136"/>
      <c r="G19" s="141"/>
    </row>
    <row r="20" ht="14.25">
      <c r="E20" s="241"/>
    </row>
    <row r="22" ht="14.25">
      <c r="B22" s="62" t="s">
        <v>101</v>
      </c>
    </row>
    <row r="23" ht="14.25">
      <c r="B23" s="11" t="s">
        <v>568</v>
      </c>
    </row>
    <row r="50" spans="2:12" ht="14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</sheetData>
  <mergeCells count="7">
    <mergeCell ref="B4:B5"/>
    <mergeCell ref="G5:H5"/>
    <mergeCell ref="E5:F5"/>
    <mergeCell ref="C5:D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zoomScale="76" zoomScaleNormal="76" workbookViewId="0" topLeftCell="A1"/>
  </sheetViews>
  <sheetFormatPr defaultColWidth="8.125" defaultRowHeight="14.25"/>
  <cols>
    <col min="1" max="12" width="8.125" style="29" customWidth="1"/>
    <col min="13" max="13" width="9.375" style="29" bestFit="1" customWidth="1"/>
    <col min="14" max="15" width="8.125" style="29" customWidth="1"/>
    <col min="16" max="16" width="8.50390625" style="29" bestFit="1" customWidth="1"/>
    <col min="17" max="16384" width="8.125" style="29" customWidth="1"/>
  </cols>
  <sheetData>
    <row r="1" ht="12">
      <c r="A1" s="30"/>
    </row>
    <row r="2" ht="12">
      <c r="B2" s="145" t="s">
        <v>525</v>
      </c>
    </row>
    <row r="3" ht="12">
      <c r="B3" s="142" t="s">
        <v>493</v>
      </c>
    </row>
    <row r="4" ht="12"/>
    <row r="5" ht="12">
      <c r="B5" s="29" t="s">
        <v>481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R26" s="32"/>
    </row>
    <row r="27" ht="12"/>
    <row r="28" ht="12"/>
    <row r="29" ht="12"/>
    <row r="30" ht="12"/>
    <row r="31" ht="12"/>
    <row r="32" ht="12"/>
    <row r="33" ht="39.7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4" spans="2:6" ht="14.25">
      <c r="B54" s="10" t="s">
        <v>106</v>
      </c>
      <c r="C54" s="5"/>
      <c r="D54" s="5"/>
      <c r="E54" s="5"/>
      <c r="F54" s="5"/>
    </row>
    <row r="55" spans="2:6" ht="14.25">
      <c r="B55" s="5"/>
      <c r="C55" s="5"/>
      <c r="D55" s="5"/>
      <c r="E55" s="5"/>
      <c r="F55" s="5"/>
    </row>
    <row r="56" spans="2:6" ht="14.25">
      <c r="B56" s="10" t="s">
        <v>38</v>
      </c>
      <c r="C56" s="150">
        <v>44531.13949074074</v>
      </c>
      <c r="D56" s="5"/>
      <c r="E56" s="5"/>
      <c r="F56" s="5"/>
    </row>
    <row r="57" spans="2:6" ht="14.25">
      <c r="B57" s="10" t="s">
        <v>39</v>
      </c>
      <c r="C57" s="150">
        <v>44537.67331293982</v>
      </c>
      <c r="D57" s="5"/>
      <c r="E57" s="5"/>
      <c r="F57" s="5"/>
    </row>
    <row r="58" spans="2:6" ht="14.25">
      <c r="B58" s="10" t="s">
        <v>40</v>
      </c>
      <c r="C58" s="10" t="s">
        <v>41</v>
      </c>
      <c r="D58" s="5"/>
      <c r="E58" s="5"/>
      <c r="F58" s="5"/>
    </row>
    <row r="59" spans="2:6" ht="14.25">
      <c r="B59" s="5"/>
      <c r="C59" s="5"/>
      <c r="D59" s="5"/>
      <c r="E59" s="5"/>
      <c r="F59" s="5"/>
    </row>
    <row r="60" spans="2:6" ht="14.25">
      <c r="B60" s="10" t="s">
        <v>87</v>
      </c>
      <c r="C60" s="10" t="s">
        <v>86</v>
      </c>
      <c r="D60" s="5"/>
      <c r="E60" s="5"/>
      <c r="F60" s="5"/>
    </row>
    <row r="61" spans="2:6" ht="14.25">
      <c r="B61" s="10" t="s">
        <v>85</v>
      </c>
      <c r="C61" s="10" t="s">
        <v>107</v>
      </c>
      <c r="D61" s="5"/>
      <c r="E61" s="5"/>
      <c r="F61" s="5"/>
    </row>
    <row r="62" spans="2:6" ht="14.25">
      <c r="B62" s="10" t="s">
        <v>42</v>
      </c>
      <c r="C62" s="10" t="s">
        <v>524</v>
      </c>
      <c r="D62" s="5"/>
      <c r="E62" s="5"/>
      <c r="F62" s="5"/>
    </row>
    <row r="63" spans="2:6" ht="14.25">
      <c r="B63" s="10" t="s">
        <v>79</v>
      </c>
      <c r="C63" s="10" t="s">
        <v>497</v>
      </c>
      <c r="D63" s="5"/>
      <c r="E63" s="5"/>
      <c r="F63" s="5"/>
    </row>
    <row r="64" spans="2:6" ht="14.25">
      <c r="B64" s="10"/>
      <c r="C64" s="10"/>
      <c r="D64" s="5"/>
      <c r="E64" s="5"/>
      <c r="F64" s="5"/>
    </row>
    <row r="65" spans="2:7" s="65" customFormat="1" ht="78.75" customHeight="1">
      <c r="B65" s="66"/>
      <c r="C65" s="117" t="s">
        <v>84</v>
      </c>
      <c r="D65" s="117" t="s">
        <v>83</v>
      </c>
      <c r="E65" s="117" t="s">
        <v>82</v>
      </c>
      <c r="F65" s="117" t="s">
        <v>81</v>
      </c>
      <c r="G65" s="117" t="s">
        <v>80</v>
      </c>
    </row>
    <row r="66" spans="2:7" ht="14.25">
      <c r="B66" s="9">
        <v>2000</v>
      </c>
      <c r="C66" s="47">
        <v>117</v>
      </c>
      <c r="D66" s="47">
        <v>136.9</v>
      </c>
      <c r="E66" s="47">
        <v>126.5</v>
      </c>
      <c r="F66" s="47">
        <v>139.3</v>
      </c>
      <c r="G66" s="47">
        <v>106.01402322002014</v>
      </c>
    </row>
    <row r="67" spans="2:7" ht="14.25">
      <c r="B67" s="9">
        <v>2001</v>
      </c>
      <c r="C67" s="47">
        <v>117.6</v>
      </c>
      <c r="D67" s="47">
        <v>135.4</v>
      </c>
      <c r="E67" s="47">
        <v>125.2</v>
      </c>
      <c r="F67" s="47">
        <v>139.9</v>
      </c>
      <c r="G67" s="47">
        <v>106.01972371596331</v>
      </c>
    </row>
    <row r="68" spans="2:7" ht="14.25">
      <c r="B68" s="9">
        <v>2002</v>
      </c>
      <c r="C68" s="47">
        <v>115.9</v>
      </c>
      <c r="D68" s="47">
        <v>132.8</v>
      </c>
      <c r="E68" s="47">
        <v>125</v>
      </c>
      <c r="F68" s="47">
        <v>134.9</v>
      </c>
      <c r="G68" s="47">
        <v>100.57765025557224</v>
      </c>
    </row>
    <row r="69" spans="2:7" ht="14.25">
      <c r="B69" s="9">
        <v>2003</v>
      </c>
      <c r="C69" s="47">
        <v>114.1</v>
      </c>
      <c r="D69" s="47">
        <v>131.2</v>
      </c>
      <c r="E69" s="47">
        <v>121.5</v>
      </c>
      <c r="F69" s="47">
        <v>134.9</v>
      </c>
      <c r="G69" s="47">
        <v>98.63188097364473</v>
      </c>
    </row>
    <row r="70" spans="2:7" ht="14.25">
      <c r="B70" s="9">
        <v>2004</v>
      </c>
      <c r="C70" s="47">
        <v>112.3</v>
      </c>
      <c r="D70" s="47">
        <v>129.2</v>
      </c>
      <c r="E70" s="47">
        <v>119.9</v>
      </c>
      <c r="F70" s="47">
        <v>131.8</v>
      </c>
      <c r="G70" s="47">
        <v>101.21800596651909</v>
      </c>
    </row>
    <row r="71" spans="2:7" ht="14.25">
      <c r="B71" s="9">
        <v>2005</v>
      </c>
      <c r="C71" s="47">
        <v>111</v>
      </c>
      <c r="D71" s="47">
        <v>128.6</v>
      </c>
      <c r="E71" s="47">
        <v>116.6</v>
      </c>
      <c r="F71" s="47">
        <v>128.6</v>
      </c>
      <c r="G71" s="47">
        <v>99.75677883975906</v>
      </c>
    </row>
    <row r="72" spans="2:7" ht="14.25">
      <c r="B72" s="9">
        <v>2006</v>
      </c>
      <c r="C72" s="47">
        <v>110.6</v>
      </c>
      <c r="D72" s="47">
        <v>127.4</v>
      </c>
      <c r="E72" s="47">
        <v>114.8</v>
      </c>
      <c r="F72" s="47">
        <v>127.6</v>
      </c>
      <c r="G72" s="47">
        <v>98.57677617952761</v>
      </c>
    </row>
    <row r="73" spans="2:7" ht="14.25">
      <c r="B73" s="9">
        <v>2007</v>
      </c>
      <c r="C73" s="47">
        <v>111.3</v>
      </c>
      <c r="D73" s="47">
        <v>127.4</v>
      </c>
      <c r="E73" s="47">
        <v>111.8</v>
      </c>
      <c r="F73" s="47">
        <v>128.5</v>
      </c>
      <c r="G73" s="47">
        <v>97.61339236513578</v>
      </c>
    </row>
    <row r="74" spans="2:7" ht="14.25">
      <c r="B74" s="9">
        <v>2008</v>
      </c>
      <c r="C74" s="47">
        <v>111.3</v>
      </c>
      <c r="D74" s="47">
        <v>125.1</v>
      </c>
      <c r="E74" s="47">
        <v>109.7</v>
      </c>
      <c r="F74" s="47">
        <v>126</v>
      </c>
      <c r="G74" s="48">
        <v>97.32076690672088</v>
      </c>
    </row>
    <row r="75" spans="2:7" ht="14.25">
      <c r="B75" s="9">
        <v>2009</v>
      </c>
      <c r="C75" s="47">
        <v>103.3</v>
      </c>
      <c r="D75" s="47">
        <v>110.3</v>
      </c>
      <c r="E75" s="47">
        <v>103.6</v>
      </c>
      <c r="F75" s="47">
        <v>113</v>
      </c>
      <c r="G75" s="48">
        <v>96.32127995135578</v>
      </c>
    </row>
    <row r="76" spans="2:7" ht="14.25">
      <c r="B76" s="9">
        <v>2010</v>
      </c>
      <c r="C76" s="47">
        <v>99.5</v>
      </c>
      <c r="D76" s="47">
        <v>106.9</v>
      </c>
      <c r="E76" s="47">
        <v>101.9</v>
      </c>
      <c r="F76" s="47">
        <v>104.3</v>
      </c>
      <c r="G76" s="48">
        <v>93.9821764493511</v>
      </c>
    </row>
    <row r="77" spans="2:7" ht="14.25">
      <c r="B77" s="9">
        <v>2011</v>
      </c>
      <c r="C77" s="47">
        <v>100.3</v>
      </c>
      <c r="D77" s="47">
        <v>105.6</v>
      </c>
      <c r="E77" s="47">
        <v>101.2</v>
      </c>
      <c r="F77" s="47">
        <v>103.9</v>
      </c>
      <c r="G77" s="48">
        <v>97.68369848176792</v>
      </c>
    </row>
    <row r="78" spans="2:7" ht="14.25">
      <c r="B78" s="9">
        <v>2012</v>
      </c>
      <c r="C78" s="47">
        <v>99.7</v>
      </c>
      <c r="D78" s="47">
        <v>102.5</v>
      </c>
      <c r="E78" s="47">
        <v>99.6</v>
      </c>
      <c r="F78" s="47">
        <v>101.7</v>
      </c>
      <c r="G78" s="48">
        <v>100.12921124137802</v>
      </c>
    </row>
    <row r="79" spans="2:7" ht="14.25">
      <c r="B79" s="9">
        <v>2013</v>
      </c>
      <c r="C79" s="47">
        <v>98.6</v>
      </c>
      <c r="D79" s="47">
        <v>100.6</v>
      </c>
      <c r="E79" s="47">
        <v>98.9</v>
      </c>
      <c r="F79" s="47">
        <v>98.4</v>
      </c>
      <c r="G79" s="48">
        <v>98.13023733064776</v>
      </c>
    </row>
    <row r="80" spans="2:7" ht="14.25">
      <c r="B80" s="9">
        <v>2014</v>
      </c>
      <c r="C80" s="47">
        <v>99</v>
      </c>
      <c r="D80" s="47">
        <v>99.5</v>
      </c>
      <c r="E80" s="47">
        <v>98.8</v>
      </c>
      <c r="F80" s="47">
        <v>98.2</v>
      </c>
      <c r="G80" s="48">
        <v>99.04991734280883</v>
      </c>
    </row>
    <row r="81" spans="2:7" ht="14.25">
      <c r="B81" s="9">
        <v>2015</v>
      </c>
      <c r="C81" s="47">
        <v>100</v>
      </c>
      <c r="D81" s="47">
        <v>100</v>
      </c>
      <c r="E81" s="47">
        <v>100</v>
      </c>
      <c r="F81" s="47">
        <v>100</v>
      </c>
      <c r="G81" s="48">
        <v>100</v>
      </c>
    </row>
    <row r="82" spans="2:7" ht="14.25">
      <c r="B82" s="9">
        <v>2016</v>
      </c>
      <c r="C82" s="47">
        <v>101.3</v>
      </c>
      <c r="D82" s="47">
        <v>100.9</v>
      </c>
      <c r="E82" s="47">
        <v>101.1</v>
      </c>
      <c r="F82" s="47">
        <v>101.2</v>
      </c>
      <c r="G82" s="48">
        <v>98.39055997871814</v>
      </c>
    </row>
    <row r="83" spans="2:7" ht="14.25">
      <c r="B83" s="9">
        <v>2017</v>
      </c>
      <c r="C83" s="47">
        <v>103.1</v>
      </c>
      <c r="D83" s="47">
        <v>101.2</v>
      </c>
      <c r="E83" s="47">
        <v>102.2</v>
      </c>
      <c r="F83" s="47">
        <v>102.9</v>
      </c>
      <c r="G83" s="48">
        <v>100.61755372717427</v>
      </c>
    </row>
    <row r="84" spans="2:7" ht="14.25">
      <c r="B84" s="9">
        <v>2018</v>
      </c>
      <c r="C84" s="47">
        <v>105</v>
      </c>
      <c r="D84" s="47">
        <v>102.3</v>
      </c>
      <c r="E84" s="47">
        <v>103.7</v>
      </c>
      <c r="F84" s="47">
        <v>103.4</v>
      </c>
      <c r="G84" s="48">
        <v>98.56917551827009</v>
      </c>
    </row>
    <row r="85" spans="2:7" ht="14.25">
      <c r="B85" s="9">
        <v>2019</v>
      </c>
      <c r="C85" s="47">
        <v>105.8</v>
      </c>
      <c r="D85" s="47">
        <v>102.9</v>
      </c>
      <c r="E85" s="47">
        <v>104.7</v>
      </c>
      <c r="F85" s="47">
        <v>102.7</v>
      </c>
      <c r="G85" s="48"/>
    </row>
    <row r="86" spans="2:7" ht="14.25">
      <c r="B86" s="9">
        <v>2020</v>
      </c>
      <c r="C86" s="47">
        <v>103.6</v>
      </c>
      <c r="D86" s="47">
        <v>102.6</v>
      </c>
      <c r="E86" s="47">
        <v>103.7</v>
      </c>
      <c r="F86" s="47">
        <v>101</v>
      </c>
      <c r="G86" s="48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showGridLines="0" workbookViewId="0" topLeftCell="A1"/>
  </sheetViews>
  <sheetFormatPr defaultColWidth="8.125" defaultRowHeight="14.25"/>
  <cols>
    <col min="1" max="1" width="9.00390625" style="29" customWidth="1"/>
    <col min="2" max="2" width="25.125" style="29" customWidth="1"/>
    <col min="3" max="11" width="10.625" style="29" customWidth="1"/>
    <col min="12" max="12" width="8.125" style="29" customWidth="1"/>
    <col min="13" max="30" width="8.625" style="29" bestFit="1" customWidth="1"/>
    <col min="31" max="16384" width="8.125" style="29" customWidth="1"/>
  </cols>
  <sheetData>
    <row r="2" spans="2:14" ht="14.25">
      <c r="B2" s="35" t="s">
        <v>548</v>
      </c>
      <c r="K2" s="188"/>
      <c r="L2" s="188"/>
      <c r="M2" s="188"/>
      <c r="N2" s="189"/>
    </row>
    <row r="3" ht="14.25">
      <c r="B3" s="36" t="s">
        <v>95</v>
      </c>
    </row>
    <row r="4" ht="5.25" customHeight="1">
      <c r="B4" s="37"/>
    </row>
    <row r="5" spans="2:11" ht="14.25">
      <c r="B5" s="38"/>
      <c r="C5" s="45" t="s">
        <v>0</v>
      </c>
      <c r="D5" s="45" t="s">
        <v>5</v>
      </c>
      <c r="E5" s="45" t="s">
        <v>10</v>
      </c>
      <c r="F5" s="45">
        <v>2015</v>
      </c>
      <c r="G5" s="45">
        <v>2016</v>
      </c>
      <c r="H5" s="39">
        <v>2017</v>
      </c>
      <c r="I5" s="39">
        <v>2018</v>
      </c>
      <c r="J5" s="39">
        <v>2019</v>
      </c>
      <c r="K5" s="39">
        <v>2020</v>
      </c>
    </row>
    <row r="6" spans="2:11" ht="14.25">
      <c r="B6" s="128" t="s">
        <v>26</v>
      </c>
      <c r="C6" s="175">
        <v>7737.514938</v>
      </c>
      <c r="D6" s="175">
        <v>8947.455604</v>
      </c>
      <c r="E6" s="175">
        <v>8117.49729</v>
      </c>
      <c r="F6" s="175">
        <v>8134.568446</v>
      </c>
      <c r="G6" s="175">
        <v>8397.483367</v>
      </c>
      <c r="H6" s="175">
        <v>4828.209837</v>
      </c>
      <c r="I6" s="175">
        <v>5303.999557</v>
      </c>
      <c r="J6" s="175">
        <v>5403.428358</v>
      </c>
      <c r="K6" s="175">
        <v>4941.775715</v>
      </c>
    </row>
    <row r="7" spans="2:11" ht="14.25">
      <c r="B7" s="129" t="s">
        <v>93</v>
      </c>
      <c r="C7" s="176">
        <v>2302.084366</v>
      </c>
      <c r="D7" s="176">
        <v>2243.942657</v>
      </c>
      <c r="E7" s="176">
        <v>1551.6558770000001</v>
      </c>
      <c r="F7" s="176">
        <v>1264.9088940000001</v>
      </c>
      <c r="G7" s="176">
        <v>1288.741268</v>
      </c>
      <c r="H7" s="176">
        <v>864.2439300000001</v>
      </c>
      <c r="I7" s="176">
        <v>896.6413</v>
      </c>
      <c r="J7" s="176">
        <v>858.2629090000001</v>
      </c>
      <c r="K7" s="176">
        <v>721.5202979999998</v>
      </c>
    </row>
    <row r="8" spans="2:11" ht="14.25">
      <c r="B8" s="127" t="s">
        <v>12</v>
      </c>
      <c r="C8" s="177">
        <v>439.726489</v>
      </c>
      <c r="D8" s="177">
        <v>401.87780699999996</v>
      </c>
      <c r="E8" s="177">
        <v>250.564401</v>
      </c>
      <c r="F8" s="177">
        <v>243.164652</v>
      </c>
      <c r="G8" s="177">
        <v>278.084664</v>
      </c>
      <c r="H8" s="177">
        <v>187.100966</v>
      </c>
      <c r="I8" s="177">
        <v>203.478776</v>
      </c>
      <c r="J8" s="177">
        <v>215.28529</v>
      </c>
      <c r="K8" s="177">
        <v>161.39775899999998</v>
      </c>
    </row>
    <row r="9" spans="2:11" ht="14.25">
      <c r="B9" s="40" t="s">
        <v>13</v>
      </c>
      <c r="C9" s="178">
        <v>30.220874</v>
      </c>
      <c r="D9" s="178">
        <v>24.66676</v>
      </c>
      <c r="E9" s="178">
        <v>10.050823000000001</v>
      </c>
      <c r="F9" s="178">
        <v>11.398352999999998</v>
      </c>
      <c r="G9" s="178">
        <v>13.959208</v>
      </c>
      <c r="H9" s="178">
        <v>6.3090839999999995</v>
      </c>
      <c r="I9" s="178">
        <v>8.524177</v>
      </c>
      <c r="J9" s="178">
        <v>7.227091</v>
      </c>
      <c r="K9" s="178">
        <v>5.169647</v>
      </c>
    </row>
    <row r="10" spans="2:11" ht="14.25">
      <c r="B10" s="40" t="s">
        <v>14</v>
      </c>
      <c r="C10" s="178">
        <v>82.676627</v>
      </c>
      <c r="D10" s="178">
        <v>100.393895</v>
      </c>
      <c r="E10" s="178">
        <v>73.370591</v>
      </c>
      <c r="F10" s="178">
        <v>64.596866</v>
      </c>
      <c r="G10" s="178">
        <v>70.201724</v>
      </c>
      <c r="H10" s="178">
        <v>46.509961000000004</v>
      </c>
      <c r="I10" s="178">
        <v>55.42026799999999</v>
      </c>
      <c r="J10" s="178">
        <v>61.746777</v>
      </c>
      <c r="K10" s="178">
        <v>48.72285</v>
      </c>
    </row>
    <row r="11" spans="2:11" ht="14.25">
      <c r="B11" s="40" t="s">
        <v>96</v>
      </c>
      <c r="C11" s="178">
        <v>249.86991500000002</v>
      </c>
      <c r="D11" s="178">
        <v>229.97655600000002</v>
      </c>
      <c r="E11" s="178">
        <v>108.92616199999999</v>
      </c>
      <c r="F11" s="178">
        <v>85.85687300000001</v>
      </c>
      <c r="G11" s="178">
        <v>74.906796</v>
      </c>
      <c r="H11" s="178">
        <v>51.694914</v>
      </c>
      <c r="I11" s="178">
        <v>52.508769</v>
      </c>
      <c r="J11" s="178">
        <v>47.042726</v>
      </c>
      <c r="K11" s="178">
        <v>36.39536199999999</v>
      </c>
    </row>
    <row r="12" spans="2:11" ht="14.25">
      <c r="B12" s="40" t="s">
        <v>15</v>
      </c>
      <c r="C12" s="178">
        <v>24.778291</v>
      </c>
      <c r="D12" s="178">
        <v>69.33542299999999</v>
      </c>
      <c r="E12" s="178">
        <v>57.241727</v>
      </c>
      <c r="F12" s="178">
        <v>39.007623</v>
      </c>
      <c r="G12" s="178">
        <v>40.596337</v>
      </c>
      <c r="H12" s="178">
        <v>16.921529999999997</v>
      </c>
      <c r="I12" s="178">
        <v>14.874672</v>
      </c>
      <c r="J12" s="178">
        <v>11.894922</v>
      </c>
      <c r="K12" s="178">
        <v>6.716218</v>
      </c>
    </row>
    <row r="13" spans="2:11" ht="14.25">
      <c r="B13" s="40" t="s">
        <v>16</v>
      </c>
      <c r="C13" s="178">
        <v>203.353178</v>
      </c>
      <c r="D13" s="178">
        <v>269.347872</v>
      </c>
      <c r="E13" s="178">
        <v>168.437171</v>
      </c>
      <c r="F13" s="178">
        <v>160.361171</v>
      </c>
      <c r="G13" s="178">
        <v>192.129531</v>
      </c>
      <c r="H13" s="178">
        <v>147.612211</v>
      </c>
      <c r="I13" s="178">
        <v>137.738443</v>
      </c>
      <c r="J13" s="178">
        <v>138.543112</v>
      </c>
      <c r="K13" s="178">
        <v>141.983116</v>
      </c>
    </row>
    <row r="14" spans="2:11" ht="14.25">
      <c r="B14" s="40" t="s">
        <v>18</v>
      </c>
      <c r="C14" s="178">
        <v>113.358338</v>
      </c>
      <c r="D14" s="178">
        <v>110.35760099999999</v>
      </c>
      <c r="E14" s="178">
        <v>45.000983999999995</v>
      </c>
      <c r="F14" s="178">
        <v>27.34076</v>
      </c>
      <c r="G14" s="178">
        <v>27.037975</v>
      </c>
      <c r="H14" s="178">
        <v>19.660762</v>
      </c>
      <c r="I14" s="178">
        <v>20.537067</v>
      </c>
      <c r="J14" s="178">
        <v>22.218318</v>
      </c>
      <c r="K14" s="178">
        <v>19.047659</v>
      </c>
    </row>
    <row r="15" spans="2:11" ht="14.25">
      <c r="B15" s="40" t="s">
        <v>21</v>
      </c>
      <c r="C15" s="178">
        <v>1.197415</v>
      </c>
      <c r="D15" s="178">
        <v>1.401499</v>
      </c>
      <c r="E15" s="178">
        <v>5.877196</v>
      </c>
      <c r="F15" s="178">
        <v>1.575243</v>
      </c>
      <c r="G15" s="178">
        <v>1.0997929999999998</v>
      </c>
      <c r="H15" s="178">
        <v>0.22126400000000002</v>
      </c>
      <c r="I15" s="178">
        <v>0.285142</v>
      </c>
      <c r="J15" s="178">
        <v>0.13520600000000002</v>
      </c>
      <c r="K15" s="178">
        <v>0.214493</v>
      </c>
    </row>
    <row r="16" spans="2:11" ht="14.25">
      <c r="B16" s="40" t="s">
        <v>20</v>
      </c>
      <c r="C16" s="178">
        <v>10.76424</v>
      </c>
      <c r="D16" s="178">
        <v>4.110756</v>
      </c>
      <c r="E16" s="178">
        <v>1.8577439999999998</v>
      </c>
      <c r="F16" s="178">
        <v>1.687496</v>
      </c>
      <c r="G16" s="178">
        <v>1.75427</v>
      </c>
      <c r="H16" s="178">
        <v>0.367481</v>
      </c>
      <c r="I16" s="178">
        <v>0.472928</v>
      </c>
      <c r="J16" s="178">
        <v>0.286945</v>
      </c>
      <c r="K16" s="178">
        <v>0.40798399999999996</v>
      </c>
    </row>
    <row r="17" spans="2:11" ht="14.25">
      <c r="B17" s="40" t="s">
        <v>22</v>
      </c>
      <c r="C17" s="178">
        <v>495.962333</v>
      </c>
      <c r="D17" s="178">
        <v>594.7528070000001</v>
      </c>
      <c r="E17" s="178">
        <v>417.73087599999997</v>
      </c>
      <c r="F17" s="178">
        <v>331.15464299999996</v>
      </c>
      <c r="G17" s="178">
        <v>321.58878999999996</v>
      </c>
      <c r="H17" s="178">
        <v>195.493826</v>
      </c>
      <c r="I17" s="178">
        <v>198.039245</v>
      </c>
      <c r="J17" s="178">
        <v>183.265342</v>
      </c>
      <c r="K17" s="178">
        <v>161.78372000000002</v>
      </c>
    </row>
    <row r="18" spans="2:11" ht="14.25">
      <c r="B18" s="40" t="s">
        <v>547</v>
      </c>
      <c r="C18" s="178">
        <v>1.079906</v>
      </c>
      <c r="D18" s="178">
        <v>0.204315</v>
      </c>
      <c r="E18" s="178">
        <v>0.1674</v>
      </c>
      <c r="F18" s="178">
        <v>0.396625</v>
      </c>
      <c r="G18" s="178">
        <v>0.016932</v>
      </c>
      <c r="H18" s="178">
        <v>0.051673000000000004</v>
      </c>
      <c r="I18" s="178">
        <v>0.002209</v>
      </c>
      <c r="J18" s="178">
        <v>0.002114</v>
      </c>
      <c r="K18" s="178">
        <v>0.004795</v>
      </c>
    </row>
    <row r="19" spans="2:11" ht="14.25">
      <c r="B19" s="40" t="s">
        <v>19</v>
      </c>
      <c r="C19" s="178">
        <v>69.674795</v>
      </c>
      <c r="D19" s="178" t="s">
        <v>27</v>
      </c>
      <c r="E19" s="178">
        <v>2.286505</v>
      </c>
      <c r="F19" s="178">
        <v>3.5300079999999996</v>
      </c>
      <c r="G19" s="178">
        <v>2.372877</v>
      </c>
      <c r="H19" s="178">
        <v>0.005443</v>
      </c>
      <c r="I19" s="178" t="s">
        <v>27</v>
      </c>
      <c r="J19" s="178">
        <v>0.12985899999999997</v>
      </c>
      <c r="K19" s="178">
        <v>0.055886</v>
      </c>
    </row>
    <row r="20" spans="2:11" ht="14.25">
      <c r="B20" s="40" t="s">
        <v>23</v>
      </c>
      <c r="C20" s="178">
        <v>465.28866600000003</v>
      </c>
      <c r="D20" s="178">
        <v>320.777376</v>
      </c>
      <c r="E20" s="178">
        <v>313.733843</v>
      </c>
      <c r="F20" s="178">
        <v>229.90371</v>
      </c>
      <c r="G20" s="178">
        <v>200.198567</v>
      </c>
      <c r="H20" s="178">
        <v>153.48279399999998</v>
      </c>
      <c r="I20" s="178">
        <v>163.11126199999998</v>
      </c>
      <c r="J20" s="178">
        <v>123.48948200000002</v>
      </c>
      <c r="K20" s="178">
        <v>102.696715</v>
      </c>
    </row>
    <row r="21" spans="2:11" ht="14.25">
      <c r="B21" s="40" t="s">
        <v>24</v>
      </c>
      <c r="C21" s="178">
        <v>97.24706</v>
      </c>
      <c r="D21" s="178">
        <v>87.88589200000001</v>
      </c>
      <c r="E21" s="178">
        <v>45.629031000000005</v>
      </c>
      <c r="F21" s="178">
        <v>25.270816</v>
      </c>
      <c r="G21" s="178">
        <v>25.444681</v>
      </c>
      <c r="H21" s="178">
        <v>17.627387</v>
      </c>
      <c r="I21" s="178">
        <v>15.487197</v>
      </c>
      <c r="J21" s="178">
        <v>18.34034</v>
      </c>
      <c r="K21" s="178">
        <v>10.894072999999999</v>
      </c>
    </row>
    <row r="22" spans="2:11" ht="14.25">
      <c r="B22" s="134" t="s">
        <v>25</v>
      </c>
      <c r="C22" s="179">
        <v>16.88624</v>
      </c>
      <c r="D22" s="179">
        <v>28.854101</v>
      </c>
      <c r="E22" s="179">
        <v>50.78142</v>
      </c>
      <c r="F22" s="179">
        <v>39.664055</v>
      </c>
      <c r="G22" s="179">
        <v>39.349124</v>
      </c>
      <c r="H22" s="179">
        <v>21.184634</v>
      </c>
      <c r="I22" s="179">
        <v>26.161146000000002</v>
      </c>
      <c r="J22" s="179">
        <v>28.655386000000004</v>
      </c>
      <c r="K22" s="179">
        <v>26.030020000000004</v>
      </c>
    </row>
    <row r="23" ht="6" customHeight="1"/>
    <row r="24" ht="6" customHeight="1"/>
    <row r="25" ht="12" customHeight="1">
      <c r="B25" s="29" t="s">
        <v>482</v>
      </c>
    </row>
    <row r="26" spans="2:9" ht="40.35" customHeight="1">
      <c r="B26" s="259" t="s">
        <v>94</v>
      </c>
      <c r="C26" s="259"/>
      <c r="D26" s="259"/>
      <c r="E26" s="259"/>
      <c r="F26" s="259"/>
      <c r="G26" s="259"/>
      <c r="H26" s="259"/>
      <c r="I26" s="259"/>
    </row>
    <row r="27" ht="14.25">
      <c r="B27" s="41" t="s">
        <v>47</v>
      </c>
    </row>
    <row r="31" ht="14.25">
      <c r="B31" s="33" t="s">
        <v>101</v>
      </c>
    </row>
    <row r="32" ht="14.25">
      <c r="B32" s="15" t="s">
        <v>516</v>
      </c>
    </row>
    <row r="33" ht="14.25">
      <c r="B33" s="15"/>
    </row>
    <row r="34" ht="14.25">
      <c r="B34" s="15"/>
    </row>
    <row r="35" ht="14.25">
      <c r="B35" s="148"/>
    </row>
    <row r="43" spans="3:11" ht="14.25">
      <c r="C43" s="144"/>
      <c r="D43" s="144"/>
      <c r="E43" s="144"/>
      <c r="F43" s="144"/>
      <c r="G43" s="144"/>
      <c r="H43" s="144"/>
      <c r="I43" s="144"/>
      <c r="J43" s="144"/>
      <c r="K43" s="144"/>
    </row>
    <row r="44" spans="3:11" ht="14.25">
      <c r="C44" s="144"/>
      <c r="D44" s="144"/>
      <c r="E44" s="144"/>
      <c r="F44" s="144"/>
      <c r="G44" s="144"/>
      <c r="H44" s="144"/>
      <c r="I44" s="144"/>
      <c r="J44" s="144"/>
      <c r="K44" s="144"/>
    </row>
    <row r="45" spans="3:11" ht="14.25">
      <c r="C45" s="144"/>
      <c r="D45" s="144"/>
      <c r="E45" s="144"/>
      <c r="F45" s="144"/>
      <c r="G45" s="144"/>
      <c r="H45" s="144"/>
      <c r="I45" s="144"/>
      <c r="J45" s="144"/>
      <c r="K45" s="144"/>
    </row>
    <row r="46" spans="3:11" ht="14.25">
      <c r="C46" s="144"/>
      <c r="D46" s="144"/>
      <c r="E46" s="144"/>
      <c r="F46" s="144"/>
      <c r="G46" s="144"/>
      <c r="H46" s="144"/>
      <c r="I46" s="144"/>
      <c r="J46" s="144"/>
      <c r="K46" s="144"/>
    </row>
    <row r="47" spans="3:11" ht="14.25">
      <c r="C47" s="144"/>
      <c r="D47" s="144"/>
      <c r="E47" s="144"/>
      <c r="F47" s="144"/>
      <c r="G47" s="144"/>
      <c r="H47" s="144"/>
      <c r="I47" s="144"/>
      <c r="J47" s="144"/>
      <c r="K47" s="144"/>
    </row>
    <row r="48" spans="3:11" ht="14.25">
      <c r="C48" s="144"/>
      <c r="D48" s="144"/>
      <c r="E48" s="144"/>
      <c r="F48" s="144"/>
      <c r="G48" s="144"/>
      <c r="H48" s="144"/>
      <c r="I48" s="144"/>
      <c r="J48" s="144"/>
      <c r="K48" s="144"/>
    </row>
    <row r="49" spans="3:11" ht="14.25">
      <c r="C49" s="144"/>
      <c r="D49" s="144"/>
      <c r="E49" s="144"/>
      <c r="F49" s="144"/>
      <c r="G49" s="144"/>
      <c r="H49" s="144"/>
      <c r="I49" s="144"/>
      <c r="J49" s="144"/>
      <c r="K49" s="144"/>
    </row>
    <row r="50" spans="3:11" ht="14.25">
      <c r="C50" s="144"/>
      <c r="D50" s="144"/>
      <c r="E50" s="144"/>
      <c r="F50" s="144"/>
      <c r="G50" s="144"/>
      <c r="H50" s="144"/>
      <c r="I50" s="144"/>
      <c r="J50" s="144"/>
      <c r="K50" s="144"/>
    </row>
    <row r="51" spans="3:11" ht="14.25">
      <c r="C51" s="144"/>
      <c r="D51" s="144"/>
      <c r="E51" s="144"/>
      <c r="F51" s="144"/>
      <c r="G51" s="144"/>
      <c r="H51" s="144"/>
      <c r="I51" s="144"/>
      <c r="J51" s="144"/>
      <c r="K51" s="144"/>
    </row>
    <row r="52" spans="3:11" ht="14.25">
      <c r="C52" s="144"/>
      <c r="D52" s="144"/>
      <c r="E52" s="144"/>
      <c r="F52" s="144"/>
      <c r="G52" s="144"/>
      <c r="H52" s="144"/>
      <c r="I52" s="144"/>
      <c r="J52" s="144"/>
      <c r="K52" s="144"/>
    </row>
    <row r="53" spans="3:11" ht="14.25">
      <c r="C53" s="144"/>
      <c r="D53" s="144"/>
      <c r="E53" s="144"/>
      <c r="F53" s="144"/>
      <c r="G53" s="144"/>
      <c r="H53" s="144"/>
      <c r="I53" s="144"/>
      <c r="J53" s="144"/>
      <c r="K53" s="144"/>
    </row>
    <row r="54" spans="3:11" ht="14.25">
      <c r="C54" s="144"/>
      <c r="D54" s="144"/>
      <c r="E54" s="144"/>
      <c r="F54" s="144"/>
      <c r="G54" s="144"/>
      <c r="H54" s="144"/>
      <c r="I54" s="144"/>
      <c r="J54" s="144"/>
      <c r="K54" s="144"/>
    </row>
    <row r="55" spans="3:11" ht="14.25">
      <c r="C55" s="144"/>
      <c r="D55" s="144"/>
      <c r="E55" s="144"/>
      <c r="F55" s="144"/>
      <c r="G55" s="144"/>
      <c r="H55" s="144"/>
      <c r="I55" s="144"/>
      <c r="J55" s="144"/>
      <c r="K55" s="144"/>
    </row>
    <row r="56" spans="3:11" ht="14.25">
      <c r="C56" s="144"/>
      <c r="D56" s="144"/>
      <c r="E56" s="144"/>
      <c r="F56" s="144"/>
      <c r="G56" s="144"/>
      <c r="H56" s="144"/>
      <c r="I56" s="144"/>
      <c r="J56" s="144"/>
      <c r="K56" s="144"/>
    </row>
    <row r="57" spans="3:11" ht="14.25">
      <c r="C57" s="144"/>
      <c r="D57" s="144"/>
      <c r="E57" s="144"/>
      <c r="F57" s="144"/>
      <c r="G57" s="144"/>
      <c r="H57" s="144"/>
      <c r="I57" s="144"/>
      <c r="J57" s="144"/>
      <c r="K57" s="144"/>
    </row>
    <row r="58" spans="3:11" ht="14.25">
      <c r="C58" s="144"/>
      <c r="D58" s="144"/>
      <c r="E58" s="144"/>
      <c r="F58" s="144"/>
      <c r="G58" s="144"/>
      <c r="H58" s="144"/>
      <c r="I58" s="144"/>
      <c r="J58" s="144"/>
      <c r="K58" s="144"/>
    </row>
  </sheetData>
  <mergeCells count="1">
    <mergeCell ref="B26:I26"/>
  </mergeCells>
  <printOptions/>
  <pageMargins left="0.25" right="0.25" top="0.75" bottom="0.75" header="0.3" footer="0.3"/>
  <pageSetup fitToHeight="0" fitToWidth="1" horizontalDpi="600" verticalDpi="600" orientation="landscape" paperSize="9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5"/>
  <sheetViews>
    <sheetView showGridLines="0" workbookViewId="0" topLeftCell="A1"/>
  </sheetViews>
  <sheetFormatPr defaultColWidth="9.00390625" defaultRowHeight="14.25"/>
  <cols>
    <col min="1" max="1" width="8.625" style="3" customWidth="1"/>
    <col min="2" max="2" width="25.125" style="3" customWidth="1"/>
    <col min="3" max="11" width="10.625" style="3" customWidth="1"/>
    <col min="12" max="32" width="9.125" style="3" bestFit="1" customWidth="1"/>
    <col min="33" max="16384" width="9.00390625" style="3" customWidth="1"/>
  </cols>
  <sheetData>
    <row r="2" ht="14.25">
      <c r="B2" s="148" t="s">
        <v>549</v>
      </c>
    </row>
    <row r="3" ht="14.25">
      <c r="B3" s="7" t="s">
        <v>95</v>
      </c>
    </row>
    <row r="4" ht="6" customHeight="1">
      <c r="B4" s="124"/>
    </row>
    <row r="5" spans="2:11" ht="14.25">
      <c r="B5" s="131"/>
      <c r="C5" s="61">
        <v>2000</v>
      </c>
      <c r="D5" s="61">
        <v>2005</v>
      </c>
      <c r="E5" s="61">
        <v>2010</v>
      </c>
      <c r="F5" s="131">
        <v>2015</v>
      </c>
      <c r="G5" s="131">
        <v>2016</v>
      </c>
      <c r="H5" s="131">
        <v>2017</v>
      </c>
      <c r="I5" s="131">
        <v>2018</v>
      </c>
      <c r="J5" s="131">
        <v>2019</v>
      </c>
      <c r="K5" s="131">
        <v>2020</v>
      </c>
    </row>
    <row r="6" spans="2:11" ht="14.25">
      <c r="B6" s="130" t="s">
        <v>26</v>
      </c>
      <c r="C6" s="180">
        <v>1821.143354</v>
      </c>
      <c r="D6" s="180">
        <v>1751.4472700000001</v>
      </c>
      <c r="E6" s="180">
        <v>1176.186755</v>
      </c>
      <c r="F6" s="180">
        <v>796.5834179999999</v>
      </c>
      <c r="G6" s="180">
        <v>788.25143</v>
      </c>
      <c r="H6" s="180">
        <v>738.302602</v>
      </c>
      <c r="I6" s="180">
        <v>810.2161709999999</v>
      </c>
      <c r="J6" s="180">
        <v>774.0477920000001</v>
      </c>
      <c r="K6" s="180">
        <v>634.515474</v>
      </c>
    </row>
    <row r="7" spans="2:19" ht="14.25">
      <c r="B7" s="129" t="s">
        <v>93</v>
      </c>
      <c r="C7" s="181">
        <v>1522.948766</v>
      </c>
      <c r="D7" s="181">
        <v>1344.866883</v>
      </c>
      <c r="E7" s="181">
        <v>922.123685</v>
      </c>
      <c r="F7" s="181">
        <v>607.543084</v>
      </c>
      <c r="G7" s="181">
        <v>618.401032</v>
      </c>
      <c r="H7" s="181">
        <v>573.5637879999999</v>
      </c>
      <c r="I7" s="181">
        <v>633.572128</v>
      </c>
      <c r="J7" s="181">
        <v>587.9670010000001</v>
      </c>
      <c r="K7" s="181">
        <v>470.279129</v>
      </c>
      <c r="L7" s="143"/>
      <c r="O7" s="139"/>
      <c r="R7" s="143"/>
      <c r="S7" s="143"/>
    </row>
    <row r="8" spans="2:11" ht="14.25">
      <c r="B8" s="51" t="s">
        <v>12</v>
      </c>
      <c r="C8" s="182">
        <v>394.257825</v>
      </c>
      <c r="D8" s="182">
        <v>359.211713</v>
      </c>
      <c r="E8" s="182">
        <v>234.53404999999998</v>
      </c>
      <c r="F8" s="182">
        <v>173.649138</v>
      </c>
      <c r="G8" s="182">
        <v>208.7911</v>
      </c>
      <c r="H8" s="182">
        <v>181.206508</v>
      </c>
      <c r="I8" s="182">
        <v>198.307394</v>
      </c>
      <c r="J8" s="182">
        <v>211.580567</v>
      </c>
      <c r="K8" s="182">
        <v>158.57431</v>
      </c>
    </row>
    <row r="9" spans="2:11" ht="14.25">
      <c r="B9" s="52" t="s">
        <v>13</v>
      </c>
      <c r="C9" s="183">
        <v>29.354845</v>
      </c>
      <c r="D9" s="183">
        <v>22.308245</v>
      </c>
      <c r="E9" s="183">
        <v>9.732849</v>
      </c>
      <c r="F9" s="183">
        <v>10.581355</v>
      </c>
      <c r="G9" s="183">
        <v>13.25963</v>
      </c>
      <c r="H9" s="182">
        <v>6.067994</v>
      </c>
      <c r="I9" s="182">
        <v>8.355319999999999</v>
      </c>
      <c r="J9" s="182">
        <v>7.1282179999999995</v>
      </c>
      <c r="K9" s="182">
        <v>5.1147160000000005</v>
      </c>
    </row>
    <row r="10" spans="2:11" ht="14.25">
      <c r="B10" s="52" t="s">
        <v>14</v>
      </c>
      <c r="C10" s="183">
        <v>67.64687300000001</v>
      </c>
      <c r="D10" s="183">
        <v>88.92272100000001</v>
      </c>
      <c r="E10" s="183">
        <v>49.225296</v>
      </c>
      <c r="F10" s="183">
        <v>47.617947</v>
      </c>
      <c r="G10" s="183">
        <v>47.19802</v>
      </c>
      <c r="H10" s="182">
        <v>35.353512</v>
      </c>
      <c r="I10" s="182">
        <v>42.942307</v>
      </c>
      <c r="J10" s="182">
        <v>51.245693</v>
      </c>
      <c r="K10" s="182">
        <v>41.355322</v>
      </c>
    </row>
    <row r="11" spans="2:15" ht="14.25">
      <c r="B11" s="52" t="s">
        <v>17</v>
      </c>
      <c r="C11" s="183">
        <v>190.10448499999998</v>
      </c>
      <c r="D11" s="183">
        <v>181.320324</v>
      </c>
      <c r="E11" s="183">
        <v>92.032294</v>
      </c>
      <c r="F11" s="183">
        <v>61.324752999999994</v>
      </c>
      <c r="G11" s="183">
        <v>55.177750999999994</v>
      </c>
      <c r="H11" s="182">
        <v>48.054111</v>
      </c>
      <c r="I11" s="182">
        <v>48.980050000000006</v>
      </c>
      <c r="J11" s="182">
        <v>44.77986</v>
      </c>
      <c r="K11" s="182">
        <v>34.501698</v>
      </c>
      <c r="O11" s="140"/>
    </row>
    <row r="12" spans="1:16" ht="14.25">
      <c r="A12" s="4"/>
      <c r="B12" s="52" t="s">
        <v>15</v>
      </c>
      <c r="C12" s="183">
        <v>18.540564</v>
      </c>
      <c r="D12" s="183">
        <v>60.170009</v>
      </c>
      <c r="E12" s="183">
        <v>46.902154</v>
      </c>
      <c r="F12" s="183">
        <v>28.451748</v>
      </c>
      <c r="G12" s="183">
        <v>30.721163</v>
      </c>
      <c r="H12" s="182">
        <v>12.325864</v>
      </c>
      <c r="I12" s="182">
        <v>12.776322</v>
      </c>
      <c r="J12" s="182">
        <v>9.521302</v>
      </c>
      <c r="K12" s="182">
        <v>5.575589</v>
      </c>
      <c r="O12" s="143"/>
      <c r="P12" s="143"/>
    </row>
    <row r="13" spans="1:15" ht="14.25">
      <c r="A13" s="4"/>
      <c r="B13" s="52" t="s">
        <v>16</v>
      </c>
      <c r="C13" s="183">
        <v>195.044843</v>
      </c>
      <c r="D13" s="183">
        <v>225.473318</v>
      </c>
      <c r="E13" s="183">
        <v>161.46396299999998</v>
      </c>
      <c r="F13" s="183">
        <v>59.074197999999996</v>
      </c>
      <c r="G13" s="183">
        <v>74.98671</v>
      </c>
      <c r="H13" s="182">
        <v>71.620542</v>
      </c>
      <c r="I13" s="182">
        <v>73.471504</v>
      </c>
      <c r="J13" s="182">
        <v>73.175801</v>
      </c>
      <c r="K13" s="182">
        <v>65.671269</v>
      </c>
      <c r="O13" s="139"/>
    </row>
    <row r="14" spans="1:15" ht="14.25">
      <c r="A14" s="4"/>
      <c r="B14" s="52" t="s">
        <v>18</v>
      </c>
      <c r="C14" s="183">
        <v>89.545711</v>
      </c>
      <c r="D14" s="183">
        <v>75.989086</v>
      </c>
      <c r="E14" s="183">
        <v>30.994176</v>
      </c>
      <c r="F14" s="183">
        <v>12.593522</v>
      </c>
      <c r="G14" s="183">
        <v>11.567971</v>
      </c>
      <c r="H14" s="182">
        <v>13.332184</v>
      </c>
      <c r="I14" s="182">
        <v>14.026867</v>
      </c>
      <c r="J14" s="182">
        <v>15.504631999999999</v>
      </c>
      <c r="K14" s="182">
        <v>14.849173</v>
      </c>
      <c r="O14" s="140"/>
    </row>
    <row r="15" spans="1:15" ht="14.25">
      <c r="A15" s="4"/>
      <c r="B15" s="52" t="s">
        <v>21</v>
      </c>
      <c r="C15" s="184">
        <v>0.223767</v>
      </c>
      <c r="D15" s="183">
        <v>0.47292700000000004</v>
      </c>
      <c r="E15" s="183">
        <v>0.963265</v>
      </c>
      <c r="F15" s="183">
        <v>0.224259</v>
      </c>
      <c r="G15" s="183">
        <v>0.277528</v>
      </c>
      <c r="H15" s="182">
        <v>0.046933</v>
      </c>
      <c r="I15" s="182">
        <v>0.059237000000000005</v>
      </c>
      <c r="J15" s="182">
        <v>0.022699999999999998</v>
      </c>
      <c r="K15" s="182">
        <v>0.077611</v>
      </c>
      <c r="O15" s="140"/>
    </row>
    <row r="16" spans="1:15" ht="14.25">
      <c r="A16" s="4"/>
      <c r="B16" s="52" t="s">
        <v>20</v>
      </c>
      <c r="C16" s="183">
        <v>0.062629</v>
      </c>
      <c r="D16" s="183">
        <v>0.052286</v>
      </c>
      <c r="E16" s="183">
        <v>0.030614000000000002</v>
      </c>
      <c r="F16" s="183">
        <v>0.000298</v>
      </c>
      <c r="G16" s="183">
        <v>0.044363</v>
      </c>
      <c r="H16" s="182" t="s">
        <v>27</v>
      </c>
      <c r="I16" s="182">
        <v>0.093512</v>
      </c>
      <c r="J16" s="182" t="s">
        <v>27</v>
      </c>
      <c r="K16" s="182">
        <v>0.08112699999999999</v>
      </c>
      <c r="O16" s="140"/>
    </row>
    <row r="17" spans="1:15" ht="14.25">
      <c r="A17" s="4"/>
      <c r="B17" s="52" t="s">
        <v>22</v>
      </c>
      <c r="C17" s="183">
        <v>107.516504</v>
      </c>
      <c r="D17" s="183">
        <v>83.737581</v>
      </c>
      <c r="E17" s="183">
        <v>97.494079</v>
      </c>
      <c r="F17" s="183">
        <v>71.683245</v>
      </c>
      <c r="G17" s="183">
        <v>64.23316799999999</v>
      </c>
      <c r="H17" s="182">
        <v>79.705146</v>
      </c>
      <c r="I17" s="182">
        <v>92.874178</v>
      </c>
      <c r="J17" s="182">
        <v>79.547694</v>
      </c>
      <c r="K17" s="182">
        <v>66.94667100000001</v>
      </c>
      <c r="O17" s="140"/>
    </row>
    <row r="18" spans="1:15" ht="14.25">
      <c r="A18" s="4"/>
      <c r="B18" s="52" t="s">
        <v>547</v>
      </c>
      <c r="C18" s="183">
        <v>0.10730100000000001</v>
      </c>
      <c r="D18" s="183">
        <v>0.036917</v>
      </c>
      <c r="E18" s="183">
        <v>0.061829999999999996</v>
      </c>
      <c r="F18" s="183">
        <v>0.387926</v>
      </c>
      <c r="G18" s="183" t="s">
        <v>27</v>
      </c>
      <c r="H18" s="182">
        <v>0.049965</v>
      </c>
      <c r="I18" s="182" t="s">
        <v>27</v>
      </c>
      <c r="J18" s="182" t="s">
        <v>27</v>
      </c>
      <c r="K18" s="182" t="s">
        <v>27</v>
      </c>
      <c r="O18" s="140"/>
    </row>
    <row r="19" spans="1:15" ht="14.25">
      <c r="A19" s="4"/>
      <c r="B19" s="52" t="s">
        <v>19</v>
      </c>
      <c r="C19" s="183">
        <v>60.569002</v>
      </c>
      <c r="D19" s="183" t="s">
        <v>27</v>
      </c>
      <c r="E19" s="183">
        <v>1.232538</v>
      </c>
      <c r="F19" s="183">
        <v>2.793911</v>
      </c>
      <c r="G19" s="183">
        <v>2.206091</v>
      </c>
      <c r="H19" s="182">
        <v>0.004811</v>
      </c>
      <c r="I19" s="182" t="s">
        <v>27</v>
      </c>
      <c r="J19" s="182">
        <v>0.129359</v>
      </c>
      <c r="K19" s="182">
        <v>0.049686</v>
      </c>
      <c r="O19" s="140"/>
    </row>
    <row r="20" spans="1:15" ht="14.25">
      <c r="A20" s="4"/>
      <c r="B20" s="52" t="s">
        <v>23</v>
      </c>
      <c r="C20" s="182">
        <v>352.002796</v>
      </c>
      <c r="D20" s="183">
        <v>230.711159</v>
      </c>
      <c r="E20" s="183">
        <v>192.526509</v>
      </c>
      <c r="F20" s="183">
        <v>136.07045399999998</v>
      </c>
      <c r="G20" s="183">
        <v>106.838112</v>
      </c>
      <c r="H20" s="182">
        <v>122.416899</v>
      </c>
      <c r="I20" s="182">
        <v>135.28053400000002</v>
      </c>
      <c r="J20" s="182">
        <v>92.681783</v>
      </c>
      <c r="K20" s="182">
        <v>75.929569</v>
      </c>
      <c r="O20" s="140"/>
    </row>
    <row r="21" spans="1:15" ht="14.25">
      <c r="A21" s="4"/>
      <c r="B21" s="52" t="s">
        <v>24</v>
      </c>
      <c r="C21" s="183">
        <v>17.81712</v>
      </c>
      <c r="D21" s="183">
        <v>16.102602</v>
      </c>
      <c r="E21" s="183">
        <v>4.614174</v>
      </c>
      <c r="F21" s="183">
        <v>1.274574</v>
      </c>
      <c r="G21" s="183">
        <v>0.9072100000000001</v>
      </c>
      <c r="H21" s="182">
        <v>0.674338</v>
      </c>
      <c r="I21" s="182">
        <v>1.099368</v>
      </c>
      <c r="J21" s="182">
        <v>0.828585</v>
      </c>
      <c r="K21" s="182">
        <v>0.333141</v>
      </c>
      <c r="O21" s="139"/>
    </row>
    <row r="22" spans="2:15" ht="14.25">
      <c r="B22" s="135" t="s">
        <v>25</v>
      </c>
      <c r="C22" s="185">
        <v>0.154502</v>
      </c>
      <c r="D22" s="185">
        <v>0.357995</v>
      </c>
      <c r="E22" s="185">
        <v>0.315894</v>
      </c>
      <c r="F22" s="185">
        <v>1.815755</v>
      </c>
      <c r="G22" s="185">
        <v>2.192215</v>
      </c>
      <c r="H22" s="185">
        <v>2.70498</v>
      </c>
      <c r="I22" s="185">
        <v>5.305535</v>
      </c>
      <c r="J22" s="185">
        <v>1.820807</v>
      </c>
      <c r="K22" s="185">
        <v>1.219247</v>
      </c>
      <c r="O22" s="140"/>
    </row>
    <row r="23" spans="3:9" ht="6" customHeight="1">
      <c r="C23" s="69"/>
      <c r="D23" s="69"/>
      <c r="E23" s="69"/>
      <c r="F23" s="69"/>
      <c r="G23" s="69"/>
      <c r="H23" s="69"/>
      <c r="I23" s="69"/>
    </row>
    <row r="24" spans="3:9" ht="6" customHeight="1">
      <c r="C24" s="69"/>
      <c r="D24" s="69"/>
      <c r="E24" s="69"/>
      <c r="F24" s="69"/>
      <c r="G24" s="69"/>
      <c r="H24" s="69"/>
      <c r="I24" s="69"/>
    </row>
    <row r="25" spans="2:15" ht="15" customHeight="1">
      <c r="B25" s="3" t="s">
        <v>482</v>
      </c>
      <c r="C25" s="69"/>
      <c r="D25" s="69"/>
      <c r="E25" s="69"/>
      <c r="F25" s="69"/>
      <c r="G25" s="69"/>
      <c r="H25" s="69"/>
      <c r="I25" s="69"/>
      <c r="O25" s="140"/>
    </row>
    <row r="26" spans="2:11" ht="36" customHeight="1">
      <c r="B26" s="259" t="s">
        <v>94</v>
      </c>
      <c r="C26" s="259"/>
      <c r="D26" s="259"/>
      <c r="E26" s="259"/>
      <c r="F26" s="259"/>
      <c r="G26" s="259"/>
      <c r="H26" s="259"/>
      <c r="I26" s="259"/>
      <c r="J26" s="68"/>
      <c r="K26" s="68"/>
    </row>
    <row r="27" ht="14.25">
      <c r="B27" s="3" t="s">
        <v>100</v>
      </c>
    </row>
    <row r="29" ht="14.25">
      <c r="B29" s="148"/>
    </row>
    <row r="30" ht="14.25">
      <c r="B30" s="33" t="s">
        <v>101</v>
      </c>
    </row>
    <row r="31" ht="14.25">
      <c r="B31" s="213" t="s">
        <v>515</v>
      </c>
    </row>
    <row r="32" ht="11.25" customHeight="1">
      <c r="B32" s="148"/>
    </row>
    <row r="35" ht="14.25">
      <c r="B35" s="67"/>
    </row>
    <row r="37" ht="14.25">
      <c r="B37" s="67"/>
    </row>
    <row r="39" spans="3:9" ht="14.25">
      <c r="C39" s="147"/>
      <c r="D39" s="147"/>
      <c r="E39" s="147"/>
      <c r="F39" s="147"/>
      <c r="G39" s="147"/>
      <c r="H39" s="147"/>
      <c r="I39" s="147"/>
    </row>
    <row r="40" spans="3:10" ht="14.25">
      <c r="C40" s="146"/>
      <c r="D40" s="146"/>
      <c r="E40" s="146"/>
      <c r="F40" s="146"/>
      <c r="G40" s="146"/>
      <c r="H40" s="146"/>
      <c r="I40" s="146"/>
      <c r="J40" s="146"/>
    </row>
    <row r="41" spans="3:10" ht="14.25">
      <c r="C41" s="146"/>
      <c r="D41" s="146"/>
      <c r="E41" s="146"/>
      <c r="F41" s="146"/>
      <c r="G41" s="146"/>
      <c r="H41" s="146"/>
      <c r="I41" s="146"/>
      <c r="J41" s="146"/>
    </row>
    <row r="42" spans="3:10" ht="14.25">
      <c r="C42" s="146"/>
      <c r="D42" s="146"/>
      <c r="E42" s="146"/>
      <c r="F42" s="146"/>
      <c r="G42" s="146"/>
      <c r="H42" s="146"/>
      <c r="I42" s="146"/>
      <c r="J42" s="146"/>
    </row>
    <row r="43" spans="3:10" ht="14.25">
      <c r="C43" s="146"/>
      <c r="D43" s="146"/>
      <c r="E43" s="146"/>
      <c r="F43" s="146"/>
      <c r="G43" s="146"/>
      <c r="H43" s="146"/>
      <c r="I43" s="146"/>
      <c r="J43" s="146"/>
    </row>
    <row r="44" spans="3:10" ht="14.25">
      <c r="C44" s="146"/>
      <c r="D44" s="146"/>
      <c r="E44" s="146"/>
      <c r="F44" s="146"/>
      <c r="G44" s="146"/>
      <c r="H44" s="146"/>
      <c r="I44" s="146"/>
      <c r="J44" s="146"/>
    </row>
    <row r="45" spans="3:10" ht="14.25">
      <c r="C45" s="146"/>
      <c r="D45" s="146"/>
      <c r="E45" s="146"/>
      <c r="F45" s="146"/>
      <c r="G45" s="146"/>
      <c r="H45" s="146"/>
      <c r="I45" s="146"/>
      <c r="J45" s="146"/>
    </row>
    <row r="46" spans="3:10" ht="14.25">
      <c r="C46" s="146"/>
      <c r="D46" s="146"/>
      <c r="E46" s="146"/>
      <c r="F46" s="146"/>
      <c r="G46" s="146"/>
      <c r="H46" s="146"/>
      <c r="I46" s="146"/>
      <c r="J46" s="146"/>
    </row>
    <row r="47" spans="3:10" ht="14.25">
      <c r="C47" s="146"/>
      <c r="D47" s="146"/>
      <c r="E47" s="146"/>
      <c r="F47" s="146"/>
      <c r="G47" s="146"/>
      <c r="H47" s="146"/>
      <c r="I47" s="146"/>
      <c r="J47" s="146"/>
    </row>
    <row r="48" spans="3:10" ht="14.25">
      <c r="C48" s="146"/>
      <c r="D48" s="146"/>
      <c r="E48" s="146"/>
      <c r="F48" s="146"/>
      <c r="G48" s="146"/>
      <c r="H48" s="146"/>
      <c r="I48" s="146"/>
      <c r="J48" s="146"/>
    </row>
    <row r="49" spans="3:10" ht="14.25">
      <c r="C49" s="146"/>
      <c r="D49" s="146"/>
      <c r="E49" s="146"/>
      <c r="F49" s="146"/>
      <c r="G49" s="146"/>
      <c r="H49" s="146"/>
      <c r="I49" s="146"/>
      <c r="J49" s="146"/>
    </row>
    <row r="50" spans="3:10" ht="14.25">
      <c r="C50" s="146"/>
      <c r="D50" s="146"/>
      <c r="E50" s="146"/>
      <c r="F50" s="146"/>
      <c r="G50" s="146"/>
      <c r="H50" s="146"/>
      <c r="I50" s="146"/>
      <c r="J50" s="146"/>
    </row>
    <row r="51" spans="3:10" ht="14.25">
      <c r="C51" s="146"/>
      <c r="D51" s="146"/>
      <c r="E51" s="146"/>
      <c r="F51" s="146"/>
      <c r="G51" s="146"/>
      <c r="H51" s="146"/>
      <c r="I51" s="146"/>
      <c r="J51" s="146"/>
    </row>
    <row r="52" spans="3:10" ht="14.25">
      <c r="C52" s="146"/>
      <c r="D52" s="146"/>
      <c r="E52" s="146"/>
      <c r="F52" s="146"/>
      <c r="G52" s="146"/>
      <c r="H52" s="146"/>
      <c r="I52" s="146"/>
      <c r="J52" s="146"/>
    </row>
    <row r="53" spans="3:10" ht="14.25">
      <c r="C53" s="146"/>
      <c r="D53" s="146"/>
      <c r="E53" s="146"/>
      <c r="F53" s="146"/>
      <c r="G53" s="146"/>
      <c r="H53" s="146"/>
      <c r="I53" s="146"/>
      <c r="J53" s="146"/>
    </row>
    <row r="54" spans="3:10" ht="14.25">
      <c r="C54" s="146"/>
      <c r="D54" s="146"/>
      <c r="E54" s="146"/>
      <c r="F54" s="146"/>
      <c r="G54" s="146"/>
      <c r="H54" s="146"/>
      <c r="I54" s="146"/>
      <c r="J54" s="146"/>
    </row>
    <row r="55" spans="3:10" ht="14.25">
      <c r="C55" s="146"/>
      <c r="D55" s="146"/>
      <c r="E55" s="146"/>
      <c r="F55" s="146"/>
      <c r="G55" s="146"/>
      <c r="H55" s="146"/>
      <c r="I55" s="146"/>
      <c r="J55" s="146"/>
    </row>
    <row r="59" spans="3:11" ht="14.25">
      <c r="C59" s="147"/>
      <c r="D59" s="147"/>
      <c r="E59" s="147"/>
      <c r="F59" s="147"/>
      <c r="G59" s="147"/>
      <c r="H59" s="147"/>
      <c r="I59" s="147"/>
      <c r="J59" s="147"/>
      <c r="K59" s="147"/>
    </row>
    <row r="60" spans="3:11" ht="14.25">
      <c r="C60" s="146"/>
      <c r="D60" s="146"/>
      <c r="E60" s="146"/>
      <c r="F60" s="146"/>
      <c r="G60" s="146"/>
      <c r="H60" s="146"/>
      <c r="I60" s="146"/>
      <c r="J60" s="146"/>
      <c r="K60" s="146"/>
    </row>
    <row r="61" spans="3:11" ht="14.25">
      <c r="C61" s="146"/>
      <c r="D61" s="146"/>
      <c r="E61" s="146"/>
      <c r="F61" s="146"/>
      <c r="G61" s="146"/>
      <c r="H61" s="146"/>
      <c r="I61" s="146"/>
      <c r="J61" s="146"/>
      <c r="K61" s="146"/>
    </row>
    <row r="62" spans="3:11" ht="14.25">
      <c r="C62" s="146"/>
      <c r="D62" s="146"/>
      <c r="E62" s="146"/>
      <c r="F62" s="146"/>
      <c r="G62" s="146"/>
      <c r="H62" s="146"/>
      <c r="I62" s="146"/>
      <c r="J62" s="146"/>
      <c r="K62" s="146"/>
    </row>
    <row r="63" spans="3:11" ht="14.25">
      <c r="C63" s="146"/>
      <c r="D63" s="146"/>
      <c r="E63" s="146"/>
      <c r="F63" s="146"/>
      <c r="G63" s="146"/>
      <c r="H63" s="146"/>
      <c r="I63" s="146"/>
      <c r="J63" s="146"/>
      <c r="K63" s="146"/>
    </row>
    <row r="64" spans="3:11" ht="14.25">
      <c r="C64" s="146"/>
      <c r="D64" s="146"/>
      <c r="E64" s="146"/>
      <c r="F64" s="146"/>
      <c r="G64" s="146"/>
      <c r="H64" s="146"/>
      <c r="I64" s="146"/>
      <c r="J64" s="146"/>
      <c r="K64" s="146"/>
    </row>
    <row r="65" spans="3:11" ht="14.25">
      <c r="C65" s="146"/>
      <c r="D65" s="146"/>
      <c r="E65" s="146"/>
      <c r="F65" s="146"/>
      <c r="G65" s="146"/>
      <c r="H65" s="146"/>
      <c r="I65" s="146"/>
      <c r="J65" s="146"/>
      <c r="K65" s="146"/>
    </row>
    <row r="66" spans="3:11" ht="14.25">
      <c r="C66" s="146"/>
      <c r="D66" s="146"/>
      <c r="E66" s="146"/>
      <c r="F66" s="146"/>
      <c r="G66" s="146"/>
      <c r="H66" s="146"/>
      <c r="I66" s="146"/>
      <c r="J66" s="146"/>
      <c r="K66" s="146"/>
    </row>
    <row r="67" spans="3:11" ht="14.25">
      <c r="C67" s="146"/>
      <c r="D67" s="146"/>
      <c r="E67" s="146"/>
      <c r="F67" s="146"/>
      <c r="G67" s="146"/>
      <c r="H67" s="146"/>
      <c r="I67" s="146"/>
      <c r="J67" s="146"/>
      <c r="K67" s="146"/>
    </row>
    <row r="68" spans="3:11" ht="14.25">
      <c r="C68" s="146"/>
      <c r="D68" s="146"/>
      <c r="E68" s="146"/>
      <c r="F68" s="146"/>
      <c r="G68" s="146"/>
      <c r="H68" s="146"/>
      <c r="I68" s="146"/>
      <c r="J68" s="146"/>
      <c r="K68" s="146"/>
    </row>
    <row r="69" spans="3:11" ht="14.25">
      <c r="C69" s="146"/>
      <c r="D69" s="146"/>
      <c r="E69" s="146"/>
      <c r="F69" s="146"/>
      <c r="G69" s="146"/>
      <c r="H69" s="146"/>
      <c r="I69" s="146"/>
      <c r="J69" s="146"/>
      <c r="K69" s="146"/>
    </row>
    <row r="70" spans="3:11" ht="14.25">
      <c r="C70" s="146"/>
      <c r="D70" s="146"/>
      <c r="E70" s="146"/>
      <c r="F70" s="146"/>
      <c r="G70" s="146"/>
      <c r="H70" s="146"/>
      <c r="I70" s="146"/>
      <c r="J70" s="146"/>
      <c r="K70" s="146"/>
    </row>
    <row r="71" spans="3:11" ht="14.25">
      <c r="C71" s="146"/>
      <c r="D71" s="146"/>
      <c r="E71" s="146"/>
      <c r="F71" s="146"/>
      <c r="G71" s="146"/>
      <c r="H71" s="146"/>
      <c r="I71" s="146"/>
      <c r="J71" s="146"/>
      <c r="K71" s="146"/>
    </row>
    <row r="72" spans="3:11" ht="14.25">
      <c r="C72" s="146"/>
      <c r="D72" s="146"/>
      <c r="E72" s="146"/>
      <c r="F72" s="146"/>
      <c r="G72" s="146"/>
      <c r="H72" s="146"/>
      <c r="I72" s="146"/>
      <c r="J72" s="146"/>
      <c r="K72" s="146"/>
    </row>
    <row r="73" spans="3:11" ht="14.25">
      <c r="C73" s="146"/>
      <c r="D73" s="146"/>
      <c r="E73" s="146"/>
      <c r="F73" s="146"/>
      <c r="G73" s="146"/>
      <c r="H73" s="146"/>
      <c r="I73" s="146"/>
      <c r="J73" s="146"/>
      <c r="K73" s="146"/>
    </row>
    <row r="74" spans="3:11" ht="14.25">
      <c r="C74" s="146"/>
      <c r="D74" s="146"/>
      <c r="E74" s="146"/>
      <c r="F74" s="146"/>
      <c r="G74" s="146"/>
      <c r="H74" s="146"/>
      <c r="I74" s="146"/>
      <c r="J74" s="146"/>
      <c r="K74" s="146"/>
    </row>
    <row r="75" spans="3:11" ht="14.25">
      <c r="C75" s="146"/>
      <c r="D75" s="146"/>
      <c r="E75" s="146"/>
      <c r="F75" s="146"/>
      <c r="G75" s="146"/>
      <c r="H75" s="146"/>
      <c r="I75" s="146"/>
      <c r="J75" s="146"/>
      <c r="K75" s="146"/>
    </row>
  </sheetData>
  <mergeCells count="1">
    <mergeCell ref="B26:I26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VYSNA Veronika (ESTAT)</cp:lastModifiedBy>
  <cp:lastPrinted>2017-08-23T08:35:23Z</cp:lastPrinted>
  <dcterms:created xsi:type="dcterms:W3CDTF">2014-10-17T23:51:07Z</dcterms:created>
  <dcterms:modified xsi:type="dcterms:W3CDTF">2021-12-09T15:50:11Z</dcterms:modified>
  <cp:category/>
  <cp:version/>
  <cp:contentType/>
  <cp:contentStatus/>
</cp:coreProperties>
</file>