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13.xml" ContentType="application/vnd.ms-office.chartcolorstyle+xml"/>
  <Override PartName="/xl/charts/style13.xml" ContentType="application/vnd.ms-office.chartstyle+xml"/>
  <Override PartName="/xl/charts/style14.xml" ContentType="application/vnd.ms-office.chartstyle+xml"/>
  <Override PartName="/xl/charts/colors14.xml" ContentType="application/vnd.ms-office.chartcolorstyle+xml"/>
  <Override PartName="/xl/charts/style12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4.xml" ContentType="application/vnd.ms-office.chartcolorstyle+xml"/>
  <Override PartName="/xl/charts/style7.xml" ContentType="application/vnd.ms-office.chartstyle+xml"/>
  <Override PartName="/xl/charts/colors12.xml" ContentType="application/vnd.ms-office.chartcolorstyle+xml"/>
  <Override PartName="/xl/charts/colors6.xml" ContentType="application/vnd.ms-office.chartcolorstyle+xml"/>
  <Override PartName="/xl/charts/style6.xml" ContentType="application/vnd.ms-office.chartstyle+xml"/>
  <Override PartName="/xl/charts/style4.xml" ContentType="application/vnd.ms-office.chart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colors3.xml" ContentType="application/vnd.ms-office.chartcolorstyle+xml"/>
  <Override PartName="/xl/charts/style3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0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6870" firstSheet="7" activeTab="12"/>
  </bookViews>
  <sheets>
    <sheet name="Tweet1" sheetId="20" r:id="rId1"/>
    <sheet name="Tweet2+Data Fig4,6,8,10" sheetId="21" r:id="rId2"/>
    <sheet name="Intro" sheetId="22" r:id="rId3"/>
    <sheet name="Fig_1_SJ Evol" sheetId="2" r:id="rId4"/>
    <sheet name="Fig_2_Imports" sheetId="4" r:id="rId5"/>
    <sheet name="Fig_3_Exports" sheetId="3" r:id="rId6"/>
    <sheet name="Fig_4_SJ Top10" sheetId="15" r:id="rId7"/>
    <sheet name="Fig_5_SJ1 Evol" sheetId="1" r:id="rId8"/>
    <sheet name="Fig_6_SJ1 Top10" sheetId="17" r:id="rId9"/>
    <sheet name="Fig_7_SJ2 Evol" sheetId="7" r:id="rId10"/>
    <sheet name="Fig_8_SJ2 Top10" sheetId="16" r:id="rId11"/>
    <sheet name="Fig_9_SJ3 Evol" sheetId="11" r:id="rId12"/>
    <sheet name="Fig_10_SJ3 Top10" sheetId="18" r:id="rId13"/>
  </sheets>
  <externalReferences>
    <externalReference r:id="rId16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4.xml><?xml version="1.0" encoding="utf-8"?>
<comments xmlns="http://schemas.openxmlformats.org/spreadsheetml/2006/main">
  <authors>
    <author>PEETERS Martine (ESTAT)</author>
  </authors>
  <commentList>
    <comment ref="B12" authorId="0">
      <text>
        <r>
          <rPr>
            <b/>
            <sz val="9"/>
            <rFont val="Tahoma"/>
            <family val="2"/>
          </rPr>
          <t>Consistent negative balance in all years except 2014</t>
        </r>
      </text>
    </comment>
    <comment ref="D12" authorId="0">
      <text>
        <r>
          <rPr>
            <b/>
            <sz val="9"/>
            <rFont val="Tahoma"/>
            <family val="2"/>
          </rPr>
          <t>Imports&gt;Exports all years except 2014</t>
        </r>
      </text>
    </comment>
    <comment ref="H17" authorId="0">
      <text>
        <r>
          <rPr>
            <b/>
            <sz val="9"/>
            <rFont val="Tahoma"/>
            <family val="2"/>
          </rPr>
          <t>Biggest increase of imports in 2019 (42%)</t>
        </r>
      </text>
    </comment>
    <comment ref="D18" authorId="0">
      <text>
        <r>
          <rPr>
            <b/>
            <sz val="9"/>
            <rFont val="Tahoma"/>
            <family val="2"/>
          </rPr>
          <t>Imports constantly increasing except 2020</t>
        </r>
      </text>
    </comment>
    <comment ref="G18" authorId="0">
      <text>
        <r>
          <rPr>
            <b/>
            <sz val="9"/>
            <rFont val="Tahoma"/>
            <family val="2"/>
          </rPr>
          <t>In 2020 imports and exports have decreased by 10% and 5% respectively</t>
        </r>
      </text>
    </comment>
  </commentList>
</comments>
</file>

<file path=xl/sharedStrings.xml><?xml version="1.0" encoding="utf-8"?>
<sst xmlns="http://schemas.openxmlformats.org/spreadsheetml/2006/main" count="570" uniqueCount="136">
  <si>
    <t>Balance</t>
  </si>
  <si>
    <t>Services: Other business services</t>
  </si>
  <si>
    <t>Exports</t>
  </si>
  <si>
    <t>Imports</t>
  </si>
  <si>
    <t>Research and development services</t>
  </si>
  <si>
    <t>Professional and management consulting services</t>
  </si>
  <si>
    <t>Technical, trade-related, and other business services</t>
  </si>
  <si>
    <t>United States</t>
  </si>
  <si>
    <t>Switzerland</t>
  </si>
  <si>
    <t>Japan</t>
  </si>
  <si>
    <t>Singapore</t>
  </si>
  <si>
    <t>Norway</t>
  </si>
  <si>
    <t>Mexico</t>
  </si>
  <si>
    <t>Canada</t>
  </si>
  <si>
    <t>Brazil</t>
  </si>
  <si>
    <t>Others</t>
  </si>
  <si>
    <t>India</t>
  </si>
  <si>
    <t>Australia</t>
  </si>
  <si>
    <t xml:space="preserve"> (EUR 1 000 million)</t>
  </si>
  <si>
    <t>(EUR 1 000 million)</t>
  </si>
  <si>
    <t xml:space="preserve">(EUR 1 000 million) </t>
  </si>
  <si>
    <t>freq:</t>
  </si>
  <si>
    <t>A Annual</t>
  </si>
  <si>
    <t>adjustment:</t>
  </si>
  <si>
    <t>N Neither seasonally or working day adjusted</t>
  </si>
  <si>
    <t>valuation:</t>
  </si>
  <si>
    <t>_X Not allocated/unspecified (including all kinds of valuation methods)</t>
  </si>
  <si>
    <t>ref_sector:</t>
  </si>
  <si>
    <t>S1 Total economy</t>
  </si>
  <si>
    <t>flow_stock_entry:</t>
  </si>
  <si>
    <t>T Transactions</t>
  </si>
  <si>
    <t>functional_cat:</t>
  </si>
  <si>
    <t>_Z Not Applicable</t>
  </si>
  <si>
    <t>instr_asset:</t>
  </si>
  <si>
    <t>_Z Not applicable</t>
  </si>
  <si>
    <t>maturity:</t>
  </si>
  <si>
    <t>currency_denom:</t>
  </si>
  <si>
    <t>_T All currencies of denomination</t>
  </si>
  <si>
    <t>unit_measure:</t>
  </si>
  <si>
    <t>EUR Euro</t>
  </si>
  <si>
    <t>counterpart_sector:</t>
  </si>
  <si>
    <t>comp_method:</t>
  </si>
  <si>
    <t>C Compilation methodology applied for economic/currency union statistics    </t>
  </si>
  <si>
    <t>counterpart_area</t>
  </si>
  <si>
    <t>int_acc_item</t>
  </si>
  <si>
    <t>B6 EU 27 (without UK)</t>
  </si>
  <si>
    <t>D6 Extra EU 27 (with UK)</t>
  </si>
  <si>
    <t xml:space="preserve">    SJ Services: Other business services</t>
  </si>
  <si>
    <t xml:space="preserve">        SJ1 Services: Research and development services</t>
  </si>
  <si>
    <t xml:space="preserve">        SJ2 Services: Professional and management consulting services</t>
  </si>
  <si>
    <t xml:space="preserve">        SJ3 Services: Technical, trade-related, and other business services</t>
  </si>
  <si>
    <t>SJ Services: Other business services</t>
  </si>
  <si>
    <t>SJ1 Services: Research and development services</t>
  </si>
  <si>
    <t>SJ2 Services: Professional and management consulting services</t>
  </si>
  <si>
    <t>SJ3 Services: Technical, trade-related, and other business services</t>
  </si>
  <si>
    <t>C Credit (Resources)</t>
  </si>
  <si>
    <t>D Debit (Uses)</t>
  </si>
  <si>
    <t>S Services</t>
  </si>
  <si>
    <t>SOX Memo Grouping: Services, Commercial services</t>
  </si>
  <si>
    <t xml:space="preserve">    SI Services: Telecommunications, computer, and information services</t>
  </si>
  <si>
    <t xml:space="preserve">    SH Services: Charges for the use of intellectual property n.i.e.</t>
  </si>
  <si>
    <t xml:space="preserve">    SC Services: Transport</t>
  </si>
  <si>
    <t xml:space="preserve">    SG Services: Financial services</t>
  </si>
  <si>
    <t xml:space="preserve">    SD Services: Travel</t>
  </si>
  <si>
    <t xml:space="preserve">    SA Services: Manufacturing services on physical inputs owned by others</t>
  </si>
  <si>
    <t xml:space="preserve">    SF Services: Insurance and pension services</t>
  </si>
  <si>
    <t xml:space="preserve">    SB Services: Maintenance and repair services n.i.e.</t>
  </si>
  <si>
    <t xml:space="preserve">    SK Services: Personal, cultural, and recreational services</t>
  </si>
  <si>
    <t xml:space="preserve">    SN Services: Services not allocated</t>
  </si>
  <si>
    <t xml:space="preserve">    SE Services: Construction</t>
  </si>
  <si>
    <t xml:space="preserve">    SL Services: Government goods and services n.i.e.</t>
  </si>
  <si>
    <t>% of total services</t>
  </si>
  <si>
    <t>EU trade in other business services with extra-EU, 2010-2020</t>
  </si>
  <si>
    <t>Divided by 1000</t>
  </si>
  <si>
    <t>Credit SJ1, SJ2, SJ3 and total</t>
  </si>
  <si>
    <t>% Research and development services</t>
  </si>
  <si>
    <t>% Professional and management consulting services</t>
  </si>
  <si>
    <t>% Technical, trade-related, and other business services</t>
  </si>
  <si>
    <t>Sum</t>
  </si>
  <si>
    <t>Figure 3: Contributions of other business services sub-categories to exports of EU, 2010-2020</t>
  </si>
  <si>
    <t>Figure 2: Contributions of other business services sub-categories to imports of EU, 2010-2020</t>
  </si>
  <si>
    <t>In EUR 1 000 million</t>
  </si>
  <si>
    <t>From MDT</t>
  </si>
  <si>
    <t>Increase/Decrease from a year to another</t>
  </si>
  <si>
    <t>Debit SJ1, SJ2, SJ3 and total</t>
  </si>
  <si>
    <t>Main trading partners' share of EU in other business services, 2020</t>
  </si>
  <si>
    <t>Sum top 1-top10</t>
  </si>
  <si>
    <t>China</t>
  </si>
  <si>
    <t>Russian Federation</t>
  </si>
  <si>
    <t>Hong Kong, China</t>
  </si>
  <si>
    <t>Total</t>
  </si>
  <si>
    <t>time_period</t>
  </si>
  <si>
    <t>B Balance (Credits minus Debits)</t>
  </si>
  <si>
    <t>in EUR 1 000</t>
  </si>
  <si>
    <t>Evolution of EU trade in research and development services for EU, 2010-2020</t>
  </si>
  <si>
    <t>Main trading partners' share of EU in R&amp;D services, 2020</t>
  </si>
  <si>
    <t>Korea, Republic of</t>
  </si>
  <si>
    <t>Sum top 1 - Top 10</t>
  </si>
  <si>
    <t>Evolution of EU trade in professional and management consulting services for EU, 2010-2020</t>
  </si>
  <si>
    <t>Main trading partners' share of EU in professional and management consulting services, 2020</t>
  </si>
  <si>
    <t>Main trading partners' share of EU in technical, trade-related, and other business services, 2020</t>
  </si>
  <si>
    <t>Evolution of EU trade in technical, trade-related, and other business services for EU, 2010-2020</t>
  </si>
  <si>
    <t>Indonesia</t>
  </si>
  <si>
    <t>Egypt</t>
  </si>
  <si>
    <t>Turkey</t>
  </si>
  <si>
    <t>South Africa</t>
  </si>
  <si>
    <r>
      <t>Source:</t>
    </r>
    <r>
      <rPr>
        <sz val="9"/>
        <color indexed="8"/>
        <rFont val="Arial"/>
        <family val="2"/>
      </rPr>
      <t xml:space="preserve"> Eurostat (online data code: BOP_ITS6_DET)</t>
    </r>
  </si>
  <si>
    <r>
      <t>Source:</t>
    </r>
    <r>
      <rPr>
        <sz val="9"/>
        <color theme="1"/>
        <rFont val="Arial"/>
        <family val="2"/>
      </rPr>
      <t xml:space="preserve"> Eurostat (online data code: BOP_ITS6_DET)</t>
    </r>
  </si>
  <si>
    <t>United Kingdom</t>
  </si>
  <si>
    <t xml:space="preserve">            TR Turkey</t>
  </si>
  <si>
    <t xml:space="preserve">            TH Thailand</t>
  </si>
  <si>
    <t xml:space="preserve">            TW Taiwan, Province of China</t>
  </si>
  <si>
    <t xml:space="preserve">            MY Malaysia</t>
  </si>
  <si>
    <t xml:space="preserve">            MA Morocco</t>
  </si>
  <si>
    <t xml:space="preserve">        ZA South Africa</t>
  </si>
  <si>
    <t xml:space="preserve">            PH Philippines</t>
  </si>
  <si>
    <t xml:space="preserve">            CL Chile</t>
  </si>
  <si>
    <t xml:space="preserve">            AR Argentina</t>
  </si>
  <si>
    <t xml:space="preserve">            ID Indonesia</t>
  </si>
  <si>
    <t xml:space="preserve">        NG Nigeria</t>
  </si>
  <si>
    <t xml:space="preserve">        NZ New Zealand</t>
  </si>
  <si>
    <t xml:space="preserve">            LI Liechtenstein</t>
  </si>
  <si>
    <t xml:space="preserve">            IS Iceland</t>
  </si>
  <si>
    <t xml:space="preserve">            UY Uruguay</t>
  </si>
  <si>
    <t xml:space="preserve">            VE Venezuela, Bolivarian Republic</t>
  </si>
  <si>
    <t>China except Hong Kong</t>
  </si>
  <si>
    <t>Hong Kong</t>
  </si>
  <si>
    <r>
      <t xml:space="preserve">C Credit  </t>
    </r>
    <r>
      <rPr>
        <sz val="9"/>
        <color rgb="FFFF0000"/>
        <rFont val="Arial"/>
        <family val="2"/>
      </rPr>
      <t>Exports</t>
    </r>
  </si>
  <si>
    <r>
      <t xml:space="preserve">D Debit </t>
    </r>
    <r>
      <rPr>
        <sz val="9"/>
        <color rgb="FFFF0000"/>
        <rFont val="Arial"/>
        <family val="2"/>
      </rPr>
      <t>Imports</t>
    </r>
  </si>
  <si>
    <r>
      <t xml:space="preserve">TOT DEBIT </t>
    </r>
    <r>
      <rPr>
        <b/>
        <sz val="9"/>
        <color rgb="FFFF0000"/>
        <rFont val="Arial"/>
        <family val="2"/>
      </rPr>
      <t>(imports)</t>
    </r>
  </si>
  <si>
    <r>
      <t xml:space="preserve">Total debit </t>
    </r>
    <r>
      <rPr>
        <sz val="9"/>
        <color rgb="FFFF0000"/>
        <rFont val="Arial"/>
        <family val="2"/>
      </rPr>
      <t>(imports in 1000 million EUR))</t>
    </r>
  </si>
  <si>
    <r>
      <t xml:space="preserve">TOT CREDIT </t>
    </r>
    <r>
      <rPr>
        <b/>
        <sz val="9"/>
        <color rgb="FFFF0000"/>
        <rFont val="Arial"/>
        <family val="2"/>
      </rPr>
      <t>(exports)</t>
    </r>
  </si>
  <si>
    <r>
      <t xml:space="preserve">Total credit </t>
    </r>
    <r>
      <rPr>
        <sz val="9"/>
        <color rgb="FFFF0000"/>
        <rFont val="Arial"/>
        <family val="2"/>
      </rPr>
      <t>(exports in 1000 million EUR))</t>
    </r>
  </si>
  <si>
    <r>
      <t xml:space="preserve">C Credit (Resources) </t>
    </r>
    <r>
      <rPr>
        <sz val="9"/>
        <color rgb="FFFF0000"/>
        <rFont val="Arial"/>
        <family val="2"/>
      </rPr>
      <t>Exports</t>
    </r>
  </si>
  <si>
    <r>
      <t xml:space="preserve">D Debit (Uses) </t>
    </r>
    <r>
      <rPr>
        <sz val="9"/>
        <color rgb="FFFF0000"/>
        <rFont val="Arial"/>
        <family val="2"/>
      </rPr>
      <t>Imports</t>
    </r>
  </si>
  <si>
    <r>
      <t xml:space="preserve">OTHERS </t>
    </r>
    <r>
      <rPr>
        <sz val="9"/>
        <color rgb="FFFF0000"/>
        <rFont val="Arial"/>
        <family val="2"/>
      </rPr>
      <t>(D6-sum)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</si>
</sst>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%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Tahoma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strike/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9"/>
      <color indexed="8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20" applyFo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7" fillId="0" borderId="0" xfId="0" applyFont="1" applyAlignment="1">
      <alignment/>
    </xf>
    <xf numFmtId="0" fontId="6" fillId="0" borderId="0" xfId="0" applyFont="1"/>
    <xf numFmtId="0" fontId="6" fillId="0" borderId="0" xfId="0" applyFont="1" applyFill="1"/>
    <xf numFmtId="0" fontId="6" fillId="0" borderId="1" xfId="0" applyFont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/>
    <xf numFmtId="4" fontId="6" fillId="0" borderId="1" xfId="0" applyNumberFormat="1" applyFont="1" applyBorder="1"/>
    <xf numFmtId="4" fontId="6" fillId="0" borderId="0" xfId="0" applyNumberFormat="1" applyFont="1"/>
    <xf numFmtId="4" fontId="6" fillId="3" borderId="1" xfId="0" applyNumberFormat="1" applyFont="1" applyFill="1" applyBorder="1"/>
    <xf numFmtId="4" fontId="6" fillId="0" borderId="0" xfId="0" applyNumberFormat="1" applyFont="1" applyBorder="1"/>
    <xf numFmtId="0" fontId="6" fillId="0" borderId="2" xfId="0" applyFont="1" applyBorder="1"/>
    <xf numFmtId="0" fontId="6" fillId="4" borderId="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0" borderId="0" xfId="0" applyNumberFormat="1" applyFont="1"/>
    <xf numFmtId="0" fontId="6" fillId="4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/>
    <xf numFmtId="0" fontId="6" fillId="4" borderId="1" xfId="0" applyFont="1" applyFill="1" applyBorder="1"/>
    <xf numFmtId="0" fontId="6" fillId="5" borderId="1" xfId="0" applyFont="1" applyFill="1" applyBorder="1"/>
    <xf numFmtId="2" fontId="6" fillId="4" borderId="1" xfId="0" applyNumberFormat="1" applyFont="1" applyFill="1" applyBorder="1"/>
    <xf numFmtId="0" fontId="6" fillId="0" borderId="1" xfId="0" applyFont="1" applyFill="1" applyBorder="1"/>
    <xf numFmtId="2" fontId="6" fillId="5" borderId="1" xfId="0" applyNumberFormat="1" applyFont="1" applyFill="1" applyBorder="1"/>
    <xf numFmtId="0" fontId="6" fillId="4" borderId="3" xfId="0" applyFont="1" applyFill="1" applyBorder="1"/>
    <xf numFmtId="2" fontId="6" fillId="4" borderId="3" xfId="0" applyNumberFormat="1" applyFont="1" applyFill="1" applyBorder="1"/>
    <xf numFmtId="4" fontId="6" fillId="0" borderId="0" xfId="0" applyNumberFormat="1" applyFont="1" applyFill="1"/>
    <xf numFmtId="2" fontId="6" fillId="0" borderId="1" xfId="0" applyNumberFormat="1" applyFont="1" applyBorder="1"/>
    <xf numFmtId="2" fontId="6" fillId="0" borderId="0" xfId="0" applyNumberFormat="1" applyFont="1"/>
    <xf numFmtId="0" fontId="6" fillId="2" borderId="1" xfId="0" applyFont="1" applyFill="1" applyBorder="1"/>
    <xf numFmtId="0" fontId="6" fillId="3" borderId="1" xfId="0" applyFont="1" applyFill="1" applyBorder="1"/>
    <xf numFmtId="4" fontId="9" fillId="0" borderId="1" xfId="0" applyNumberFormat="1" applyFont="1" applyBorder="1"/>
    <xf numFmtId="4" fontId="6" fillId="6" borderId="1" xfId="0" applyNumberFormat="1" applyFont="1" applyFill="1" applyBorder="1"/>
    <xf numFmtId="4" fontId="9" fillId="0" borderId="0" xfId="0" applyNumberFormat="1" applyFont="1"/>
    <xf numFmtId="9" fontId="6" fillId="3" borderId="1" xfId="15" applyFont="1" applyFill="1" applyBorder="1"/>
    <xf numFmtId="0" fontId="10" fillId="0" borderId="0" xfId="0" applyFont="1" applyAlignment="1">
      <alignment horizontal="left"/>
    </xf>
    <xf numFmtId="0" fontId="3" fillId="0" borderId="0" xfId="20" applyFont="1" applyAlignment="1">
      <alignment horizontal="left"/>
      <protection/>
    </xf>
    <xf numFmtId="0" fontId="3" fillId="0" borderId="0" xfId="20" applyFont="1" applyFill="1" applyBorder="1">
      <alignment/>
      <protection/>
    </xf>
    <xf numFmtId="0" fontId="11" fillId="0" borderId="0" xfId="20" applyFont="1" applyAlignment="1">
      <alignment horizontal="left" vertical="center"/>
      <protection/>
    </xf>
    <xf numFmtId="0" fontId="12" fillId="0" borderId="0" xfId="20" applyFont="1" applyAlignment="1">
      <alignment horizontal="left" vertical="center"/>
      <protection/>
    </xf>
    <xf numFmtId="0" fontId="3" fillId="0" borderId="1" xfId="20" applyFont="1" applyBorder="1">
      <alignment/>
      <protection/>
    </xf>
    <xf numFmtId="0" fontId="8" fillId="2" borderId="1" xfId="20" applyFont="1" applyFill="1" applyBorder="1" applyAlignment="1">
      <alignment horizontal="center"/>
      <protection/>
    </xf>
    <xf numFmtId="0" fontId="8" fillId="0" borderId="0" xfId="20" applyFont="1" applyFill="1" applyBorder="1" applyAlignment="1">
      <alignment horizontal="center"/>
      <protection/>
    </xf>
    <xf numFmtId="0" fontId="8" fillId="2" borderId="4" xfId="20" applyFont="1" applyFill="1" applyBorder="1" applyAlignment="1">
      <alignment horizontal="center"/>
      <protection/>
    </xf>
    <xf numFmtId="0" fontId="8" fillId="2" borderId="5" xfId="20" applyFont="1" applyFill="1" applyBorder="1" applyAlignment="1">
      <alignment horizontal="center"/>
      <protection/>
    </xf>
    <xf numFmtId="0" fontId="8" fillId="2" borderId="6" xfId="20" applyFont="1" applyFill="1" applyBorder="1" applyAlignment="1">
      <alignment horizontal="center"/>
      <protection/>
    </xf>
    <xf numFmtId="0" fontId="11" fillId="7" borderId="1" xfId="20" applyFont="1" applyFill="1" applyBorder="1" applyAlignment="1">
      <alignment horizontal="left" vertical="center"/>
      <protection/>
    </xf>
    <xf numFmtId="0" fontId="11" fillId="0" borderId="1" xfId="20" applyFont="1" applyBorder="1">
      <alignment/>
      <protection/>
    </xf>
    <xf numFmtId="0" fontId="11" fillId="0" borderId="0" xfId="20" applyFont="1" applyFill="1" applyBorder="1">
      <alignment/>
      <protection/>
    </xf>
    <xf numFmtId="0" fontId="12" fillId="0" borderId="1" xfId="20" applyFont="1" applyFill="1" applyBorder="1">
      <alignment/>
      <protection/>
    </xf>
    <xf numFmtId="9" fontId="12" fillId="0" borderId="1" xfId="21" applyNumberFormat="1" applyFont="1" applyFill="1" applyBorder="1"/>
    <xf numFmtId="9" fontId="12" fillId="3" borderId="1" xfId="21" applyNumberFormat="1" applyFont="1" applyFill="1" applyBorder="1"/>
    <xf numFmtId="0" fontId="12" fillId="0" borderId="1" xfId="20" applyFont="1" applyBorder="1">
      <alignment/>
      <protection/>
    </xf>
    <xf numFmtId="0" fontId="12" fillId="0" borderId="0" xfId="20" applyFont="1" applyFill="1" applyBorder="1">
      <alignment/>
      <protection/>
    </xf>
    <xf numFmtId="164" fontId="12" fillId="0" borderId="1" xfId="20" applyNumberFormat="1" applyFont="1" applyFill="1" applyBorder="1" applyAlignment="1">
      <alignment/>
      <protection/>
    </xf>
    <xf numFmtId="164" fontId="12" fillId="0" borderId="0" xfId="20" applyNumberFormat="1" applyFont="1" applyFill="1" applyBorder="1" applyAlignment="1">
      <alignment/>
      <protection/>
    </xf>
    <xf numFmtId="0" fontId="13" fillId="0" borderId="0" xfId="0" applyFont="1" applyAlignment="1">
      <alignment horizontal="left" vertical="center" readingOrder="1"/>
    </xf>
    <xf numFmtId="0" fontId="8" fillId="0" borderId="1" xfId="20" applyFont="1" applyBorder="1">
      <alignment/>
      <protection/>
    </xf>
    <xf numFmtId="0" fontId="12" fillId="2" borderId="1" xfId="20" applyNumberFormat="1" applyFont="1" applyFill="1" applyBorder="1" applyAlignment="1">
      <alignment/>
      <protection/>
    </xf>
    <xf numFmtId="0" fontId="12" fillId="0" borderId="0" xfId="20" applyFont="1">
      <alignment/>
      <protection/>
    </xf>
    <xf numFmtId="4" fontId="8" fillId="0" borderId="1" xfId="0" applyNumberFormat="1" applyFont="1" applyBorder="1"/>
    <xf numFmtId="9" fontId="12" fillId="0" borderId="0" xfId="21" applyNumberFormat="1" applyFont="1" applyFill="1"/>
    <xf numFmtId="0" fontId="3" fillId="0" borderId="0" xfId="20" applyFont="1" applyFill="1">
      <alignment/>
      <protection/>
    </xf>
    <xf numFmtId="165" fontId="12" fillId="0" borderId="1" xfId="20" applyNumberFormat="1" applyFont="1" applyFill="1" applyBorder="1" applyAlignment="1">
      <alignment horizontal="right" vertical="center" shrinkToFit="1"/>
      <protection/>
    </xf>
    <xf numFmtId="165" fontId="3" fillId="0" borderId="1" xfId="20" applyNumberFormat="1" applyFont="1" applyBorder="1">
      <alignment/>
      <protection/>
    </xf>
    <xf numFmtId="0" fontId="15" fillId="0" borderId="1" xfId="20" applyFont="1" applyBorder="1">
      <alignment/>
      <protection/>
    </xf>
    <xf numFmtId="9" fontId="3" fillId="0" borderId="1" xfId="15" applyFont="1" applyBorder="1"/>
    <xf numFmtId="9" fontId="3" fillId="3" borderId="1" xfId="15" applyFont="1" applyFill="1" applyBorder="1"/>
    <xf numFmtId="0" fontId="15" fillId="0" borderId="1" xfId="20" applyFont="1" applyFill="1" applyBorder="1">
      <alignment/>
      <protection/>
    </xf>
    <xf numFmtId="4" fontId="12" fillId="0" borderId="1" xfId="20" applyNumberFormat="1" applyFont="1" applyFill="1" applyBorder="1">
      <alignment/>
      <protection/>
    </xf>
    <xf numFmtId="0" fontId="15" fillId="0" borderId="0" xfId="20" applyFont="1" applyAlignment="1">
      <alignment horizontal="left"/>
      <protection/>
    </xf>
    <xf numFmtId="0" fontId="6" fillId="0" borderId="0" xfId="0" applyFont="1" applyAlignment="1">
      <alignment horizontal="left"/>
    </xf>
    <xf numFmtId="0" fontId="6" fillId="0" borderId="1" xfId="0" applyNumberFormat="1" applyFont="1" applyBorder="1"/>
    <xf numFmtId="0" fontId="6" fillId="2" borderId="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4" fontId="6" fillId="2" borderId="6" xfId="0" applyNumberFormat="1" applyFont="1" applyFill="1" applyBorder="1"/>
    <xf numFmtId="166" fontId="6" fillId="0" borderId="0" xfId="15" applyNumberFormat="1" applyFont="1" applyFill="1" applyBorder="1"/>
    <xf numFmtId="4" fontId="8" fillId="0" borderId="1" xfId="0" applyNumberFormat="1" applyFont="1" applyFill="1" applyBorder="1"/>
    <xf numFmtId="4" fontId="6" fillId="0" borderId="1" xfId="0" applyNumberFormat="1" applyFont="1" applyFill="1" applyBorder="1"/>
    <xf numFmtId="166" fontId="6" fillId="0" borderId="0" xfId="0" applyNumberFormat="1" applyFont="1" applyFill="1" applyBorder="1"/>
    <xf numFmtId="4" fontId="10" fillId="2" borderId="1" xfId="0" applyNumberFormat="1" applyFont="1" applyFill="1" applyBorder="1" applyAlignment="1">
      <alignment horizontal="center"/>
    </xf>
    <xf numFmtId="166" fontId="6" fillId="0" borderId="1" xfId="15" applyNumberFormat="1" applyFont="1" applyFill="1" applyBorder="1"/>
    <xf numFmtId="4" fontId="10" fillId="0" borderId="1" xfId="0" applyNumberFormat="1" applyFont="1" applyFill="1" applyBorder="1"/>
    <xf numFmtId="166" fontId="8" fillId="0" borderId="1" xfId="20" applyNumberFormat="1" applyFont="1" applyBorder="1">
      <alignment/>
      <protection/>
    </xf>
    <xf numFmtId="166" fontId="8" fillId="0" borderId="1" xfId="15" applyNumberFormat="1" applyFont="1" applyFill="1" applyBorder="1"/>
    <xf numFmtId="1" fontId="6" fillId="2" borderId="1" xfId="0" applyNumberFormat="1" applyFont="1" applyFill="1" applyBorder="1"/>
    <xf numFmtId="4" fontId="6" fillId="2" borderId="1" xfId="0" applyNumberFormat="1" applyFont="1" applyFill="1" applyBorder="1" applyAlignment="1">
      <alignment horizontal="left"/>
    </xf>
    <xf numFmtId="4" fontId="3" fillId="2" borderId="1" xfId="20" applyNumberFormat="1" applyFont="1" applyFill="1" applyBorder="1">
      <alignment/>
      <protection/>
    </xf>
    <xf numFmtId="1" fontId="6" fillId="0" borderId="0" xfId="0" applyNumberFormat="1" applyFont="1"/>
    <xf numFmtId="0" fontId="6" fillId="0" borderId="0" xfId="0" applyFont="1" applyBorder="1"/>
    <xf numFmtId="1" fontId="6" fillId="0" borderId="0" xfId="0" applyNumberFormat="1" applyFont="1" applyBorder="1"/>
    <xf numFmtId="4" fontId="6" fillId="2" borderId="7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4" fontId="6" fillId="2" borderId="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0" fillId="2" borderId="1" xfId="0" applyNumberFormat="1" applyFont="1" applyFill="1" applyBorder="1"/>
    <xf numFmtId="4" fontId="6" fillId="0" borderId="0" xfId="0" applyNumberFormat="1" applyFont="1" applyFill="1" applyBorder="1" applyAlignment="1">
      <alignment horizontal="left"/>
    </xf>
    <xf numFmtId="4" fontId="3" fillId="0" borderId="0" xfId="20" applyNumberFormat="1" applyFont="1" applyFill="1" applyBorder="1">
      <alignment/>
      <protection/>
    </xf>
    <xf numFmtId="4" fontId="8" fillId="0" borderId="1" xfId="20" applyNumberFormat="1" applyFont="1" applyBorder="1">
      <alignment/>
      <protection/>
    </xf>
    <xf numFmtId="0" fontId="6" fillId="2" borderId="0" xfId="0" applyFont="1" applyFill="1"/>
    <xf numFmtId="4" fontId="6" fillId="8" borderId="1" xfId="0" applyNumberFormat="1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in other business services with extra-EU, 2010-2020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(€ 1 000 million)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8"/>
          <c:w val="0.9707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'[1]Fig_1_SJ Evol'!$B$21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'[1]Fig_1_SJ Evol'!$A$22:$A$32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'[1]Fig_1_SJ Evol'!$B$22:$B$32</c:f>
              <c:numCache>
                <c:formatCode>General</c:formatCode>
                <c:ptCount val="11"/>
                <c:pt idx="0">
                  <c:v>129.49851764798998</c:v>
                </c:pt>
                <c:pt idx="1">
                  <c:v>140.721541460762</c:v>
                </c:pt>
                <c:pt idx="2">
                  <c:v>156.784943648329</c:v>
                </c:pt>
                <c:pt idx="3">
                  <c:v>167.36220834688</c:v>
                </c:pt>
                <c:pt idx="4">
                  <c:v>192.126966387636</c:v>
                </c:pt>
                <c:pt idx="5">
                  <c:v>210.792305046291</c:v>
                </c:pt>
                <c:pt idx="6">
                  <c:v>221.923310082044</c:v>
                </c:pt>
                <c:pt idx="7">
                  <c:v>237.76170070405902</c:v>
                </c:pt>
                <c:pt idx="8">
                  <c:v>246.77637524364602</c:v>
                </c:pt>
                <c:pt idx="9">
                  <c:v>263.88768718890395</c:v>
                </c:pt>
                <c:pt idx="10">
                  <c:v>248.195630605235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'[1]Fig_1_SJ Evol'!$C$21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'[1]Fig_1_SJ Evol'!$A$22:$A$32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'[1]Fig_1_SJ Evol'!$C$22:$C$32</c:f>
              <c:numCache>
                <c:formatCode>General</c:formatCode>
                <c:ptCount val="11"/>
                <c:pt idx="0">
                  <c:v>137.44848224032998</c:v>
                </c:pt>
                <c:pt idx="1">
                  <c:v>144.78769211107502</c:v>
                </c:pt>
                <c:pt idx="2">
                  <c:v>165.091186352644</c:v>
                </c:pt>
                <c:pt idx="3">
                  <c:v>167.868747649353</c:v>
                </c:pt>
                <c:pt idx="4">
                  <c:v>190.91952951716098</c:v>
                </c:pt>
                <c:pt idx="5">
                  <c:v>234.9041121708</c:v>
                </c:pt>
                <c:pt idx="6">
                  <c:v>268.736291969801</c:v>
                </c:pt>
                <c:pt idx="7">
                  <c:v>275.549031209648</c:v>
                </c:pt>
                <c:pt idx="8">
                  <c:v>277.817906075937</c:v>
                </c:pt>
                <c:pt idx="9">
                  <c:v>394.58020960036504</c:v>
                </c:pt>
                <c:pt idx="10">
                  <c:v>355.520164472348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'[1]Fig_1_SJ Evol'!$D$21</c:f>
              <c:strCache>
                <c:ptCount val="1"/>
                <c:pt idx="0">
                  <c:v>Balance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'[1]Fig_1_SJ Evol'!$A$22:$A$32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'[1]Fig_1_SJ Evol'!$D$22:$D$32</c:f>
              <c:numCache>
                <c:formatCode>General</c:formatCode>
                <c:ptCount val="11"/>
                <c:pt idx="0">
                  <c:v>-7.949964592340231</c:v>
                </c:pt>
                <c:pt idx="1">
                  <c:v>-4.06615065031356</c:v>
                </c:pt>
                <c:pt idx="2">
                  <c:v>-8.30624270431497</c:v>
                </c:pt>
                <c:pt idx="3">
                  <c:v>-0.50653930247221</c:v>
                </c:pt>
                <c:pt idx="4">
                  <c:v>1.20743687047525</c:v>
                </c:pt>
                <c:pt idx="5">
                  <c:v>-24.1118071245093</c:v>
                </c:pt>
                <c:pt idx="6">
                  <c:v>-46.8129818877574</c:v>
                </c:pt>
                <c:pt idx="7">
                  <c:v>-37.7873305055881</c:v>
                </c:pt>
                <c:pt idx="8">
                  <c:v>-31.0415308322905</c:v>
                </c:pt>
                <c:pt idx="9">
                  <c:v>-130.69252241146</c:v>
                </c:pt>
                <c:pt idx="10">
                  <c:v>-107.324533867113</c:v>
                </c:pt>
              </c:numCache>
            </c:numRef>
          </c:val>
          <c:smooth val="0"/>
        </c:ser>
        <c:axId val="56960134"/>
        <c:axId val="42879159"/>
      </c:lineChart>
      <c:catAx>
        <c:axId val="56960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2879159"/>
        <c:crosses val="autoZero"/>
        <c:auto val="1"/>
        <c:lblOffset val="100"/>
        <c:noMultiLvlLbl val="0"/>
      </c:catAx>
      <c:valAx>
        <c:axId val="42879159"/>
        <c:scaling>
          <c:orientation val="minMax"/>
          <c:max val="4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696013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6"/>
          <c:w val="0.33075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Main trading partners' share of EU in R&amp;D services, 2020</a:t>
            </a:r>
          </a:p>
        </c:rich>
      </c:tx>
      <c:layout>
        <c:manualLayout>
          <c:xMode val="edge"/>
          <c:yMode val="edge"/>
          <c:x val="0.0042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10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'Fig_6_SJ1 Top10'!$A$1:$A$2</c:f>
              <c:strCache/>
            </c:strRef>
          </c:cat>
          <c:val>
            <c:numRef>
              <c:f>'Fig_6_SJ1 Top10'!$B$1:$B$2</c:f>
              <c:numCache/>
            </c:numRef>
          </c:val>
        </c:ser>
        <c:axId val="35018072"/>
        <c:axId val="46727193"/>
      </c:barChart>
      <c:catAx>
        <c:axId val="35018072"/>
        <c:scaling>
          <c:orientation val="minMax"/>
        </c:scaling>
        <c:axPos val="b"/>
        <c:delete val="1"/>
        <c:majorTickMark val="out"/>
        <c:minorTickMark val="none"/>
        <c:tickLblPos val="nextTo"/>
        <c:crossAx val="46727193"/>
        <c:crosses val="autoZero"/>
        <c:auto val="1"/>
        <c:lblOffset val="100"/>
        <c:noMultiLvlLbl val="0"/>
      </c:catAx>
      <c:valAx>
        <c:axId val="46727193"/>
        <c:scaling>
          <c:orientation val="minMax"/>
        </c:scaling>
        <c:axPos val="l"/>
        <c:delete val="1"/>
        <c:majorTickMark val="out"/>
        <c:minorTickMark val="none"/>
        <c:tickLblPos val="nextTo"/>
        <c:crossAx val="3501807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EU trade in professional and management consulting services for EU, 2010-2020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(€ 1 000 million) 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925"/>
          <c:w val="0.97075"/>
          <c:h val="0.69475"/>
        </c:manualLayout>
      </c:layout>
      <c:lineChart>
        <c:grouping val="standard"/>
        <c:varyColors val="0"/>
        <c:ser>
          <c:idx val="1"/>
          <c:order val="0"/>
          <c:tx>
            <c:strRef>
              <c:f>'[1]Fig_7_SJ2 Evol'!$D$25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'[1]Fig_7_SJ2 Evol'!$B$26:$B$36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'[1]Fig_7_SJ2 Evol'!$D$26:$D$36</c:f>
              <c:numCache>
                <c:formatCode>General</c:formatCode>
                <c:ptCount val="11"/>
                <c:pt idx="0">
                  <c:v>41.726677408808904</c:v>
                </c:pt>
                <c:pt idx="1">
                  <c:v>42.9492348637322</c:v>
                </c:pt>
                <c:pt idx="2">
                  <c:v>45.7092371852512</c:v>
                </c:pt>
                <c:pt idx="3">
                  <c:v>49.4359581804377</c:v>
                </c:pt>
                <c:pt idx="4">
                  <c:v>52.900757518762894</c:v>
                </c:pt>
                <c:pt idx="5">
                  <c:v>56.654819876057005</c:v>
                </c:pt>
                <c:pt idx="6">
                  <c:v>62.232107531155904</c:v>
                </c:pt>
                <c:pt idx="7">
                  <c:v>71.8850312827802</c:v>
                </c:pt>
                <c:pt idx="8">
                  <c:v>77.32713979283619</c:v>
                </c:pt>
                <c:pt idx="9">
                  <c:v>82.1176415181163</c:v>
                </c:pt>
                <c:pt idx="10">
                  <c:v>77.5567470200697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'[1]Fig_7_SJ2 Evol'!$E$25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'[1]Fig_7_SJ2 Evol'!$B$26:$B$36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'[1]Fig_7_SJ2 Evol'!$E$26:$E$36</c:f>
              <c:numCache>
                <c:formatCode>General</c:formatCode>
                <c:ptCount val="11"/>
                <c:pt idx="0">
                  <c:v>46.6711438923409</c:v>
                </c:pt>
                <c:pt idx="1">
                  <c:v>47.8369914942363</c:v>
                </c:pt>
                <c:pt idx="2">
                  <c:v>53.9136784659618</c:v>
                </c:pt>
                <c:pt idx="3">
                  <c:v>55.9364048320269</c:v>
                </c:pt>
                <c:pt idx="4">
                  <c:v>59.716659586406195</c:v>
                </c:pt>
                <c:pt idx="5">
                  <c:v>68.18631423561641</c:v>
                </c:pt>
                <c:pt idx="6">
                  <c:v>71.4612402542055</c:v>
                </c:pt>
                <c:pt idx="7">
                  <c:v>80.1462304366316</c:v>
                </c:pt>
                <c:pt idx="8">
                  <c:v>88.2059952073274</c:v>
                </c:pt>
                <c:pt idx="9">
                  <c:v>95.29998945547369</c:v>
                </c:pt>
                <c:pt idx="10">
                  <c:v>90.6316071335132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'[1]Fig_7_SJ2 Evol'!$C$25</c:f>
              <c:strCache>
                <c:ptCount val="1"/>
                <c:pt idx="0">
                  <c:v>Balance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'[1]Fig_7_SJ2 Evol'!$B$26:$B$36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'[1]Fig_7_SJ2 Evol'!$C$26:$C$36</c:f>
              <c:numCache>
                <c:formatCode>General</c:formatCode>
                <c:ptCount val="11"/>
                <c:pt idx="0">
                  <c:v>-4.944466483532</c:v>
                </c:pt>
                <c:pt idx="1">
                  <c:v>-4.88775663050408</c:v>
                </c:pt>
                <c:pt idx="2">
                  <c:v>-8.20444128071066</c:v>
                </c:pt>
                <c:pt idx="3">
                  <c:v>-6.50044665158922</c:v>
                </c:pt>
                <c:pt idx="4">
                  <c:v>-6.81590206764331</c:v>
                </c:pt>
                <c:pt idx="5">
                  <c:v>-11.5314943595593</c:v>
                </c:pt>
                <c:pt idx="6">
                  <c:v>-9.229132723049561</c:v>
                </c:pt>
                <c:pt idx="7">
                  <c:v>-8.26119915385147</c:v>
                </c:pt>
                <c:pt idx="8">
                  <c:v>-10.878855414491099</c:v>
                </c:pt>
                <c:pt idx="9">
                  <c:v>-13.182347937357399</c:v>
                </c:pt>
                <c:pt idx="10">
                  <c:v>-13.0748601134434</c:v>
                </c:pt>
              </c:numCache>
            </c:numRef>
          </c:val>
          <c:smooth val="0"/>
        </c:ser>
        <c:axId val="17891554"/>
        <c:axId val="26806259"/>
      </c:lineChart>
      <c:catAx>
        <c:axId val="17891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6806259"/>
        <c:crosses val="autoZero"/>
        <c:auto val="1"/>
        <c:lblOffset val="100"/>
        <c:noMultiLvlLbl val="0"/>
      </c:catAx>
      <c:valAx>
        <c:axId val="26806259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789155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6"/>
          <c:w val="0.33075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'Fig_8_SJ2 Top10'!$B$26</c:f>
              <c:strCache>
                <c:ptCount val="1"/>
                <c:pt idx="0">
                  <c:v>Exports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286EB4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B9C31E">
                  <a:lumMod val="100000"/>
                </a:srgbClr>
              </a:solidFill>
              <a:ln w="19050">
                <a:noFill/>
              </a:ln>
            </c:spPr>
          </c:dPt>
          <c:dPt>
            <c:idx val="7"/>
            <c:spPr>
              <a:solidFill>
                <a:srgbClr val="B9C31E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8"/>
            <c:spPr>
              <a:solidFill>
                <a:srgbClr val="B9C31E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9"/>
            <c:spPr>
              <a:solidFill>
                <a:srgbClr val="C84B96">
                  <a:lumMod val="100000"/>
                </a:srgbClr>
              </a:solidFill>
              <a:ln w="19050">
                <a:noFill/>
              </a:ln>
            </c:spPr>
          </c:dPt>
          <c:dPt>
            <c:idx val="10"/>
            <c:spPr>
              <a:solidFill>
                <a:srgbClr val="C84B96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3"/>
              <c:layout>
                <c:manualLayout>
                  <c:x val="-0.04425"/>
                  <c:y val="0.099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8375"/>
                  <c:y val="0.07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1085"/>
                  <c:y val="0.029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11575"/>
                  <c:y val="-0.01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8875"/>
                  <c:y val="-0.058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1085"/>
                  <c:y val="-0.1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04925"/>
                  <c:y val="-0.17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-0.07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'Fig_8_SJ2 Top10'!$A$27:$A$37</c:f>
              <c:strCache/>
            </c:strRef>
          </c:cat>
          <c:val>
            <c:numRef>
              <c:f>'Fig_8_SJ2 Top10'!$B$27:$B$37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'Fig_8_SJ2 Top10'!$E$26</c:f>
              <c:strCache>
                <c:ptCount val="1"/>
                <c:pt idx="0">
                  <c:v>Imports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286EB4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B9C31E">
                  <a:lumMod val="100000"/>
                </a:srgbClr>
              </a:solidFill>
              <a:ln w="19050">
                <a:noFill/>
              </a:ln>
            </c:spPr>
          </c:dPt>
          <c:dPt>
            <c:idx val="7"/>
            <c:spPr>
              <a:solidFill>
                <a:srgbClr val="B9C31E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8"/>
            <c:spPr>
              <a:solidFill>
                <a:srgbClr val="B9C31E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9"/>
            <c:spPr>
              <a:solidFill>
                <a:srgbClr val="C84B96">
                  <a:lumMod val="100000"/>
                </a:srgbClr>
              </a:solidFill>
              <a:ln w="19050">
                <a:noFill/>
              </a:ln>
            </c:spPr>
          </c:dPt>
          <c:dPt>
            <c:idx val="10"/>
            <c:spPr>
              <a:solidFill>
                <a:srgbClr val="C84B96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2"/>
              <c:layout>
                <c:manualLayout>
                  <c:x val="0.02225"/>
                  <c:y val="0.11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4925"/>
                  <c:y val="0.11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7375"/>
                  <c:y val="0.079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1035"/>
                  <c:y val="0.04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138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143"/>
                  <c:y val="-0.049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138"/>
                  <c:y val="-0.09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054"/>
                  <c:y val="-0.15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'Fig_8_SJ2 Top10'!$D$27:$D$37</c:f>
              <c:strCache/>
            </c:strRef>
          </c:cat>
          <c:val>
            <c:numRef>
              <c:f>'Fig_8_SJ2 Top10'!$E$27:$E$37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Main trading partners' share of EU in professional and management consulting services, 2020</a:t>
            </a:r>
          </a:p>
        </c:rich>
      </c:tx>
      <c:layout>
        <c:manualLayout>
          <c:xMode val="edge"/>
          <c:yMode val="edge"/>
          <c:x val="0.004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10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'Fig_8_SJ2 Top10'!$A$1:$A$2</c:f>
              <c:strCache/>
            </c:strRef>
          </c:cat>
          <c:val>
            <c:numRef>
              <c:f>'Fig_8_SJ2 Top10'!$B$1:$B$2</c:f>
              <c:numCache/>
            </c:numRef>
          </c:val>
        </c:ser>
        <c:axId val="39929740"/>
        <c:axId val="23823341"/>
      </c:barChart>
      <c:catAx>
        <c:axId val="39929740"/>
        <c:scaling>
          <c:orientation val="minMax"/>
        </c:scaling>
        <c:axPos val="b"/>
        <c:delete val="1"/>
        <c:majorTickMark val="out"/>
        <c:minorTickMark val="none"/>
        <c:tickLblPos val="nextTo"/>
        <c:crossAx val="23823341"/>
        <c:crosses val="autoZero"/>
        <c:auto val="1"/>
        <c:lblOffset val="100"/>
        <c:noMultiLvlLbl val="0"/>
      </c:catAx>
      <c:valAx>
        <c:axId val="23823341"/>
        <c:scaling>
          <c:orientation val="minMax"/>
        </c:scaling>
        <c:axPos val="l"/>
        <c:delete val="1"/>
        <c:majorTickMark val="out"/>
        <c:minorTickMark val="none"/>
        <c:tickLblPos val="nextTo"/>
        <c:crossAx val="3992974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EU trade in technical, trade-related, and other business services for EU, 2010-2020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(€ 1 000 million) 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925"/>
          <c:w val="0.97075"/>
          <c:h val="0.69475"/>
        </c:manualLayout>
      </c:layout>
      <c:lineChart>
        <c:grouping val="standard"/>
        <c:varyColors val="0"/>
        <c:ser>
          <c:idx val="1"/>
          <c:order val="0"/>
          <c:tx>
            <c:strRef>
              <c:f>'[1]Fig_9_SJ3 Evol'!$D$24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'[1]Fig_9_SJ3 Evol'!$B$25:$B$35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'[1]Fig_9_SJ3 Evol'!$D$25:$D$35</c:f>
              <c:numCache>
                <c:formatCode>General</c:formatCode>
                <c:ptCount val="11"/>
                <c:pt idx="0">
                  <c:v>68.9662777937186</c:v>
                </c:pt>
                <c:pt idx="1">
                  <c:v>76.61183514034241</c:v>
                </c:pt>
                <c:pt idx="2">
                  <c:v>85.29141449670871</c:v>
                </c:pt>
                <c:pt idx="3">
                  <c:v>89.89846568701721</c:v>
                </c:pt>
                <c:pt idx="4">
                  <c:v>107.536816854718</c:v>
                </c:pt>
                <c:pt idx="5">
                  <c:v>118.80236965176</c:v>
                </c:pt>
                <c:pt idx="6">
                  <c:v>119.919905291463</c:v>
                </c:pt>
                <c:pt idx="7">
                  <c:v>121.588757162604</c:v>
                </c:pt>
                <c:pt idx="8">
                  <c:v>125.264016063825</c:v>
                </c:pt>
                <c:pt idx="9">
                  <c:v>132.95120219764598</c:v>
                </c:pt>
                <c:pt idx="10">
                  <c:v>122.84563064511201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'[1]Fig_9_SJ3 Evol'!$E$24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'[1]Fig_9_SJ3 Evol'!$B$25:$B$35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'[1]Fig_9_SJ3 Evol'!$E$25:$E$35</c:f>
              <c:numCache>
                <c:formatCode>General</c:formatCode>
                <c:ptCount val="11"/>
                <c:pt idx="0">
                  <c:v>65.999314869673</c:v>
                </c:pt>
                <c:pt idx="1">
                  <c:v>71.3504392840706</c:v>
                </c:pt>
                <c:pt idx="2">
                  <c:v>79.7972096279414</c:v>
                </c:pt>
                <c:pt idx="3">
                  <c:v>80.8268771079929</c:v>
                </c:pt>
                <c:pt idx="4">
                  <c:v>93.1113949459788</c:v>
                </c:pt>
                <c:pt idx="5">
                  <c:v>105.311958923549</c:v>
                </c:pt>
                <c:pt idx="6">
                  <c:v>105.216557439378</c:v>
                </c:pt>
                <c:pt idx="7">
                  <c:v>107.604687728919</c:v>
                </c:pt>
                <c:pt idx="8">
                  <c:v>114.459322773304</c:v>
                </c:pt>
                <c:pt idx="9">
                  <c:v>123.208588035251</c:v>
                </c:pt>
                <c:pt idx="10">
                  <c:v>124.824668879787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'[1]Fig_9_SJ3 Evol'!$C$24</c:f>
              <c:strCache>
                <c:ptCount val="1"/>
                <c:pt idx="0">
                  <c:v>Balance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'[1]Fig_9_SJ3 Evol'!$B$25:$B$35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'[1]Fig_9_SJ3 Evol'!$C$25:$C$35</c:f>
              <c:numCache>
                <c:formatCode>General</c:formatCode>
                <c:ptCount val="11"/>
                <c:pt idx="0">
                  <c:v>2.9669629240456104</c:v>
                </c:pt>
                <c:pt idx="1">
                  <c:v>5.26139585627181</c:v>
                </c:pt>
                <c:pt idx="2">
                  <c:v>5.494204868767359</c:v>
                </c:pt>
                <c:pt idx="3">
                  <c:v>9.07158857902431</c:v>
                </c:pt>
                <c:pt idx="4">
                  <c:v>14.425421908739999</c:v>
                </c:pt>
                <c:pt idx="5">
                  <c:v>13.4904107282116</c:v>
                </c:pt>
                <c:pt idx="6">
                  <c:v>14.703347852084601</c:v>
                </c:pt>
                <c:pt idx="7">
                  <c:v>13.9840694336849</c:v>
                </c:pt>
                <c:pt idx="8">
                  <c:v>10.8046932905209</c:v>
                </c:pt>
                <c:pt idx="9">
                  <c:v>9.74261416239547</c:v>
                </c:pt>
                <c:pt idx="10">
                  <c:v>-1.97903823467494</c:v>
                </c:pt>
              </c:numCache>
            </c:numRef>
          </c:val>
          <c:smooth val="0"/>
        </c:ser>
        <c:axId val="13083478"/>
        <c:axId val="50642439"/>
      </c:lineChart>
      <c:catAx>
        <c:axId val="13083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0642439"/>
        <c:crosses val="autoZero"/>
        <c:auto val="1"/>
        <c:lblOffset val="100"/>
        <c:noMultiLvlLbl val="0"/>
      </c:catAx>
      <c:valAx>
        <c:axId val="5064243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308347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6"/>
          <c:w val="0.33075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'Fig_10_SJ3 Top10'!$B$26</c:f>
              <c:strCache>
                <c:ptCount val="1"/>
                <c:pt idx="0">
                  <c:v>Exports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286EB4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B9C31E">
                  <a:lumMod val="100000"/>
                </a:srgbClr>
              </a:solidFill>
              <a:ln w="19050">
                <a:noFill/>
              </a:ln>
            </c:spPr>
          </c:dPt>
          <c:dPt>
            <c:idx val="7"/>
            <c:spPr>
              <a:solidFill>
                <a:srgbClr val="B9C31E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8"/>
            <c:spPr>
              <a:solidFill>
                <a:srgbClr val="B9C31E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9"/>
            <c:spPr>
              <a:solidFill>
                <a:srgbClr val="C84B96">
                  <a:lumMod val="100000"/>
                </a:srgbClr>
              </a:solidFill>
              <a:ln w="19050">
                <a:noFill/>
              </a:ln>
            </c:spPr>
          </c:dPt>
          <c:dPt>
            <c:idx val="10"/>
            <c:spPr>
              <a:solidFill>
                <a:srgbClr val="C84B96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3"/>
              <c:layout>
                <c:manualLayout>
                  <c:x val="0.126"/>
                  <c:y val="0.02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32"/>
                  <c:y val="0.05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.08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615"/>
                  <c:y val="0.079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17"/>
                  <c:y val="0.04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162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12825"/>
                  <c:y val="-0.06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'Fig_10_SJ3 Top10'!$A$27:$A$37</c:f>
              <c:strCache/>
            </c:strRef>
          </c:cat>
          <c:val>
            <c:numRef>
              <c:f>'Fig_10_SJ3 Top10'!$B$27:$B$37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'Fig_10_SJ3 Top10'!$E$26</c:f>
              <c:strCache>
                <c:ptCount val="1"/>
                <c:pt idx="0">
                  <c:v>Imports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286EB4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B9C31E">
                  <a:lumMod val="100000"/>
                </a:srgbClr>
              </a:solidFill>
              <a:ln w="19050">
                <a:noFill/>
              </a:ln>
            </c:spPr>
          </c:dPt>
          <c:dPt>
            <c:idx val="7"/>
            <c:spPr>
              <a:solidFill>
                <a:srgbClr val="B9C31E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8"/>
            <c:spPr>
              <a:solidFill>
                <a:srgbClr val="B9C31E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9"/>
            <c:spPr>
              <a:solidFill>
                <a:srgbClr val="C84B96">
                  <a:lumMod val="100000"/>
                </a:srgbClr>
              </a:solidFill>
              <a:ln w="19050">
                <a:noFill/>
              </a:ln>
            </c:spPr>
          </c:dPt>
          <c:dPt>
            <c:idx val="10"/>
            <c:spPr>
              <a:solidFill>
                <a:srgbClr val="C84B96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2"/>
              <c:layout>
                <c:manualLayout>
                  <c:x val="0.17275"/>
                  <c:y val="0.07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1725"/>
                  <c:y val="0.05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12575"/>
                  <c:y val="0.04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12075"/>
                  <c:y val="0.01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16275"/>
                  <c:y val="-0.00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1455"/>
                  <c:y val="-0.03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11075"/>
                  <c:y val="-0.07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091"/>
                  <c:y val="-0.16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'Fig_10_SJ3 Top10'!$D$27:$D$37</c:f>
              <c:strCache/>
            </c:strRef>
          </c:cat>
          <c:val>
            <c:numRef>
              <c:f>'Fig_10_SJ3 Top10'!$E$27:$E$37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Main trading partners' share of EU in technical, trade-related, and other business services, 2020</a:t>
            </a:r>
          </a:p>
        </c:rich>
      </c:tx>
      <c:layout>
        <c:manualLayout>
          <c:xMode val="edge"/>
          <c:yMode val="edge"/>
          <c:x val="0"/>
          <c:y val="0.001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10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'Fig_10_SJ3 Top10'!$A$1:$A$2</c:f>
              <c:strCache/>
            </c:strRef>
          </c:cat>
          <c:val>
            <c:numRef>
              <c:f>'Fig_10_SJ3 Top10'!$B$1:$B$2</c:f>
              <c:numCache/>
            </c:numRef>
          </c:val>
        </c:ser>
        <c:axId val="53128768"/>
        <c:axId val="8396865"/>
      </c:barChart>
      <c:catAx>
        <c:axId val="53128768"/>
        <c:scaling>
          <c:orientation val="minMax"/>
        </c:scaling>
        <c:axPos val="b"/>
        <c:delete val="1"/>
        <c:majorTickMark val="out"/>
        <c:minorTickMark val="none"/>
        <c:tickLblPos val="nextTo"/>
        <c:crossAx val="8396865"/>
        <c:crosses val="autoZero"/>
        <c:auto val="1"/>
        <c:lblOffset val="100"/>
        <c:noMultiLvlLbl val="0"/>
      </c:catAx>
      <c:valAx>
        <c:axId val="8396865"/>
        <c:scaling>
          <c:orientation val="minMax"/>
        </c:scaling>
        <c:axPos val="l"/>
        <c:delete val="1"/>
        <c:majorTickMark val="out"/>
        <c:minorTickMark val="none"/>
        <c:tickLblPos val="nextTo"/>
        <c:crossAx val="5312876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Contributions of other business services sub-categories to imports of EU, 2010-2020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(€ 1 000 million)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"/>
          <c:y val="0.20375"/>
          <c:w val="0.7605"/>
          <c:h val="0.53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'[1]Fig_2_Imports'!$D$33</c:f>
              <c:strCache>
                <c:ptCount val="1"/>
                <c:pt idx="0">
                  <c:v>Technical, trade-related, and other business services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'[1]Fig_2_Imports'!$A$34:$A$44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'[1]Fig_2_Imports'!$D$34:$D$44</c:f>
              <c:numCache>
                <c:formatCode>General</c:formatCode>
                <c:ptCount val="11"/>
                <c:pt idx="0">
                  <c:v>65.999314869673</c:v>
                </c:pt>
                <c:pt idx="1">
                  <c:v>71.3504392840706</c:v>
                </c:pt>
                <c:pt idx="2">
                  <c:v>79.7972096279414</c:v>
                </c:pt>
                <c:pt idx="3">
                  <c:v>80.8268771079929</c:v>
                </c:pt>
                <c:pt idx="4">
                  <c:v>93.1113949459788</c:v>
                </c:pt>
                <c:pt idx="5">
                  <c:v>105.311958923549</c:v>
                </c:pt>
                <c:pt idx="6">
                  <c:v>105.216557439378</c:v>
                </c:pt>
                <c:pt idx="7">
                  <c:v>107.604687728919</c:v>
                </c:pt>
                <c:pt idx="8">
                  <c:v>114.459322773304</c:v>
                </c:pt>
                <c:pt idx="9">
                  <c:v>123.208588035251</c:v>
                </c:pt>
                <c:pt idx="10">
                  <c:v>124.824668879787</c:v>
                </c:pt>
              </c:numCache>
            </c:numRef>
          </c:val>
        </c:ser>
        <c:ser>
          <c:idx val="1"/>
          <c:order val="1"/>
          <c:tx>
            <c:strRef>
              <c:f>'[1]Fig_2_Imports'!$C$33</c:f>
              <c:strCache>
                <c:ptCount val="1"/>
                <c:pt idx="0">
                  <c:v>Professional and management consulting services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'[1]Fig_2_Imports'!$A$34:$A$44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'[1]Fig_2_Imports'!$C$34:$C$44</c:f>
              <c:numCache>
                <c:formatCode>General</c:formatCode>
                <c:ptCount val="11"/>
                <c:pt idx="0">
                  <c:v>46.6711438923409</c:v>
                </c:pt>
                <c:pt idx="1">
                  <c:v>47.8369914942363</c:v>
                </c:pt>
                <c:pt idx="2">
                  <c:v>53.9136784659618</c:v>
                </c:pt>
                <c:pt idx="3">
                  <c:v>55.9364048320269</c:v>
                </c:pt>
                <c:pt idx="4">
                  <c:v>59.716659586406195</c:v>
                </c:pt>
                <c:pt idx="5">
                  <c:v>68.18631423561641</c:v>
                </c:pt>
                <c:pt idx="6">
                  <c:v>71.4612402542055</c:v>
                </c:pt>
                <c:pt idx="7">
                  <c:v>80.1462304366316</c:v>
                </c:pt>
                <c:pt idx="8">
                  <c:v>88.2059952073274</c:v>
                </c:pt>
                <c:pt idx="9">
                  <c:v>95.29998945547369</c:v>
                </c:pt>
                <c:pt idx="10">
                  <c:v>90.6316071335132</c:v>
                </c:pt>
              </c:numCache>
            </c:numRef>
          </c:val>
        </c:ser>
        <c:ser>
          <c:idx val="0"/>
          <c:order val="2"/>
          <c:tx>
            <c:strRef>
              <c:f>'[1]Fig_2_Imports'!$B$33</c:f>
              <c:strCache>
                <c:ptCount val="1"/>
                <c:pt idx="0">
                  <c:v>Research and development services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'[1]Fig_2_Imports'!$A$34:$A$44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'[1]Fig_2_Imports'!$B$34:$B$44</c:f>
              <c:numCache>
                <c:formatCode>General</c:formatCode>
                <c:ptCount val="11"/>
                <c:pt idx="0">
                  <c:v>24.7760224783169</c:v>
                </c:pt>
                <c:pt idx="1">
                  <c:v>25.598046235615797</c:v>
                </c:pt>
                <c:pt idx="2">
                  <c:v>31.3837507676506</c:v>
                </c:pt>
                <c:pt idx="3">
                  <c:v>31.104992762111202</c:v>
                </c:pt>
                <c:pt idx="4">
                  <c:v>38.0948530021402</c:v>
                </c:pt>
                <c:pt idx="5">
                  <c:v>61.4076076261429</c:v>
                </c:pt>
                <c:pt idx="6">
                  <c:v>92.05432727520241</c:v>
                </c:pt>
                <c:pt idx="7">
                  <c:v>87.7982310364046</c:v>
                </c:pt>
                <c:pt idx="8">
                  <c:v>75.149224223724</c:v>
                </c:pt>
                <c:pt idx="9">
                  <c:v>176.072488302414</c:v>
                </c:pt>
                <c:pt idx="10">
                  <c:v>140.062110376358</c:v>
                </c:pt>
              </c:numCache>
            </c:numRef>
          </c:val>
        </c:ser>
        <c:overlap val="100"/>
        <c:gapWidth val="219"/>
        <c:axId val="50368112"/>
        <c:axId val="50659825"/>
      </c:barChart>
      <c:catAx>
        <c:axId val="50368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0659825"/>
        <c:crosses val="autoZero"/>
        <c:auto val="1"/>
        <c:lblOffset val="100"/>
        <c:noMultiLvlLbl val="0"/>
      </c:catAx>
      <c:valAx>
        <c:axId val="50659825"/>
        <c:scaling>
          <c:orientation val="minMax"/>
          <c:max val="4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036811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75"/>
          <c:y val="0.17525"/>
          <c:w val="0.1875"/>
          <c:h val="0.57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Contributions of other business services sub-categories to exports of EU, 2010-2020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(€ 1 000 million)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25"/>
          <c:y val="0.17975"/>
          <c:w val="0.738"/>
          <c:h val="0.5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'[1]Fig_3_Exports'!$D$33</c:f>
              <c:strCache>
                <c:ptCount val="1"/>
                <c:pt idx="0">
                  <c:v>Technical, trade-related, and other business services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'[1]Fig_3_Exports'!$A$34:$A$44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'[1]Fig_3_Exports'!$D$34:$D$44</c:f>
              <c:numCache>
                <c:formatCode>General</c:formatCode>
                <c:ptCount val="11"/>
                <c:pt idx="0">
                  <c:v>68.9662777937186</c:v>
                </c:pt>
                <c:pt idx="1">
                  <c:v>76.61183514034241</c:v>
                </c:pt>
                <c:pt idx="2">
                  <c:v>85.29141449670871</c:v>
                </c:pt>
                <c:pt idx="3">
                  <c:v>89.89846568701721</c:v>
                </c:pt>
                <c:pt idx="4">
                  <c:v>107.536816854718</c:v>
                </c:pt>
                <c:pt idx="5">
                  <c:v>118.80236965176</c:v>
                </c:pt>
                <c:pt idx="6">
                  <c:v>119.919905291463</c:v>
                </c:pt>
                <c:pt idx="7">
                  <c:v>121.588757162604</c:v>
                </c:pt>
                <c:pt idx="8">
                  <c:v>125.264016063825</c:v>
                </c:pt>
                <c:pt idx="9">
                  <c:v>132.95120219764598</c:v>
                </c:pt>
                <c:pt idx="10">
                  <c:v>122.84563064511201</c:v>
                </c:pt>
              </c:numCache>
            </c:numRef>
          </c:val>
        </c:ser>
        <c:ser>
          <c:idx val="1"/>
          <c:order val="1"/>
          <c:tx>
            <c:strRef>
              <c:f>'[1]Fig_3_Exports'!$C$33</c:f>
              <c:strCache>
                <c:ptCount val="1"/>
                <c:pt idx="0">
                  <c:v>Professional and management consulting services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'[1]Fig_3_Exports'!$A$34:$A$44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'[1]Fig_3_Exports'!$C$34:$C$44</c:f>
              <c:numCache>
                <c:formatCode>General</c:formatCode>
                <c:ptCount val="11"/>
                <c:pt idx="0">
                  <c:v>41.726677408808904</c:v>
                </c:pt>
                <c:pt idx="1">
                  <c:v>42.9492348637322</c:v>
                </c:pt>
                <c:pt idx="2">
                  <c:v>45.7092371852512</c:v>
                </c:pt>
                <c:pt idx="3">
                  <c:v>49.4359581804377</c:v>
                </c:pt>
                <c:pt idx="4">
                  <c:v>52.900757518762894</c:v>
                </c:pt>
                <c:pt idx="5">
                  <c:v>56.654819876057005</c:v>
                </c:pt>
                <c:pt idx="6">
                  <c:v>62.232107531155904</c:v>
                </c:pt>
                <c:pt idx="7">
                  <c:v>71.8850312827802</c:v>
                </c:pt>
                <c:pt idx="8">
                  <c:v>77.32713979283619</c:v>
                </c:pt>
                <c:pt idx="9">
                  <c:v>82.1176415181163</c:v>
                </c:pt>
                <c:pt idx="10">
                  <c:v>77.5567470200697</c:v>
                </c:pt>
              </c:numCache>
            </c:numRef>
          </c:val>
        </c:ser>
        <c:ser>
          <c:idx val="0"/>
          <c:order val="2"/>
          <c:tx>
            <c:strRef>
              <c:f>'[1]Fig_3_Exports'!$B$33</c:f>
              <c:strCache>
                <c:ptCount val="1"/>
                <c:pt idx="0">
                  <c:v>Research and development services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'[1]Fig_3_Exports'!$A$34:$A$44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'[1]Fig_3_Exports'!$B$34:$B$44</c:f>
              <c:numCache>
                <c:formatCode>General</c:formatCode>
                <c:ptCount val="11"/>
                <c:pt idx="0">
                  <c:v>18.806591870837202</c:v>
                </c:pt>
                <c:pt idx="1">
                  <c:v>21.160578314108502</c:v>
                </c:pt>
                <c:pt idx="2">
                  <c:v>25.7843327293822</c:v>
                </c:pt>
                <c:pt idx="3">
                  <c:v>28.026467169147903</c:v>
                </c:pt>
                <c:pt idx="4">
                  <c:v>31.6894084974691</c:v>
                </c:pt>
                <c:pt idx="5">
                  <c:v>35.3311782085454</c:v>
                </c:pt>
                <c:pt idx="6">
                  <c:v>39.7699042224356</c:v>
                </c:pt>
                <c:pt idx="7">
                  <c:v>44.285123494507495</c:v>
                </c:pt>
                <c:pt idx="8">
                  <c:v>44.1840252255124</c:v>
                </c:pt>
                <c:pt idx="9">
                  <c:v>48.8202748959858</c:v>
                </c:pt>
                <c:pt idx="10">
                  <c:v>47.7931202859087</c:v>
                </c:pt>
              </c:numCache>
            </c:numRef>
          </c:val>
        </c:ser>
        <c:overlap val="100"/>
        <c:gapWidth val="219"/>
        <c:axId val="53285242"/>
        <c:axId val="9805131"/>
      </c:barChart>
      <c:catAx>
        <c:axId val="53285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9805131"/>
        <c:crosses val="autoZero"/>
        <c:auto val="1"/>
        <c:lblOffset val="100"/>
        <c:noMultiLvlLbl val="0"/>
      </c:catAx>
      <c:valAx>
        <c:axId val="980513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328524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5"/>
          <c:y val="0.17175"/>
          <c:w val="0.21625"/>
          <c:h val="0.59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5"/>
          <c:y val="0.243"/>
          <c:w val="0.4935"/>
          <c:h val="0.6015"/>
        </c:manualLayout>
      </c:layout>
      <c:pieChart>
        <c:varyColors val="1"/>
        <c:ser>
          <c:idx val="0"/>
          <c:order val="0"/>
          <c:tx>
            <c:strRef>
              <c:f>'Fig_4_SJ Top10'!$B$26</c:f>
              <c:strCache>
                <c:ptCount val="1"/>
                <c:pt idx="0">
                  <c:v>Exports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286EB4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B9C31E">
                  <a:lumMod val="100000"/>
                </a:srgbClr>
              </a:solidFill>
              <a:ln w="19050">
                <a:noFill/>
              </a:ln>
            </c:spPr>
          </c:dPt>
          <c:dPt>
            <c:idx val="7"/>
            <c:spPr>
              <a:solidFill>
                <a:srgbClr val="B9C31E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8"/>
            <c:spPr>
              <a:solidFill>
                <a:srgbClr val="B9C31E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9"/>
            <c:spPr>
              <a:solidFill>
                <a:srgbClr val="C84B96">
                  <a:lumMod val="100000"/>
                </a:srgbClr>
              </a:solidFill>
              <a:ln w="19050">
                <a:noFill/>
              </a:ln>
            </c:spPr>
          </c:dPt>
          <c:dPt>
            <c:idx val="10"/>
            <c:spPr>
              <a:solidFill>
                <a:srgbClr val="C84B96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3"/>
              <c:layout>
                <c:manualLayout>
                  <c:x val="0.06425"/>
                  <c:y val="0.07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1475"/>
                  <c:y val="0.027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11325"/>
                  <c:y val="0.11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11325"/>
                  <c:y val="0.078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86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10825"/>
                  <c:y val="-0.04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086"/>
                  <c:y val="-0.09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'Fig_4_SJ Top10'!$A$27:$A$37</c:f>
              <c:strCache/>
            </c:strRef>
          </c:cat>
          <c:val>
            <c:numRef>
              <c:f>'Fig_4_SJ Top10'!$B$27:$B$37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"/>
          <c:y val="0.24325"/>
          <c:w val="0.49225"/>
          <c:h val="0.60225"/>
        </c:manualLayout>
      </c:layout>
      <c:pieChart>
        <c:varyColors val="1"/>
        <c:ser>
          <c:idx val="0"/>
          <c:order val="0"/>
          <c:tx>
            <c:strRef>
              <c:f>'Fig_4_SJ Top10'!$E$26</c:f>
              <c:strCache>
                <c:ptCount val="1"/>
                <c:pt idx="0">
                  <c:v>Imports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286EB4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B9C31E">
                  <a:lumMod val="100000"/>
                </a:srgbClr>
              </a:solidFill>
              <a:ln w="19050">
                <a:noFill/>
              </a:ln>
            </c:spPr>
          </c:dPt>
          <c:dPt>
            <c:idx val="7"/>
            <c:spPr>
              <a:solidFill>
                <a:srgbClr val="B9C31E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8"/>
            <c:spPr>
              <a:solidFill>
                <a:srgbClr val="B9C31E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9"/>
            <c:spPr>
              <a:solidFill>
                <a:srgbClr val="C84B96">
                  <a:lumMod val="100000"/>
                </a:srgbClr>
              </a:solidFill>
              <a:ln w="19050">
                <a:noFill/>
              </a:ln>
            </c:spPr>
          </c:dPt>
          <c:dPt>
            <c:idx val="10"/>
            <c:spPr>
              <a:solidFill>
                <a:srgbClr val="C84B96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2"/>
              <c:layout>
                <c:manualLayout>
                  <c:x val="0.1845"/>
                  <c:y val="0.018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128"/>
                  <c:y val="0.0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27"/>
                  <c:y val="0.06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195"/>
                  <c:y val="0.08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1375"/>
                  <c:y val="0.06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f019c77-fc18-4abc-a465-ef54917e0a62}" type="CATEGORYNAME">
                      <a:rPr lang="en-US" cap="none" u="sng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sng" baseline="0">
                        <a:latin typeface="Calibri"/>
                        <a:ea typeface="Calibri"/>
                        <a:cs typeface="Calibri"/>
                      </a:rPr>
                      <a:t>
</a:t>
                    </a:r>
                    <a:fld id="{5f78371c-360d-43eb-bbb8-cef13a7fdb78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[PERCENTAGE]</a:t>
                    </a:fld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1745"/>
                  <c:y val="0.018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15225"/>
                  <c:y val="-0.03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135"/>
                  <c:y val="-0.11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'Fig_4_SJ Top10'!$D$27:$D$37</c:f>
              <c:strCache/>
            </c:strRef>
          </c:cat>
          <c:val>
            <c:numRef>
              <c:f>'Fig_4_SJ Top10'!$E$27:$E$37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Main trading partners' share of EU in other business services, 2020</a:t>
            </a:r>
          </a:p>
        </c:rich>
      </c:tx>
      <c:layout>
        <c:manualLayout>
          <c:xMode val="edge"/>
          <c:yMode val="edge"/>
          <c:x val="0.0042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10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'Fig_4_SJ Top10'!$A$1:$A$2</c:f>
              <c:strCache/>
            </c:strRef>
          </c:cat>
          <c:val>
            <c:numRef>
              <c:f>'Fig_4_SJ Top10'!$B$1:$B$2</c:f>
              <c:numCache/>
            </c:numRef>
          </c:val>
        </c:ser>
        <c:axId val="21137316"/>
        <c:axId val="56018117"/>
      </c:barChart>
      <c:catAx>
        <c:axId val="21137316"/>
        <c:scaling>
          <c:orientation val="minMax"/>
        </c:scaling>
        <c:axPos val="b"/>
        <c:delete val="1"/>
        <c:majorTickMark val="out"/>
        <c:minorTickMark val="none"/>
        <c:tickLblPos val="nextTo"/>
        <c:crossAx val="56018117"/>
        <c:crosses val="autoZero"/>
        <c:auto val="1"/>
        <c:lblOffset val="100"/>
        <c:noMultiLvlLbl val="0"/>
      </c:catAx>
      <c:valAx>
        <c:axId val="56018117"/>
        <c:scaling>
          <c:orientation val="minMax"/>
        </c:scaling>
        <c:axPos val="l"/>
        <c:delete val="1"/>
        <c:majorTickMark val="out"/>
        <c:minorTickMark val="none"/>
        <c:tickLblPos val="nextTo"/>
        <c:crossAx val="2113731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EU trade in research and development services for EU, 2010-2020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(€ 1 000 million)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925"/>
          <c:w val="0.97075"/>
          <c:h val="0.69475"/>
        </c:manualLayout>
      </c:layout>
      <c:lineChart>
        <c:grouping val="standard"/>
        <c:varyColors val="0"/>
        <c:ser>
          <c:idx val="1"/>
          <c:order val="0"/>
          <c:tx>
            <c:strRef>
              <c:f>'[1]Fig_5_SJ1 Evol'!$D$24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'[1]Fig_5_SJ1 Evol'!$B$25:$B$35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'[1]Fig_5_SJ1 Evol'!$D$25:$D$35</c:f>
              <c:numCache>
                <c:formatCode>General</c:formatCode>
                <c:ptCount val="11"/>
                <c:pt idx="0">
                  <c:v>18.806591870837202</c:v>
                </c:pt>
                <c:pt idx="1">
                  <c:v>21.160578314108502</c:v>
                </c:pt>
                <c:pt idx="2">
                  <c:v>25.7843327293822</c:v>
                </c:pt>
                <c:pt idx="3">
                  <c:v>28.026467169147903</c:v>
                </c:pt>
                <c:pt idx="4">
                  <c:v>31.6894084974691</c:v>
                </c:pt>
                <c:pt idx="5">
                  <c:v>35.3311782085454</c:v>
                </c:pt>
                <c:pt idx="6">
                  <c:v>39.7699042224356</c:v>
                </c:pt>
                <c:pt idx="7">
                  <c:v>44.285123494507495</c:v>
                </c:pt>
                <c:pt idx="8">
                  <c:v>44.1840252255124</c:v>
                </c:pt>
                <c:pt idx="9">
                  <c:v>48.8202748959858</c:v>
                </c:pt>
                <c:pt idx="10">
                  <c:v>47.7931202859087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'[1]Fig_5_SJ1 Evol'!$E$24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'[1]Fig_5_SJ1 Evol'!$B$25:$B$35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'[1]Fig_5_SJ1 Evol'!$E$25:$E$35</c:f>
              <c:numCache>
                <c:formatCode>General</c:formatCode>
                <c:ptCount val="11"/>
                <c:pt idx="0">
                  <c:v>24.7760224783169</c:v>
                </c:pt>
                <c:pt idx="1">
                  <c:v>25.598046235615797</c:v>
                </c:pt>
                <c:pt idx="2">
                  <c:v>31.3837507676506</c:v>
                </c:pt>
                <c:pt idx="3">
                  <c:v>31.104992762111202</c:v>
                </c:pt>
                <c:pt idx="4">
                  <c:v>38.0948530021402</c:v>
                </c:pt>
                <c:pt idx="5">
                  <c:v>61.4076076261429</c:v>
                </c:pt>
                <c:pt idx="6">
                  <c:v>92.05432727520241</c:v>
                </c:pt>
                <c:pt idx="7">
                  <c:v>87.7982310364046</c:v>
                </c:pt>
                <c:pt idx="8">
                  <c:v>75.149224223724</c:v>
                </c:pt>
                <c:pt idx="9">
                  <c:v>176.072488302414</c:v>
                </c:pt>
                <c:pt idx="10">
                  <c:v>140.062110376358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'[1]Fig_5_SJ1 Evol'!$C$24</c:f>
              <c:strCache>
                <c:ptCount val="1"/>
                <c:pt idx="0">
                  <c:v>Balance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'[1]Fig_5_SJ1 Evol'!$B$25:$B$35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'[1]Fig_5_SJ1 Evol'!$C$25:$C$35</c:f>
              <c:numCache>
                <c:formatCode>General</c:formatCode>
                <c:ptCount val="11"/>
                <c:pt idx="0">
                  <c:v>-5.9694306074796994</c:v>
                </c:pt>
                <c:pt idx="1">
                  <c:v>-4.43746792150731</c:v>
                </c:pt>
                <c:pt idx="2">
                  <c:v>-5.5994180382684</c:v>
                </c:pt>
                <c:pt idx="3">
                  <c:v>-3.07852559296329</c:v>
                </c:pt>
                <c:pt idx="4">
                  <c:v>-6.405444504671189</c:v>
                </c:pt>
                <c:pt idx="5">
                  <c:v>-26.0764294175974</c:v>
                </c:pt>
                <c:pt idx="6">
                  <c:v>-52.2844230527668</c:v>
                </c:pt>
                <c:pt idx="7">
                  <c:v>-43.513107541897</c:v>
                </c:pt>
                <c:pt idx="8">
                  <c:v>-30.965198998211598</c:v>
                </c:pt>
                <c:pt idx="9">
                  <c:v>-127.252213406428</c:v>
                </c:pt>
                <c:pt idx="10">
                  <c:v>-92.26899009044939</c:v>
                </c:pt>
              </c:numCache>
            </c:numRef>
          </c:val>
          <c:smooth val="0"/>
        </c:ser>
        <c:axId val="34401006"/>
        <c:axId val="41173599"/>
      </c:lineChart>
      <c:catAx>
        <c:axId val="3440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1173599"/>
        <c:crosses val="autoZero"/>
        <c:auto val="1"/>
        <c:lblOffset val="100"/>
        <c:noMultiLvlLbl val="0"/>
      </c:catAx>
      <c:valAx>
        <c:axId val="4117359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440100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6"/>
          <c:w val="0.33075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575"/>
          <c:y val="0.243"/>
          <c:w val="0.492"/>
          <c:h val="0.6015"/>
        </c:manualLayout>
      </c:layout>
      <c:pieChart>
        <c:varyColors val="1"/>
        <c:ser>
          <c:idx val="0"/>
          <c:order val="0"/>
          <c:tx>
            <c:strRef>
              <c:f>'Fig_6_SJ1 Top10'!$B$26</c:f>
              <c:strCache>
                <c:ptCount val="1"/>
                <c:pt idx="0">
                  <c:v>Exports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286EB4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B9C31E">
                  <a:lumMod val="100000"/>
                </a:srgbClr>
              </a:solidFill>
              <a:ln w="19050">
                <a:noFill/>
              </a:ln>
            </c:spPr>
          </c:dPt>
          <c:dPt>
            <c:idx val="7"/>
            <c:spPr>
              <a:solidFill>
                <a:srgbClr val="B9C31E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8"/>
            <c:spPr>
              <a:solidFill>
                <a:srgbClr val="B9C31E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9"/>
            <c:spPr>
              <a:solidFill>
                <a:srgbClr val="C84B96">
                  <a:lumMod val="100000"/>
                </a:srgbClr>
              </a:solidFill>
              <a:ln w="19050">
                <a:noFill/>
              </a:ln>
            </c:spPr>
          </c:dPt>
          <c:dPt>
            <c:idx val="10"/>
            <c:spPr>
              <a:solidFill>
                <a:srgbClr val="C84B96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3"/>
              <c:layout>
                <c:manualLayout>
                  <c:x val="-0.02425"/>
                  <c:y val="0.06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3425"/>
                  <c:y val="0.07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9825"/>
                  <c:y val="0.09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6125"/>
                  <c:y val="0.0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1375"/>
                  <c:y val="-0.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15975"/>
                  <c:y val="-0.16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.0025"/>
                  <c:y val="-0.06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'Fig_6_SJ1 Top10'!$A$27:$A$37</c:f>
              <c:strCache/>
            </c:strRef>
          </c:cat>
          <c:val>
            <c:numRef>
              <c:f>'Fig_6_SJ1 Top10'!$B$27:$B$37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"/>
          <c:y val="0.243"/>
          <c:w val="0.49225"/>
          <c:h val="0.6015"/>
        </c:manualLayout>
      </c:layout>
      <c:pieChart>
        <c:varyColors val="1"/>
        <c:ser>
          <c:idx val="0"/>
          <c:order val="0"/>
          <c:tx>
            <c:strRef>
              <c:f>'Fig_6_SJ1 Top10'!$E$26</c:f>
              <c:strCache>
                <c:ptCount val="1"/>
                <c:pt idx="0">
                  <c:v>Imports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286EB4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B9C31E">
                  <a:lumMod val="100000"/>
                </a:srgbClr>
              </a:solidFill>
              <a:ln w="19050">
                <a:noFill/>
              </a:ln>
            </c:spPr>
          </c:dPt>
          <c:dPt>
            <c:idx val="7"/>
            <c:spPr>
              <a:solidFill>
                <a:srgbClr val="B9C31E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8"/>
            <c:spPr>
              <a:solidFill>
                <a:srgbClr val="B9C31E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9"/>
            <c:spPr>
              <a:solidFill>
                <a:srgbClr val="C84B96">
                  <a:lumMod val="100000"/>
                </a:srgbClr>
              </a:solidFill>
              <a:ln w="19050">
                <a:noFill/>
              </a:ln>
            </c:spPr>
          </c:dPt>
          <c:dPt>
            <c:idx val="10"/>
            <c:spPr>
              <a:solidFill>
                <a:srgbClr val="C84B96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1"/>
              <c:layout>
                <c:manualLayout>
                  <c:x val="0.0075"/>
                  <c:y val="-0.1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8125"/>
                  <c:y val="-0.129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15"/>
                  <c:y val="-0.08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7625"/>
                  <c:y val="-0.04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20925"/>
                  <c:y val="-0.0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197"/>
                  <c:y val="0.06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11325"/>
                  <c:y val="0.11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1055"/>
                  <c:y val="0.08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22125"/>
                  <c:y val="0.07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'Fig_6_SJ1 Top10'!$D$27:$D$37</c:f>
              <c:strCache/>
            </c:strRef>
          </c:cat>
          <c:val>
            <c:numRef>
              <c:f>'Fig_6_SJ1 Top10'!$E$27:$E$37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86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247650</xdr:colOff>
      <xdr:row>5</xdr:row>
      <xdr:rowOff>57150</xdr:rowOff>
    </xdr:from>
    <xdr:to>
      <xdr:col>24</xdr:col>
      <xdr:colOff>495300</xdr:colOff>
      <xdr:row>37</xdr:row>
      <xdr:rowOff>123825</xdr:rowOff>
    </xdr:to>
    <xdr:graphicFrame macro="">
      <xdr:nvGraphicFramePr>
        <xdr:cNvPr id="3" name="Chart 2"/>
        <xdr:cNvGraphicFramePr/>
      </xdr:nvGraphicFramePr>
      <xdr:xfrm>
        <a:off x="4981575" y="971550"/>
        <a:ext cx="108775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0.09225</cdr:y>
    </cdr:from>
    <cdr:to>
      <cdr:x>0.9885</cdr:x>
      <cdr:y>0.93275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590550"/>
          <a:ext cx="11487150" cy="54483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0.00425</cdr:x>
      <cdr:y>0.94775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134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6</xdr:row>
      <xdr:rowOff>19050</xdr:rowOff>
    </xdr:from>
    <xdr:to>
      <xdr:col>15</xdr:col>
      <xdr:colOff>533400</xdr:colOff>
      <xdr:row>34</xdr:row>
      <xdr:rowOff>85725</xdr:rowOff>
    </xdr:to>
    <xdr:graphicFrame macro="">
      <xdr:nvGraphicFramePr>
        <xdr:cNvPr id="2" name="Chart 1"/>
        <xdr:cNvGraphicFramePr/>
      </xdr:nvGraphicFramePr>
      <xdr:xfrm>
        <a:off x="7820025" y="971550"/>
        <a:ext cx="51435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466725</xdr:colOff>
      <xdr:row>6</xdr:row>
      <xdr:rowOff>85725</xdr:rowOff>
    </xdr:from>
    <xdr:to>
      <xdr:col>25</xdr:col>
      <xdr:colOff>295275</xdr:colOff>
      <xdr:row>35</xdr:row>
      <xdr:rowOff>28575</xdr:rowOff>
    </xdr:to>
    <xdr:graphicFrame macro="">
      <xdr:nvGraphicFramePr>
        <xdr:cNvPr id="3" name="Chart 2"/>
        <xdr:cNvGraphicFramePr/>
      </xdr:nvGraphicFramePr>
      <xdr:xfrm>
        <a:off x="13487400" y="1038225"/>
        <a:ext cx="514350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609600</xdr:colOff>
      <xdr:row>42</xdr:row>
      <xdr:rowOff>57150</xdr:rowOff>
    </xdr:from>
    <xdr:to>
      <xdr:col>14</xdr:col>
      <xdr:colOff>476250</xdr:colOff>
      <xdr:row>76</xdr:row>
      <xdr:rowOff>57150</xdr:rowOff>
    </xdr:to>
    <xdr:graphicFrame macro="">
      <xdr:nvGraphicFramePr>
        <xdr:cNvPr id="5" name="Chart 4"/>
        <xdr:cNvGraphicFramePr/>
      </xdr:nvGraphicFramePr>
      <xdr:xfrm>
        <a:off x="609600" y="6648450"/>
        <a:ext cx="11706225" cy="647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7334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314325</xdr:colOff>
      <xdr:row>6</xdr:row>
      <xdr:rowOff>19050</xdr:rowOff>
    </xdr:from>
    <xdr:to>
      <xdr:col>30</xdr:col>
      <xdr:colOff>200025</xdr:colOff>
      <xdr:row>49</xdr:row>
      <xdr:rowOff>66675</xdr:rowOff>
    </xdr:to>
    <xdr:graphicFrame macro="">
      <xdr:nvGraphicFramePr>
        <xdr:cNvPr id="4" name="Chart 3"/>
        <xdr:cNvGraphicFramePr/>
      </xdr:nvGraphicFramePr>
      <xdr:xfrm>
        <a:off x="6162675" y="1123950"/>
        <a:ext cx="13468350" cy="766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0.13625</cdr:y>
    </cdr:from>
    <cdr:to>
      <cdr:x>0.98725</cdr:x>
      <cdr:y>0.935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923925"/>
          <a:ext cx="10906125" cy="54387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0.0045</cdr:x>
      <cdr:y>0.95025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467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14</xdr:row>
      <xdr:rowOff>57150</xdr:rowOff>
    </xdr:from>
    <xdr:to>
      <xdr:col>16</xdr:col>
      <xdr:colOff>257175</xdr:colOff>
      <xdr:row>42</xdr:row>
      <xdr:rowOff>152400</xdr:rowOff>
    </xdr:to>
    <xdr:graphicFrame macro="">
      <xdr:nvGraphicFramePr>
        <xdr:cNvPr id="2" name="Chart 1"/>
        <xdr:cNvGraphicFramePr/>
      </xdr:nvGraphicFramePr>
      <xdr:xfrm>
        <a:off x="5791200" y="2228850"/>
        <a:ext cx="51435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457200</xdr:colOff>
      <xdr:row>14</xdr:row>
      <xdr:rowOff>114300</xdr:rowOff>
    </xdr:from>
    <xdr:to>
      <xdr:col>26</xdr:col>
      <xdr:colOff>285750</xdr:colOff>
      <xdr:row>43</xdr:row>
      <xdr:rowOff>66675</xdr:rowOff>
    </xdr:to>
    <xdr:graphicFrame macro="">
      <xdr:nvGraphicFramePr>
        <xdr:cNvPr id="3" name="Chart 2"/>
        <xdr:cNvGraphicFramePr/>
      </xdr:nvGraphicFramePr>
      <xdr:xfrm>
        <a:off x="11725275" y="2286000"/>
        <a:ext cx="514350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552450</xdr:colOff>
      <xdr:row>44</xdr:row>
      <xdr:rowOff>57150</xdr:rowOff>
    </xdr:from>
    <xdr:to>
      <xdr:col>17</xdr:col>
      <xdr:colOff>419100</xdr:colOff>
      <xdr:row>80</xdr:row>
      <xdr:rowOff>9525</xdr:rowOff>
    </xdr:to>
    <xdr:graphicFrame macro="">
      <xdr:nvGraphicFramePr>
        <xdr:cNvPr id="7" name="Chart 6"/>
        <xdr:cNvGraphicFramePr/>
      </xdr:nvGraphicFramePr>
      <xdr:xfrm>
        <a:off x="552450" y="7029450"/>
        <a:ext cx="11134725" cy="681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7610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276225</xdr:colOff>
      <xdr:row>5</xdr:row>
      <xdr:rowOff>104775</xdr:rowOff>
    </xdr:from>
    <xdr:to>
      <xdr:col>29</xdr:col>
      <xdr:colOff>304800</xdr:colOff>
      <xdr:row>47</xdr:row>
      <xdr:rowOff>57150</xdr:rowOff>
    </xdr:to>
    <xdr:graphicFrame macro="">
      <xdr:nvGraphicFramePr>
        <xdr:cNvPr id="4" name="Chart 3"/>
        <xdr:cNvGraphicFramePr/>
      </xdr:nvGraphicFramePr>
      <xdr:xfrm>
        <a:off x="5410200" y="1019175"/>
        <a:ext cx="13020675" cy="795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0.13625</cdr:y>
    </cdr:from>
    <cdr:to>
      <cdr:x>0.9875</cdr:x>
      <cdr:y>0.935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914400"/>
          <a:ext cx="11068050" cy="54102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0.0045</cdr:x>
      <cdr:y>0.95025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429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409575</xdr:colOff>
      <xdr:row>5</xdr:row>
      <xdr:rowOff>28575</xdr:rowOff>
    </xdr:from>
    <xdr:to>
      <xdr:col>31</xdr:col>
      <xdr:colOff>123825</xdr:colOff>
      <xdr:row>49</xdr:row>
      <xdr:rowOff>66675</xdr:rowOff>
    </xdr:to>
    <xdr:graphicFrame macro="">
      <xdr:nvGraphicFramePr>
        <xdr:cNvPr id="4" name="Chart 3"/>
        <xdr:cNvGraphicFramePr/>
      </xdr:nvGraphicFramePr>
      <xdr:xfrm>
        <a:off x="7429500" y="828675"/>
        <a:ext cx="95250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11</xdr:row>
      <xdr:rowOff>19050</xdr:rowOff>
    </xdr:from>
    <xdr:to>
      <xdr:col>15</xdr:col>
      <xdr:colOff>190500</xdr:colOff>
      <xdr:row>39</xdr:row>
      <xdr:rowOff>95250</xdr:rowOff>
    </xdr:to>
    <xdr:graphicFrame macro="">
      <xdr:nvGraphicFramePr>
        <xdr:cNvPr id="2" name="Chart 1"/>
        <xdr:cNvGraphicFramePr/>
      </xdr:nvGraphicFramePr>
      <xdr:xfrm>
        <a:off x="5953125" y="1733550"/>
        <a:ext cx="51435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11</xdr:row>
      <xdr:rowOff>28575</xdr:rowOff>
    </xdr:from>
    <xdr:to>
      <xdr:col>26</xdr:col>
      <xdr:colOff>19050</xdr:colOff>
      <xdr:row>39</xdr:row>
      <xdr:rowOff>114300</xdr:rowOff>
    </xdr:to>
    <xdr:graphicFrame macro="">
      <xdr:nvGraphicFramePr>
        <xdr:cNvPr id="3" name="Chart 2"/>
        <xdr:cNvGraphicFramePr/>
      </xdr:nvGraphicFramePr>
      <xdr:xfrm>
        <a:off x="12277725" y="1743075"/>
        <a:ext cx="5143500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723900</xdr:colOff>
      <xdr:row>45</xdr:row>
      <xdr:rowOff>28575</xdr:rowOff>
    </xdr:from>
    <xdr:to>
      <xdr:col>16</xdr:col>
      <xdr:colOff>523875</xdr:colOff>
      <xdr:row>80</xdr:row>
      <xdr:rowOff>133350</xdr:rowOff>
    </xdr:to>
    <xdr:graphicFrame macro="">
      <xdr:nvGraphicFramePr>
        <xdr:cNvPr id="7" name="Chart 6"/>
        <xdr:cNvGraphicFramePr/>
      </xdr:nvGraphicFramePr>
      <xdr:xfrm>
        <a:off x="723900" y="7191375"/>
        <a:ext cx="11296650" cy="677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6210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400050</xdr:colOff>
      <xdr:row>6</xdr:row>
      <xdr:rowOff>66675</xdr:rowOff>
    </xdr:from>
    <xdr:to>
      <xdr:col>34</xdr:col>
      <xdr:colOff>276225</xdr:colOff>
      <xdr:row>52</xdr:row>
      <xdr:rowOff>38100</xdr:rowOff>
    </xdr:to>
    <xdr:graphicFrame macro="">
      <xdr:nvGraphicFramePr>
        <xdr:cNvPr id="3" name="Chart 2"/>
        <xdr:cNvGraphicFramePr/>
      </xdr:nvGraphicFramePr>
      <xdr:xfrm>
        <a:off x="8610600" y="1000125"/>
        <a:ext cx="122682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6934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400050</xdr:colOff>
      <xdr:row>6</xdr:row>
      <xdr:rowOff>38100</xdr:rowOff>
    </xdr:from>
    <xdr:to>
      <xdr:col>33</xdr:col>
      <xdr:colOff>495300</xdr:colOff>
      <xdr:row>57</xdr:row>
      <xdr:rowOff>19050</xdr:rowOff>
    </xdr:to>
    <xdr:graphicFrame macro="">
      <xdr:nvGraphicFramePr>
        <xdr:cNvPr id="4" name="Chart 3"/>
        <xdr:cNvGraphicFramePr/>
      </xdr:nvGraphicFramePr>
      <xdr:xfrm>
        <a:off x="8067675" y="971550"/>
        <a:ext cx="12439650" cy="726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0.09225</cdr:y>
    </cdr:from>
    <cdr:to>
      <cdr:x>0.98775</cdr:x>
      <cdr:y>0.931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590550"/>
          <a:ext cx="11639550" cy="54292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0.00425</cdr:x>
      <cdr:y>0.94775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134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1285875</xdr:colOff>
      <xdr:row>6</xdr:row>
      <xdr:rowOff>57150</xdr:rowOff>
    </xdr:from>
    <xdr:to>
      <xdr:col>13</xdr:col>
      <xdr:colOff>428625</xdr:colOff>
      <xdr:row>34</xdr:row>
      <xdr:rowOff>114300</xdr:rowOff>
    </xdr:to>
    <xdr:graphicFrame macro="">
      <xdr:nvGraphicFramePr>
        <xdr:cNvPr id="3" name="Chart 2"/>
        <xdr:cNvGraphicFramePr/>
      </xdr:nvGraphicFramePr>
      <xdr:xfrm>
        <a:off x="7762875" y="1009650"/>
        <a:ext cx="51435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504825</xdr:colOff>
      <xdr:row>6</xdr:row>
      <xdr:rowOff>19050</xdr:rowOff>
    </xdr:from>
    <xdr:to>
      <xdr:col>24</xdr:col>
      <xdr:colOff>333375</xdr:colOff>
      <xdr:row>34</xdr:row>
      <xdr:rowOff>76200</xdr:rowOff>
    </xdr:to>
    <xdr:graphicFrame macro="">
      <xdr:nvGraphicFramePr>
        <xdr:cNvPr id="5" name="Chart 4"/>
        <xdr:cNvGraphicFramePr/>
      </xdr:nvGraphicFramePr>
      <xdr:xfrm>
        <a:off x="14163675" y="971550"/>
        <a:ext cx="514350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295275</xdr:colOff>
      <xdr:row>41</xdr:row>
      <xdr:rowOff>114300</xdr:rowOff>
    </xdr:from>
    <xdr:to>
      <xdr:col>16</xdr:col>
      <xdr:colOff>504825</xdr:colOff>
      <xdr:row>75</xdr:row>
      <xdr:rowOff>114300</xdr:rowOff>
    </xdr:to>
    <xdr:graphicFrame macro="">
      <xdr:nvGraphicFramePr>
        <xdr:cNvPr id="9" name="Chart 8"/>
        <xdr:cNvGraphicFramePr/>
      </xdr:nvGraphicFramePr>
      <xdr:xfrm>
        <a:off x="2886075" y="6515100"/>
        <a:ext cx="11868150" cy="647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95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.cec.eu.int\ESTAT\G\6\ITS\Publications\Statistics%20Explained%20-%20BPM6\Other%20Business%20Services\2022%20data%20update_Other%20business_2010-2020\SE2022-Other_business_serv_2020-GRAPHS-v3updated%20G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weet1"/>
      <sheetName val="Tweet2+Data Fig4,6,8,10"/>
      <sheetName val="Intro"/>
      <sheetName val="Fig_1_SJ Evol"/>
      <sheetName val="Fig_2_Imports"/>
      <sheetName val="Fig_3_Exports"/>
      <sheetName val="Fig_4_SJ Top10"/>
      <sheetName val="Fig_5_SJ1 Evol"/>
      <sheetName val="Fig_6_SJ1 Top10"/>
      <sheetName val="Fig_7_SJ2 Evol"/>
      <sheetName val="Fig_8_SJ2 Top10"/>
      <sheetName val="Fig_9_SJ3 Evol"/>
      <sheetName val="Fig_10_SJ3 Top10"/>
    </sheetNames>
    <sheetDataSet>
      <sheetData sheetId="0"/>
      <sheetData sheetId="1"/>
      <sheetData sheetId="2"/>
      <sheetData sheetId="3">
        <row r="21">
          <cell r="B21" t="str">
            <v>Exports</v>
          </cell>
          <cell r="C21" t="str">
            <v>Imports</v>
          </cell>
          <cell r="D21" t="str">
            <v>Balance</v>
          </cell>
        </row>
        <row r="22">
          <cell r="A22">
            <v>2010</v>
          </cell>
          <cell r="B22">
            <v>129.49851764798998</v>
          </cell>
          <cell r="C22">
            <v>137.44848224032998</v>
          </cell>
          <cell r="D22">
            <v>-7.949964592340231</v>
          </cell>
        </row>
        <row r="23">
          <cell r="A23">
            <v>2011</v>
          </cell>
          <cell r="B23">
            <v>140.721541460762</v>
          </cell>
          <cell r="C23">
            <v>144.78769211107502</v>
          </cell>
          <cell r="D23">
            <v>-4.06615065031356</v>
          </cell>
        </row>
        <row r="24">
          <cell r="A24">
            <v>2012</v>
          </cell>
          <cell r="B24">
            <v>156.784943648329</v>
          </cell>
          <cell r="C24">
            <v>165.091186352644</v>
          </cell>
          <cell r="D24">
            <v>-8.30624270431497</v>
          </cell>
        </row>
        <row r="25">
          <cell r="A25">
            <v>2013</v>
          </cell>
          <cell r="B25">
            <v>167.36220834688</v>
          </cell>
          <cell r="C25">
            <v>167.868747649353</v>
          </cell>
          <cell r="D25">
            <v>-0.50653930247221</v>
          </cell>
        </row>
        <row r="26">
          <cell r="A26">
            <v>2014</v>
          </cell>
          <cell r="B26">
            <v>192.126966387636</v>
          </cell>
          <cell r="C26">
            <v>190.91952951716098</v>
          </cell>
          <cell r="D26">
            <v>1.20743687047525</v>
          </cell>
        </row>
        <row r="27">
          <cell r="A27">
            <v>2015</v>
          </cell>
          <cell r="B27">
            <v>210.792305046291</v>
          </cell>
          <cell r="C27">
            <v>234.9041121708</v>
          </cell>
          <cell r="D27">
            <v>-24.1118071245093</v>
          </cell>
        </row>
        <row r="28">
          <cell r="A28">
            <v>2016</v>
          </cell>
          <cell r="B28">
            <v>221.923310082044</v>
          </cell>
          <cell r="C28">
            <v>268.736291969801</v>
          </cell>
          <cell r="D28">
            <v>-46.8129818877574</v>
          </cell>
        </row>
        <row r="29">
          <cell r="A29">
            <v>2017</v>
          </cell>
          <cell r="B29">
            <v>237.76170070405902</v>
          </cell>
          <cell r="C29">
            <v>275.549031209648</v>
          </cell>
          <cell r="D29">
            <v>-37.7873305055881</v>
          </cell>
        </row>
        <row r="30">
          <cell r="A30">
            <v>2018</v>
          </cell>
          <cell r="B30">
            <v>246.77637524364602</v>
          </cell>
          <cell r="C30">
            <v>277.817906075937</v>
          </cell>
          <cell r="D30">
            <v>-31.0415308322905</v>
          </cell>
        </row>
        <row r="31">
          <cell r="A31">
            <v>2019</v>
          </cell>
          <cell r="B31">
            <v>263.88768718890395</v>
          </cell>
          <cell r="C31">
            <v>394.58020960036504</v>
          </cell>
          <cell r="D31">
            <v>-130.69252241146</v>
          </cell>
        </row>
        <row r="32">
          <cell r="A32">
            <v>2020</v>
          </cell>
          <cell r="B32">
            <v>248.195630605235</v>
          </cell>
          <cell r="C32">
            <v>355.520164472348</v>
          </cell>
          <cell r="D32">
            <v>-107.324533867113</v>
          </cell>
        </row>
      </sheetData>
      <sheetData sheetId="4">
        <row r="33">
          <cell r="B33" t="str">
            <v>Research and development services</v>
          </cell>
          <cell r="C33" t="str">
            <v>Professional and management consulting services</v>
          </cell>
          <cell r="D33" t="str">
            <v>Technical, trade-related, and other business services</v>
          </cell>
        </row>
        <row r="34">
          <cell r="A34">
            <v>2010</v>
          </cell>
          <cell r="B34">
            <v>24.7760224783169</v>
          </cell>
          <cell r="C34">
            <v>46.6711438923409</v>
          </cell>
          <cell r="D34">
            <v>65.999314869673</v>
          </cell>
        </row>
        <row r="35">
          <cell r="A35">
            <v>2011</v>
          </cell>
          <cell r="B35">
            <v>25.598046235615797</v>
          </cell>
          <cell r="C35">
            <v>47.8369914942363</v>
          </cell>
          <cell r="D35">
            <v>71.3504392840706</v>
          </cell>
        </row>
        <row r="36">
          <cell r="A36">
            <v>2012</v>
          </cell>
          <cell r="B36">
            <v>31.3837507676506</v>
          </cell>
          <cell r="C36">
            <v>53.9136784659618</v>
          </cell>
          <cell r="D36">
            <v>79.7972096279414</v>
          </cell>
        </row>
        <row r="37">
          <cell r="A37">
            <v>2013</v>
          </cell>
          <cell r="B37">
            <v>31.104992762111202</v>
          </cell>
          <cell r="C37">
            <v>55.9364048320269</v>
          </cell>
          <cell r="D37">
            <v>80.8268771079929</v>
          </cell>
        </row>
        <row r="38">
          <cell r="A38">
            <v>2014</v>
          </cell>
          <cell r="B38">
            <v>38.0948530021402</v>
          </cell>
          <cell r="C38">
            <v>59.716659586406195</v>
          </cell>
          <cell r="D38">
            <v>93.1113949459788</v>
          </cell>
        </row>
        <row r="39">
          <cell r="A39">
            <v>2015</v>
          </cell>
          <cell r="B39">
            <v>61.4076076261429</v>
          </cell>
          <cell r="C39">
            <v>68.18631423561641</v>
          </cell>
          <cell r="D39">
            <v>105.311958923549</v>
          </cell>
        </row>
        <row r="40">
          <cell r="A40">
            <v>2016</v>
          </cell>
          <cell r="B40">
            <v>92.05432727520241</v>
          </cell>
          <cell r="C40">
            <v>71.4612402542055</v>
          </cell>
          <cell r="D40">
            <v>105.216557439378</v>
          </cell>
        </row>
        <row r="41">
          <cell r="A41">
            <v>2017</v>
          </cell>
          <cell r="B41">
            <v>87.7982310364046</v>
          </cell>
          <cell r="C41">
            <v>80.1462304366316</v>
          </cell>
          <cell r="D41">
            <v>107.604687728919</v>
          </cell>
        </row>
        <row r="42">
          <cell r="A42">
            <v>2018</v>
          </cell>
          <cell r="B42">
            <v>75.149224223724</v>
          </cell>
          <cell r="C42">
            <v>88.2059952073274</v>
          </cell>
          <cell r="D42">
            <v>114.459322773304</v>
          </cell>
        </row>
        <row r="43">
          <cell r="A43">
            <v>2019</v>
          </cell>
          <cell r="B43">
            <v>176.072488302414</v>
          </cell>
          <cell r="C43">
            <v>95.29998945547369</v>
          </cell>
          <cell r="D43">
            <v>123.208588035251</v>
          </cell>
        </row>
        <row r="44">
          <cell r="A44">
            <v>2020</v>
          </cell>
          <cell r="B44">
            <v>140.062110376358</v>
          </cell>
          <cell r="C44">
            <v>90.6316071335132</v>
          </cell>
          <cell r="D44">
            <v>124.824668879787</v>
          </cell>
        </row>
      </sheetData>
      <sheetData sheetId="5">
        <row r="33">
          <cell r="B33" t="str">
            <v>Research and development services</v>
          </cell>
          <cell r="C33" t="str">
            <v>Professional and management consulting services</v>
          </cell>
          <cell r="D33" t="str">
            <v>Technical, trade-related, and other business services</v>
          </cell>
        </row>
        <row r="34">
          <cell r="A34">
            <v>2010</v>
          </cell>
          <cell r="B34">
            <v>18.806591870837202</v>
          </cell>
          <cell r="C34">
            <v>41.726677408808904</v>
          </cell>
          <cell r="D34">
            <v>68.9662777937186</v>
          </cell>
        </row>
        <row r="35">
          <cell r="A35">
            <v>2011</v>
          </cell>
          <cell r="B35">
            <v>21.160578314108502</v>
          </cell>
          <cell r="C35">
            <v>42.9492348637322</v>
          </cell>
          <cell r="D35">
            <v>76.61183514034241</v>
          </cell>
        </row>
        <row r="36">
          <cell r="A36">
            <v>2012</v>
          </cell>
          <cell r="B36">
            <v>25.7843327293822</v>
          </cell>
          <cell r="C36">
            <v>45.7092371852512</v>
          </cell>
          <cell r="D36">
            <v>85.29141449670871</v>
          </cell>
        </row>
        <row r="37">
          <cell r="A37">
            <v>2013</v>
          </cell>
          <cell r="B37">
            <v>28.026467169147903</v>
          </cell>
          <cell r="C37">
            <v>49.4359581804377</v>
          </cell>
          <cell r="D37">
            <v>89.89846568701721</v>
          </cell>
        </row>
        <row r="38">
          <cell r="A38">
            <v>2014</v>
          </cell>
          <cell r="B38">
            <v>31.6894084974691</v>
          </cell>
          <cell r="C38">
            <v>52.900757518762894</v>
          </cell>
          <cell r="D38">
            <v>107.536816854718</v>
          </cell>
        </row>
        <row r="39">
          <cell r="A39">
            <v>2015</v>
          </cell>
          <cell r="B39">
            <v>35.3311782085454</v>
          </cell>
          <cell r="C39">
            <v>56.654819876057005</v>
          </cell>
          <cell r="D39">
            <v>118.80236965176</v>
          </cell>
        </row>
        <row r="40">
          <cell r="A40">
            <v>2016</v>
          </cell>
          <cell r="B40">
            <v>39.7699042224356</v>
          </cell>
          <cell r="C40">
            <v>62.232107531155904</v>
          </cell>
          <cell r="D40">
            <v>119.919905291463</v>
          </cell>
        </row>
        <row r="41">
          <cell r="A41">
            <v>2017</v>
          </cell>
          <cell r="B41">
            <v>44.285123494507495</v>
          </cell>
          <cell r="C41">
            <v>71.8850312827802</v>
          </cell>
          <cell r="D41">
            <v>121.588757162604</v>
          </cell>
        </row>
        <row r="42">
          <cell r="A42">
            <v>2018</v>
          </cell>
          <cell r="B42">
            <v>44.1840252255124</v>
          </cell>
          <cell r="C42">
            <v>77.32713979283619</v>
          </cell>
          <cell r="D42">
            <v>125.264016063825</v>
          </cell>
        </row>
        <row r="43">
          <cell r="A43">
            <v>2019</v>
          </cell>
          <cell r="B43">
            <v>48.8202748959858</v>
          </cell>
          <cell r="C43">
            <v>82.1176415181163</v>
          </cell>
          <cell r="D43">
            <v>132.95120219764598</v>
          </cell>
        </row>
        <row r="44">
          <cell r="A44">
            <v>2020</v>
          </cell>
          <cell r="B44">
            <v>47.7931202859087</v>
          </cell>
          <cell r="C44">
            <v>77.5567470200697</v>
          </cell>
          <cell r="D44">
            <v>122.84563064511201</v>
          </cell>
        </row>
      </sheetData>
      <sheetData sheetId="6"/>
      <sheetData sheetId="7">
        <row r="24">
          <cell r="C24" t="str">
            <v>Balance</v>
          </cell>
          <cell r="D24" t="str">
            <v>Exports</v>
          </cell>
          <cell r="E24" t="str">
            <v>Imports</v>
          </cell>
        </row>
        <row r="25">
          <cell r="B25">
            <v>2010</v>
          </cell>
          <cell r="C25">
            <v>-5.9694306074796994</v>
          </cell>
          <cell r="D25">
            <v>18.806591870837202</v>
          </cell>
          <cell r="E25">
            <v>24.7760224783169</v>
          </cell>
        </row>
        <row r="26">
          <cell r="B26">
            <v>2011</v>
          </cell>
          <cell r="C26">
            <v>-4.43746792150731</v>
          </cell>
          <cell r="D26">
            <v>21.160578314108502</v>
          </cell>
          <cell r="E26">
            <v>25.598046235615797</v>
          </cell>
        </row>
        <row r="27">
          <cell r="B27">
            <v>2012</v>
          </cell>
          <cell r="C27">
            <v>-5.5994180382684</v>
          </cell>
          <cell r="D27">
            <v>25.7843327293822</v>
          </cell>
          <cell r="E27">
            <v>31.3837507676506</v>
          </cell>
        </row>
        <row r="28">
          <cell r="B28">
            <v>2013</v>
          </cell>
          <cell r="C28">
            <v>-3.07852559296329</v>
          </cell>
          <cell r="D28">
            <v>28.026467169147903</v>
          </cell>
          <cell r="E28">
            <v>31.104992762111202</v>
          </cell>
        </row>
        <row r="29">
          <cell r="B29">
            <v>2014</v>
          </cell>
          <cell r="C29">
            <v>-6.405444504671189</v>
          </cell>
          <cell r="D29">
            <v>31.6894084974691</v>
          </cell>
          <cell r="E29">
            <v>38.0948530021402</v>
          </cell>
        </row>
        <row r="30">
          <cell r="B30">
            <v>2015</v>
          </cell>
          <cell r="C30">
            <v>-26.0764294175974</v>
          </cell>
          <cell r="D30">
            <v>35.3311782085454</v>
          </cell>
          <cell r="E30">
            <v>61.4076076261429</v>
          </cell>
        </row>
        <row r="31">
          <cell r="B31">
            <v>2016</v>
          </cell>
          <cell r="C31">
            <v>-52.2844230527668</v>
          </cell>
          <cell r="D31">
            <v>39.7699042224356</v>
          </cell>
          <cell r="E31">
            <v>92.05432727520241</v>
          </cell>
        </row>
        <row r="32">
          <cell r="B32">
            <v>2017</v>
          </cell>
          <cell r="C32">
            <v>-43.513107541897</v>
          </cell>
          <cell r="D32">
            <v>44.285123494507495</v>
          </cell>
          <cell r="E32">
            <v>87.7982310364046</v>
          </cell>
        </row>
        <row r="33">
          <cell r="B33">
            <v>2018</v>
          </cell>
          <cell r="C33">
            <v>-30.965198998211598</v>
          </cell>
          <cell r="D33">
            <v>44.1840252255124</v>
          </cell>
          <cell r="E33">
            <v>75.149224223724</v>
          </cell>
        </row>
        <row r="34">
          <cell r="B34">
            <v>2019</v>
          </cell>
          <cell r="C34">
            <v>-127.252213406428</v>
          </cell>
          <cell r="D34">
            <v>48.8202748959858</v>
          </cell>
          <cell r="E34">
            <v>176.072488302414</v>
          </cell>
        </row>
        <row r="35">
          <cell r="B35">
            <v>2020</v>
          </cell>
          <cell r="C35">
            <v>-92.26899009044939</v>
          </cell>
          <cell r="D35">
            <v>47.7931202859087</v>
          </cell>
          <cell r="E35">
            <v>140.062110376358</v>
          </cell>
        </row>
      </sheetData>
      <sheetData sheetId="8"/>
      <sheetData sheetId="9">
        <row r="25">
          <cell r="C25" t="str">
            <v>Balance</v>
          </cell>
          <cell r="D25" t="str">
            <v>Exports</v>
          </cell>
          <cell r="E25" t="str">
            <v>Imports</v>
          </cell>
        </row>
        <row r="26">
          <cell r="B26">
            <v>2010</v>
          </cell>
          <cell r="C26">
            <v>-4.944466483532</v>
          </cell>
          <cell r="D26">
            <v>41.726677408808904</v>
          </cell>
          <cell r="E26">
            <v>46.6711438923409</v>
          </cell>
        </row>
        <row r="27">
          <cell r="B27">
            <v>2011</v>
          </cell>
          <cell r="C27">
            <v>-4.88775663050408</v>
          </cell>
          <cell r="D27">
            <v>42.9492348637322</v>
          </cell>
          <cell r="E27">
            <v>47.8369914942363</v>
          </cell>
        </row>
        <row r="28">
          <cell r="B28">
            <v>2012</v>
          </cell>
          <cell r="C28">
            <v>-8.20444128071066</v>
          </cell>
          <cell r="D28">
            <v>45.7092371852512</v>
          </cell>
          <cell r="E28">
            <v>53.9136784659618</v>
          </cell>
        </row>
        <row r="29">
          <cell r="B29">
            <v>2013</v>
          </cell>
          <cell r="C29">
            <v>-6.50044665158922</v>
          </cell>
          <cell r="D29">
            <v>49.4359581804377</v>
          </cell>
          <cell r="E29">
            <v>55.9364048320269</v>
          </cell>
        </row>
        <row r="30">
          <cell r="B30">
            <v>2014</v>
          </cell>
          <cell r="C30">
            <v>-6.81590206764331</v>
          </cell>
          <cell r="D30">
            <v>52.900757518762894</v>
          </cell>
          <cell r="E30">
            <v>59.716659586406195</v>
          </cell>
        </row>
        <row r="31">
          <cell r="B31">
            <v>2015</v>
          </cell>
          <cell r="C31">
            <v>-11.5314943595593</v>
          </cell>
          <cell r="D31">
            <v>56.654819876057005</v>
          </cell>
          <cell r="E31">
            <v>68.18631423561641</v>
          </cell>
        </row>
        <row r="32">
          <cell r="B32">
            <v>2016</v>
          </cell>
          <cell r="C32">
            <v>-9.229132723049561</v>
          </cell>
          <cell r="D32">
            <v>62.232107531155904</v>
          </cell>
          <cell r="E32">
            <v>71.4612402542055</v>
          </cell>
        </row>
        <row r="33">
          <cell r="B33">
            <v>2017</v>
          </cell>
          <cell r="C33">
            <v>-8.26119915385147</v>
          </cell>
          <cell r="D33">
            <v>71.8850312827802</v>
          </cell>
          <cell r="E33">
            <v>80.1462304366316</v>
          </cell>
        </row>
        <row r="34">
          <cell r="B34">
            <v>2018</v>
          </cell>
          <cell r="C34">
            <v>-10.878855414491099</v>
          </cell>
          <cell r="D34">
            <v>77.32713979283619</v>
          </cell>
          <cell r="E34">
            <v>88.2059952073274</v>
          </cell>
        </row>
        <row r="35">
          <cell r="B35">
            <v>2019</v>
          </cell>
          <cell r="C35">
            <v>-13.182347937357399</v>
          </cell>
          <cell r="D35">
            <v>82.1176415181163</v>
          </cell>
          <cell r="E35">
            <v>95.29998945547369</v>
          </cell>
        </row>
        <row r="36">
          <cell r="B36">
            <v>2020</v>
          </cell>
          <cell r="C36">
            <v>-13.0748601134434</v>
          </cell>
          <cell r="D36">
            <v>77.5567470200697</v>
          </cell>
          <cell r="E36">
            <v>90.6316071335132</v>
          </cell>
        </row>
      </sheetData>
      <sheetData sheetId="10"/>
      <sheetData sheetId="11">
        <row r="24">
          <cell r="C24" t="str">
            <v>Balance</v>
          </cell>
          <cell r="D24" t="str">
            <v>Exports</v>
          </cell>
          <cell r="E24" t="str">
            <v>Imports</v>
          </cell>
        </row>
        <row r="25">
          <cell r="B25">
            <v>2010</v>
          </cell>
          <cell r="C25">
            <v>2.9669629240456104</v>
          </cell>
          <cell r="D25">
            <v>68.9662777937186</v>
          </cell>
          <cell r="E25">
            <v>65.999314869673</v>
          </cell>
        </row>
        <row r="26">
          <cell r="B26">
            <v>2011</v>
          </cell>
          <cell r="C26">
            <v>5.26139585627181</v>
          </cell>
          <cell r="D26">
            <v>76.61183514034241</v>
          </cell>
          <cell r="E26">
            <v>71.3504392840706</v>
          </cell>
        </row>
        <row r="27">
          <cell r="B27">
            <v>2012</v>
          </cell>
          <cell r="C27">
            <v>5.494204868767359</v>
          </cell>
          <cell r="D27">
            <v>85.29141449670871</v>
          </cell>
          <cell r="E27">
            <v>79.7972096279414</v>
          </cell>
        </row>
        <row r="28">
          <cell r="B28">
            <v>2013</v>
          </cell>
          <cell r="C28">
            <v>9.07158857902431</v>
          </cell>
          <cell r="D28">
            <v>89.89846568701721</v>
          </cell>
          <cell r="E28">
            <v>80.8268771079929</v>
          </cell>
        </row>
        <row r="29">
          <cell r="B29">
            <v>2014</v>
          </cell>
          <cell r="C29">
            <v>14.425421908739999</v>
          </cell>
          <cell r="D29">
            <v>107.536816854718</v>
          </cell>
          <cell r="E29">
            <v>93.1113949459788</v>
          </cell>
        </row>
        <row r="30">
          <cell r="B30">
            <v>2015</v>
          </cell>
          <cell r="C30">
            <v>13.4904107282116</v>
          </cell>
          <cell r="D30">
            <v>118.80236965176</v>
          </cell>
          <cell r="E30">
            <v>105.311958923549</v>
          </cell>
        </row>
        <row r="31">
          <cell r="B31">
            <v>2016</v>
          </cell>
          <cell r="C31">
            <v>14.703347852084601</v>
          </cell>
          <cell r="D31">
            <v>119.919905291463</v>
          </cell>
          <cell r="E31">
            <v>105.216557439378</v>
          </cell>
        </row>
        <row r="32">
          <cell r="B32">
            <v>2017</v>
          </cell>
          <cell r="C32">
            <v>13.9840694336849</v>
          </cell>
          <cell r="D32">
            <v>121.588757162604</v>
          </cell>
          <cell r="E32">
            <v>107.604687728919</v>
          </cell>
        </row>
        <row r="33">
          <cell r="B33">
            <v>2018</v>
          </cell>
          <cell r="C33">
            <v>10.8046932905209</v>
          </cell>
          <cell r="D33">
            <v>125.264016063825</v>
          </cell>
          <cell r="E33">
            <v>114.459322773304</v>
          </cell>
        </row>
        <row r="34">
          <cell r="B34">
            <v>2019</v>
          </cell>
          <cell r="C34">
            <v>9.74261416239547</v>
          </cell>
          <cell r="D34">
            <v>132.95120219764598</v>
          </cell>
          <cell r="E34">
            <v>123.208588035251</v>
          </cell>
        </row>
        <row r="35">
          <cell r="B35">
            <v>2020</v>
          </cell>
          <cell r="C35">
            <v>-1.97903823467494</v>
          </cell>
          <cell r="D35">
            <v>122.84563064511201</v>
          </cell>
          <cell r="E35">
            <v>124.824668879787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 topLeftCell="A1">
      <selection activeCell="A21" sqref="A21"/>
    </sheetView>
  </sheetViews>
  <sheetFormatPr defaultColWidth="8.7109375" defaultRowHeight="15"/>
  <cols>
    <col min="1" max="1" width="16.421875" style="5" customWidth="1"/>
    <col min="2" max="2" width="22.8515625" style="5" customWidth="1"/>
    <col min="3" max="4" width="16.421875" style="5" customWidth="1"/>
    <col min="5" max="16384" width="8.7109375" style="5" customWidth="1"/>
  </cols>
  <sheetData>
    <row r="1" spans="1:2" ht="15">
      <c r="A1" s="5" t="s">
        <v>21</v>
      </c>
      <c r="B1" s="6" t="s">
        <v>22</v>
      </c>
    </row>
    <row r="2" spans="1:2" ht="15">
      <c r="A2" s="5" t="s">
        <v>23</v>
      </c>
      <c r="B2" s="6" t="s">
        <v>24</v>
      </c>
    </row>
    <row r="3" spans="1:2" ht="15">
      <c r="A3" s="5" t="s">
        <v>25</v>
      </c>
      <c r="B3" s="6" t="s">
        <v>26</v>
      </c>
    </row>
    <row r="4" spans="1:2" ht="15">
      <c r="A4" s="5" t="s">
        <v>27</v>
      </c>
      <c r="B4" s="6" t="s">
        <v>28</v>
      </c>
    </row>
    <row r="5" spans="1:2" ht="15">
      <c r="A5" s="5" t="s">
        <v>29</v>
      </c>
      <c r="B5" s="6" t="s">
        <v>30</v>
      </c>
    </row>
    <row r="6" spans="1:2" ht="15">
      <c r="A6" s="5" t="s">
        <v>31</v>
      </c>
      <c r="B6" s="6" t="s">
        <v>32</v>
      </c>
    </row>
    <row r="7" spans="1:2" ht="15">
      <c r="A7" s="5" t="s">
        <v>33</v>
      </c>
      <c r="B7" s="6" t="s">
        <v>34</v>
      </c>
    </row>
    <row r="8" spans="1:2" ht="15">
      <c r="A8" s="5" t="s">
        <v>35</v>
      </c>
      <c r="B8" s="6" t="s">
        <v>34</v>
      </c>
    </row>
    <row r="9" spans="1:2" ht="15">
      <c r="A9" s="5" t="s">
        <v>36</v>
      </c>
      <c r="B9" s="6" t="s">
        <v>37</v>
      </c>
    </row>
    <row r="10" spans="1:2" ht="15">
      <c r="A10" s="5" t="s">
        <v>38</v>
      </c>
      <c r="B10" s="6" t="s">
        <v>39</v>
      </c>
    </row>
    <row r="11" spans="1:2" ht="15">
      <c r="A11" s="5" t="s">
        <v>40</v>
      </c>
      <c r="B11" s="6" t="s">
        <v>28</v>
      </c>
    </row>
    <row r="12" spans="1:2" ht="15">
      <c r="A12" s="5" t="s">
        <v>41</v>
      </c>
      <c r="B12" s="5" t="s">
        <v>42</v>
      </c>
    </row>
    <row r="13" spans="1:4" ht="15">
      <c r="A13" s="7"/>
      <c r="B13" s="7"/>
      <c r="C13" s="8">
        <v>2020</v>
      </c>
      <c r="D13" s="8"/>
    </row>
    <row r="14" spans="1:4" ht="15">
      <c r="A14" s="7"/>
      <c r="B14" s="7"/>
      <c r="C14" s="8" t="s">
        <v>45</v>
      </c>
      <c r="D14" s="8"/>
    </row>
    <row r="15" spans="1:4" ht="15">
      <c r="A15" s="7" t="s">
        <v>43</v>
      </c>
      <c r="B15" s="7" t="s">
        <v>44</v>
      </c>
      <c r="C15" s="9" t="s">
        <v>127</v>
      </c>
      <c r="D15" s="9" t="s">
        <v>128</v>
      </c>
    </row>
    <row r="16" spans="1:5" ht="15">
      <c r="A16" s="10" t="s">
        <v>46</v>
      </c>
      <c r="B16" s="10" t="s">
        <v>47</v>
      </c>
      <c r="C16" s="11">
        <v>248185.630605235</v>
      </c>
      <c r="D16" s="11">
        <v>355475.164472348</v>
      </c>
      <c r="E16" s="12"/>
    </row>
    <row r="17" spans="1:5" ht="15">
      <c r="A17" s="10" t="s">
        <v>46</v>
      </c>
      <c r="B17" s="13" t="s">
        <v>48</v>
      </c>
      <c r="C17" s="11">
        <v>47793.1202859087</v>
      </c>
      <c r="D17" s="13">
        <v>140062.110376358</v>
      </c>
      <c r="E17" s="12"/>
    </row>
    <row r="18" spans="1:5" ht="15">
      <c r="A18" s="10" t="s">
        <v>46</v>
      </c>
      <c r="B18" s="10" t="s">
        <v>49</v>
      </c>
      <c r="C18" s="11">
        <v>77555.7470200697</v>
      </c>
      <c r="D18" s="11">
        <v>90632.6071335132</v>
      </c>
      <c r="E18" s="12"/>
    </row>
    <row r="19" spans="1:5" ht="15">
      <c r="A19" s="10" t="s">
        <v>46</v>
      </c>
      <c r="B19" s="13" t="s">
        <v>50</v>
      </c>
      <c r="C19" s="13">
        <v>122836.630645112</v>
      </c>
      <c r="D19" s="11">
        <v>124779.668879787</v>
      </c>
      <c r="E19" s="12"/>
    </row>
  </sheetData>
  <mergeCells count="2">
    <mergeCell ref="C13:D13"/>
    <mergeCell ref="C14:D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 topLeftCell="G7">
      <selection activeCell="AE41" sqref="AE41"/>
    </sheetView>
  </sheetViews>
  <sheetFormatPr defaultColWidth="8.8515625" defaultRowHeight="15"/>
  <cols>
    <col min="1" max="5" width="14.00390625" style="5" customWidth="1"/>
    <col min="6" max="16384" width="8.8515625" style="5" customWidth="1"/>
  </cols>
  <sheetData>
    <row r="1" ht="12">
      <c r="A1" s="61" t="s">
        <v>98</v>
      </c>
    </row>
    <row r="2" ht="15">
      <c r="A2" s="76" t="s">
        <v>20</v>
      </c>
    </row>
    <row r="3" ht="15">
      <c r="A3" s="76"/>
    </row>
    <row r="4" ht="15" customHeight="1">
      <c r="A4" s="4" t="s">
        <v>107</v>
      </c>
    </row>
    <row r="8" spans="1:5" ht="15">
      <c r="A8" s="11"/>
      <c r="B8" s="11"/>
      <c r="C8" s="10" t="s">
        <v>45</v>
      </c>
      <c r="D8" s="10" t="s">
        <v>45</v>
      </c>
      <c r="E8" s="10" t="s">
        <v>45</v>
      </c>
    </row>
    <row r="9" spans="1:5" ht="15">
      <c r="A9" s="11"/>
      <c r="B9" s="11"/>
      <c r="C9" s="10" t="s">
        <v>92</v>
      </c>
      <c r="D9" s="10" t="s">
        <v>55</v>
      </c>
      <c r="E9" s="10" t="s">
        <v>56</v>
      </c>
    </row>
    <row r="10" spans="1:5" ht="11.45" customHeight="1">
      <c r="A10" s="10" t="s">
        <v>43</v>
      </c>
      <c r="B10" s="92" t="s">
        <v>91</v>
      </c>
      <c r="C10" s="106" t="s">
        <v>53</v>
      </c>
      <c r="D10" s="106" t="s">
        <v>53</v>
      </c>
      <c r="E10" s="106" t="s">
        <v>53</v>
      </c>
    </row>
    <row r="11" spans="1:5" ht="11.45" customHeight="1">
      <c r="A11" s="10" t="s">
        <v>46</v>
      </c>
      <c r="B11" s="92">
        <v>2010</v>
      </c>
      <c r="C11" s="12">
        <v>-4944.466483532</v>
      </c>
      <c r="D11" s="12">
        <v>41726.6774088089</v>
      </c>
      <c r="E11" s="12">
        <v>46671.1438923409</v>
      </c>
    </row>
    <row r="12" spans="1:5" ht="11.45" customHeight="1">
      <c r="A12" s="93" t="s">
        <v>46</v>
      </c>
      <c r="B12" s="92">
        <v>2011</v>
      </c>
      <c r="C12" s="12">
        <v>-4887.75663050408</v>
      </c>
      <c r="D12" s="12">
        <v>42949.2348637322</v>
      </c>
      <c r="E12" s="12">
        <v>47836.9914942363</v>
      </c>
    </row>
    <row r="13" spans="1:5" ht="11.45" customHeight="1">
      <c r="A13" s="93" t="s">
        <v>46</v>
      </c>
      <c r="B13" s="92">
        <v>2012</v>
      </c>
      <c r="C13" s="12">
        <v>-8204.44128071066</v>
      </c>
      <c r="D13" s="12">
        <v>45709.2371852512</v>
      </c>
      <c r="E13" s="12">
        <v>53913.6784659618</v>
      </c>
    </row>
    <row r="14" spans="1:5" ht="11.45" customHeight="1">
      <c r="A14" s="94" t="s">
        <v>46</v>
      </c>
      <c r="B14" s="92">
        <v>2013</v>
      </c>
      <c r="C14" s="12">
        <v>-6500.44665158922</v>
      </c>
      <c r="D14" s="12">
        <v>49435.9581804377</v>
      </c>
      <c r="E14" s="12">
        <v>55936.4048320269</v>
      </c>
    </row>
    <row r="15" spans="1:5" ht="11.45" customHeight="1">
      <c r="A15" s="10" t="s">
        <v>46</v>
      </c>
      <c r="B15" s="92">
        <v>2014</v>
      </c>
      <c r="C15" s="12">
        <v>-6815.90206764331</v>
      </c>
      <c r="D15" s="12">
        <v>52900.7575187629</v>
      </c>
      <c r="E15" s="12">
        <v>59716.6595864062</v>
      </c>
    </row>
    <row r="16" spans="1:5" ht="11.45" customHeight="1">
      <c r="A16" s="10" t="s">
        <v>46</v>
      </c>
      <c r="B16" s="92">
        <v>2015</v>
      </c>
      <c r="C16" s="12">
        <v>-11531.4943595593</v>
      </c>
      <c r="D16" s="12">
        <v>56654.819876057</v>
      </c>
      <c r="E16" s="12">
        <v>68186.3142356164</v>
      </c>
    </row>
    <row r="17" spans="1:5" ht="11.45" customHeight="1">
      <c r="A17" s="10" t="s">
        <v>46</v>
      </c>
      <c r="B17" s="92">
        <v>2016</v>
      </c>
      <c r="C17" s="12">
        <v>-9229.13272304956</v>
      </c>
      <c r="D17" s="12">
        <v>62232.1075311559</v>
      </c>
      <c r="E17" s="12">
        <v>71461.2402542055</v>
      </c>
    </row>
    <row r="18" spans="1:5" ht="11.45" customHeight="1">
      <c r="A18" s="10" t="s">
        <v>46</v>
      </c>
      <c r="B18" s="92">
        <v>2017</v>
      </c>
      <c r="C18" s="12">
        <v>-8261.19915385147</v>
      </c>
      <c r="D18" s="12">
        <v>71885.0312827802</v>
      </c>
      <c r="E18" s="12">
        <v>80146.2304366316</v>
      </c>
    </row>
    <row r="19" spans="1:5" ht="11.45" customHeight="1">
      <c r="A19" s="10" t="s">
        <v>46</v>
      </c>
      <c r="B19" s="92">
        <v>2018</v>
      </c>
      <c r="C19" s="12">
        <v>-10878.8554144911</v>
      </c>
      <c r="D19" s="12">
        <v>77327.1397928362</v>
      </c>
      <c r="E19" s="12">
        <v>88205.9952073274</v>
      </c>
    </row>
    <row r="20" spans="1:5" ht="11.45" customHeight="1">
      <c r="A20" s="10" t="s">
        <v>46</v>
      </c>
      <c r="B20" s="92">
        <v>2019</v>
      </c>
      <c r="C20" s="12">
        <v>-13182.3479373574</v>
      </c>
      <c r="D20" s="12">
        <v>82117.6415181163</v>
      </c>
      <c r="E20" s="12">
        <v>95299.9894554737</v>
      </c>
    </row>
    <row r="21" spans="1:5" ht="11.45" customHeight="1">
      <c r="A21" s="10" t="s">
        <v>46</v>
      </c>
      <c r="B21" s="92">
        <v>2020</v>
      </c>
      <c r="C21" s="12">
        <v>-13074.8601134434</v>
      </c>
      <c r="D21" s="12">
        <v>77556.7470200697</v>
      </c>
      <c r="E21" s="12">
        <v>90631.6071335132</v>
      </c>
    </row>
    <row r="22" ht="15">
      <c r="B22" s="95"/>
    </row>
    <row r="23" spans="1:5" ht="15">
      <c r="A23" s="96"/>
      <c r="B23" s="97"/>
      <c r="C23" s="8" t="s">
        <v>93</v>
      </c>
      <c r="D23" s="8"/>
      <c r="E23" s="8"/>
    </row>
    <row r="24" spans="1:5" ht="15">
      <c r="A24" s="14"/>
      <c r="B24" s="97"/>
      <c r="C24" s="98" t="s">
        <v>5</v>
      </c>
      <c r="D24" s="99"/>
      <c r="E24" s="100"/>
    </row>
    <row r="25" spans="1:5" ht="15">
      <c r="A25" s="23"/>
      <c r="B25" s="101"/>
      <c r="C25" s="87" t="s">
        <v>0</v>
      </c>
      <c r="D25" s="87" t="s">
        <v>2</v>
      </c>
      <c r="E25" s="87" t="s">
        <v>3</v>
      </c>
    </row>
    <row r="26" spans="1:5" ht="15">
      <c r="A26" s="23"/>
      <c r="B26" s="102">
        <v>2010</v>
      </c>
      <c r="C26" s="85">
        <f>C11/1000</f>
        <v>-4.944466483532</v>
      </c>
      <c r="D26" s="85">
        <f aca="true" t="shared" si="0" ref="D26:E26">D11/1000</f>
        <v>41.726677408808904</v>
      </c>
      <c r="E26" s="85">
        <f t="shared" si="0"/>
        <v>46.6711438923409</v>
      </c>
    </row>
    <row r="27" spans="1:5" ht="15">
      <c r="A27" s="103"/>
      <c r="B27" s="102">
        <v>2011</v>
      </c>
      <c r="C27" s="85">
        <f aca="true" t="shared" si="1" ref="C27:E36">C12/1000</f>
        <v>-4.88775663050408</v>
      </c>
      <c r="D27" s="85">
        <f t="shared" si="1"/>
        <v>42.9492348637322</v>
      </c>
      <c r="E27" s="85">
        <f t="shared" si="1"/>
        <v>47.8369914942363</v>
      </c>
    </row>
    <row r="28" spans="1:5" ht="15">
      <c r="A28" s="103"/>
      <c r="B28" s="102">
        <v>2012</v>
      </c>
      <c r="C28" s="85">
        <f t="shared" si="1"/>
        <v>-8.20444128071066</v>
      </c>
      <c r="D28" s="85">
        <f t="shared" si="1"/>
        <v>45.7092371852512</v>
      </c>
      <c r="E28" s="85">
        <f t="shared" si="1"/>
        <v>53.9136784659618</v>
      </c>
    </row>
    <row r="29" spans="1:5" ht="15">
      <c r="A29" s="104"/>
      <c r="B29" s="102">
        <v>2013</v>
      </c>
      <c r="C29" s="85">
        <f t="shared" si="1"/>
        <v>-6.50044665158922</v>
      </c>
      <c r="D29" s="85">
        <f t="shared" si="1"/>
        <v>49.4359581804377</v>
      </c>
      <c r="E29" s="85">
        <f t="shared" si="1"/>
        <v>55.9364048320269</v>
      </c>
    </row>
    <row r="30" spans="1:5" ht="15">
      <c r="A30" s="23"/>
      <c r="B30" s="102">
        <v>2014</v>
      </c>
      <c r="C30" s="85">
        <f t="shared" si="1"/>
        <v>-6.81590206764331</v>
      </c>
      <c r="D30" s="85">
        <f t="shared" si="1"/>
        <v>52.900757518762894</v>
      </c>
      <c r="E30" s="85">
        <f t="shared" si="1"/>
        <v>59.716659586406195</v>
      </c>
    </row>
    <row r="31" spans="1:5" ht="15">
      <c r="A31" s="23"/>
      <c r="B31" s="102">
        <v>2015</v>
      </c>
      <c r="C31" s="85">
        <f t="shared" si="1"/>
        <v>-11.5314943595593</v>
      </c>
      <c r="D31" s="85">
        <f t="shared" si="1"/>
        <v>56.654819876057005</v>
      </c>
      <c r="E31" s="85">
        <f t="shared" si="1"/>
        <v>68.18631423561641</v>
      </c>
    </row>
    <row r="32" spans="1:5" ht="15">
      <c r="A32" s="23"/>
      <c r="B32" s="102">
        <v>2016</v>
      </c>
      <c r="C32" s="85">
        <f t="shared" si="1"/>
        <v>-9.229132723049561</v>
      </c>
      <c r="D32" s="85">
        <f t="shared" si="1"/>
        <v>62.232107531155904</v>
      </c>
      <c r="E32" s="85">
        <f t="shared" si="1"/>
        <v>71.4612402542055</v>
      </c>
    </row>
    <row r="33" spans="1:5" ht="15">
      <c r="A33" s="23"/>
      <c r="B33" s="102">
        <v>2017</v>
      </c>
      <c r="C33" s="85">
        <f t="shared" si="1"/>
        <v>-8.26119915385147</v>
      </c>
      <c r="D33" s="85">
        <f t="shared" si="1"/>
        <v>71.8850312827802</v>
      </c>
      <c r="E33" s="85">
        <f t="shared" si="1"/>
        <v>80.1462304366316</v>
      </c>
    </row>
    <row r="34" spans="1:5" ht="15">
      <c r="A34" s="23"/>
      <c r="B34" s="102">
        <v>2018</v>
      </c>
      <c r="C34" s="85">
        <f t="shared" si="1"/>
        <v>-10.878855414491099</v>
      </c>
      <c r="D34" s="85">
        <f t="shared" si="1"/>
        <v>77.32713979283619</v>
      </c>
      <c r="E34" s="85">
        <f t="shared" si="1"/>
        <v>88.2059952073274</v>
      </c>
    </row>
    <row r="35" spans="1:5" ht="15">
      <c r="A35" s="23"/>
      <c r="B35" s="102">
        <v>2019</v>
      </c>
      <c r="C35" s="85">
        <f t="shared" si="1"/>
        <v>-13.182347937357399</v>
      </c>
      <c r="D35" s="85">
        <f t="shared" si="1"/>
        <v>82.1176415181163</v>
      </c>
      <c r="E35" s="85">
        <f t="shared" si="1"/>
        <v>95.29998945547369</v>
      </c>
    </row>
    <row r="36" spans="1:5" ht="15">
      <c r="A36" s="23"/>
      <c r="B36" s="102">
        <v>2020</v>
      </c>
      <c r="C36" s="85">
        <f t="shared" si="1"/>
        <v>-13.0748601134434</v>
      </c>
      <c r="D36" s="13">
        <f t="shared" si="1"/>
        <v>77.5567470200697</v>
      </c>
      <c r="E36" s="13">
        <f t="shared" si="1"/>
        <v>90.6316071335132</v>
      </c>
    </row>
  </sheetData>
  <mergeCells count="2">
    <mergeCell ref="C23:E23"/>
    <mergeCell ref="C24:E2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 topLeftCell="A34">
      <selection activeCell="U70" sqref="U70"/>
    </sheetView>
  </sheetViews>
  <sheetFormatPr defaultColWidth="8.8515625" defaultRowHeight="15"/>
  <cols>
    <col min="1" max="1" width="20.421875" style="1" customWidth="1"/>
    <col min="2" max="2" width="14.140625" style="1" customWidth="1"/>
    <col min="3" max="4" width="8.8515625" style="1" customWidth="1"/>
    <col min="5" max="5" width="14.140625" style="1" customWidth="1"/>
    <col min="6" max="11" width="8.8515625" style="1" customWidth="1"/>
    <col min="12" max="12" width="3.57421875" style="1" customWidth="1"/>
    <col min="13" max="13" width="10.421875" style="1" customWidth="1"/>
    <col min="14" max="16384" width="8.8515625" style="1" customWidth="1"/>
  </cols>
  <sheetData>
    <row r="1" s="1" customFormat="1" ht="12">
      <c r="A1" s="75" t="s">
        <v>99</v>
      </c>
    </row>
    <row r="2" s="1" customFormat="1" ht="12">
      <c r="A2" s="76" t="s">
        <v>2</v>
      </c>
    </row>
    <row r="3" s="1" customFormat="1" ht="12">
      <c r="A3" s="76" t="s">
        <v>3</v>
      </c>
    </row>
    <row r="4" s="1" customFormat="1" ht="15" customHeight="1">
      <c r="A4" s="2" t="s">
        <v>106</v>
      </c>
    </row>
    <row r="5" ht="12"/>
    <row r="6" ht="12"/>
    <row r="7" spans="2:5" s="1" customFormat="1" ht="12">
      <c r="B7" s="78">
        <v>2020</v>
      </c>
      <c r="C7" s="79"/>
      <c r="D7" s="79"/>
      <c r="E7" s="78">
        <v>2020</v>
      </c>
    </row>
    <row r="8" spans="2:5" s="1" customFormat="1" ht="12">
      <c r="B8" s="80" t="s">
        <v>45</v>
      </c>
      <c r="C8" s="81"/>
      <c r="D8" s="81"/>
      <c r="E8" s="80" t="s">
        <v>45</v>
      </c>
    </row>
    <row r="9" spans="2:5" s="1" customFormat="1" ht="12">
      <c r="B9" s="80" t="s">
        <v>133</v>
      </c>
      <c r="C9" s="81"/>
      <c r="D9" s="81"/>
      <c r="E9" s="80" t="s">
        <v>134</v>
      </c>
    </row>
    <row r="10" spans="1:5" s="1" customFormat="1" ht="12">
      <c r="A10" s="10" t="s">
        <v>43</v>
      </c>
      <c r="B10" s="10" t="s">
        <v>53</v>
      </c>
      <c r="D10" s="10" t="s">
        <v>43</v>
      </c>
      <c r="E10" s="10" t="s">
        <v>53</v>
      </c>
    </row>
    <row r="11" spans="1:5" s="1" customFormat="1" ht="12">
      <c r="A11" s="24" t="s">
        <v>46</v>
      </c>
      <c r="B11" s="26">
        <v>77556.7470200697</v>
      </c>
      <c r="D11" s="25" t="s">
        <v>46</v>
      </c>
      <c r="E11" s="28">
        <v>90631.6071335132</v>
      </c>
    </row>
    <row r="12" spans="1:5" s="1" customFormat="1" ht="12">
      <c r="A12" s="29" t="s">
        <v>7</v>
      </c>
      <c r="B12" s="30">
        <v>20269.654716549</v>
      </c>
      <c r="D12" s="25" t="s">
        <v>7</v>
      </c>
      <c r="E12" s="28">
        <v>30414.1408478328</v>
      </c>
    </row>
    <row r="13" spans="1:5" s="1" customFormat="1" ht="12">
      <c r="A13" s="24" t="s">
        <v>108</v>
      </c>
      <c r="B13" s="26">
        <v>19434.6919979588</v>
      </c>
      <c r="D13" s="25" t="s">
        <v>108</v>
      </c>
      <c r="E13" s="28">
        <v>24281.0352187379</v>
      </c>
    </row>
    <row r="14" spans="1:5" s="1" customFormat="1" ht="12">
      <c r="A14" s="24" t="s">
        <v>8</v>
      </c>
      <c r="B14" s="26">
        <v>12604.3524407224</v>
      </c>
      <c r="D14" s="25" t="s">
        <v>8</v>
      </c>
      <c r="E14" s="28">
        <v>6643.93380581023</v>
      </c>
    </row>
    <row r="15" spans="1:5" s="1" customFormat="1" ht="12">
      <c r="A15" s="24" t="s">
        <v>10</v>
      </c>
      <c r="B15" s="26">
        <v>2728.03499536051</v>
      </c>
      <c r="D15" s="25" t="s">
        <v>87</v>
      </c>
      <c r="E15" s="28">
        <v>2753.35209520978</v>
      </c>
    </row>
    <row r="16" spans="1:5" s="1" customFormat="1" ht="12">
      <c r="A16" s="24" t="s">
        <v>87</v>
      </c>
      <c r="B16" s="26">
        <v>1799.62949509569</v>
      </c>
      <c r="D16" s="25" t="s">
        <v>13</v>
      </c>
      <c r="E16" s="28">
        <v>1870.76636676689</v>
      </c>
    </row>
    <row r="17" spans="1:5" s="1" customFormat="1" ht="12">
      <c r="A17" s="24" t="s">
        <v>11</v>
      </c>
      <c r="B17" s="26">
        <v>1675.80101112994</v>
      </c>
      <c r="D17" s="25" t="s">
        <v>10</v>
      </c>
      <c r="E17" s="28">
        <v>1743.49662328247</v>
      </c>
    </row>
    <row r="18" spans="1:5" s="1" customFormat="1" ht="12">
      <c r="A18" s="24" t="s">
        <v>9</v>
      </c>
      <c r="B18" s="26">
        <v>1521.62600082209</v>
      </c>
      <c r="D18" s="25" t="s">
        <v>16</v>
      </c>
      <c r="E18" s="28">
        <v>1639.41059807108</v>
      </c>
    </row>
    <row r="19" spans="1:5" s="1" customFormat="1" ht="12">
      <c r="A19" s="24" t="s">
        <v>89</v>
      </c>
      <c r="B19" s="26">
        <v>1181.16194559992</v>
      </c>
      <c r="D19" s="25" t="s">
        <v>9</v>
      </c>
      <c r="E19" s="28">
        <v>1518.54167370798</v>
      </c>
    </row>
    <row r="20" spans="1:5" s="1" customFormat="1" ht="12">
      <c r="A20" s="24" t="s">
        <v>13</v>
      </c>
      <c r="B20" s="26">
        <v>1143.29536759904</v>
      </c>
      <c r="D20" s="25" t="s">
        <v>11</v>
      </c>
      <c r="E20" s="28">
        <v>1194.71357212487</v>
      </c>
    </row>
    <row r="21" spans="1:5" s="1" customFormat="1" ht="12">
      <c r="A21" s="24" t="s">
        <v>88</v>
      </c>
      <c r="B21" s="26">
        <v>1036.55751053898</v>
      </c>
      <c r="D21" s="25" t="s">
        <v>88</v>
      </c>
      <c r="E21" s="28">
        <v>1169.39002054166</v>
      </c>
    </row>
    <row r="22" spans="1:5" s="1" customFormat="1" ht="12">
      <c r="A22" s="62" t="s">
        <v>97</v>
      </c>
      <c r="B22" s="105">
        <f>SUM(B12:B21)</f>
        <v>63394.805481376374</v>
      </c>
      <c r="D22" s="62" t="s">
        <v>97</v>
      </c>
      <c r="E22" s="105">
        <f>SUM(E12:E21)</f>
        <v>73228.78082208564</v>
      </c>
    </row>
    <row r="23" spans="1:5" s="1" customFormat="1" ht="12">
      <c r="A23" s="85" t="s">
        <v>135</v>
      </c>
      <c r="B23" s="85">
        <f>B11-B22</f>
        <v>14161.941538693325</v>
      </c>
      <c r="C23" s="83"/>
      <c r="D23" s="85" t="s">
        <v>135</v>
      </c>
      <c r="E23" s="85">
        <f>E11-E22</f>
        <v>17402.82631142756</v>
      </c>
    </row>
    <row r="24" ht="12"/>
    <row r="25" ht="12"/>
    <row r="26" spans="1:5" s="1" customFormat="1" ht="12">
      <c r="A26" s="10"/>
      <c r="B26" s="87" t="s">
        <v>2</v>
      </c>
      <c r="C26" s="81"/>
      <c r="D26" s="10"/>
      <c r="E26" s="87" t="s">
        <v>3</v>
      </c>
    </row>
    <row r="27" spans="1:5" s="1" customFormat="1" ht="12">
      <c r="A27" s="85" t="str">
        <f>A12</f>
        <v>United States</v>
      </c>
      <c r="B27" s="88">
        <f>B12/$B$11</f>
        <v>0.2613525643527021</v>
      </c>
      <c r="C27" s="83"/>
      <c r="D27" s="85" t="str">
        <f>D12</f>
        <v>United States</v>
      </c>
      <c r="E27" s="88">
        <f>E12/$E$11</f>
        <v>0.3355798469183986</v>
      </c>
    </row>
    <row r="28" spans="1:5" s="1" customFormat="1" ht="12">
      <c r="A28" s="85" t="str">
        <f aca="true" t="shared" si="0" ref="A28:A36">A13</f>
        <v>United Kingdom</v>
      </c>
      <c r="B28" s="88">
        <f aca="true" t="shared" si="1" ref="B28:B36">B13/$B$11</f>
        <v>0.2505867348063167</v>
      </c>
      <c r="C28" s="83"/>
      <c r="D28" s="85" t="str">
        <f aca="true" t="shared" si="2" ref="D28:D36">D13</f>
        <v>United Kingdom</v>
      </c>
      <c r="E28" s="88">
        <f aca="true" t="shared" si="3" ref="E28:E36">E13/$E$11</f>
        <v>0.267909132218835</v>
      </c>
    </row>
    <row r="29" spans="1:5" s="1" customFormat="1" ht="12">
      <c r="A29" s="85" t="str">
        <f t="shared" si="0"/>
        <v>Switzerland</v>
      </c>
      <c r="B29" s="88">
        <f t="shared" si="1"/>
        <v>0.1625178069608917</v>
      </c>
      <c r="C29" s="83"/>
      <c r="D29" s="85" t="str">
        <f t="shared" si="2"/>
        <v>Switzerland</v>
      </c>
      <c r="E29" s="88">
        <f t="shared" si="3"/>
        <v>0.07330702848535803</v>
      </c>
    </row>
    <row r="30" spans="1:5" s="1" customFormat="1" ht="12">
      <c r="A30" s="85" t="str">
        <f t="shared" si="0"/>
        <v>Singapore</v>
      </c>
      <c r="B30" s="88">
        <f t="shared" si="1"/>
        <v>0.035174695950754155</v>
      </c>
      <c r="C30" s="83"/>
      <c r="D30" s="85" t="s">
        <v>125</v>
      </c>
      <c r="E30" s="88">
        <f t="shared" si="3"/>
        <v>0.03037960135864856</v>
      </c>
    </row>
    <row r="31" spans="1:5" s="1" customFormat="1" ht="12">
      <c r="A31" s="85" t="s">
        <v>125</v>
      </c>
      <c r="B31" s="88">
        <f t="shared" si="1"/>
        <v>0.02320403529340899</v>
      </c>
      <c r="C31" s="83"/>
      <c r="D31" s="85" t="str">
        <f t="shared" si="2"/>
        <v>Canada</v>
      </c>
      <c r="E31" s="88">
        <f t="shared" si="3"/>
        <v>0.020641434328875864</v>
      </c>
    </row>
    <row r="32" spans="1:5" s="1" customFormat="1" ht="12">
      <c r="A32" s="85" t="str">
        <f t="shared" si="0"/>
        <v>Norway</v>
      </c>
      <c r="B32" s="88">
        <f t="shared" si="1"/>
        <v>0.021607417478408237</v>
      </c>
      <c r="C32" s="83"/>
      <c r="D32" s="85" t="str">
        <f t="shared" si="2"/>
        <v>Singapore</v>
      </c>
      <c r="E32" s="88">
        <f t="shared" si="3"/>
        <v>0.019237180917624604</v>
      </c>
    </row>
    <row r="33" spans="1:5" s="1" customFormat="1" ht="12">
      <c r="A33" s="85" t="str">
        <f t="shared" si="0"/>
        <v>Japan</v>
      </c>
      <c r="B33" s="88">
        <f t="shared" si="1"/>
        <v>0.019619518085619708</v>
      </c>
      <c r="C33" s="83"/>
      <c r="D33" s="85" t="str">
        <f t="shared" si="2"/>
        <v>India</v>
      </c>
      <c r="E33" s="88">
        <f t="shared" si="3"/>
        <v>0.018088729196382845</v>
      </c>
    </row>
    <row r="34" spans="1:5" s="1" customFormat="1" ht="12">
      <c r="A34" s="85" t="s">
        <v>126</v>
      </c>
      <c r="B34" s="88">
        <f t="shared" si="1"/>
        <v>0.015229647851195533</v>
      </c>
      <c r="C34" s="83"/>
      <c r="D34" s="85" t="str">
        <f t="shared" si="2"/>
        <v>Japan</v>
      </c>
      <c r="E34" s="88">
        <f t="shared" si="3"/>
        <v>0.016755100364390017</v>
      </c>
    </row>
    <row r="35" spans="1:5" s="1" customFormat="1" ht="12">
      <c r="A35" s="85" t="str">
        <f t="shared" si="0"/>
        <v>Canada</v>
      </c>
      <c r="B35" s="88">
        <f t="shared" si="1"/>
        <v>0.014741404346203232</v>
      </c>
      <c r="C35" s="83"/>
      <c r="D35" s="85" t="str">
        <f t="shared" si="2"/>
        <v>Norway</v>
      </c>
      <c r="E35" s="88">
        <f t="shared" si="3"/>
        <v>0.013182085256028701</v>
      </c>
    </row>
    <row r="36" spans="1:5" s="1" customFormat="1" ht="12">
      <c r="A36" s="85" t="str">
        <f t="shared" si="0"/>
        <v>Russian Federation</v>
      </c>
      <c r="B36" s="88">
        <f t="shared" si="1"/>
        <v>0.013365149395329146</v>
      </c>
      <c r="C36" s="83"/>
      <c r="D36" s="85" t="str">
        <f t="shared" si="2"/>
        <v>Russian Federation</v>
      </c>
      <c r="E36" s="88">
        <f t="shared" si="3"/>
        <v>0.012902673333586403</v>
      </c>
    </row>
    <row r="37" spans="1:5" s="1" customFormat="1" ht="12">
      <c r="A37" s="89" t="s">
        <v>15</v>
      </c>
      <c r="B37" s="88">
        <f>B23/$B$11</f>
        <v>0.18260102547917045</v>
      </c>
      <c r="C37" s="83"/>
      <c r="D37" s="89" t="s">
        <v>15</v>
      </c>
      <c r="E37" s="88">
        <f>E23/$E$11</f>
        <v>0.19201718762187162</v>
      </c>
    </row>
    <row r="38" spans="1:5" s="1" customFormat="1" ht="12">
      <c r="A38" s="62" t="s">
        <v>90</v>
      </c>
      <c r="B38" s="90">
        <f>SUM(B27:B37)</f>
        <v>0.9999999999999999</v>
      </c>
      <c r="C38" s="42"/>
      <c r="D38" s="62" t="s">
        <v>90</v>
      </c>
      <c r="E38" s="91">
        <f>SUM(E27:E37)</f>
        <v>1.0000000000000002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 topLeftCell="H7">
      <selection activeCell="AH42" sqref="AH42"/>
    </sheetView>
  </sheetViews>
  <sheetFormatPr defaultColWidth="8.8515625" defaultRowHeight="15"/>
  <cols>
    <col min="1" max="5" width="11.8515625" style="5" customWidth="1"/>
    <col min="6" max="16384" width="8.8515625" style="5" customWidth="1"/>
  </cols>
  <sheetData>
    <row r="1" ht="12">
      <c r="A1" s="61" t="s">
        <v>101</v>
      </c>
    </row>
    <row r="2" ht="15">
      <c r="A2" s="76" t="s">
        <v>20</v>
      </c>
    </row>
    <row r="4" ht="15" customHeight="1">
      <c r="A4" s="4" t="s">
        <v>107</v>
      </c>
    </row>
    <row r="7" spans="1:5" ht="15">
      <c r="A7" s="11"/>
      <c r="B7" s="11"/>
      <c r="C7" s="10" t="s">
        <v>45</v>
      </c>
      <c r="D7" s="10" t="s">
        <v>45</v>
      </c>
      <c r="E7" s="10" t="s">
        <v>45</v>
      </c>
    </row>
    <row r="8" spans="1:5" ht="15">
      <c r="A8" s="11"/>
      <c r="B8" s="11"/>
      <c r="C8" s="10" t="s">
        <v>92</v>
      </c>
      <c r="D8" s="10" t="s">
        <v>55</v>
      </c>
      <c r="E8" s="10" t="s">
        <v>56</v>
      </c>
    </row>
    <row r="9" spans="1:5" ht="15">
      <c r="A9" s="10" t="s">
        <v>43</v>
      </c>
      <c r="B9" s="92" t="s">
        <v>91</v>
      </c>
      <c r="C9" s="34" t="s">
        <v>54</v>
      </c>
      <c r="D9" s="34" t="s">
        <v>54</v>
      </c>
      <c r="E9" s="34" t="s">
        <v>54</v>
      </c>
    </row>
    <row r="10" spans="1:5" ht="15">
      <c r="A10" s="10" t="s">
        <v>46</v>
      </c>
      <c r="B10" s="92">
        <v>2010</v>
      </c>
      <c r="C10" s="11">
        <v>2966.96292404561</v>
      </c>
      <c r="D10" s="11">
        <v>68966.2777937186</v>
      </c>
      <c r="E10" s="11">
        <v>65999.314869673</v>
      </c>
    </row>
    <row r="11" spans="1:5" ht="15">
      <c r="A11" s="93" t="s">
        <v>46</v>
      </c>
      <c r="B11" s="92">
        <v>2011</v>
      </c>
      <c r="C11" s="11">
        <v>5261.39585627181</v>
      </c>
      <c r="D11" s="11">
        <v>76611.8351403424</v>
      </c>
      <c r="E11" s="11">
        <v>71350.4392840706</v>
      </c>
    </row>
    <row r="12" spans="1:5" ht="15">
      <c r="A12" s="93" t="s">
        <v>46</v>
      </c>
      <c r="B12" s="92">
        <v>2012</v>
      </c>
      <c r="C12" s="11">
        <v>5494.20486876736</v>
      </c>
      <c r="D12" s="11">
        <v>85291.4144967087</v>
      </c>
      <c r="E12" s="11">
        <v>79797.2096279414</v>
      </c>
    </row>
    <row r="13" spans="1:5" ht="15">
      <c r="A13" s="94" t="s">
        <v>46</v>
      </c>
      <c r="B13" s="92">
        <v>2013</v>
      </c>
      <c r="C13" s="11">
        <v>9071.58857902431</v>
      </c>
      <c r="D13" s="11">
        <v>89898.4656870172</v>
      </c>
      <c r="E13" s="11">
        <v>80826.8771079929</v>
      </c>
    </row>
    <row r="14" spans="1:5" ht="15">
      <c r="A14" s="10" t="s">
        <v>46</v>
      </c>
      <c r="B14" s="92">
        <v>2014</v>
      </c>
      <c r="C14" s="11">
        <v>14425.42190874</v>
      </c>
      <c r="D14" s="11">
        <v>107536.816854718</v>
      </c>
      <c r="E14" s="11">
        <v>93111.3949459788</v>
      </c>
    </row>
    <row r="15" spans="1:5" ht="15">
      <c r="A15" s="10" t="s">
        <v>46</v>
      </c>
      <c r="B15" s="92">
        <v>2015</v>
      </c>
      <c r="C15" s="11">
        <v>13490.4107282116</v>
      </c>
      <c r="D15" s="11">
        <v>118802.36965176</v>
      </c>
      <c r="E15" s="11">
        <v>105311.958923549</v>
      </c>
    </row>
    <row r="16" spans="1:5" ht="15">
      <c r="A16" s="10" t="s">
        <v>46</v>
      </c>
      <c r="B16" s="92">
        <v>2016</v>
      </c>
      <c r="C16" s="11">
        <v>14703.3478520846</v>
      </c>
      <c r="D16" s="11">
        <v>119919.905291463</v>
      </c>
      <c r="E16" s="11">
        <v>105216.557439378</v>
      </c>
    </row>
    <row r="17" spans="1:5" ht="15">
      <c r="A17" s="10" t="s">
        <v>46</v>
      </c>
      <c r="B17" s="92">
        <v>2017</v>
      </c>
      <c r="C17" s="11">
        <v>13984.0694336849</v>
      </c>
      <c r="D17" s="11">
        <v>121588.757162604</v>
      </c>
      <c r="E17" s="11">
        <v>107604.687728919</v>
      </c>
    </row>
    <row r="18" spans="1:5" ht="15">
      <c r="A18" s="10" t="s">
        <v>46</v>
      </c>
      <c r="B18" s="92">
        <v>2018</v>
      </c>
      <c r="C18" s="11">
        <v>10804.6932905209</v>
      </c>
      <c r="D18" s="11">
        <v>125264.016063825</v>
      </c>
      <c r="E18" s="11">
        <v>114459.322773304</v>
      </c>
    </row>
    <row r="19" spans="1:5" ht="15">
      <c r="A19" s="10" t="s">
        <v>46</v>
      </c>
      <c r="B19" s="92">
        <v>2019</v>
      </c>
      <c r="C19" s="11">
        <v>9742.61416239547</v>
      </c>
      <c r="D19" s="11">
        <v>132951.202197646</v>
      </c>
      <c r="E19" s="11">
        <v>123208.588035251</v>
      </c>
    </row>
    <row r="20" spans="1:5" ht="15">
      <c r="A20" s="10" t="s">
        <v>46</v>
      </c>
      <c r="B20" s="92">
        <v>2020</v>
      </c>
      <c r="C20" s="11">
        <v>-1979.03823467494</v>
      </c>
      <c r="D20" s="11">
        <v>122845.630645112</v>
      </c>
      <c r="E20" s="11">
        <v>124824.668879787</v>
      </c>
    </row>
    <row r="21" ht="15">
      <c r="B21" s="95"/>
    </row>
    <row r="22" spans="1:5" ht="15">
      <c r="A22" s="96"/>
      <c r="B22" s="97"/>
      <c r="C22" s="8" t="s">
        <v>93</v>
      </c>
      <c r="D22" s="8"/>
      <c r="E22" s="8"/>
    </row>
    <row r="23" spans="1:5" ht="15">
      <c r="A23" s="14"/>
      <c r="B23" s="97"/>
      <c r="C23" s="98" t="s">
        <v>6</v>
      </c>
      <c r="D23" s="99"/>
      <c r="E23" s="100"/>
    </row>
    <row r="24" spans="1:5" ht="15">
      <c r="A24" s="23"/>
      <c r="B24" s="101"/>
      <c r="C24" s="87" t="s">
        <v>0</v>
      </c>
      <c r="D24" s="87" t="s">
        <v>2</v>
      </c>
      <c r="E24" s="87" t="s">
        <v>3</v>
      </c>
    </row>
    <row r="25" spans="1:5" ht="15">
      <c r="A25" s="23"/>
      <c r="B25" s="102">
        <v>2010</v>
      </c>
      <c r="C25" s="85">
        <f>C10/1000</f>
        <v>2.9669629240456104</v>
      </c>
      <c r="D25" s="85">
        <f aca="true" t="shared" si="0" ref="D25:E25">D10/1000</f>
        <v>68.9662777937186</v>
      </c>
      <c r="E25" s="85">
        <f t="shared" si="0"/>
        <v>65.999314869673</v>
      </c>
    </row>
    <row r="26" spans="1:5" ht="15">
      <c r="A26" s="103"/>
      <c r="B26" s="102">
        <v>2011</v>
      </c>
      <c r="C26" s="85">
        <f aca="true" t="shared" si="1" ref="C26:E35">C11/1000</f>
        <v>5.26139585627181</v>
      </c>
      <c r="D26" s="85">
        <f t="shared" si="1"/>
        <v>76.61183514034241</v>
      </c>
      <c r="E26" s="85">
        <f t="shared" si="1"/>
        <v>71.3504392840706</v>
      </c>
    </row>
    <row r="27" spans="1:5" ht="15">
      <c r="A27" s="103"/>
      <c r="B27" s="102">
        <v>2012</v>
      </c>
      <c r="C27" s="85">
        <f t="shared" si="1"/>
        <v>5.494204868767359</v>
      </c>
      <c r="D27" s="85">
        <f t="shared" si="1"/>
        <v>85.29141449670871</v>
      </c>
      <c r="E27" s="85">
        <f t="shared" si="1"/>
        <v>79.7972096279414</v>
      </c>
    </row>
    <row r="28" spans="1:5" ht="15">
      <c r="A28" s="104"/>
      <c r="B28" s="102">
        <v>2013</v>
      </c>
      <c r="C28" s="85">
        <f t="shared" si="1"/>
        <v>9.07158857902431</v>
      </c>
      <c r="D28" s="85">
        <f t="shared" si="1"/>
        <v>89.89846568701721</v>
      </c>
      <c r="E28" s="85">
        <f t="shared" si="1"/>
        <v>80.8268771079929</v>
      </c>
    </row>
    <row r="29" spans="1:5" ht="15">
      <c r="A29" s="23"/>
      <c r="B29" s="102">
        <v>2014</v>
      </c>
      <c r="C29" s="85">
        <f t="shared" si="1"/>
        <v>14.425421908739999</v>
      </c>
      <c r="D29" s="85">
        <f t="shared" si="1"/>
        <v>107.536816854718</v>
      </c>
      <c r="E29" s="85">
        <f t="shared" si="1"/>
        <v>93.1113949459788</v>
      </c>
    </row>
    <row r="30" spans="1:5" ht="15">
      <c r="A30" s="23"/>
      <c r="B30" s="102">
        <v>2015</v>
      </c>
      <c r="C30" s="85">
        <f t="shared" si="1"/>
        <v>13.4904107282116</v>
      </c>
      <c r="D30" s="85">
        <f t="shared" si="1"/>
        <v>118.80236965176</v>
      </c>
      <c r="E30" s="85">
        <f t="shared" si="1"/>
        <v>105.311958923549</v>
      </c>
    </row>
    <row r="31" spans="1:5" ht="15">
      <c r="A31" s="23"/>
      <c r="B31" s="102">
        <v>2016</v>
      </c>
      <c r="C31" s="85">
        <f t="shared" si="1"/>
        <v>14.703347852084601</v>
      </c>
      <c r="D31" s="85">
        <f t="shared" si="1"/>
        <v>119.919905291463</v>
      </c>
      <c r="E31" s="85">
        <f t="shared" si="1"/>
        <v>105.216557439378</v>
      </c>
    </row>
    <row r="32" spans="1:5" ht="15">
      <c r="A32" s="23"/>
      <c r="B32" s="102">
        <v>2017</v>
      </c>
      <c r="C32" s="85">
        <f t="shared" si="1"/>
        <v>13.9840694336849</v>
      </c>
      <c r="D32" s="85">
        <f t="shared" si="1"/>
        <v>121.588757162604</v>
      </c>
      <c r="E32" s="85">
        <f t="shared" si="1"/>
        <v>107.604687728919</v>
      </c>
    </row>
    <row r="33" spans="1:5" ht="15">
      <c r="A33" s="23"/>
      <c r="B33" s="102">
        <v>2018</v>
      </c>
      <c r="C33" s="85">
        <f t="shared" si="1"/>
        <v>10.8046932905209</v>
      </c>
      <c r="D33" s="85">
        <f t="shared" si="1"/>
        <v>125.264016063825</v>
      </c>
      <c r="E33" s="85">
        <f t="shared" si="1"/>
        <v>114.459322773304</v>
      </c>
    </row>
    <row r="34" spans="1:5" ht="15">
      <c r="A34" s="23"/>
      <c r="B34" s="102">
        <v>2019</v>
      </c>
      <c r="C34" s="85">
        <f t="shared" si="1"/>
        <v>9.74261416239547</v>
      </c>
      <c r="D34" s="85">
        <f t="shared" si="1"/>
        <v>132.95120219764598</v>
      </c>
      <c r="E34" s="85">
        <f t="shared" si="1"/>
        <v>123.208588035251</v>
      </c>
    </row>
    <row r="35" spans="1:5" ht="15">
      <c r="A35" s="23"/>
      <c r="B35" s="102">
        <v>2020</v>
      </c>
      <c r="C35" s="85">
        <f t="shared" si="1"/>
        <v>-1.97903823467494</v>
      </c>
      <c r="D35" s="107">
        <f t="shared" si="1"/>
        <v>122.84563064511201</v>
      </c>
      <c r="E35" s="13">
        <f t="shared" si="1"/>
        <v>124.824668879787</v>
      </c>
    </row>
  </sheetData>
  <mergeCells count="2">
    <mergeCell ref="C22:E22"/>
    <mergeCell ref="C23:E23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44">
      <selection activeCell="D89" sqref="D89"/>
    </sheetView>
  </sheetViews>
  <sheetFormatPr defaultColWidth="8.8515625" defaultRowHeight="15"/>
  <cols>
    <col min="1" max="5" width="15.00390625" style="1" customWidth="1"/>
    <col min="6" max="12" width="8.8515625" style="1" customWidth="1"/>
    <col min="13" max="13" width="2.57421875" style="1" customWidth="1"/>
    <col min="14" max="14" width="14.140625" style="1" customWidth="1"/>
    <col min="15" max="15" width="9.8515625" style="1" bestFit="1" customWidth="1"/>
    <col min="16" max="16384" width="8.8515625" style="1" customWidth="1"/>
  </cols>
  <sheetData>
    <row r="1" ht="12">
      <c r="A1" s="75" t="s">
        <v>100</v>
      </c>
    </row>
    <row r="2" ht="12">
      <c r="A2" s="76" t="s">
        <v>3</v>
      </c>
    </row>
    <row r="3" ht="12">
      <c r="A3" s="76" t="s">
        <v>2</v>
      </c>
    </row>
    <row r="4" ht="15" customHeight="1">
      <c r="A4" s="2" t="s">
        <v>106</v>
      </c>
    </row>
    <row r="5" ht="12"/>
    <row r="6" ht="12"/>
    <row r="7" spans="2:5" ht="12">
      <c r="B7" s="78">
        <v>2020</v>
      </c>
      <c r="C7" s="79"/>
      <c r="D7" s="79"/>
      <c r="E7" s="78">
        <v>2020</v>
      </c>
    </row>
    <row r="8" spans="2:5" ht="12">
      <c r="B8" s="80" t="s">
        <v>45</v>
      </c>
      <c r="C8" s="81"/>
      <c r="D8" s="81"/>
      <c r="E8" s="80" t="s">
        <v>45</v>
      </c>
    </row>
    <row r="9" spans="2:5" ht="12">
      <c r="B9" s="80" t="s">
        <v>133</v>
      </c>
      <c r="C9" s="81"/>
      <c r="D9" s="81"/>
      <c r="E9" s="80" t="s">
        <v>134</v>
      </c>
    </row>
    <row r="10" spans="1:5" ht="12">
      <c r="A10" s="10" t="s">
        <v>43</v>
      </c>
      <c r="B10" s="10" t="s">
        <v>54</v>
      </c>
      <c r="D10" s="10" t="s">
        <v>43</v>
      </c>
      <c r="E10" s="10" t="s">
        <v>54</v>
      </c>
    </row>
    <row r="11" spans="1:5" ht="12">
      <c r="A11" s="24" t="s">
        <v>46</v>
      </c>
      <c r="B11" s="26">
        <v>122845.630645112</v>
      </c>
      <c r="D11" s="25" t="s">
        <v>46</v>
      </c>
      <c r="E11" s="28">
        <v>124824.668879787</v>
      </c>
    </row>
    <row r="12" spans="1:5" ht="12">
      <c r="A12" s="29" t="s">
        <v>108</v>
      </c>
      <c r="B12" s="30">
        <v>25982.110453443</v>
      </c>
      <c r="D12" s="25" t="s">
        <v>108</v>
      </c>
      <c r="E12" s="28">
        <v>33476.4241961149</v>
      </c>
    </row>
    <row r="13" spans="1:5" ht="12">
      <c r="A13" s="24" t="s">
        <v>7</v>
      </c>
      <c r="B13" s="26">
        <v>16837.8985106035</v>
      </c>
      <c r="D13" s="25" t="s">
        <v>7</v>
      </c>
      <c r="E13" s="28">
        <v>31708.7987299244</v>
      </c>
    </row>
    <row r="14" spans="1:5" ht="12">
      <c r="A14" s="24" t="s">
        <v>8</v>
      </c>
      <c r="B14" s="26">
        <v>13211.7023620492</v>
      </c>
      <c r="D14" s="25" t="s">
        <v>8</v>
      </c>
      <c r="E14" s="28">
        <v>8857.01848618062</v>
      </c>
    </row>
    <row r="15" spans="1:5" ht="12">
      <c r="A15" s="24" t="s">
        <v>87</v>
      </c>
      <c r="B15" s="26">
        <v>6282.76077004979</v>
      </c>
      <c r="D15" s="25" t="s">
        <v>10</v>
      </c>
      <c r="E15" s="28">
        <v>4842.80755719474</v>
      </c>
    </row>
    <row r="16" spans="1:5" ht="12">
      <c r="A16" s="24" t="s">
        <v>9</v>
      </c>
      <c r="B16" s="26">
        <v>4233.20987378942</v>
      </c>
      <c r="D16" s="25" t="s">
        <v>87</v>
      </c>
      <c r="E16" s="28">
        <v>4011.87903459142</v>
      </c>
    </row>
    <row r="17" spans="1:5" ht="12">
      <c r="A17" s="24" t="s">
        <v>14</v>
      </c>
      <c r="B17" s="26">
        <v>3548.67406433933</v>
      </c>
      <c r="D17" s="25" t="s">
        <v>89</v>
      </c>
      <c r="E17" s="28">
        <v>3114.10924637561</v>
      </c>
    </row>
    <row r="18" spans="1:5" ht="12">
      <c r="A18" s="24" t="s">
        <v>88</v>
      </c>
      <c r="B18" s="26">
        <v>3475.42103922098</v>
      </c>
      <c r="D18" s="25" t="s">
        <v>16</v>
      </c>
      <c r="E18" s="28">
        <v>3095.0243096095</v>
      </c>
    </row>
    <row r="19" spans="1:5" ht="12">
      <c r="A19" s="24" t="s">
        <v>11</v>
      </c>
      <c r="B19" s="26">
        <v>2792.275502332</v>
      </c>
      <c r="D19" s="25" t="s">
        <v>9</v>
      </c>
      <c r="E19" s="28">
        <v>2763.5581533569</v>
      </c>
    </row>
    <row r="20" spans="1:5" ht="12">
      <c r="A20" s="24" t="s">
        <v>16</v>
      </c>
      <c r="B20" s="26">
        <v>2414.35911558084</v>
      </c>
      <c r="D20" s="25" t="s">
        <v>11</v>
      </c>
      <c r="E20" s="28">
        <v>2139.20488536784</v>
      </c>
    </row>
    <row r="21" spans="1:5" ht="12">
      <c r="A21" s="24" t="s">
        <v>10</v>
      </c>
      <c r="B21" s="26">
        <v>2142.14325940827</v>
      </c>
      <c r="D21" s="25" t="s">
        <v>17</v>
      </c>
      <c r="E21" s="28">
        <v>1506.58016606864</v>
      </c>
    </row>
    <row r="22" spans="1:5" ht="12">
      <c r="A22" s="62" t="s">
        <v>97</v>
      </c>
      <c r="B22" s="105">
        <f>SUM(B12:B21)</f>
        <v>80920.55495081634</v>
      </c>
      <c r="D22" s="62" t="s">
        <v>97</v>
      </c>
      <c r="E22" s="105">
        <f>SUM(E12:E21)</f>
        <v>95515.40476478457</v>
      </c>
    </row>
    <row r="23" spans="1:5" ht="12">
      <c r="A23" s="85" t="s">
        <v>135</v>
      </c>
      <c r="B23" s="85">
        <f>B11-B22</f>
        <v>41925.075694295665</v>
      </c>
      <c r="C23" s="83"/>
      <c r="D23" s="85" t="s">
        <v>135</v>
      </c>
      <c r="E23" s="85">
        <f>E11-E22</f>
        <v>29309.26411500243</v>
      </c>
    </row>
    <row r="24" ht="12"/>
    <row r="25" ht="12"/>
    <row r="26" spans="1:5" ht="12">
      <c r="A26" s="10"/>
      <c r="B26" s="87" t="s">
        <v>2</v>
      </c>
      <c r="C26" s="81"/>
      <c r="D26" s="10"/>
      <c r="E26" s="87" t="s">
        <v>3</v>
      </c>
    </row>
    <row r="27" spans="1:5" ht="12">
      <c r="A27" s="85" t="str">
        <f>A12</f>
        <v>United Kingdom</v>
      </c>
      <c r="B27" s="88">
        <f>B12/$B$11</f>
        <v>0.21150211299335964</v>
      </c>
      <c r="C27" s="83"/>
      <c r="D27" s="85" t="str">
        <f>D12</f>
        <v>United Kingdom</v>
      </c>
      <c r="E27" s="88">
        <f>E12/$E$11</f>
        <v>0.26818756658072557</v>
      </c>
    </row>
    <row r="28" spans="1:5" ht="12">
      <c r="A28" s="85" t="str">
        <f aca="true" t="shared" si="0" ref="A28:A36">A13</f>
        <v>United States</v>
      </c>
      <c r="B28" s="88">
        <f aca="true" t="shared" si="1" ref="B28:B36">B13/$B$11</f>
        <v>0.13706550588882077</v>
      </c>
      <c r="C28" s="83"/>
      <c r="D28" s="85" t="str">
        <f aca="true" t="shared" si="2" ref="D28:D36">D13</f>
        <v>United States</v>
      </c>
      <c r="E28" s="88">
        <f aca="true" t="shared" si="3" ref="E28:E36">E13/$E$11</f>
        <v>0.25402670012657286</v>
      </c>
    </row>
    <row r="29" spans="1:5" ht="12">
      <c r="A29" s="85" t="str">
        <f t="shared" si="0"/>
        <v>Switzerland</v>
      </c>
      <c r="B29" s="88">
        <f t="shared" si="1"/>
        <v>0.10754718985664542</v>
      </c>
      <c r="C29" s="83"/>
      <c r="D29" s="85" t="str">
        <f t="shared" si="2"/>
        <v>Switzerland</v>
      </c>
      <c r="E29" s="88">
        <f t="shared" si="3"/>
        <v>0.07095567379161577</v>
      </c>
    </row>
    <row r="30" spans="1:5" ht="12">
      <c r="A30" s="85" t="s">
        <v>125</v>
      </c>
      <c r="B30" s="88">
        <f t="shared" si="1"/>
        <v>0.0511435428110587</v>
      </c>
      <c r="C30" s="83"/>
      <c r="D30" s="85" t="str">
        <f t="shared" si="2"/>
        <v>Singapore</v>
      </c>
      <c r="E30" s="88">
        <f t="shared" si="3"/>
        <v>0.03879687885940743</v>
      </c>
    </row>
    <row r="31" spans="1:5" ht="12">
      <c r="A31" s="85" t="str">
        <f t="shared" si="0"/>
        <v>Japan</v>
      </c>
      <c r="B31" s="88">
        <f t="shared" si="1"/>
        <v>0.03445958844086783</v>
      </c>
      <c r="C31" s="83"/>
      <c r="D31" s="85" t="s">
        <v>125</v>
      </c>
      <c r="E31" s="88">
        <f t="shared" si="3"/>
        <v>0.03214011357366451</v>
      </c>
    </row>
    <row r="32" spans="1:5" ht="12">
      <c r="A32" s="85" t="str">
        <f t="shared" si="0"/>
        <v>Brazil</v>
      </c>
      <c r="B32" s="88">
        <f t="shared" si="1"/>
        <v>0.028887263191240988</v>
      </c>
      <c r="C32" s="83"/>
      <c r="D32" s="85" t="s">
        <v>126</v>
      </c>
      <c r="E32" s="88">
        <f t="shared" si="3"/>
        <v>0.024947867070848534</v>
      </c>
    </row>
    <row r="33" spans="1:5" ht="12">
      <c r="A33" s="85" t="str">
        <f t="shared" si="0"/>
        <v>Russian Federation</v>
      </c>
      <c r="B33" s="88">
        <f t="shared" si="1"/>
        <v>0.02829096176209232</v>
      </c>
      <c r="C33" s="83"/>
      <c r="D33" s="85" t="str">
        <f t="shared" si="2"/>
        <v>India</v>
      </c>
      <c r="E33" s="88">
        <f t="shared" si="3"/>
        <v>0.024794973120178497</v>
      </c>
    </row>
    <row r="34" spans="1:5" ht="12">
      <c r="A34" s="85" t="str">
        <f t="shared" si="0"/>
        <v>Norway</v>
      </c>
      <c r="B34" s="88">
        <f t="shared" si="1"/>
        <v>0.02272995374494505</v>
      </c>
      <c r="C34" s="83"/>
      <c r="D34" s="85" t="str">
        <f t="shared" si="2"/>
        <v>Japan</v>
      </c>
      <c r="E34" s="88">
        <f t="shared" si="3"/>
        <v>0.022139519200474373</v>
      </c>
    </row>
    <row r="35" spans="1:5" ht="12">
      <c r="A35" s="85" t="str">
        <f t="shared" si="0"/>
        <v>India</v>
      </c>
      <c r="B35" s="88">
        <f t="shared" si="1"/>
        <v>0.019653601865219507</v>
      </c>
      <c r="C35" s="83"/>
      <c r="D35" s="85" t="str">
        <f t="shared" si="2"/>
        <v>Norway</v>
      </c>
      <c r="E35" s="88">
        <f t="shared" si="3"/>
        <v>0.017137677228112748</v>
      </c>
    </row>
    <row r="36" spans="1:5" ht="12">
      <c r="A36" s="85" t="str">
        <f t="shared" si="0"/>
        <v>Singapore</v>
      </c>
      <c r="B36" s="88">
        <f t="shared" si="1"/>
        <v>0.017437683767497554</v>
      </c>
      <c r="C36" s="83"/>
      <c r="D36" s="85" t="str">
        <f t="shared" si="2"/>
        <v>Australia</v>
      </c>
      <c r="E36" s="88">
        <f t="shared" si="3"/>
        <v>0.012069570699358788</v>
      </c>
    </row>
    <row r="37" spans="1:5" ht="12">
      <c r="A37" s="89" t="s">
        <v>15</v>
      </c>
      <c r="B37" s="88">
        <f>B23/$B$11</f>
        <v>0.3412825956782522</v>
      </c>
      <c r="C37" s="83"/>
      <c r="D37" s="89" t="s">
        <v>15</v>
      </c>
      <c r="E37" s="88">
        <f>E23/$E$11</f>
        <v>0.23480345974904093</v>
      </c>
    </row>
    <row r="38" spans="1:5" ht="12">
      <c r="A38" s="62" t="s">
        <v>90</v>
      </c>
      <c r="B38" s="90">
        <f>SUM(B27:B37)</f>
        <v>1</v>
      </c>
      <c r="C38" s="42"/>
      <c r="D38" s="62" t="s">
        <v>90</v>
      </c>
      <c r="E38" s="91">
        <f>SUM(E27:E37)</f>
        <v>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5"/>
  <sheetViews>
    <sheetView zoomScale="70" zoomScaleNormal="70" workbookViewId="0" topLeftCell="A10">
      <selection activeCell="N24" sqref="N24"/>
    </sheetView>
  </sheetViews>
  <sheetFormatPr defaultColWidth="8.7109375" defaultRowHeight="15"/>
  <cols>
    <col min="1" max="12" width="14.140625" style="5" customWidth="1"/>
    <col min="13" max="16384" width="8.7109375" style="12" customWidth="1"/>
  </cols>
  <sheetData>
    <row r="1" spans="1:2" ht="15">
      <c r="A1" s="5" t="s">
        <v>21</v>
      </c>
      <c r="B1" s="5" t="s">
        <v>22</v>
      </c>
    </row>
    <row r="2" spans="1:2" ht="15">
      <c r="A2" s="5" t="s">
        <v>41</v>
      </c>
      <c r="B2" s="5" t="s">
        <v>42</v>
      </c>
    </row>
    <row r="3" spans="1:2" ht="15">
      <c r="A3" s="5" t="s">
        <v>25</v>
      </c>
      <c r="B3" s="5" t="s">
        <v>26</v>
      </c>
    </row>
    <row r="4" spans="1:2" ht="15">
      <c r="A4" s="5" t="s">
        <v>27</v>
      </c>
      <c r="B4" s="5" t="s">
        <v>28</v>
      </c>
    </row>
    <row r="5" spans="1:2" ht="15">
      <c r="A5" s="5" t="s">
        <v>29</v>
      </c>
      <c r="B5" s="5" t="s">
        <v>30</v>
      </c>
    </row>
    <row r="6" spans="1:2" ht="15">
      <c r="A6" s="5" t="s">
        <v>31</v>
      </c>
      <c r="B6" s="5" t="s">
        <v>32</v>
      </c>
    </row>
    <row r="7" spans="1:2" ht="15">
      <c r="A7" s="5" t="s">
        <v>33</v>
      </c>
      <c r="B7" s="5" t="s">
        <v>34</v>
      </c>
    </row>
    <row r="8" spans="1:2" ht="15">
      <c r="A8" s="5" t="s">
        <v>35</v>
      </c>
      <c r="B8" s="5" t="s">
        <v>34</v>
      </c>
    </row>
    <row r="9" spans="1:2" ht="15">
      <c r="A9" s="5" t="s">
        <v>36</v>
      </c>
      <c r="B9" s="5" t="s">
        <v>37</v>
      </c>
    </row>
    <row r="10" spans="1:2" ht="15">
      <c r="A10" s="5" t="s">
        <v>38</v>
      </c>
      <c r="B10" s="5" t="s">
        <v>39</v>
      </c>
    </row>
    <row r="11" spans="1:2" ht="15">
      <c r="A11" s="5" t="s">
        <v>40</v>
      </c>
      <c r="B11" s="5" t="s">
        <v>28</v>
      </c>
    </row>
    <row r="12" spans="1:2" ht="15">
      <c r="A12" s="5" t="s">
        <v>23</v>
      </c>
      <c r="B12" s="5" t="s">
        <v>24</v>
      </c>
    </row>
    <row r="13" spans="1:12" s="14" customFormat="1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s="18" customFormat="1" ht="15">
      <c r="A14" s="15"/>
      <c r="B14" s="16" t="s">
        <v>55</v>
      </c>
      <c r="C14" s="16"/>
      <c r="D14" s="16"/>
      <c r="E14" s="16"/>
      <c r="F14" s="5"/>
      <c r="G14" s="5"/>
      <c r="H14" s="7"/>
      <c r="I14" s="17" t="s">
        <v>56</v>
      </c>
      <c r="J14" s="17"/>
      <c r="K14" s="17"/>
      <c r="L14" s="17"/>
    </row>
    <row r="15" spans="1:12" ht="15">
      <c r="A15" s="7"/>
      <c r="B15" s="19" t="s">
        <v>45</v>
      </c>
      <c r="C15" s="19"/>
      <c r="D15" s="19"/>
      <c r="E15" s="19"/>
      <c r="H15" s="15"/>
      <c r="I15" s="20" t="s">
        <v>45</v>
      </c>
      <c r="J15" s="20"/>
      <c r="K15" s="20"/>
      <c r="L15" s="20"/>
    </row>
    <row r="16" spans="1:12" ht="15">
      <c r="A16" s="7"/>
      <c r="B16" s="19">
        <v>2020</v>
      </c>
      <c r="C16" s="19"/>
      <c r="D16" s="19"/>
      <c r="E16" s="19"/>
      <c r="H16" s="7"/>
      <c r="I16" s="17">
        <v>2020</v>
      </c>
      <c r="J16" s="17"/>
      <c r="K16" s="17"/>
      <c r="L16" s="17"/>
    </row>
    <row r="17" spans="1:12" s="23" customFormat="1" ht="15">
      <c r="A17" s="21"/>
      <c r="B17" s="22"/>
      <c r="C17" s="22"/>
      <c r="D17" s="22"/>
      <c r="E17" s="22"/>
      <c r="F17" s="21"/>
      <c r="G17" s="21"/>
      <c r="H17" s="21"/>
      <c r="I17" s="22"/>
      <c r="J17" s="22"/>
      <c r="K17" s="22"/>
      <c r="L17" s="22"/>
    </row>
    <row r="18" spans="1:12" ht="15">
      <c r="A18" s="7" t="s">
        <v>43</v>
      </c>
      <c r="B18" s="24" t="s">
        <v>51</v>
      </c>
      <c r="C18" s="24" t="s">
        <v>52</v>
      </c>
      <c r="D18" s="24" t="s">
        <v>53</v>
      </c>
      <c r="E18" s="24" t="s">
        <v>54</v>
      </c>
      <c r="H18" s="7" t="s">
        <v>43</v>
      </c>
      <c r="I18" s="25" t="s">
        <v>51</v>
      </c>
      <c r="J18" s="25" t="s">
        <v>52</v>
      </c>
      <c r="K18" s="25" t="s">
        <v>53</v>
      </c>
      <c r="L18" s="25" t="s">
        <v>54</v>
      </c>
    </row>
    <row r="19" spans="1:12" ht="15">
      <c r="A19" s="24" t="s">
        <v>46</v>
      </c>
      <c r="B19" s="26">
        <v>248195.630605235</v>
      </c>
      <c r="C19" s="26">
        <v>47793.1202859087</v>
      </c>
      <c r="D19" s="26">
        <v>77556.7470200697</v>
      </c>
      <c r="E19" s="26">
        <v>122845.630645112</v>
      </c>
      <c r="H19" s="27" t="s">
        <v>46</v>
      </c>
      <c r="I19" s="28">
        <v>355520.164472348</v>
      </c>
      <c r="J19" s="28">
        <v>140062.110376358</v>
      </c>
      <c r="K19" s="28">
        <v>90631.6071335132</v>
      </c>
      <c r="L19" s="28">
        <v>124824.668879787</v>
      </c>
    </row>
    <row r="20" spans="1:12" s="31" customFormat="1" ht="15">
      <c r="A20" s="29" t="s">
        <v>7</v>
      </c>
      <c r="B20" s="30">
        <v>56104.666384247</v>
      </c>
      <c r="C20" s="30">
        <v>18998.032893928</v>
      </c>
      <c r="D20" s="30">
        <v>20269.654716549</v>
      </c>
      <c r="E20" s="30">
        <v>16837.8985106035</v>
      </c>
      <c r="F20" s="5"/>
      <c r="G20" s="5"/>
      <c r="H20" s="7" t="s">
        <v>108</v>
      </c>
      <c r="I20" s="28">
        <v>65154.899084704</v>
      </c>
      <c r="J20" s="28">
        <v>7392.3131050612</v>
      </c>
      <c r="K20" s="28">
        <v>24281.0352187379</v>
      </c>
      <c r="L20" s="28">
        <v>33476.4241961149</v>
      </c>
    </row>
    <row r="21" spans="1:12" s="31" customFormat="1" ht="15">
      <c r="A21" s="24" t="s">
        <v>108</v>
      </c>
      <c r="B21" s="26">
        <v>50234.9819785478</v>
      </c>
      <c r="C21" s="26">
        <v>4818.06298599909</v>
      </c>
      <c r="D21" s="26">
        <v>19434.6919979588</v>
      </c>
      <c r="E21" s="26">
        <v>25982.110453443</v>
      </c>
      <c r="F21" s="5"/>
      <c r="G21" s="5"/>
      <c r="H21" s="7" t="s">
        <v>7</v>
      </c>
      <c r="I21" s="28">
        <v>97428.6329987893</v>
      </c>
      <c r="J21" s="28">
        <v>35307.9389052357</v>
      </c>
      <c r="K21" s="28">
        <v>30414.1408478328</v>
      </c>
      <c r="L21" s="28">
        <v>31708.7987299244</v>
      </c>
    </row>
    <row r="22" spans="1:12" s="31" customFormat="1" ht="15">
      <c r="A22" s="24" t="s">
        <v>8</v>
      </c>
      <c r="B22" s="26">
        <v>33895.4090048055</v>
      </c>
      <c r="C22" s="26">
        <v>8078.42723205577</v>
      </c>
      <c r="D22" s="26">
        <v>12604.3524407224</v>
      </c>
      <c r="E22" s="26">
        <v>13211.7023620492</v>
      </c>
      <c r="F22" s="5"/>
      <c r="G22" s="5"/>
      <c r="H22" s="7" t="s">
        <v>8</v>
      </c>
      <c r="I22" s="28">
        <v>17907.8428310839</v>
      </c>
      <c r="J22" s="28">
        <v>2407.58550240668</v>
      </c>
      <c r="K22" s="28">
        <v>6643.93380581023</v>
      </c>
      <c r="L22" s="28">
        <v>8857.01848618062</v>
      </c>
    </row>
    <row r="23" spans="1:12" s="31" customFormat="1" ht="15">
      <c r="A23" s="24" t="s">
        <v>87</v>
      </c>
      <c r="B23" s="26">
        <v>11383.3619526343</v>
      </c>
      <c r="C23" s="26">
        <v>3299.75561434007</v>
      </c>
      <c r="D23" s="26">
        <v>1799.62949509569</v>
      </c>
      <c r="E23" s="26">
        <v>6282.76077004979</v>
      </c>
      <c r="F23" s="5"/>
      <c r="G23" s="5"/>
      <c r="H23" s="7" t="s">
        <v>10</v>
      </c>
      <c r="I23" s="28">
        <v>7332.70752298822</v>
      </c>
      <c r="J23" s="28">
        <v>745.826099825701</v>
      </c>
      <c r="K23" s="28">
        <v>1743.49662328247</v>
      </c>
      <c r="L23" s="28">
        <v>4842.80755719474</v>
      </c>
    </row>
    <row r="24" spans="1:12" s="31" customFormat="1" ht="15">
      <c r="A24" s="24" t="s">
        <v>9</v>
      </c>
      <c r="B24" s="26">
        <v>7497.5696562925</v>
      </c>
      <c r="C24" s="26">
        <v>1742.56489755285</v>
      </c>
      <c r="D24" s="26">
        <v>1521.62600082209</v>
      </c>
      <c r="E24" s="26">
        <v>4233.20987378942</v>
      </c>
      <c r="F24" s="5"/>
      <c r="G24" s="5"/>
      <c r="H24" s="7" t="s">
        <v>87</v>
      </c>
      <c r="I24" s="28">
        <v>10678.9780346793</v>
      </c>
      <c r="J24" s="28">
        <v>3914.71373989486</v>
      </c>
      <c r="K24" s="28">
        <v>2753.35209520978</v>
      </c>
      <c r="L24" s="28">
        <v>4011.87903459142</v>
      </c>
    </row>
    <row r="25" spans="1:12" s="31" customFormat="1" ht="15">
      <c r="A25" s="24" t="s">
        <v>10</v>
      </c>
      <c r="B25" s="26">
        <v>5831.20592885121</v>
      </c>
      <c r="C25" s="26">
        <v>961.668448375356</v>
      </c>
      <c r="D25" s="26">
        <v>2728.03499536051</v>
      </c>
      <c r="E25" s="26">
        <v>2142.14325940827</v>
      </c>
      <c r="F25" s="5"/>
      <c r="G25" s="5"/>
      <c r="H25" s="7" t="s">
        <v>89</v>
      </c>
      <c r="I25" s="28">
        <v>4252.34442721609</v>
      </c>
      <c r="J25" s="32">
        <v>215.581679272843</v>
      </c>
      <c r="K25" s="28">
        <v>924.668614564878</v>
      </c>
      <c r="L25" s="28">
        <v>3114.10924637561</v>
      </c>
    </row>
    <row r="26" spans="1:12" s="31" customFormat="1" ht="15">
      <c r="A26" s="24" t="s">
        <v>11</v>
      </c>
      <c r="B26" s="26">
        <v>4684.72503566145</v>
      </c>
      <c r="C26" s="26">
        <v>213.357960284174</v>
      </c>
      <c r="D26" s="26">
        <v>1675.80101112994</v>
      </c>
      <c r="E26" s="26">
        <v>2792.275502332</v>
      </c>
      <c r="F26" s="5"/>
      <c r="G26" s="5"/>
      <c r="H26" s="7" t="s">
        <v>16</v>
      </c>
      <c r="I26" s="28">
        <v>8351.15006423029</v>
      </c>
      <c r="J26" s="28">
        <v>3614.46969598908</v>
      </c>
      <c r="K26" s="28">
        <v>1639.41059807108</v>
      </c>
      <c r="L26" s="28">
        <v>3095.0243096095</v>
      </c>
    </row>
    <row r="27" spans="1:12" s="31" customFormat="1" ht="15">
      <c r="A27" s="24" t="s">
        <v>88</v>
      </c>
      <c r="B27" s="26">
        <v>4684.09565391883</v>
      </c>
      <c r="C27" s="32">
        <v>172.307334428767</v>
      </c>
      <c r="D27" s="26">
        <v>1036.55751053898</v>
      </c>
      <c r="E27" s="26">
        <v>3475.42103922098</v>
      </c>
      <c r="F27" s="5"/>
      <c r="G27" s="5"/>
      <c r="H27" s="7" t="s">
        <v>9</v>
      </c>
      <c r="I27" s="28">
        <v>5635.3963345898</v>
      </c>
      <c r="J27" s="28">
        <v>1354.62256824869</v>
      </c>
      <c r="K27" s="28">
        <v>1518.54167370798</v>
      </c>
      <c r="L27" s="28">
        <v>2763.5581533569</v>
      </c>
    </row>
    <row r="28" spans="1:12" s="31" customFormat="1" ht="15">
      <c r="A28" s="24" t="s">
        <v>14</v>
      </c>
      <c r="B28" s="26">
        <v>4356.15636670774</v>
      </c>
      <c r="C28" s="32">
        <v>182.638410270957</v>
      </c>
      <c r="D28" s="32">
        <v>622.304380970867</v>
      </c>
      <c r="E28" s="26">
        <v>3548.67406433933</v>
      </c>
      <c r="F28" s="5"/>
      <c r="G28" s="5"/>
      <c r="H28" s="7" t="s">
        <v>11</v>
      </c>
      <c r="I28" s="28">
        <v>3738.76112635812</v>
      </c>
      <c r="J28" s="28">
        <v>404.06774201417</v>
      </c>
      <c r="K28" s="28">
        <v>1194.71357212487</v>
      </c>
      <c r="L28" s="28">
        <v>2139.20488536784</v>
      </c>
    </row>
    <row r="29" spans="1:12" s="31" customFormat="1" ht="15">
      <c r="A29" s="24" t="s">
        <v>16</v>
      </c>
      <c r="B29" s="26">
        <v>3410.53741034129</v>
      </c>
      <c r="C29" s="26">
        <v>361.390135028017</v>
      </c>
      <c r="D29" s="32">
        <v>633.750359694632</v>
      </c>
      <c r="E29" s="26">
        <v>2414.35911558084</v>
      </c>
      <c r="F29" s="5"/>
      <c r="G29" s="5"/>
      <c r="H29" s="7" t="s">
        <v>17</v>
      </c>
      <c r="I29" s="28">
        <v>2641.70753182149</v>
      </c>
      <c r="J29" s="28">
        <v>395.464641739017</v>
      </c>
      <c r="K29" s="32">
        <v>738.663246071103</v>
      </c>
      <c r="L29" s="28">
        <v>1506.58016606864</v>
      </c>
    </row>
    <row r="30" spans="1:12" s="31" customFormat="1" ht="15">
      <c r="A30" s="24" t="s">
        <v>13</v>
      </c>
      <c r="B30" s="26">
        <v>3344.02185341048</v>
      </c>
      <c r="C30" s="26">
        <v>388.469319412224</v>
      </c>
      <c r="D30" s="26">
        <v>1143.29536759904</v>
      </c>
      <c r="E30" s="26">
        <v>1812.11266769915</v>
      </c>
      <c r="F30" s="5"/>
      <c r="G30" s="5"/>
      <c r="H30" s="7" t="s">
        <v>14</v>
      </c>
      <c r="I30" s="32">
        <v>2226.33350032419</v>
      </c>
      <c r="J30" s="32">
        <v>235.373113184318</v>
      </c>
      <c r="K30" s="32">
        <v>747.817856722856</v>
      </c>
      <c r="L30" s="28">
        <v>1240.93484625109</v>
      </c>
    </row>
    <row r="31" spans="1:12" s="31" customFormat="1" ht="15">
      <c r="A31" s="24" t="s">
        <v>12</v>
      </c>
      <c r="B31" s="26">
        <v>3149.25536095116</v>
      </c>
      <c r="C31" s="26">
        <v>272.793968602406</v>
      </c>
      <c r="D31" s="26">
        <v>986.08831206562</v>
      </c>
      <c r="E31" s="26">
        <v>1891.34923572718</v>
      </c>
      <c r="F31" s="5"/>
      <c r="G31" s="5"/>
      <c r="H31" s="7" t="s">
        <v>13</v>
      </c>
      <c r="I31" s="28">
        <v>4193.07798459655</v>
      </c>
      <c r="J31" s="28">
        <v>1191.51674921809</v>
      </c>
      <c r="K31" s="28">
        <v>1870.76636676689</v>
      </c>
      <c r="L31" s="28">
        <v>1133.11020492668</v>
      </c>
    </row>
    <row r="32" spans="1:12" s="31" customFormat="1" ht="15">
      <c r="A32" s="24" t="s">
        <v>17</v>
      </c>
      <c r="B32" s="32">
        <v>2683.74862938947</v>
      </c>
      <c r="C32" s="26">
        <v>225.766749690606</v>
      </c>
      <c r="D32" s="26">
        <v>834.399454235871</v>
      </c>
      <c r="E32" s="32">
        <v>1622.49052851561</v>
      </c>
      <c r="F32" s="5"/>
      <c r="G32" s="5"/>
      <c r="H32" s="7" t="s">
        <v>88</v>
      </c>
      <c r="I32" s="28">
        <v>2525.83681252267</v>
      </c>
      <c r="J32" s="32">
        <v>226.059615733281</v>
      </c>
      <c r="K32" s="28">
        <v>1169.39002054166</v>
      </c>
      <c r="L32" s="32">
        <v>1130.43008928277</v>
      </c>
    </row>
    <row r="33" spans="1:12" s="31" customFormat="1" ht="15">
      <c r="A33" s="24" t="s">
        <v>96</v>
      </c>
      <c r="B33" s="32">
        <v>2613.27565552573</v>
      </c>
      <c r="C33" s="26">
        <v>558.194977509521</v>
      </c>
      <c r="D33" s="32">
        <v>625.875338810541</v>
      </c>
      <c r="E33" s="32">
        <v>1427.11803319825</v>
      </c>
      <c r="F33" s="5"/>
      <c r="G33" s="5"/>
      <c r="H33" s="7" t="s">
        <v>96</v>
      </c>
      <c r="I33" s="32">
        <v>2108.63997488158</v>
      </c>
      <c r="J33" s="28">
        <v>534.090032995037</v>
      </c>
      <c r="K33" s="32">
        <v>617.778952798603</v>
      </c>
      <c r="L33" s="32">
        <v>958.771965444846</v>
      </c>
    </row>
    <row r="34" spans="1:12" s="31" customFormat="1" ht="15">
      <c r="A34" s="24" t="s">
        <v>89</v>
      </c>
      <c r="B34" s="32">
        <v>2609.11482349677</v>
      </c>
      <c r="C34" s="32">
        <v>92.5753802079804</v>
      </c>
      <c r="D34" s="26">
        <v>1181.16194559992</v>
      </c>
      <c r="E34" s="32">
        <v>1336.28312152527</v>
      </c>
      <c r="F34" s="5"/>
      <c r="G34" s="5"/>
      <c r="H34" s="7" t="s">
        <v>104</v>
      </c>
      <c r="I34" s="32">
        <v>1528.70339080451</v>
      </c>
      <c r="J34" s="32">
        <v>193.329728036829</v>
      </c>
      <c r="K34" s="32">
        <v>411.792480986638</v>
      </c>
      <c r="L34" s="32">
        <v>923.916407093851</v>
      </c>
    </row>
    <row r="35" spans="1:12" s="31" customFormat="1" ht="15">
      <c r="A35" s="7" t="s">
        <v>109</v>
      </c>
      <c r="B35" s="32">
        <v>2105.64338535023</v>
      </c>
      <c r="C35" s="32">
        <v>156.468303429558</v>
      </c>
      <c r="D35" s="32">
        <v>672.378851827563</v>
      </c>
      <c r="E35" s="32">
        <v>1276.44950280022</v>
      </c>
      <c r="F35" s="5"/>
      <c r="G35" s="5"/>
      <c r="H35" s="7" t="s">
        <v>103</v>
      </c>
      <c r="I35" s="32">
        <v>1049.77853699179</v>
      </c>
      <c r="J35" s="32">
        <v>94.97850035981659</v>
      </c>
      <c r="K35" s="32">
        <v>163.873731499784</v>
      </c>
      <c r="L35" s="32">
        <v>792.568577839301</v>
      </c>
    </row>
    <row r="36" spans="1:12" s="31" customFormat="1" ht="15">
      <c r="A36" s="24" t="s">
        <v>102</v>
      </c>
      <c r="B36" s="32">
        <v>1826.92843867309</v>
      </c>
      <c r="C36" s="32">
        <v>48.396</v>
      </c>
      <c r="D36" s="32">
        <v>196.103115222542</v>
      </c>
      <c r="E36" s="32">
        <v>1581.21652628738</v>
      </c>
      <c r="F36" s="5"/>
      <c r="G36" s="5"/>
      <c r="H36" s="7" t="s">
        <v>105</v>
      </c>
      <c r="I36" s="32">
        <v>1018.03000851572</v>
      </c>
      <c r="J36" s="32">
        <v>104.202967336465</v>
      </c>
      <c r="K36" s="32">
        <v>334.80970509649</v>
      </c>
      <c r="L36" s="32">
        <v>577.544469561053</v>
      </c>
    </row>
    <row r="37" spans="1:12" s="31" customFormat="1" ht="15">
      <c r="A37" s="24" t="s">
        <v>103</v>
      </c>
      <c r="B37" s="32">
        <v>1753.14455988372</v>
      </c>
      <c r="C37" s="32">
        <v>44.3821796565533</v>
      </c>
      <c r="D37" s="32">
        <v>163.028958976929</v>
      </c>
      <c r="E37" s="32">
        <v>1542.86657380853</v>
      </c>
      <c r="F37" s="5"/>
      <c r="G37" s="5"/>
      <c r="H37" s="7" t="s">
        <v>12</v>
      </c>
      <c r="I37" s="32">
        <v>1735.2381509092</v>
      </c>
      <c r="J37" s="28">
        <v>271.337088366504</v>
      </c>
      <c r="K37" s="28">
        <v>928.366444523897</v>
      </c>
      <c r="L37" s="32">
        <v>535.568305059362</v>
      </c>
    </row>
    <row r="38" spans="1:12" s="31" customFormat="1" ht="15">
      <c r="A38" s="7" t="s">
        <v>110</v>
      </c>
      <c r="B38" s="32">
        <v>1201.55025366089</v>
      </c>
      <c r="C38" s="32">
        <v>155.050704240739</v>
      </c>
      <c r="D38" s="32">
        <v>273.474353137249</v>
      </c>
      <c r="E38" s="32">
        <v>773.025196282907</v>
      </c>
      <c r="F38" s="5"/>
      <c r="G38" s="5"/>
      <c r="H38" s="7" t="s">
        <v>111</v>
      </c>
      <c r="I38" s="32">
        <v>972.464986935505</v>
      </c>
      <c r="J38" s="32">
        <v>192.075235779679</v>
      </c>
      <c r="K38" s="32">
        <v>287.308083145328</v>
      </c>
      <c r="L38" s="32">
        <v>492.70814424572</v>
      </c>
    </row>
    <row r="39" spans="1:12" s="31" customFormat="1" ht="15">
      <c r="A39" s="7" t="s">
        <v>112</v>
      </c>
      <c r="B39" s="32">
        <v>1191.0133218828</v>
      </c>
      <c r="C39" s="32">
        <v>114.152986396746</v>
      </c>
      <c r="D39" s="32">
        <v>286.899466707295</v>
      </c>
      <c r="E39" s="32">
        <v>788.908748226078</v>
      </c>
      <c r="F39" s="5"/>
      <c r="G39" s="5"/>
      <c r="H39" s="7" t="s">
        <v>113</v>
      </c>
      <c r="I39" s="32">
        <v>600.620287275292</v>
      </c>
      <c r="J39" s="32">
        <v>23.2923287596785</v>
      </c>
      <c r="K39" s="32">
        <v>104.226673398682</v>
      </c>
      <c r="L39" s="32">
        <v>474.112285116931</v>
      </c>
    </row>
    <row r="40" spans="1:12" s="31" customFormat="1" ht="15">
      <c r="A40" s="7" t="s">
        <v>114</v>
      </c>
      <c r="B40" s="32">
        <v>1145.04336608247</v>
      </c>
      <c r="C40" s="32">
        <v>63.9165613108145</v>
      </c>
      <c r="D40" s="32">
        <v>428.629357153017</v>
      </c>
      <c r="E40" s="32">
        <v>650.734976340519</v>
      </c>
      <c r="F40" s="5"/>
      <c r="G40" s="5"/>
      <c r="H40" s="7" t="s">
        <v>115</v>
      </c>
      <c r="I40" s="32">
        <v>874.691922329938</v>
      </c>
      <c r="J40" s="32">
        <v>85.0948601731221</v>
      </c>
      <c r="K40" s="32">
        <v>343.021862725383</v>
      </c>
      <c r="L40" s="32">
        <v>443.273139101917</v>
      </c>
    </row>
    <row r="41" spans="1:12" s="31" customFormat="1" ht="15">
      <c r="A41" s="7" t="s">
        <v>116</v>
      </c>
      <c r="B41" s="32">
        <v>1120.6174460718</v>
      </c>
      <c r="C41" s="32">
        <v>18.5507108999843</v>
      </c>
      <c r="D41" s="32">
        <v>231.214561880125</v>
      </c>
      <c r="E41" s="32">
        <v>870.862173291694</v>
      </c>
      <c r="F41" s="5"/>
      <c r="G41" s="5"/>
      <c r="H41" s="7" t="s">
        <v>112</v>
      </c>
      <c r="I41" s="32">
        <v>734.986520353077</v>
      </c>
      <c r="J41" s="32">
        <v>162.369159684313</v>
      </c>
      <c r="K41" s="32">
        <v>210.755149163471</v>
      </c>
      <c r="L41" s="32">
        <v>360.712103465155</v>
      </c>
    </row>
    <row r="42" spans="1:12" s="31" customFormat="1" ht="15">
      <c r="A42" s="7" t="s">
        <v>111</v>
      </c>
      <c r="B42" s="32">
        <v>987.053153714035</v>
      </c>
      <c r="C42" s="32">
        <v>57.3867018662668</v>
      </c>
      <c r="D42" s="32">
        <v>182.788469703565</v>
      </c>
      <c r="E42" s="32">
        <v>745.882095141442</v>
      </c>
      <c r="F42" s="5"/>
      <c r="G42" s="5"/>
      <c r="H42" s="7" t="s">
        <v>110</v>
      </c>
      <c r="I42" s="32">
        <v>651.780604129701</v>
      </c>
      <c r="J42" s="32">
        <v>61.0212654299058</v>
      </c>
      <c r="K42" s="32">
        <v>285.807755457513</v>
      </c>
      <c r="L42" s="32">
        <v>303.840275239945</v>
      </c>
    </row>
    <row r="43" spans="1:12" ht="15">
      <c r="A43" s="7" t="s">
        <v>117</v>
      </c>
      <c r="B43" s="32">
        <v>836.613553213059</v>
      </c>
      <c r="C43" s="32">
        <v>62.0121669109201</v>
      </c>
      <c r="D43" s="32">
        <v>261.956397894899</v>
      </c>
      <c r="E43" s="32">
        <v>513.739364570828</v>
      </c>
      <c r="H43" s="7" t="s">
        <v>118</v>
      </c>
      <c r="I43" s="32">
        <v>348.265774283411</v>
      </c>
      <c r="J43" s="32">
        <v>11.1675356476071</v>
      </c>
      <c r="K43" s="32">
        <v>55.0129195796769</v>
      </c>
      <c r="L43" s="32">
        <v>279.950166497838</v>
      </c>
    </row>
    <row r="44" spans="1:12" ht="15">
      <c r="A44" s="7" t="s">
        <v>119</v>
      </c>
      <c r="B44" s="32">
        <v>722.841365748018</v>
      </c>
      <c r="C44" s="32">
        <v>84.674</v>
      </c>
      <c r="D44" s="32">
        <v>107.412376741496</v>
      </c>
      <c r="E44" s="32">
        <v>530.009473210248</v>
      </c>
      <c r="H44" s="7" t="s">
        <v>117</v>
      </c>
      <c r="I44" s="32">
        <v>676.589016441963</v>
      </c>
      <c r="J44" s="32">
        <v>49.7098433349817</v>
      </c>
      <c r="K44" s="32">
        <v>360.420334434486</v>
      </c>
      <c r="L44" s="32">
        <v>265.534803781131</v>
      </c>
    </row>
    <row r="45" spans="1:12" ht="15">
      <c r="A45" s="7" t="s">
        <v>115</v>
      </c>
      <c r="B45" s="32">
        <v>722.11333679407</v>
      </c>
      <c r="C45" s="32">
        <v>50.323</v>
      </c>
      <c r="D45" s="32">
        <v>237.081766780478</v>
      </c>
      <c r="E45" s="32">
        <v>433.699570013592</v>
      </c>
      <c r="H45" s="7" t="s">
        <v>119</v>
      </c>
      <c r="I45" s="32">
        <v>279.555080369882</v>
      </c>
      <c r="J45" s="32">
        <v>7.62040408972989</v>
      </c>
      <c r="K45" s="32">
        <v>53.4023541886883</v>
      </c>
      <c r="L45" s="32">
        <v>216.540322091464</v>
      </c>
    </row>
    <row r="46" spans="1:12" ht="15">
      <c r="A46" s="7" t="s">
        <v>113</v>
      </c>
      <c r="B46" s="32">
        <v>678.187673348138</v>
      </c>
      <c r="C46" s="32">
        <v>56.0556021546021</v>
      </c>
      <c r="D46" s="32">
        <v>176.879411618925</v>
      </c>
      <c r="E46" s="32">
        <v>446.8553694854</v>
      </c>
      <c r="H46" s="7" t="s">
        <v>116</v>
      </c>
      <c r="I46" s="32">
        <v>316.117939438547</v>
      </c>
      <c r="J46" s="32">
        <v>30.3970958341657</v>
      </c>
      <c r="K46" s="32">
        <v>145.769943939408</v>
      </c>
      <c r="L46" s="32">
        <v>140.6880264784</v>
      </c>
    </row>
    <row r="47" spans="1:12" ht="15">
      <c r="A47" s="7" t="s">
        <v>120</v>
      </c>
      <c r="B47" s="32">
        <v>361.198284617072</v>
      </c>
      <c r="C47" s="32">
        <v>33.7801347125952</v>
      </c>
      <c r="D47" s="32">
        <v>180.03223789388</v>
      </c>
      <c r="E47" s="32">
        <v>147.603596176522</v>
      </c>
      <c r="H47" s="7" t="s">
        <v>120</v>
      </c>
      <c r="I47" s="32">
        <v>210.93953079098</v>
      </c>
      <c r="J47" s="32">
        <v>17.5453428467481</v>
      </c>
      <c r="K47" s="32">
        <v>85.6299697128998</v>
      </c>
      <c r="L47" s="32">
        <v>105.427494504356</v>
      </c>
    </row>
    <row r="48" spans="1:12" ht="15">
      <c r="A48" s="7" t="s">
        <v>121</v>
      </c>
      <c r="B48" s="32">
        <v>248.080177543003</v>
      </c>
      <c r="C48" s="32">
        <v>11.7429131672597</v>
      </c>
      <c r="D48" s="32">
        <v>69.3465269159295</v>
      </c>
      <c r="E48" s="32">
        <v>166.992737459813</v>
      </c>
      <c r="H48" s="7" t="s">
        <v>121</v>
      </c>
      <c r="I48" s="32">
        <v>147.83896936649</v>
      </c>
      <c r="J48" s="32">
        <v>13.7705939711946</v>
      </c>
      <c r="K48" s="32">
        <v>42.9597127695177</v>
      </c>
      <c r="L48" s="32">
        <v>91.3163467917039</v>
      </c>
    </row>
    <row r="49" spans="1:12" ht="15">
      <c r="A49" s="7" t="s">
        <v>122</v>
      </c>
      <c r="B49" s="32">
        <v>196.480801656211</v>
      </c>
      <c r="C49" s="32">
        <v>32.3908852336273</v>
      </c>
      <c r="D49" s="32">
        <v>92.2934052240099</v>
      </c>
      <c r="E49" s="32">
        <v>69.795511198574</v>
      </c>
      <c r="H49" s="7" t="s">
        <v>123</v>
      </c>
      <c r="I49" s="32">
        <v>101.476542313323</v>
      </c>
      <c r="J49" s="32">
        <v>5.25952872187848</v>
      </c>
      <c r="K49" s="32">
        <v>38.2744979570592</v>
      </c>
      <c r="L49" s="32">
        <v>55.0776681926752</v>
      </c>
    </row>
    <row r="50" spans="1:12" ht="15">
      <c r="A50" s="7" t="s">
        <v>123</v>
      </c>
      <c r="B50" s="32">
        <v>172.190048691232</v>
      </c>
      <c r="C50" s="32">
        <v>1.76550465435678</v>
      </c>
      <c r="D50" s="32">
        <v>35.1348657299989</v>
      </c>
      <c r="E50" s="32">
        <v>135.385054470465</v>
      </c>
      <c r="H50" s="7" t="s">
        <v>122</v>
      </c>
      <c r="I50" s="32">
        <v>103.879198965123</v>
      </c>
      <c r="J50" s="32">
        <v>21.590833838457</v>
      </c>
      <c r="K50" s="32">
        <v>28.2719657818058</v>
      </c>
      <c r="L50" s="32">
        <v>54.6181092556493</v>
      </c>
    </row>
    <row r="51" spans="1:12" ht="15">
      <c r="A51" s="7" t="s">
        <v>124</v>
      </c>
      <c r="B51" s="32">
        <v>52.6605571127438</v>
      </c>
      <c r="C51" s="32">
        <v>0.0953761635891957</v>
      </c>
      <c r="D51" s="32">
        <v>14.5268023058023</v>
      </c>
      <c r="E51" s="32">
        <v>36.8133054945789</v>
      </c>
      <c r="H51" s="7" t="s">
        <v>124</v>
      </c>
      <c r="I51" s="32">
        <v>63.6680519353968</v>
      </c>
      <c r="J51" s="32">
        <v>1.026</v>
      </c>
      <c r="K51" s="32">
        <v>27.7301365856611</v>
      </c>
      <c r="L51" s="32">
        <v>34.7777627914464</v>
      </c>
    </row>
    <row r="52" spans="9:12" ht="15">
      <c r="I52" s="33"/>
      <c r="J52" s="33"/>
      <c r="K52" s="33"/>
      <c r="L52" s="33"/>
    </row>
    <row r="53" spans="9:12" ht="15">
      <c r="I53" s="33"/>
      <c r="J53" s="33"/>
      <c r="K53" s="33"/>
      <c r="L53" s="33"/>
    </row>
    <row r="54" spans="9:12" ht="15">
      <c r="I54" s="33"/>
      <c r="J54" s="33"/>
      <c r="K54" s="33"/>
      <c r="L54" s="33"/>
    </row>
    <row r="55" spans="9:12" ht="15">
      <c r="I55" s="33"/>
      <c r="J55" s="33"/>
      <c r="K55" s="33"/>
      <c r="L55" s="33"/>
    </row>
    <row r="56" spans="9:12" ht="15">
      <c r="I56" s="33"/>
      <c r="J56" s="33"/>
      <c r="K56" s="33"/>
      <c r="L56" s="33"/>
    </row>
    <row r="57" spans="9:12" ht="15">
      <c r="I57" s="33"/>
      <c r="J57" s="33"/>
      <c r="K57" s="33"/>
      <c r="L57" s="33"/>
    </row>
    <row r="58" spans="9:12" ht="15">
      <c r="I58" s="33"/>
      <c r="J58" s="33"/>
      <c r="K58" s="33"/>
      <c r="L58" s="33"/>
    </row>
    <row r="59" spans="9:12" ht="15">
      <c r="I59" s="33"/>
      <c r="J59" s="33"/>
      <c r="K59" s="33"/>
      <c r="L59" s="33"/>
    </row>
    <row r="60" spans="9:12" ht="15">
      <c r="I60" s="33"/>
      <c r="J60" s="33"/>
      <c r="K60" s="33"/>
      <c r="L60" s="33"/>
    </row>
    <row r="61" spans="9:12" ht="15">
      <c r="I61" s="33"/>
      <c r="J61" s="33"/>
      <c r="K61" s="33"/>
      <c r="L61" s="33"/>
    </row>
    <row r="62" spans="9:12" ht="15">
      <c r="I62" s="33"/>
      <c r="J62" s="33"/>
      <c r="K62" s="33"/>
      <c r="L62" s="33"/>
    </row>
    <row r="63" spans="9:12" ht="15">
      <c r="I63" s="33"/>
      <c r="J63" s="33"/>
      <c r="K63" s="33"/>
      <c r="L63" s="33"/>
    </row>
    <row r="64" spans="9:12" ht="15">
      <c r="I64" s="33"/>
      <c r="J64" s="33"/>
      <c r="K64" s="33"/>
      <c r="L64" s="33"/>
    </row>
    <row r="65" spans="9:12" ht="15">
      <c r="I65" s="33"/>
      <c r="J65" s="33"/>
      <c r="K65" s="33"/>
      <c r="L65" s="33"/>
    </row>
    <row r="66" spans="9:12" ht="15">
      <c r="I66" s="33"/>
      <c r="J66" s="33"/>
      <c r="K66" s="33"/>
      <c r="L66" s="33"/>
    </row>
    <row r="67" spans="9:12" ht="15">
      <c r="I67" s="33"/>
      <c r="J67" s="33"/>
      <c r="K67" s="33"/>
      <c r="L67" s="33"/>
    </row>
    <row r="68" spans="9:12" ht="15">
      <c r="I68" s="33"/>
      <c r="J68" s="33"/>
      <c r="K68" s="33"/>
      <c r="L68" s="33"/>
    </row>
    <row r="69" spans="9:12" ht="15">
      <c r="I69" s="33"/>
      <c r="J69" s="33"/>
      <c r="K69" s="33"/>
      <c r="L69" s="33"/>
    </row>
    <row r="70" spans="9:12" ht="15">
      <c r="I70" s="33"/>
      <c r="J70" s="33"/>
      <c r="K70" s="33"/>
      <c r="L70" s="33"/>
    </row>
    <row r="71" spans="9:12" ht="15">
      <c r="I71" s="33"/>
      <c r="J71" s="33"/>
      <c r="K71" s="33"/>
      <c r="L71" s="33"/>
    </row>
    <row r="72" spans="9:12" ht="15">
      <c r="I72" s="33"/>
      <c r="J72" s="33"/>
      <c r="K72" s="33"/>
      <c r="L72" s="33"/>
    </row>
    <row r="73" spans="9:12" ht="15">
      <c r="I73" s="33"/>
      <c r="J73" s="33"/>
      <c r="K73" s="33"/>
      <c r="L73" s="33"/>
    </row>
    <row r="74" spans="9:12" ht="15">
      <c r="I74" s="33"/>
      <c r="J74" s="33"/>
      <c r="K74" s="33"/>
      <c r="L74" s="33"/>
    </row>
    <row r="75" spans="9:12" ht="15">
      <c r="I75" s="33"/>
      <c r="J75" s="33"/>
      <c r="K75" s="33"/>
      <c r="L75" s="33"/>
    </row>
    <row r="76" spans="9:12" ht="15">
      <c r="I76" s="33"/>
      <c r="J76" s="33"/>
      <c r="K76" s="33"/>
      <c r="L76" s="33"/>
    </row>
    <row r="77" spans="9:12" ht="15">
      <c r="I77" s="33"/>
      <c r="J77" s="33"/>
      <c r="K77" s="33"/>
      <c r="L77" s="33"/>
    </row>
    <row r="78" spans="9:12" ht="15">
      <c r="I78" s="33"/>
      <c r="J78" s="33"/>
      <c r="K78" s="33"/>
      <c r="L78" s="33"/>
    </row>
    <row r="79" spans="9:12" ht="15">
      <c r="I79" s="33"/>
      <c r="J79" s="33"/>
      <c r="K79" s="33"/>
      <c r="L79" s="33"/>
    </row>
    <row r="80" spans="9:12" ht="15">
      <c r="I80" s="33"/>
      <c r="J80" s="33"/>
      <c r="K80" s="33"/>
      <c r="L80" s="33"/>
    </row>
    <row r="81" spans="9:12" ht="15">
      <c r="I81" s="33"/>
      <c r="J81" s="33"/>
      <c r="K81" s="33"/>
      <c r="L81" s="33"/>
    </row>
    <row r="82" spans="9:12" ht="15">
      <c r="I82" s="33"/>
      <c r="J82" s="33"/>
      <c r="K82" s="33"/>
      <c r="L82" s="33"/>
    </row>
    <row r="83" spans="9:12" ht="15">
      <c r="I83" s="33"/>
      <c r="J83" s="33"/>
      <c r="K83" s="33"/>
      <c r="L83" s="33"/>
    </row>
    <row r="84" spans="9:12" ht="15">
      <c r="I84" s="33"/>
      <c r="J84" s="33"/>
      <c r="K84" s="33"/>
      <c r="L84" s="33"/>
    </row>
    <row r="85" spans="9:12" ht="15">
      <c r="I85" s="33"/>
      <c r="J85" s="33"/>
      <c r="K85" s="33"/>
      <c r="L85" s="33"/>
    </row>
    <row r="86" spans="9:12" ht="15">
      <c r="I86" s="33"/>
      <c r="J86" s="33"/>
      <c r="K86" s="33"/>
      <c r="L86" s="33"/>
    </row>
    <row r="87" spans="9:12" ht="15">
      <c r="I87" s="33"/>
      <c r="J87" s="33"/>
      <c r="K87" s="33"/>
      <c r="L87" s="33"/>
    </row>
    <row r="88" spans="9:12" ht="15">
      <c r="I88" s="33"/>
      <c r="J88" s="33"/>
      <c r="K88" s="33"/>
      <c r="L88" s="33"/>
    </row>
    <row r="89" spans="9:12" ht="15">
      <c r="I89" s="33"/>
      <c r="J89" s="33"/>
      <c r="K89" s="33"/>
      <c r="L89" s="33"/>
    </row>
    <row r="90" spans="9:12" ht="15">
      <c r="I90" s="33"/>
      <c r="J90" s="33"/>
      <c r="K90" s="33"/>
      <c r="L90" s="33"/>
    </row>
    <row r="91" spans="9:12" ht="15">
      <c r="I91" s="33"/>
      <c r="J91" s="33"/>
      <c r="K91" s="33"/>
      <c r="L91" s="33"/>
    </row>
    <row r="92" spans="9:12" ht="15">
      <c r="I92" s="33"/>
      <c r="J92" s="33"/>
      <c r="K92" s="33"/>
      <c r="L92" s="33"/>
    </row>
    <row r="93" spans="9:12" ht="15">
      <c r="I93" s="33"/>
      <c r="J93" s="33"/>
      <c r="K93" s="33"/>
      <c r="L93" s="33"/>
    </row>
    <row r="94" spans="9:12" ht="15">
      <c r="I94" s="33"/>
      <c r="J94" s="33"/>
      <c r="K94" s="33"/>
      <c r="L94" s="33"/>
    </row>
    <row r="95" spans="9:12" ht="15">
      <c r="I95" s="33"/>
      <c r="J95" s="33"/>
      <c r="K95" s="33"/>
      <c r="L95" s="33"/>
    </row>
    <row r="96" spans="9:12" ht="15">
      <c r="I96" s="33"/>
      <c r="J96" s="33"/>
      <c r="K96" s="33"/>
      <c r="L96" s="33"/>
    </row>
    <row r="97" spans="9:12" ht="15">
      <c r="I97" s="33"/>
      <c r="J97" s="33"/>
      <c r="K97" s="33"/>
      <c r="L97" s="33"/>
    </row>
    <row r="98" spans="9:12" ht="15">
      <c r="I98" s="33"/>
      <c r="J98" s="33"/>
      <c r="K98" s="33"/>
      <c r="L98" s="33"/>
    </row>
    <row r="99" spans="9:12" ht="15">
      <c r="I99" s="33"/>
      <c r="J99" s="33"/>
      <c r="K99" s="33"/>
      <c r="L99" s="33"/>
    </row>
    <row r="100" spans="9:12" ht="15">
      <c r="I100" s="33"/>
      <c r="J100" s="33"/>
      <c r="K100" s="33"/>
      <c r="L100" s="33"/>
    </row>
    <row r="101" spans="9:12" ht="15">
      <c r="I101" s="33"/>
      <c r="J101" s="33"/>
      <c r="K101" s="33"/>
      <c r="L101" s="33"/>
    </row>
    <row r="102" spans="9:12" ht="15">
      <c r="I102" s="33"/>
      <c r="J102" s="33"/>
      <c r="K102" s="33"/>
      <c r="L102" s="33"/>
    </row>
    <row r="103" spans="9:12" ht="15">
      <c r="I103" s="33"/>
      <c r="J103" s="33"/>
      <c r="K103" s="33"/>
      <c r="L103" s="33"/>
    </row>
    <row r="104" spans="9:12" ht="15">
      <c r="I104" s="33"/>
      <c r="J104" s="33"/>
      <c r="K104" s="33"/>
      <c r="L104" s="33"/>
    </row>
    <row r="105" spans="9:12" ht="15">
      <c r="I105" s="33"/>
      <c r="J105" s="33"/>
      <c r="K105" s="33"/>
      <c r="L105" s="33"/>
    </row>
    <row r="106" spans="9:12" ht="15">
      <c r="I106" s="33"/>
      <c r="J106" s="33"/>
      <c r="K106" s="33"/>
      <c r="L106" s="33"/>
    </row>
    <row r="107" spans="9:12" ht="15">
      <c r="I107" s="33"/>
      <c r="J107" s="33"/>
      <c r="K107" s="33"/>
      <c r="L107" s="33"/>
    </row>
    <row r="108" spans="9:12" ht="15">
      <c r="I108" s="33"/>
      <c r="J108" s="33"/>
      <c r="K108" s="33"/>
      <c r="L108" s="33"/>
    </row>
    <row r="109" spans="9:12" ht="15">
      <c r="I109" s="33"/>
      <c r="J109" s="33"/>
      <c r="K109" s="33"/>
      <c r="L109" s="33"/>
    </row>
    <row r="110" spans="9:12" ht="15">
      <c r="I110" s="33"/>
      <c r="J110" s="33"/>
      <c r="K110" s="33"/>
      <c r="L110" s="33"/>
    </row>
    <row r="111" spans="9:12" ht="15">
      <c r="I111" s="33"/>
      <c r="J111" s="33"/>
      <c r="K111" s="33"/>
      <c r="L111" s="33"/>
    </row>
    <row r="112" spans="9:12" ht="15">
      <c r="I112" s="33"/>
      <c r="J112" s="33"/>
      <c r="K112" s="33"/>
      <c r="L112" s="33"/>
    </row>
    <row r="113" spans="9:12" ht="15">
      <c r="I113" s="33"/>
      <c r="J113" s="33"/>
      <c r="K113" s="33"/>
      <c r="L113" s="33"/>
    </row>
    <row r="114" spans="9:12" ht="15">
      <c r="I114" s="33"/>
      <c r="J114" s="33"/>
      <c r="K114" s="33"/>
      <c r="L114" s="33"/>
    </row>
    <row r="115" spans="9:12" ht="15">
      <c r="I115" s="33"/>
      <c r="J115" s="33"/>
      <c r="K115" s="33"/>
      <c r="L115" s="33"/>
    </row>
    <row r="116" spans="9:12" ht="15">
      <c r="I116" s="33"/>
      <c r="J116" s="33"/>
      <c r="K116" s="33"/>
      <c r="L116" s="33"/>
    </row>
    <row r="117" spans="9:12" ht="15">
      <c r="I117" s="33"/>
      <c r="J117" s="33"/>
      <c r="K117" s="33"/>
      <c r="L117" s="33"/>
    </row>
    <row r="118" spans="9:12" ht="15">
      <c r="I118" s="33"/>
      <c r="J118" s="33"/>
      <c r="K118" s="33"/>
      <c r="L118" s="33"/>
    </row>
    <row r="119" spans="9:12" ht="15">
      <c r="I119" s="33"/>
      <c r="J119" s="33"/>
      <c r="K119" s="33"/>
      <c r="L119" s="33"/>
    </row>
    <row r="120" spans="9:12" ht="15">
      <c r="I120" s="33"/>
      <c r="J120" s="33"/>
      <c r="K120" s="33"/>
      <c r="L120" s="33"/>
    </row>
    <row r="121" spans="9:12" ht="15">
      <c r="I121" s="33"/>
      <c r="J121" s="33"/>
      <c r="K121" s="33"/>
      <c r="L121" s="33"/>
    </row>
    <row r="122" spans="9:12" ht="15">
      <c r="I122" s="33"/>
      <c r="J122" s="33"/>
      <c r="K122" s="33"/>
      <c r="L122" s="33"/>
    </row>
    <row r="123" spans="9:12" ht="15">
      <c r="I123" s="33"/>
      <c r="J123" s="33"/>
      <c r="K123" s="33"/>
      <c r="L123" s="33"/>
    </row>
    <row r="124" spans="9:12" ht="15">
      <c r="I124" s="33"/>
      <c r="J124" s="33"/>
      <c r="K124" s="33"/>
      <c r="L124" s="33"/>
    </row>
    <row r="125" spans="9:12" ht="15">
      <c r="I125" s="33"/>
      <c r="J125" s="33"/>
      <c r="K125" s="33"/>
      <c r="L125" s="33"/>
    </row>
    <row r="126" spans="9:12" ht="15">
      <c r="I126" s="33"/>
      <c r="J126" s="33"/>
      <c r="K126" s="33"/>
      <c r="L126" s="33"/>
    </row>
    <row r="127" spans="9:12" ht="15">
      <c r="I127" s="33"/>
      <c r="J127" s="33"/>
      <c r="K127" s="33"/>
      <c r="L127" s="33"/>
    </row>
    <row r="128" spans="9:12" ht="15">
      <c r="I128" s="33"/>
      <c r="J128" s="33"/>
      <c r="K128" s="33"/>
      <c r="L128" s="33"/>
    </row>
    <row r="129" spans="9:12" ht="15">
      <c r="I129" s="33"/>
      <c r="J129" s="33"/>
      <c r="K129" s="33"/>
      <c r="L129" s="33"/>
    </row>
    <row r="130" spans="9:12" ht="15">
      <c r="I130" s="33"/>
      <c r="J130" s="33"/>
      <c r="K130" s="33"/>
      <c r="L130" s="33"/>
    </row>
    <row r="131" spans="9:12" ht="15">
      <c r="I131" s="33"/>
      <c r="J131" s="33"/>
      <c r="K131" s="33"/>
      <c r="L131" s="33"/>
    </row>
    <row r="132" spans="9:12" ht="15">
      <c r="I132" s="33"/>
      <c r="J132" s="33"/>
      <c r="K132" s="33"/>
      <c r="L132" s="33"/>
    </row>
    <row r="133" spans="9:12" ht="15">
      <c r="I133" s="33"/>
      <c r="J133" s="33"/>
      <c r="K133" s="33"/>
      <c r="L133" s="33"/>
    </row>
    <row r="134" spans="9:12" ht="15">
      <c r="I134" s="33"/>
      <c r="J134" s="33"/>
      <c r="K134" s="33"/>
      <c r="L134" s="33"/>
    </row>
    <row r="135" spans="9:12" ht="15">
      <c r="I135" s="33"/>
      <c r="J135" s="33"/>
      <c r="K135" s="33"/>
      <c r="L135" s="33"/>
    </row>
    <row r="136" spans="9:12" ht="15">
      <c r="I136" s="33"/>
      <c r="J136" s="33"/>
      <c r="K136" s="33"/>
      <c r="L136" s="33"/>
    </row>
    <row r="137" spans="9:12" ht="15">
      <c r="I137" s="33"/>
      <c r="J137" s="33"/>
      <c r="K137" s="33"/>
      <c r="L137" s="33"/>
    </row>
    <row r="138" spans="9:12" ht="15">
      <c r="I138" s="33"/>
      <c r="J138" s="33"/>
      <c r="K138" s="33"/>
      <c r="L138" s="33"/>
    </row>
    <row r="139" spans="9:12" ht="15">
      <c r="I139" s="33"/>
      <c r="J139" s="33"/>
      <c r="K139" s="33"/>
      <c r="L139" s="33"/>
    </row>
    <row r="140" spans="9:12" ht="15">
      <c r="I140" s="33"/>
      <c r="J140" s="33"/>
      <c r="K140" s="33"/>
      <c r="L140" s="33"/>
    </row>
    <row r="141" spans="9:12" ht="15">
      <c r="I141" s="33"/>
      <c r="J141" s="33"/>
      <c r="K141" s="33"/>
      <c r="L141" s="33"/>
    </row>
    <row r="142" spans="9:12" ht="15">
      <c r="I142" s="33"/>
      <c r="J142" s="33"/>
      <c r="K142" s="33"/>
      <c r="L142" s="33"/>
    </row>
    <row r="143" spans="9:12" ht="15">
      <c r="I143" s="33"/>
      <c r="J143" s="33"/>
      <c r="K143" s="33"/>
      <c r="L143" s="33"/>
    </row>
    <row r="144" spans="9:12" ht="15">
      <c r="I144" s="33"/>
      <c r="J144" s="33"/>
      <c r="K144" s="33"/>
      <c r="L144" s="33"/>
    </row>
    <row r="145" spans="9:12" ht="15">
      <c r="I145" s="33"/>
      <c r="J145" s="33"/>
      <c r="K145" s="33"/>
      <c r="L145" s="33"/>
    </row>
    <row r="146" spans="9:12" ht="15">
      <c r="I146" s="33"/>
      <c r="J146" s="33"/>
      <c r="K146" s="33"/>
      <c r="L146" s="33"/>
    </row>
    <row r="147" spans="9:12" ht="15">
      <c r="I147" s="33"/>
      <c r="J147" s="33"/>
      <c r="K147" s="33"/>
      <c r="L147" s="33"/>
    </row>
    <row r="148" spans="9:12" ht="15">
      <c r="I148" s="33"/>
      <c r="J148" s="33"/>
      <c r="K148" s="33"/>
      <c r="L148" s="33"/>
    </row>
    <row r="149" spans="9:12" ht="15">
      <c r="I149" s="33"/>
      <c r="J149" s="33"/>
      <c r="K149" s="33"/>
      <c r="L149" s="33"/>
    </row>
    <row r="150" spans="9:12" ht="15">
      <c r="I150" s="33"/>
      <c r="J150" s="33"/>
      <c r="K150" s="33"/>
      <c r="L150" s="33"/>
    </row>
    <row r="151" spans="9:12" ht="15">
      <c r="I151" s="33"/>
      <c r="J151" s="33"/>
      <c r="K151" s="33"/>
      <c r="L151" s="33"/>
    </row>
    <row r="152" spans="9:12" ht="15">
      <c r="I152" s="33"/>
      <c r="J152" s="33"/>
      <c r="K152" s="33"/>
      <c r="L152" s="33"/>
    </row>
    <row r="153" spans="9:12" ht="15">
      <c r="I153" s="33"/>
      <c r="J153" s="33"/>
      <c r="K153" s="33"/>
      <c r="L153" s="33"/>
    </row>
    <row r="154" spans="9:12" ht="15">
      <c r="I154" s="33"/>
      <c r="J154" s="33"/>
      <c r="K154" s="33"/>
      <c r="L154" s="33"/>
    </row>
    <row r="155" spans="9:12" ht="15">
      <c r="I155" s="33"/>
      <c r="J155" s="33"/>
      <c r="K155" s="33"/>
      <c r="L155" s="33"/>
    </row>
    <row r="156" spans="9:12" ht="15">
      <c r="I156" s="33"/>
      <c r="J156" s="33"/>
      <c r="K156" s="33"/>
      <c r="L156" s="33"/>
    </row>
    <row r="157" spans="9:12" ht="15">
      <c r="I157" s="33"/>
      <c r="J157" s="33"/>
      <c r="K157" s="33"/>
      <c r="L157" s="33"/>
    </row>
    <row r="158" spans="9:12" ht="15">
      <c r="I158" s="33"/>
      <c r="J158" s="33"/>
      <c r="K158" s="33"/>
      <c r="L158" s="33"/>
    </row>
    <row r="159" spans="9:12" ht="15">
      <c r="I159" s="33"/>
      <c r="J159" s="33"/>
      <c r="K159" s="33"/>
      <c r="L159" s="33"/>
    </row>
    <row r="160" spans="9:12" ht="15">
      <c r="I160" s="33"/>
      <c r="J160" s="33"/>
      <c r="K160" s="33"/>
      <c r="L160" s="33"/>
    </row>
    <row r="161" spans="9:12" ht="15">
      <c r="I161" s="33"/>
      <c r="J161" s="33"/>
      <c r="K161" s="33"/>
      <c r="L161" s="33"/>
    </row>
    <row r="162" spans="9:12" ht="15">
      <c r="I162" s="33"/>
      <c r="J162" s="33"/>
      <c r="K162" s="33"/>
      <c r="L162" s="33"/>
    </row>
    <row r="163" spans="9:12" ht="15">
      <c r="I163" s="33"/>
      <c r="J163" s="33"/>
      <c r="K163" s="33"/>
      <c r="L163" s="33"/>
    </row>
    <row r="164" spans="9:12" ht="15">
      <c r="I164" s="33"/>
      <c r="J164" s="33"/>
      <c r="K164" s="33"/>
      <c r="L164" s="33"/>
    </row>
    <row r="165" spans="9:12" ht="15">
      <c r="I165" s="33"/>
      <c r="J165" s="33"/>
      <c r="K165" s="33"/>
      <c r="L165" s="33"/>
    </row>
    <row r="166" spans="9:12" ht="15">
      <c r="I166" s="33"/>
      <c r="J166" s="33"/>
      <c r="K166" s="33"/>
      <c r="L166" s="33"/>
    </row>
    <row r="167" spans="9:12" ht="15">
      <c r="I167" s="33"/>
      <c r="J167" s="33"/>
      <c r="K167" s="33"/>
      <c r="L167" s="33"/>
    </row>
    <row r="168" spans="9:12" ht="15">
      <c r="I168" s="33"/>
      <c r="J168" s="33"/>
      <c r="K168" s="33"/>
      <c r="L168" s="33"/>
    </row>
    <row r="169" spans="9:12" ht="15">
      <c r="I169" s="33"/>
      <c r="J169" s="33"/>
      <c r="K169" s="33"/>
      <c r="L169" s="33"/>
    </row>
    <row r="170" spans="9:12" ht="15">
      <c r="I170" s="33"/>
      <c r="J170" s="33"/>
      <c r="K170" s="33"/>
      <c r="L170" s="33"/>
    </row>
    <row r="171" spans="9:12" ht="15">
      <c r="I171" s="33"/>
      <c r="J171" s="33"/>
      <c r="K171" s="33"/>
      <c r="L171" s="33"/>
    </row>
    <row r="172" spans="9:12" ht="15">
      <c r="I172" s="33"/>
      <c r="J172" s="33"/>
      <c r="K172" s="33"/>
      <c r="L172" s="33"/>
    </row>
    <row r="173" spans="9:12" ht="15">
      <c r="I173" s="33"/>
      <c r="J173" s="33"/>
      <c r="K173" s="33"/>
      <c r="L173" s="33"/>
    </row>
    <row r="174" spans="9:12" ht="15">
      <c r="I174" s="33"/>
      <c r="J174" s="33"/>
      <c r="K174" s="33"/>
      <c r="L174" s="33"/>
    </row>
    <row r="175" spans="9:12" ht="15">
      <c r="I175" s="33"/>
      <c r="J175" s="33"/>
      <c r="K175" s="33"/>
      <c r="L175" s="33"/>
    </row>
    <row r="176" spans="9:12" ht="15">
      <c r="I176" s="33"/>
      <c r="J176" s="33"/>
      <c r="K176" s="33"/>
      <c r="L176" s="33"/>
    </row>
    <row r="177" spans="9:12" ht="15">
      <c r="I177" s="33"/>
      <c r="J177" s="33"/>
      <c r="K177" s="33"/>
      <c r="L177" s="33"/>
    </row>
    <row r="178" spans="9:12" ht="15">
      <c r="I178" s="33"/>
      <c r="J178" s="33"/>
      <c r="K178" s="33"/>
      <c r="L178" s="33"/>
    </row>
    <row r="179" spans="9:12" ht="15">
      <c r="I179" s="33"/>
      <c r="J179" s="33"/>
      <c r="K179" s="33"/>
      <c r="L179" s="33"/>
    </row>
    <row r="180" spans="9:12" ht="15">
      <c r="I180" s="33"/>
      <c r="J180" s="33"/>
      <c r="K180" s="33"/>
      <c r="L180" s="33"/>
    </row>
    <row r="181" spans="9:12" ht="15">
      <c r="I181" s="33"/>
      <c r="J181" s="33"/>
      <c r="K181" s="33"/>
      <c r="L181" s="33"/>
    </row>
    <row r="182" spans="9:12" ht="15">
      <c r="I182" s="33"/>
      <c r="J182" s="33"/>
      <c r="K182" s="33"/>
      <c r="L182" s="33"/>
    </row>
    <row r="183" spans="9:12" ht="15">
      <c r="I183" s="33"/>
      <c r="J183" s="33"/>
      <c r="K183" s="33"/>
      <c r="L183" s="33"/>
    </row>
    <row r="184" spans="9:12" ht="15">
      <c r="I184" s="33"/>
      <c r="J184" s="33"/>
      <c r="K184" s="33"/>
      <c r="L184" s="33"/>
    </row>
    <row r="185" spans="9:12" ht="15">
      <c r="I185" s="33"/>
      <c r="J185" s="33"/>
      <c r="K185" s="33"/>
      <c r="L185" s="33"/>
    </row>
    <row r="186" spans="9:12" ht="15">
      <c r="I186" s="33"/>
      <c r="J186" s="33"/>
      <c r="K186" s="33"/>
      <c r="L186" s="33"/>
    </row>
    <row r="187" spans="9:12" ht="15">
      <c r="I187" s="33"/>
      <c r="J187" s="33"/>
      <c r="K187" s="33"/>
      <c r="L187" s="33"/>
    </row>
    <row r="188" spans="9:12" ht="15">
      <c r="I188" s="33"/>
      <c r="J188" s="33"/>
      <c r="K188" s="33"/>
      <c r="L188" s="33"/>
    </row>
    <row r="189" spans="9:12" ht="15">
      <c r="I189" s="33"/>
      <c r="J189" s="33"/>
      <c r="K189" s="33"/>
      <c r="L189" s="33"/>
    </row>
    <row r="190" spans="9:12" ht="15">
      <c r="I190" s="33"/>
      <c r="J190" s="33"/>
      <c r="K190" s="33"/>
      <c r="L190" s="33"/>
    </row>
    <row r="191" spans="9:12" ht="15">
      <c r="I191" s="33"/>
      <c r="J191" s="33"/>
      <c r="K191" s="33"/>
      <c r="L191" s="33"/>
    </row>
    <row r="192" spans="9:12" ht="15">
      <c r="I192" s="33"/>
      <c r="J192" s="33"/>
      <c r="K192" s="33"/>
      <c r="L192" s="33"/>
    </row>
    <row r="193" spans="9:12" ht="15">
      <c r="I193" s="33"/>
      <c r="J193" s="33"/>
      <c r="K193" s="33"/>
      <c r="L193" s="33"/>
    </row>
    <row r="194" spans="9:12" ht="15">
      <c r="I194" s="33"/>
      <c r="J194" s="33"/>
      <c r="K194" s="33"/>
      <c r="L194" s="33"/>
    </row>
    <row r="195" spans="9:12" ht="15">
      <c r="I195" s="33"/>
      <c r="J195" s="33"/>
      <c r="K195" s="33"/>
      <c r="L195" s="33"/>
    </row>
    <row r="196" spans="9:12" ht="15">
      <c r="I196" s="33"/>
      <c r="J196" s="33"/>
      <c r="K196" s="33"/>
      <c r="L196" s="33"/>
    </row>
    <row r="197" spans="9:12" ht="15">
      <c r="I197" s="33"/>
      <c r="J197" s="33"/>
      <c r="K197" s="33"/>
      <c r="L197" s="33"/>
    </row>
    <row r="198" spans="9:12" ht="15">
      <c r="I198" s="33"/>
      <c r="J198" s="33"/>
      <c r="K198" s="33"/>
      <c r="L198" s="33"/>
    </row>
    <row r="199" spans="9:12" ht="15">
      <c r="I199" s="33"/>
      <c r="J199" s="33"/>
      <c r="K199" s="33"/>
      <c r="L199" s="33"/>
    </row>
    <row r="200" spans="9:12" ht="15">
      <c r="I200" s="33"/>
      <c r="J200" s="33"/>
      <c r="K200" s="33"/>
      <c r="L200" s="33"/>
    </row>
    <row r="201" spans="9:12" ht="15">
      <c r="I201" s="33"/>
      <c r="J201" s="33"/>
      <c r="K201" s="33"/>
      <c r="L201" s="33"/>
    </row>
    <row r="202" spans="9:12" ht="15">
      <c r="I202" s="33"/>
      <c r="J202" s="33"/>
      <c r="K202" s="33"/>
      <c r="L202" s="33"/>
    </row>
    <row r="203" spans="9:12" ht="15">
      <c r="I203" s="33"/>
      <c r="J203" s="33"/>
      <c r="K203" s="33"/>
      <c r="L203" s="33"/>
    </row>
    <row r="204" spans="9:12" ht="15">
      <c r="I204" s="33"/>
      <c r="J204" s="33"/>
      <c r="K204" s="33"/>
      <c r="L204" s="33"/>
    </row>
    <row r="205" spans="9:12" ht="15">
      <c r="I205" s="33"/>
      <c r="J205" s="33"/>
      <c r="K205" s="33"/>
      <c r="L205" s="33"/>
    </row>
    <row r="206" spans="9:12" ht="15">
      <c r="I206" s="33"/>
      <c r="J206" s="33"/>
      <c r="K206" s="33"/>
      <c r="L206" s="33"/>
    </row>
    <row r="207" spans="9:12" ht="15">
      <c r="I207" s="33"/>
      <c r="J207" s="33"/>
      <c r="K207" s="33"/>
      <c r="L207" s="33"/>
    </row>
    <row r="208" spans="9:12" ht="15">
      <c r="I208" s="33"/>
      <c r="J208" s="33"/>
      <c r="K208" s="33"/>
      <c r="L208" s="33"/>
    </row>
    <row r="209" spans="9:12" ht="15">
      <c r="I209" s="33"/>
      <c r="J209" s="33"/>
      <c r="K209" s="33"/>
      <c r="L209" s="33"/>
    </row>
    <row r="210" spans="9:12" ht="15">
      <c r="I210" s="33"/>
      <c r="J210" s="33"/>
      <c r="K210" s="33"/>
      <c r="L210" s="33"/>
    </row>
    <row r="211" spans="9:12" ht="15">
      <c r="I211" s="33"/>
      <c r="J211" s="33"/>
      <c r="K211" s="33"/>
      <c r="L211" s="33"/>
    </row>
    <row r="212" spans="9:12" ht="15">
      <c r="I212" s="33"/>
      <c r="J212" s="33"/>
      <c r="K212" s="33"/>
      <c r="L212" s="33"/>
    </row>
    <row r="213" spans="9:12" ht="15">
      <c r="I213" s="33"/>
      <c r="J213" s="33"/>
      <c r="K213" s="33"/>
      <c r="L213" s="33"/>
    </row>
    <row r="214" spans="9:12" ht="15">
      <c r="I214" s="33"/>
      <c r="J214" s="33"/>
      <c r="K214" s="33"/>
      <c r="L214" s="33"/>
    </row>
    <row r="215" spans="9:12" ht="15">
      <c r="I215" s="33"/>
      <c r="J215" s="33"/>
      <c r="K215" s="33"/>
      <c r="L215" s="33"/>
    </row>
    <row r="216" spans="9:12" ht="15">
      <c r="I216" s="33"/>
      <c r="J216" s="33"/>
      <c r="K216" s="33"/>
      <c r="L216" s="33"/>
    </row>
    <row r="217" spans="9:12" ht="15">
      <c r="I217" s="33"/>
      <c r="J217" s="33"/>
      <c r="K217" s="33"/>
      <c r="L217" s="33"/>
    </row>
    <row r="218" spans="9:12" ht="15">
      <c r="I218" s="33"/>
      <c r="J218" s="33"/>
      <c r="K218" s="33"/>
      <c r="L218" s="33"/>
    </row>
    <row r="219" spans="9:12" ht="15">
      <c r="I219" s="33"/>
      <c r="J219" s="33"/>
      <c r="K219" s="33"/>
      <c r="L219" s="33"/>
    </row>
    <row r="220" spans="9:12" ht="15">
      <c r="I220" s="33"/>
      <c r="J220" s="33"/>
      <c r="K220" s="33"/>
      <c r="L220" s="33"/>
    </row>
    <row r="221" spans="9:12" ht="15">
      <c r="I221" s="33"/>
      <c r="J221" s="33"/>
      <c r="K221" s="33"/>
      <c r="L221" s="33"/>
    </row>
    <row r="222" spans="9:12" ht="15">
      <c r="I222" s="33"/>
      <c r="J222" s="33"/>
      <c r="K222" s="33"/>
      <c r="L222" s="33"/>
    </row>
    <row r="223" spans="9:12" ht="15">
      <c r="I223" s="33"/>
      <c r="J223" s="33"/>
      <c r="K223" s="33"/>
      <c r="L223" s="33"/>
    </row>
    <row r="224" spans="9:12" ht="15">
      <c r="I224" s="33"/>
      <c r="J224" s="33"/>
      <c r="K224" s="33"/>
      <c r="L224" s="33"/>
    </row>
    <row r="225" spans="9:12" ht="15">
      <c r="I225" s="33"/>
      <c r="J225" s="33"/>
      <c r="K225" s="33"/>
      <c r="L225" s="33"/>
    </row>
  </sheetData>
  <mergeCells count="6">
    <mergeCell ref="B14:E14"/>
    <mergeCell ref="I14:L14"/>
    <mergeCell ref="B15:E15"/>
    <mergeCell ref="I15:L15"/>
    <mergeCell ref="B16:E16"/>
    <mergeCell ref="I16:L16"/>
  </mergeCells>
  <printOptions/>
  <pageMargins left="0.7" right="0.7" top="0.75" bottom="0.75" header="0.3" footer="0.3"/>
  <pageSetup horizontalDpi="600" verticalDpi="600" orientation="portrait" paperSize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70" zoomScaleNormal="70" workbookViewId="0" topLeftCell="A1">
      <selection activeCell="B18" sqref="B18"/>
    </sheetView>
  </sheetViews>
  <sheetFormatPr defaultColWidth="8.7109375" defaultRowHeight="15"/>
  <cols>
    <col min="1" max="1" width="15.7109375" style="5" customWidth="1"/>
    <col min="2" max="2" width="30.8515625" style="5" customWidth="1"/>
    <col min="3" max="4" width="15.7109375" style="5" customWidth="1"/>
    <col min="5" max="7" width="20.28125" style="5" customWidth="1"/>
    <col min="8" max="16384" width="8.7109375" style="5" customWidth="1"/>
  </cols>
  <sheetData>
    <row r="1" spans="1:2" ht="15">
      <c r="A1" s="5" t="s">
        <v>21</v>
      </c>
      <c r="B1" s="5" t="s">
        <v>22</v>
      </c>
    </row>
    <row r="2" spans="1:2" ht="15">
      <c r="A2" s="5" t="s">
        <v>23</v>
      </c>
      <c r="B2" s="5" t="s">
        <v>24</v>
      </c>
    </row>
    <row r="3" spans="1:2" ht="15">
      <c r="A3" s="5" t="s">
        <v>25</v>
      </c>
      <c r="B3" s="5" t="s">
        <v>26</v>
      </c>
    </row>
    <row r="4" spans="1:2" ht="15">
      <c r="A4" s="5" t="s">
        <v>27</v>
      </c>
      <c r="B4" s="5" t="s">
        <v>28</v>
      </c>
    </row>
    <row r="5" spans="1:2" ht="15">
      <c r="A5" s="5" t="s">
        <v>29</v>
      </c>
      <c r="B5" s="5" t="s">
        <v>30</v>
      </c>
    </row>
    <row r="6" spans="1:2" ht="15">
      <c r="A6" s="5" t="s">
        <v>31</v>
      </c>
      <c r="B6" s="5" t="s">
        <v>32</v>
      </c>
    </row>
    <row r="7" spans="1:2" ht="15">
      <c r="A7" s="5" t="s">
        <v>33</v>
      </c>
      <c r="B7" s="5" t="s">
        <v>34</v>
      </c>
    </row>
    <row r="8" spans="1:2" ht="15">
      <c r="A8" s="5" t="s">
        <v>35</v>
      </c>
      <c r="B8" s="5" t="s">
        <v>34</v>
      </c>
    </row>
    <row r="9" spans="1:2" ht="15">
      <c r="A9" s="5" t="s">
        <v>36</v>
      </c>
      <c r="B9" s="5" t="s">
        <v>37</v>
      </c>
    </row>
    <row r="10" spans="1:2" ht="15">
      <c r="A10" s="5" t="s">
        <v>38</v>
      </c>
      <c r="B10" s="5" t="s">
        <v>39</v>
      </c>
    </row>
    <row r="11" spans="1:2" ht="15">
      <c r="A11" s="5" t="s">
        <v>40</v>
      </c>
      <c r="B11" s="5" t="s">
        <v>28</v>
      </c>
    </row>
    <row r="12" spans="1:2" ht="15">
      <c r="A12" s="5" t="s">
        <v>43</v>
      </c>
      <c r="B12" s="5" t="s">
        <v>44</v>
      </c>
    </row>
    <row r="13" spans="1:7" ht="15">
      <c r="A13" s="34"/>
      <c r="B13" s="34"/>
      <c r="C13" s="9">
        <v>2020</v>
      </c>
      <c r="E13" s="34"/>
      <c r="F13" s="34"/>
      <c r="G13" s="9">
        <v>2020</v>
      </c>
    </row>
    <row r="14" spans="1:7" ht="15">
      <c r="A14" s="34"/>
      <c r="B14" s="34"/>
      <c r="C14" s="9" t="s">
        <v>45</v>
      </c>
      <c r="E14" s="34"/>
      <c r="F14" s="34"/>
      <c r="G14" s="9" t="s">
        <v>45</v>
      </c>
    </row>
    <row r="15" spans="1:7" ht="15">
      <c r="A15" s="34" t="s">
        <v>43</v>
      </c>
      <c r="B15" s="34" t="s">
        <v>44</v>
      </c>
      <c r="C15" s="9" t="s">
        <v>55</v>
      </c>
      <c r="E15" s="34" t="s">
        <v>43</v>
      </c>
      <c r="F15" s="34"/>
      <c r="G15" s="9" t="s">
        <v>56</v>
      </c>
    </row>
    <row r="16" spans="1:7" s="12" customFormat="1" ht="15">
      <c r="A16" s="35" t="s">
        <v>46</v>
      </c>
      <c r="B16" s="35" t="s">
        <v>57</v>
      </c>
      <c r="C16" s="13">
        <v>910151.16022488</v>
      </c>
      <c r="E16" s="35" t="s">
        <v>46</v>
      </c>
      <c r="F16" s="35" t="s">
        <v>57</v>
      </c>
      <c r="G16" s="13">
        <v>877548.053231524</v>
      </c>
    </row>
    <row r="17" spans="1:7" s="12" customFormat="1" ht="15">
      <c r="A17" s="36" t="s">
        <v>46</v>
      </c>
      <c r="B17" s="36" t="s">
        <v>58</v>
      </c>
      <c r="C17" s="36">
        <v>892542.741420215</v>
      </c>
      <c r="E17" s="36" t="s">
        <v>46</v>
      </c>
      <c r="F17" s="36" t="s">
        <v>58</v>
      </c>
      <c r="G17" s="36">
        <v>872789.189966173</v>
      </c>
    </row>
    <row r="18" spans="1:7" s="12" customFormat="1" ht="15">
      <c r="A18" s="13" t="s">
        <v>46</v>
      </c>
      <c r="B18" s="13" t="s">
        <v>47</v>
      </c>
      <c r="C18" s="13">
        <v>248195.630605235</v>
      </c>
      <c r="E18" s="13" t="s">
        <v>46</v>
      </c>
      <c r="F18" s="13" t="s">
        <v>47</v>
      </c>
      <c r="G18" s="13">
        <v>355520.164472348</v>
      </c>
    </row>
    <row r="19" spans="1:7" s="12" customFormat="1" ht="15">
      <c r="A19" s="11" t="s">
        <v>46</v>
      </c>
      <c r="B19" s="11" t="s">
        <v>59</v>
      </c>
      <c r="C19" s="11">
        <v>182196.752845148</v>
      </c>
      <c r="E19" s="11" t="s">
        <v>46</v>
      </c>
      <c r="F19" s="11" t="s">
        <v>60</v>
      </c>
      <c r="G19" s="11">
        <v>133331.767871944</v>
      </c>
    </row>
    <row r="20" spans="1:7" s="12" customFormat="1" ht="15">
      <c r="A20" s="37" t="s">
        <v>46</v>
      </c>
      <c r="B20" s="37" t="s">
        <v>61</v>
      </c>
      <c r="C20" s="37">
        <v>153502.768932812</v>
      </c>
      <c r="E20" s="37" t="s">
        <v>46</v>
      </c>
      <c r="F20" s="37" t="s">
        <v>61</v>
      </c>
      <c r="G20" s="37">
        <v>122794.316696083</v>
      </c>
    </row>
    <row r="21" spans="1:7" s="12" customFormat="1" ht="15">
      <c r="A21" s="11" t="s">
        <v>46</v>
      </c>
      <c r="B21" s="11" t="s">
        <v>62</v>
      </c>
      <c r="C21" s="11">
        <v>82997.2234469448</v>
      </c>
      <c r="E21" s="11" t="s">
        <v>46</v>
      </c>
      <c r="F21" s="11" t="s">
        <v>59</v>
      </c>
      <c r="G21" s="11">
        <v>77750.4994179149</v>
      </c>
    </row>
    <row r="22" spans="1:7" s="12" customFormat="1" ht="15">
      <c r="A22" s="11" t="s">
        <v>46</v>
      </c>
      <c r="B22" s="11" t="s">
        <v>60</v>
      </c>
      <c r="C22" s="11">
        <v>81641.9571947487</v>
      </c>
      <c r="E22" s="11" t="s">
        <v>46</v>
      </c>
      <c r="F22" s="11" t="s">
        <v>62</v>
      </c>
      <c r="G22" s="11">
        <v>71350.4650213865</v>
      </c>
    </row>
    <row r="23" spans="1:7" s="12" customFormat="1" ht="15">
      <c r="A23" s="11" t="s">
        <v>46</v>
      </c>
      <c r="B23" s="11" t="s">
        <v>63</v>
      </c>
      <c r="C23" s="11">
        <v>53824.4700487954</v>
      </c>
      <c r="E23" s="11" t="s">
        <v>46</v>
      </c>
      <c r="F23" s="11" t="s">
        <v>63</v>
      </c>
      <c r="G23" s="11">
        <v>42327.8407176966</v>
      </c>
    </row>
    <row r="24" spans="1:7" s="12" customFormat="1" ht="15">
      <c r="A24" s="11" t="s">
        <v>46</v>
      </c>
      <c r="B24" s="11" t="s">
        <v>64</v>
      </c>
      <c r="C24" s="11">
        <v>26046.0740641246</v>
      </c>
      <c r="E24" s="11" t="s">
        <v>46</v>
      </c>
      <c r="F24" s="11" t="s">
        <v>65</v>
      </c>
      <c r="G24" s="11">
        <v>21102.2972693676</v>
      </c>
    </row>
    <row r="25" spans="1:7" s="12" customFormat="1" ht="15">
      <c r="A25" s="11" t="s">
        <v>46</v>
      </c>
      <c r="B25" s="11" t="s">
        <v>65</v>
      </c>
      <c r="C25" s="11">
        <v>22506.5293081784</v>
      </c>
      <c r="E25" s="11" t="s">
        <v>46</v>
      </c>
      <c r="F25" s="11" t="s">
        <v>64</v>
      </c>
      <c r="G25" s="11">
        <v>17927.5913873725</v>
      </c>
    </row>
    <row r="26" spans="1:7" s="12" customFormat="1" ht="15">
      <c r="A26" s="11" t="s">
        <v>46</v>
      </c>
      <c r="B26" s="11" t="s">
        <v>66</v>
      </c>
      <c r="C26" s="11">
        <v>18189.8202902667</v>
      </c>
      <c r="E26" s="11" t="s">
        <v>46</v>
      </c>
      <c r="F26" s="11" t="s">
        <v>66</v>
      </c>
      <c r="G26" s="11">
        <v>14364.133857231</v>
      </c>
    </row>
    <row r="27" spans="1:7" s="12" customFormat="1" ht="15">
      <c r="A27" s="11" t="s">
        <v>46</v>
      </c>
      <c r="B27" s="11" t="s">
        <v>67</v>
      </c>
      <c r="C27" s="11">
        <v>13322.1281396647</v>
      </c>
      <c r="E27" s="11" t="s">
        <v>46</v>
      </c>
      <c r="F27" s="11" t="s">
        <v>67</v>
      </c>
      <c r="G27" s="11">
        <v>11127.1859936961</v>
      </c>
    </row>
    <row r="28" spans="1:7" s="12" customFormat="1" ht="15">
      <c r="A28" s="36" t="s">
        <v>46</v>
      </c>
      <c r="B28" s="36" t="s">
        <v>68</v>
      </c>
      <c r="C28" s="36">
        <v>10186.7614900319</v>
      </c>
      <c r="D28" s="38"/>
      <c r="E28" s="11" t="s">
        <v>46</v>
      </c>
      <c r="F28" s="11" t="s">
        <v>69</v>
      </c>
      <c r="G28" s="11">
        <v>5192.92726113211</v>
      </c>
    </row>
    <row r="29" spans="1:7" s="12" customFormat="1" ht="15">
      <c r="A29" s="11" t="s">
        <v>46</v>
      </c>
      <c r="B29" s="11" t="s">
        <v>69</v>
      </c>
      <c r="C29" s="11">
        <v>10119.3865442963</v>
      </c>
      <c r="D29" s="38"/>
      <c r="E29" s="11" t="s">
        <v>46</v>
      </c>
      <c r="F29" s="11" t="s">
        <v>70</v>
      </c>
      <c r="G29" s="11">
        <v>4060.3459014333</v>
      </c>
    </row>
    <row r="30" spans="1:7" ht="15">
      <c r="A30" s="11" t="s">
        <v>46</v>
      </c>
      <c r="B30" s="11" t="s">
        <v>70</v>
      </c>
      <c r="C30" s="11">
        <v>7421.65731463275</v>
      </c>
      <c r="E30" s="36" t="s">
        <v>46</v>
      </c>
      <c r="F30" s="36" t="s">
        <v>68</v>
      </c>
      <c r="G30" s="36">
        <v>698.517363917051</v>
      </c>
    </row>
    <row r="32" spans="2:7" ht="15">
      <c r="B32" s="13" t="s">
        <v>71</v>
      </c>
      <c r="C32" s="39">
        <f>C18/C16</f>
        <v>0.27269715345296147</v>
      </c>
      <c r="F32" s="13" t="s">
        <v>71</v>
      </c>
      <c r="G32" s="39">
        <f>G18/G16</f>
        <v>0.4051289991051361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12"/>
  <sheetViews>
    <sheetView workbookViewId="0" topLeftCell="H5">
      <selection activeCell="O58" sqref="O58"/>
    </sheetView>
  </sheetViews>
  <sheetFormatPr defaultColWidth="8.8515625" defaultRowHeight="11.25" customHeight="1"/>
  <cols>
    <col min="1" max="1" width="18.57421875" style="1" customWidth="1"/>
    <col min="2" max="2" width="11.140625" style="1" customWidth="1"/>
    <col min="3" max="3" width="10.57421875" style="1" customWidth="1"/>
    <col min="4" max="4" width="10.140625" style="1" customWidth="1"/>
    <col min="5" max="5" width="10.140625" style="42" customWidth="1"/>
    <col min="6" max="8" width="10.140625" style="1" customWidth="1"/>
    <col min="9" max="10" width="7.140625" style="1" bestFit="1" customWidth="1"/>
    <col min="11" max="11" width="6.57421875" style="1" bestFit="1" customWidth="1"/>
    <col min="12" max="13" width="7.140625" style="1" bestFit="1" customWidth="1"/>
    <col min="14" max="14" width="6.57421875" style="1" bestFit="1" customWidth="1"/>
    <col min="15" max="16" width="7.140625" style="1" bestFit="1" customWidth="1"/>
    <col min="17" max="17" width="6.57421875" style="1" bestFit="1" customWidth="1"/>
    <col min="18" max="19" width="7.140625" style="1" bestFit="1" customWidth="1"/>
    <col min="20" max="20" width="6.8515625" style="1" bestFit="1" customWidth="1"/>
    <col min="21" max="22" width="7.140625" style="1" bestFit="1" customWidth="1"/>
    <col min="23" max="23" width="6.8515625" style="1" bestFit="1" customWidth="1"/>
    <col min="24" max="25" width="7.140625" style="1" bestFit="1" customWidth="1"/>
    <col min="26" max="26" width="6.8515625" style="1" bestFit="1" customWidth="1"/>
    <col min="27" max="28" width="7.140625" style="1" bestFit="1" customWidth="1"/>
    <col min="29" max="29" width="6.8515625" style="1" bestFit="1" customWidth="1"/>
    <col min="30" max="31" width="7.140625" style="1" bestFit="1" customWidth="1"/>
    <col min="32" max="32" width="7.57421875" style="1" bestFit="1" customWidth="1"/>
    <col min="33" max="16384" width="8.8515625" style="1" customWidth="1"/>
  </cols>
  <sheetData>
    <row r="1" spans="1:5" s="1" customFormat="1" ht="12">
      <c r="A1" s="40" t="s">
        <v>72</v>
      </c>
      <c r="E1" s="42"/>
    </row>
    <row r="2" spans="1:5" s="1" customFormat="1" ht="12">
      <c r="A2" s="41" t="s">
        <v>19</v>
      </c>
      <c r="B2" s="43"/>
      <c r="E2" s="42"/>
    </row>
    <row r="3" spans="1:5" s="1" customFormat="1" ht="12">
      <c r="A3" s="44"/>
      <c r="B3" s="44"/>
      <c r="E3" s="42"/>
    </row>
    <row r="4" spans="1:5" s="1" customFormat="1" ht="15" customHeight="1">
      <c r="A4" s="2" t="s">
        <v>106</v>
      </c>
      <c r="C4" s="44"/>
      <c r="E4" s="42"/>
    </row>
    <row r="5" spans="1:5" s="1" customFormat="1" ht="12">
      <c r="A5" s="2"/>
      <c r="C5" s="44"/>
      <c r="E5" s="42"/>
    </row>
    <row r="6" spans="1:8" s="1" customFormat="1" ht="11.45" customHeight="1">
      <c r="A6" s="45"/>
      <c r="B6" s="46" t="s">
        <v>82</v>
      </c>
      <c r="C6" s="46"/>
      <c r="D6" s="46"/>
      <c r="E6" s="47"/>
      <c r="F6" s="48" t="s">
        <v>83</v>
      </c>
      <c r="G6" s="49"/>
      <c r="H6" s="50"/>
    </row>
    <row r="7" spans="1:8" s="1" customFormat="1" ht="12">
      <c r="A7" s="51" t="s">
        <v>1</v>
      </c>
      <c r="B7" s="52" t="s">
        <v>0</v>
      </c>
      <c r="C7" s="52" t="s">
        <v>2</v>
      </c>
      <c r="D7" s="52" t="s">
        <v>3</v>
      </c>
      <c r="E7" s="53"/>
      <c r="F7" s="52" t="s">
        <v>0</v>
      </c>
      <c r="G7" s="52" t="s">
        <v>2</v>
      </c>
      <c r="H7" s="52" t="s">
        <v>3</v>
      </c>
    </row>
    <row r="8" spans="1:8" s="1" customFormat="1" ht="12">
      <c r="A8" s="52">
        <v>2010</v>
      </c>
      <c r="B8" s="11">
        <v>-7949.96459234023</v>
      </c>
      <c r="C8" s="11">
        <v>129498.51764799</v>
      </c>
      <c r="D8" s="11">
        <v>137448.48224033</v>
      </c>
      <c r="E8" s="23"/>
      <c r="F8" s="54"/>
      <c r="G8" s="54"/>
      <c r="H8" s="54"/>
    </row>
    <row r="9" spans="1:8" s="1" customFormat="1" ht="11.45" customHeight="1">
      <c r="A9" s="52">
        <v>2011</v>
      </c>
      <c r="B9" s="11">
        <v>-4066.15065031356</v>
      </c>
      <c r="C9" s="11">
        <v>140721.541460762</v>
      </c>
      <c r="D9" s="11">
        <v>144787.692111075</v>
      </c>
      <c r="E9" s="23"/>
      <c r="F9" s="55">
        <f aca="true" t="shared" si="0" ref="F9:F18">(B9-B8)/B8</f>
        <v>-0.48853223142260466</v>
      </c>
      <c r="G9" s="55">
        <f aca="true" t="shared" si="1" ref="G9:G18">(C9-C8)/C8</f>
        <v>0.0866652685807497</v>
      </c>
      <c r="H9" s="55">
        <f aca="true" t="shared" si="2" ref="H9:H18">(D9-D8)/D8</f>
        <v>0.05339607794222377</v>
      </c>
    </row>
    <row r="10" spans="1:8" s="1" customFormat="1" ht="11.45" customHeight="1">
      <c r="A10" s="52">
        <v>2012</v>
      </c>
      <c r="B10" s="11">
        <v>-8306.24270431497</v>
      </c>
      <c r="C10" s="11">
        <v>156784.943648329</v>
      </c>
      <c r="D10" s="11">
        <v>165091.186352644</v>
      </c>
      <c r="E10" s="23"/>
      <c r="F10" s="55">
        <f t="shared" si="0"/>
        <v>1.0427779043736205</v>
      </c>
      <c r="G10" s="55">
        <f t="shared" si="1"/>
        <v>0.11415027166999893</v>
      </c>
      <c r="H10" s="55">
        <f t="shared" si="2"/>
        <v>0.1402294210615154</v>
      </c>
    </row>
    <row r="11" spans="1:8" s="1" customFormat="1" ht="11.45" customHeight="1">
      <c r="A11" s="52">
        <v>2013</v>
      </c>
      <c r="B11" s="11">
        <v>-506.53930247221</v>
      </c>
      <c r="C11" s="11">
        <v>167362.20834688</v>
      </c>
      <c r="D11" s="11">
        <v>167868.747649353</v>
      </c>
      <c r="E11" s="23"/>
      <c r="F11" s="55">
        <f t="shared" si="0"/>
        <v>-0.9390170356797942</v>
      </c>
      <c r="G11" s="55">
        <f t="shared" si="1"/>
        <v>0.06746352329772157</v>
      </c>
      <c r="H11" s="55">
        <f t="shared" si="2"/>
        <v>0.016824406911559606</v>
      </c>
    </row>
    <row r="12" spans="1:8" s="1" customFormat="1" ht="11.45" customHeight="1">
      <c r="A12" s="52">
        <v>2014</v>
      </c>
      <c r="B12" s="13">
        <v>1207.43687047525</v>
      </c>
      <c r="C12" s="11">
        <v>192126.966387636</v>
      </c>
      <c r="D12" s="13">
        <v>190919.529517161</v>
      </c>
      <c r="E12" s="23"/>
      <c r="F12" s="55">
        <f t="shared" si="0"/>
        <v>-3.3836982926739294</v>
      </c>
      <c r="G12" s="55">
        <f t="shared" si="1"/>
        <v>0.1479710281393264</v>
      </c>
      <c r="H12" s="55">
        <f t="shared" si="2"/>
        <v>0.137314313656267</v>
      </c>
    </row>
    <row r="13" spans="1:8" s="1" customFormat="1" ht="11.45" customHeight="1">
      <c r="A13" s="52">
        <v>2015</v>
      </c>
      <c r="B13" s="11">
        <v>-24111.8071245093</v>
      </c>
      <c r="C13" s="11">
        <v>210792.305046291</v>
      </c>
      <c r="D13" s="11">
        <v>234904.1121708</v>
      </c>
      <c r="E13" s="23"/>
      <c r="F13" s="55">
        <f t="shared" si="0"/>
        <v>-20.969414313991283</v>
      </c>
      <c r="G13" s="55">
        <f t="shared" si="1"/>
        <v>0.09715106114253506</v>
      </c>
      <c r="H13" s="55">
        <f t="shared" si="2"/>
        <v>0.23038283597742382</v>
      </c>
    </row>
    <row r="14" spans="1:8" s="1" customFormat="1" ht="11.45" customHeight="1">
      <c r="A14" s="52">
        <v>2016</v>
      </c>
      <c r="B14" s="11">
        <v>-46812.9818877574</v>
      </c>
      <c r="C14" s="11">
        <v>221923.310082044</v>
      </c>
      <c r="D14" s="11">
        <v>268736.291969801</v>
      </c>
      <c r="E14" s="23"/>
      <c r="F14" s="55">
        <f t="shared" si="0"/>
        <v>0.9414961991866916</v>
      </c>
      <c r="G14" s="55">
        <f t="shared" si="1"/>
        <v>0.05280555679349187</v>
      </c>
      <c r="H14" s="55">
        <f t="shared" si="2"/>
        <v>0.14402548974707363</v>
      </c>
    </row>
    <row r="15" spans="1:8" s="1" customFormat="1" ht="11.45" customHeight="1">
      <c r="A15" s="52">
        <v>2017</v>
      </c>
      <c r="B15" s="11">
        <v>-37787.3305055881</v>
      </c>
      <c r="C15" s="11">
        <v>237761.700704059</v>
      </c>
      <c r="D15" s="11">
        <v>275549.031209648</v>
      </c>
      <c r="E15" s="23"/>
      <c r="F15" s="55">
        <f t="shared" si="0"/>
        <v>-0.1928023171822281</v>
      </c>
      <c r="G15" s="55">
        <f t="shared" si="1"/>
        <v>0.07136875624358544</v>
      </c>
      <c r="H15" s="55">
        <f t="shared" si="2"/>
        <v>0.02535102047405109</v>
      </c>
    </row>
    <row r="16" spans="1:8" s="1" customFormat="1" ht="11.45" customHeight="1">
      <c r="A16" s="52">
        <v>2018</v>
      </c>
      <c r="B16" s="11">
        <v>-31041.5308322905</v>
      </c>
      <c r="C16" s="11">
        <v>246776.375243646</v>
      </c>
      <c r="D16" s="11">
        <v>277817.906075937</v>
      </c>
      <c r="E16" s="23"/>
      <c r="F16" s="55">
        <f t="shared" si="0"/>
        <v>-0.17852014373706582</v>
      </c>
      <c r="G16" s="55">
        <f t="shared" si="1"/>
        <v>0.03791474620551912</v>
      </c>
      <c r="H16" s="55">
        <f t="shared" si="2"/>
        <v>0.008234015036557053</v>
      </c>
    </row>
    <row r="17" spans="1:8" s="1" customFormat="1" ht="11.45" customHeight="1">
      <c r="A17" s="52">
        <v>2019</v>
      </c>
      <c r="B17" s="11">
        <v>-130692.52241146</v>
      </c>
      <c r="C17" s="11">
        <v>263887.687188904</v>
      </c>
      <c r="D17" s="11">
        <v>394580.209600365</v>
      </c>
      <c r="E17" s="23"/>
      <c r="F17" s="55">
        <f t="shared" si="0"/>
        <v>3.2102473334049946</v>
      </c>
      <c r="G17" s="55">
        <f t="shared" si="1"/>
        <v>0.06933934388315623</v>
      </c>
      <c r="H17" s="56">
        <f t="shared" si="2"/>
        <v>0.42028357773495345</v>
      </c>
    </row>
    <row r="18" spans="1:8" s="1" customFormat="1" ht="11.45" customHeight="1">
      <c r="A18" s="52">
        <v>2020</v>
      </c>
      <c r="B18" s="11">
        <v>-107324.533867113</v>
      </c>
      <c r="C18" s="13">
        <v>248195.630605235</v>
      </c>
      <c r="D18" s="13">
        <v>355520.164472348</v>
      </c>
      <c r="E18" s="23"/>
      <c r="F18" s="55">
        <f t="shared" si="0"/>
        <v>-0.17880126661552548</v>
      </c>
      <c r="G18" s="56">
        <f t="shared" si="1"/>
        <v>-0.05946490626686883</v>
      </c>
      <c r="H18" s="56">
        <f t="shared" si="2"/>
        <v>-0.09899139434179288</v>
      </c>
    </row>
    <row r="20" spans="1:5" s="1" customFormat="1" ht="11.45" customHeight="1">
      <c r="A20" s="45"/>
      <c r="B20" s="46" t="s">
        <v>81</v>
      </c>
      <c r="C20" s="46"/>
      <c r="D20" s="46"/>
      <c r="E20" s="42"/>
    </row>
    <row r="21" spans="1:5" s="1" customFormat="1" ht="11.45" customHeight="1">
      <c r="A21" s="51" t="s">
        <v>1</v>
      </c>
      <c r="B21" s="57" t="s">
        <v>2</v>
      </c>
      <c r="C21" s="57" t="s">
        <v>3</v>
      </c>
      <c r="D21" s="57" t="s">
        <v>0</v>
      </c>
      <c r="E21" s="58"/>
    </row>
    <row r="22" spans="1:5" s="1" customFormat="1" ht="11.45" customHeight="1">
      <c r="A22" s="57">
        <v>2010</v>
      </c>
      <c r="B22" s="59">
        <f>C8/1000</f>
        <v>129.49851764798998</v>
      </c>
      <c r="C22" s="59">
        <f>D8/1000</f>
        <v>137.44848224032998</v>
      </c>
      <c r="D22" s="59">
        <f>B8/1000</f>
        <v>-7.949964592340231</v>
      </c>
      <c r="E22" s="60"/>
    </row>
    <row r="23" spans="1:5" s="1" customFormat="1" ht="11.45" customHeight="1">
      <c r="A23" s="57">
        <v>2011</v>
      </c>
      <c r="B23" s="59">
        <f aca="true" t="shared" si="3" ref="B23:C32">C9/1000</f>
        <v>140.721541460762</v>
      </c>
      <c r="C23" s="59">
        <f t="shared" si="3"/>
        <v>144.78769211107502</v>
      </c>
      <c r="D23" s="59">
        <f aca="true" t="shared" si="4" ref="D23:D32">B9/1000</f>
        <v>-4.06615065031356</v>
      </c>
      <c r="E23" s="60"/>
    </row>
    <row r="24" spans="1:5" s="1" customFormat="1" ht="11.45" customHeight="1">
      <c r="A24" s="57">
        <v>2012</v>
      </c>
      <c r="B24" s="59">
        <f t="shared" si="3"/>
        <v>156.784943648329</v>
      </c>
      <c r="C24" s="59">
        <f t="shared" si="3"/>
        <v>165.091186352644</v>
      </c>
      <c r="D24" s="59">
        <f t="shared" si="4"/>
        <v>-8.30624270431497</v>
      </c>
      <c r="E24" s="60"/>
    </row>
    <row r="25" spans="1:5" s="1" customFormat="1" ht="11.45" customHeight="1">
      <c r="A25" s="57">
        <v>2013</v>
      </c>
      <c r="B25" s="59">
        <f t="shared" si="3"/>
        <v>167.36220834688</v>
      </c>
      <c r="C25" s="59">
        <f t="shared" si="3"/>
        <v>167.868747649353</v>
      </c>
      <c r="D25" s="59">
        <f t="shared" si="4"/>
        <v>-0.50653930247221</v>
      </c>
      <c r="E25" s="60"/>
    </row>
    <row r="26" spans="1:5" s="1" customFormat="1" ht="11.45" customHeight="1">
      <c r="A26" s="57">
        <v>2014</v>
      </c>
      <c r="B26" s="59">
        <f t="shared" si="3"/>
        <v>192.126966387636</v>
      </c>
      <c r="C26" s="59">
        <f t="shared" si="3"/>
        <v>190.91952951716098</v>
      </c>
      <c r="D26" s="59">
        <f t="shared" si="4"/>
        <v>1.20743687047525</v>
      </c>
      <c r="E26" s="60"/>
    </row>
    <row r="27" spans="1:5" s="1" customFormat="1" ht="11.45" customHeight="1">
      <c r="A27" s="57">
        <v>2015</v>
      </c>
      <c r="B27" s="59">
        <f t="shared" si="3"/>
        <v>210.792305046291</v>
      </c>
      <c r="C27" s="59">
        <f t="shared" si="3"/>
        <v>234.9041121708</v>
      </c>
      <c r="D27" s="59">
        <f t="shared" si="4"/>
        <v>-24.1118071245093</v>
      </c>
      <c r="E27" s="60"/>
    </row>
    <row r="28" spans="1:5" s="1" customFormat="1" ht="11.45" customHeight="1">
      <c r="A28" s="57">
        <v>2016</v>
      </c>
      <c r="B28" s="59">
        <f t="shared" si="3"/>
        <v>221.923310082044</v>
      </c>
      <c r="C28" s="59">
        <f t="shared" si="3"/>
        <v>268.736291969801</v>
      </c>
      <c r="D28" s="59">
        <f t="shared" si="4"/>
        <v>-46.8129818877574</v>
      </c>
      <c r="E28" s="60"/>
    </row>
    <row r="29" spans="1:5" s="1" customFormat="1" ht="11.45" customHeight="1">
      <c r="A29" s="57">
        <v>2017</v>
      </c>
      <c r="B29" s="59">
        <f t="shared" si="3"/>
        <v>237.76170070405902</v>
      </c>
      <c r="C29" s="59">
        <f t="shared" si="3"/>
        <v>275.549031209648</v>
      </c>
      <c r="D29" s="59">
        <f t="shared" si="4"/>
        <v>-37.7873305055881</v>
      </c>
      <c r="E29" s="60"/>
    </row>
    <row r="30" spans="1:5" s="1" customFormat="1" ht="11.45" customHeight="1">
      <c r="A30" s="57">
        <v>2018</v>
      </c>
      <c r="B30" s="59">
        <f t="shared" si="3"/>
        <v>246.77637524364602</v>
      </c>
      <c r="C30" s="59">
        <f t="shared" si="3"/>
        <v>277.817906075937</v>
      </c>
      <c r="D30" s="59">
        <f t="shared" si="4"/>
        <v>-31.0415308322905</v>
      </c>
      <c r="E30" s="60"/>
    </row>
    <row r="31" spans="1:5" s="1" customFormat="1" ht="11.45" customHeight="1">
      <c r="A31" s="57">
        <v>2019</v>
      </c>
      <c r="B31" s="59">
        <f t="shared" si="3"/>
        <v>263.88768718890395</v>
      </c>
      <c r="C31" s="59">
        <f t="shared" si="3"/>
        <v>394.58020960036504</v>
      </c>
      <c r="D31" s="59">
        <f t="shared" si="4"/>
        <v>-130.69252241146</v>
      </c>
      <c r="E31" s="60"/>
    </row>
    <row r="32" spans="1:5" s="1" customFormat="1" ht="11.45" customHeight="1">
      <c r="A32" s="45">
        <v>2020</v>
      </c>
      <c r="B32" s="59">
        <f t="shared" si="3"/>
        <v>248.195630605235</v>
      </c>
      <c r="C32" s="59">
        <f t="shared" si="3"/>
        <v>355.520164472348</v>
      </c>
      <c r="D32" s="59">
        <f t="shared" si="4"/>
        <v>-107.324533867113</v>
      </c>
      <c r="E32" s="60"/>
    </row>
    <row r="38" spans="1:5" s="1" customFormat="1" ht="12">
      <c r="A38" s="40"/>
      <c r="E38" s="42"/>
    </row>
    <row r="39" spans="1:5" s="1" customFormat="1" ht="12">
      <c r="A39" s="41"/>
      <c r="E39" s="42"/>
    </row>
    <row r="41" spans="1:5" s="1" customFormat="1" ht="11.45" customHeight="1">
      <c r="A41" s="2"/>
      <c r="E41" s="42"/>
    </row>
    <row r="412" s="1" customFormat="1" ht="14.45" customHeight="1">
      <c r="E412" s="42"/>
    </row>
  </sheetData>
  <mergeCells count="3">
    <mergeCell ref="B20:D20"/>
    <mergeCell ref="B6:D6"/>
    <mergeCell ref="F6:H6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workbookViewId="0" topLeftCell="H7">
      <selection activeCell="AL49" sqref="AL49"/>
    </sheetView>
  </sheetViews>
  <sheetFormatPr defaultColWidth="8.8515625" defaultRowHeight="11.25" customHeight="1"/>
  <cols>
    <col min="1" max="1" width="27.140625" style="1" customWidth="1"/>
    <col min="2" max="5" width="12.421875" style="1" customWidth="1"/>
    <col min="6" max="6" width="8.140625" style="1" customWidth="1"/>
    <col min="7" max="7" width="6.8515625" style="1" customWidth="1"/>
    <col min="8" max="9" width="8.140625" style="1" customWidth="1"/>
    <col min="10" max="10" width="6.8515625" style="1" customWidth="1"/>
    <col min="11" max="12" width="8.140625" style="1" customWidth="1"/>
    <col min="13" max="13" width="6.8515625" style="1" customWidth="1"/>
    <col min="14" max="15" width="8.140625" style="1" customWidth="1"/>
    <col min="16" max="16" width="7.140625" style="1" customWidth="1"/>
    <col min="17" max="18" width="8.140625" style="1" customWidth="1"/>
    <col min="19" max="19" width="7.7109375" style="1" customWidth="1"/>
    <col min="20" max="21" width="8.140625" style="1" customWidth="1"/>
    <col min="22" max="22" width="7.7109375" style="1" customWidth="1"/>
    <col min="23" max="24" width="8.140625" style="1" customWidth="1"/>
    <col min="25" max="25" width="7.7109375" style="1" customWidth="1"/>
    <col min="26" max="27" width="8.140625" style="1" customWidth="1"/>
    <col min="28" max="28" width="7.7109375" style="1" customWidth="1"/>
    <col min="29" max="30" width="8.140625" style="1" customWidth="1"/>
    <col min="31" max="31" width="8.57421875" style="1" customWidth="1"/>
    <col min="32" max="16384" width="8.8515625" style="1" customWidth="1"/>
  </cols>
  <sheetData>
    <row r="1" s="1" customFormat="1" ht="12">
      <c r="A1" s="61" t="s">
        <v>80</v>
      </c>
    </row>
    <row r="2" s="1" customFormat="1" ht="12">
      <c r="A2" s="41" t="s">
        <v>18</v>
      </c>
    </row>
    <row r="4" s="1" customFormat="1" ht="15" customHeight="1">
      <c r="A4" s="3" t="s">
        <v>106</v>
      </c>
    </row>
    <row r="5" s="1" customFormat="1" ht="12">
      <c r="A5" s="44"/>
    </row>
    <row r="7" spans="1:7" s="1" customFormat="1" ht="11.45" customHeight="1">
      <c r="A7" s="62" t="s">
        <v>84</v>
      </c>
      <c r="B7" s="63" t="s">
        <v>4</v>
      </c>
      <c r="C7" s="63" t="s">
        <v>5</v>
      </c>
      <c r="D7" s="63" t="s">
        <v>6</v>
      </c>
      <c r="E7" s="52" t="s">
        <v>129</v>
      </c>
      <c r="F7" s="64"/>
      <c r="G7" s="64"/>
    </row>
    <row r="8" spans="1:7" s="1" customFormat="1" ht="11.45" customHeight="1">
      <c r="A8" s="52">
        <v>2010</v>
      </c>
      <c r="B8" s="11">
        <v>24776.0224783169</v>
      </c>
      <c r="C8" s="11">
        <v>46671.1438923409</v>
      </c>
      <c r="D8" s="11">
        <v>65999.314869673</v>
      </c>
      <c r="E8" s="65">
        <f>SUM(B8:D8)</f>
        <v>137446.4812403308</v>
      </c>
      <c r="F8" s="64"/>
      <c r="G8" s="64"/>
    </row>
    <row r="9" spans="1:8" s="1" customFormat="1" ht="11.45" customHeight="1">
      <c r="A9" s="52">
        <v>2011</v>
      </c>
      <c r="B9" s="11">
        <v>25598.0462356158</v>
      </c>
      <c r="C9" s="11">
        <v>47836.9914942363</v>
      </c>
      <c r="D9" s="11">
        <v>71350.4392840706</v>
      </c>
      <c r="E9" s="65">
        <f aca="true" t="shared" si="0" ref="E9:E18">SUM(B9:D9)</f>
        <v>144785.4770139227</v>
      </c>
      <c r="F9" s="66"/>
      <c r="G9" s="66"/>
      <c r="H9" s="67"/>
    </row>
    <row r="10" spans="1:8" s="1" customFormat="1" ht="11.45" customHeight="1">
      <c r="A10" s="52">
        <v>2012</v>
      </c>
      <c r="B10" s="11">
        <v>31383.7507676506</v>
      </c>
      <c r="C10" s="11">
        <v>53913.6784659618</v>
      </c>
      <c r="D10" s="11">
        <v>79797.2096279414</v>
      </c>
      <c r="E10" s="65">
        <f t="shared" si="0"/>
        <v>165094.6388615538</v>
      </c>
      <c r="F10" s="66"/>
      <c r="G10" s="66"/>
      <c r="H10" s="67"/>
    </row>
    <row r="11" spans="1:8" s="1" customFormat="1" ht="11.45" customHeight="1">
      <c r="A11" s="52">
        <v>2013</v>
      </c>
      <c r="B11" s="11">
        <v>31104.9927621112</v>
      </c>
      <c r="C11" s="11">
        <v>55936.4048320269</v>
      </c>
      <c r="D11" s="11">
        <v>80826.8771079929</v>
      </c>
      <c r="E11" s="65">
        <f t="shared" si="0"/>
        <v>167868.274702131</v>
      </c>
      <c r="F11" s="66"/>
      <c r="G11" s="66"/>
      <c r="H11" s="67"/>
    </row>
    <row r="12" spans="1:8" s="1" customFormat="1" ht="11.45" customHeight="1">
      <c r="A12" s="52">
        <v>2014</v>
      </c>
      <c r="B12" s="11">
        <v>38094.8530021402</v>
      </c>
      <c r="C12" s="11">
        <v>59716.6595864062</v>
      </c>
      <c r="D12" s="11">
        <v>93111.3949459788</v>
      </c>
      <c r="E12" s="65">
        <f t="shared" si="0"/>
        <v>190922.9075345252</v>
      </c>
      <c r="F12" s="66"/>
      <c r="G12" s="66"/>
      <c r="H12" s="67"/>
    </row>
    <row r="13" spans="1:8" s="1" customFormat="1" ht="11.45" customHeight="1">
      <c r="A13" s="52">
        <v>2015</v>
      </c>
      <c r="B13" s="11">
        <v>61407.6076261429</v>
      </c>
      <c r="C13" s="11">
        <v>68186.3142356164</v>
      </c>
      <c r="D13" s="11">
        <v>105311.958923549</v>
      </c>
      <c r="E13" s="65">
        <f t="shared" si="0"/>
        <v>234905.8807853083</v>
      </c>
      <c r="F13" s="66"/>
      <c r="G13" s="66"/>
      <c r="H13" s="67"/>
    </row>
    <row r="14" spans="1:8" s="1" customFormat="1" ht="11.45" customHeight="1">
      <c r="A14" s="52">
        <v>2016</v>
      </c>
      <c r="B14" s="11">
        <v>92054.3272752024</v>
      </c>
      <c r="C14" s="11">
        <v>71461.2402542055</v>
      </c>
      <c r="D14" s="11">
        <v>105216.557439378</v>
      </c>
      <c r="E14" s="65">
        <f t="shared" si="0"/>
        <v>268732.1249687859</v>
      </c>
      <c r="F14" s="66"/>
      <c r="G14" s="66"/>
      <c r="H14" s="67"/>
    </row>
    <row r="15" spans="1:8" s="1" customFormat="1" ht="11.45" customHeight="1">
      <c r="A15" s="52">
        <v>2017</v>
      </c>
      <c r="B15" s="11">
        <v>87798.2310364046</v>
      </c>
      <c r="C15" s="11">
        <v>80146.2304366316</v>
      </c>
      <c r="D15" s="11">
        <v>107604.687728919</v>
      </c>
      <c r="E15" s="65">
        <f t="shared" si="0"/>
        <v>275549.1492019552</v>
      </c>
      <c r="F15" s="66"/>
      <c r="G15" s="66"/>
      <c r="H15" s="67"/>
    </row>
    <row r="16" spans="1:8" s="1" customFormat="1" ht="11.45" customHeight="1">
      <c r="A16" s="52">
        <v>2018</v>
      </c>
      <c r="B16" s="11">
        <v>75149.224223724</v>
      </c>
      <c r="C16" s="11">
        <v>88205.9952073274</v>
      </c>
      <c r="D16" s="11">
        <v>114459.322773304</v>
      </c>
      <c r="E16" s="65">
        <f t="shared" si="0"/>
        <v>277814.5422043554</v>
      </c>
      <c r="F16" s="66"/>
      <c r="G16" s="66"/>
      <c r="H16" s="67"/>
    </row>
    <row r="17" spans="1:8" s="1" customFormat="1" ht="11.45" customHeight="1">
      <c r="A17" s="52">
        <v>2019</v>
      </c>
      <c r="B17" s="11">
        <v>176072.488302414</v>
      </c>
      <c r="C17" s="11">
        <v>95299.9894554737</v>
      </c>
      <c r="D17" s="11">
        <v>123208.588035251</v>
      </c>
      <c r="E17" s="65">
        <f t="shared" si="0"/>
        <v>394581.0657931387</v>
      </c>
      <c r="F17" s="66"/>
      <c r="G17" s="66"/>
      <c r="H17" s="67"/>
    </row>
    <row r="18" spans="1:8" s="1" customFormat="1" ht="11.45" customHeight="1">
      <c r="A18" s="52">
        <v>2020</v>
      </c>
      <c r="B18" s="11">
        <v>140062.110376358</v>
      </c>
      <c r="C18" s="11">
        <v>90631.6071335132</v>
      </c>
      <c r="D18" s="11">
        <v>124824.668879787</v>
      </c>
      <c r="E18" s="65">
        <f t="shared" si="0"/>
        <v>355518.3863896582</v>
      </c>
      <c r="F18" s="66"/>
      <c r="G18" s="66"/>
      <c r="H18" s="67"/>
    </row>
    <row r="19" spans="6:8" s="1" customFormat="1" ht="11.45" customHeight="1">
      <c r="F19" s="67"/>
      <c r="G19" s="67"/>
      <c r="H19" s="67"/>
    </row>
    <row r="20" spans="1:5" s="1" customFormat="1" ht="11.45" customHeight="1">
      <c r="A20" s="62" t="s">
        <v>73</v>
      </c>
      <c r="B20" s="63" t="s">
        <v>4</v>
      </c>
      <c r="C20" s="63" t="s">
        <v>5</v>
      </c>
      <c r="D20" s="63" t="s">
        <v>6</v>
      </c>
      <c r="E20" s="45" t="s">
        <v>130</v>
      </c>
    </row>
    <row r="21" spans="1:5" s="1" customFormat="1" ht="11.45" customHeight="1">
      <c r="A21" s="52">
        <v>2010</v>
      </c>
      <c r="B21" s="68">
        <f aca="true" t="shared" si="1" ref="B21:C31">+B8/1000</f>
        <v>24.7760224783169</v>
      </c>
      <c r="C21" s="68">
        <f t="shared" si="1"/>
        <v>46.6711438923409</v>
      </c>
      <c r="D21" s="68">
        <f aca="true" t="shared" si="2" ref="D21">+D8/1000</f>
        <v>65.999314869673</v>
      </c>
      <c r="E21" s="69">
        <f aca="true" t="shared" si="3" ref="E21:E31">SUM(B21:D21)</f>
        <v>137.4464812403308</v>
      </c>
    </row>
    <row r="22" spans="1:5" s="1" customFormat="1" ht="11.45" customHeight="1">
      <c r="A22" s="52">
        <v>2011</v>
      </c>
      <c r="B22" s="68">
        <f t="shared" si="1"/>
        <v>25.598046235615797</v>
      </c>
      <c r="C22" s="68">
        <f t="shared" si="1"/>
        <v>47.8369914942363</v>
      </c>
      <c r="D22" s="68">
        <f aca="true" t="shared" si="4" ref="D22:D31">+D9/1000</f>
        <v>71.3504392840706</v>
      </c>
      <c r="E22" s="69">
        <f t="shared" si="3"/>
        <v>144.7854770139227</v>
      </c>
    </row>
    <row r="23" spans="1:5" s="1" customFormat="1" ht="11.45" customHeight="1">
      <c r="A23" s="52">
        <v>2012</v>
      </c>
      <c r="B23" s="68">
        <f t="shared" si="1"/>
        <v>31.3837507676506</v>
      </c>
      <c r="C23" s="68">
        <f t="shared" si="1"/>
        <v>53.9136784659618</v>
      </c>
      <c r="D23" s="68">
        <f t="shared" si="4"/>
        <v>79.7972096279414</v>
      </c>
      <c r="E23" s="69">
        <f t="shared" si="3"/>
        <v>165.0946388615538</v>
      </c>
    </row>
    <row r="24" spans="1:5" s="1" customFormat="1" ht="11.45" customHeight="1">
      <c r="A24" s="52">
        <v>2013</v>
      </c>
      <c r="B24" s="68">
        <f t="shared" si="1"/>
        <v>31.104992762111202</v>
      </c>
      <c r="C24" s="68">
        <f t="shared" si="1"/>
        <v>55.9364048320269</v>
      </c>
      <c r="D24" s="68">
        <f t="shared" si="4"/>
        <v>80.8268771079929</v>
      </c>
      <c r="E24" s="69">
        <f t="shared" si="3"/>
        <v>167.868274702131</v>
      </c>
    </row>
    <row r="25" spans="1:5" s="1" customFormat="1" ht="11.45" customHeight="1">
      <c r="A25" s="52">
        <v>2014</v>
      </c>
      <c r="B25" s="68">
        <f t="shared" si="1"/>
        <v>38.0948530021402</v>
      </c>
      <c r="C25" s="68">
        <f t="shared" si="1"/>
        <v>59.716659586406195</v>
      </c>
      <c r="D25" s="68">
        <f t="shared" si="4"/>
        <v>93.1113949459788</v>
      </c>
      <c r="E25" s="69">
        <f t="shared" si="3"/>
        <v>190.9229075345252</v>
      </c>
    </row>
    <row r="26" spans="1:5" s="1" customFormat="1" ht="11.45" customHeight="1">
      <c r="A26" s="52">
        <v>2015</v>
      </c>
      <c r="B26" s="68">
        <f t="shared" si="1"/>
        <v>61.4076076261429</v>
      </c>
      <c r="C26" s="68">
        <f t="shared" si="1"/>
        <v>68.18631423561641</v>
      </c>
      <c r="D26" s="68">
        <f t="shared" si="4"/>
        <v>105.311958923549</v>
      </c>
      <c r="E26" s="69">
        <f t="shared" si="3"/>
        <v>234.90588078530828</v>
      </c>
    </row>
    <row r="27" spans="1:5" s="1" customFormat="1" ht="11.45" customHeight="1">
      <c r="A27" s="52">
        <v>2016</v>
      </c>
      <c r="B27" s="68">
        <f t="shared" si="1"/>
        <v>92.05432727520241</v>
      </c>
      <c r="C27" s="68">
        <f t="shared" si="1"/>
        <v>71.4612402542055</v>
      </c>
      <c r="D27" s="68">
        <f t="shared" si="4"/>
        <v>105.216557439378</v>
      </c>
      <c r="E27" s="69">
        <f t="shared" si="3"/>
        <v>268.7321249687859</v>
      </c>
    </row>
    <row r="28" spans="1:5" s="1" customFormat="1" ht="11.45" customHeight="1">
      <c r="A28" s="52">
        <v>2017</v>
      </c>
      <c r="B28" s="68">
        <f t="shared" si="1"/>
        <v>87.7982310364046</v>
      </c>
      <c r="C28" s="68">
        <f t="shared" si="1"/>
        <v>80.1462304366316</v>
      </c>
      <c r="D28" s="68">
        <f t="shared" si="4"/>
        <v>107.604687728919</v>
      </c>
      <c r="E28" s="69">
        <f t="shared" si="3"/>
        <v>275.5491492019552</v>
      </c>
    </row>
    <row r="29" spans="1:5" s="1" customFormat="1" ht="11.45" customHeight="1">
      <c r="A29" s="52">
        <v>2018</v>
      </c>
      <c r="B29" s="68">
        <f t="shared" si="1"/>
        <v>75.149224223724</v>
      </c>
      <c r="C29" s="68">
        <f t="shared" si="1"/>
        <v>88.2059952073274</v>
      </c>
      <c r="D29" s="68">
        <f t="shared" si="4"/>
        <v>114.459322773304</v>
      </c>
      <c r="E29" s="69">
        <f t="shared" si="3"/>
        <v>277.8145422043554</v>
      </c>
    </row>
    <row r="30" spans="1:5" s="1" customFormat="1" ht="11.45" customHeight="1">
      <c r="A30" s="52">
        <v>2019</v>
      </c>
      <c r="B30" s="68">
        <f t="shared" si="1"/>
        <v>176.072488302414</v>
      </c>
      <c r="C30" s="68">
        <f t="shared" si="1"/>
        <v>95.29998945547369</v>
      </c>
      <c r="D30" s="68">
        <f t="shared" si="4"/>
        <v>123.208588035251</v>
      </c>
      <c r="E30" s="69">
        <f t="shared" si="3"/>
        <v>394.5810657931387</v>
      </c>
    </row>
    <row r="31" spans="1:5" s="1" customFormat="1" ht="11.45" customHeight="1">
      <c r="A31" s="52">
        <v>2020</v>
      </c>
      <c r="B31" s="68">
        <f t="shared" si="1"/>
        <v>140.062110376358</v>
      </c>
      <c r="C31" s="68">
        <f t="shared" si="1"/>
        <v>90.6316071335132</v>
      </c>
      <c r="D31" s="68">
        <f t="shared" si="4"/>
        <v>124.824668879787</v>
      </c>
      <c r="E31" s="69">
        <f t="shared" si="3"/>
        <v>355.5183863896582</v>
      </c>
    </row>
    <row r="33" spans="1:9" s="1" customFormat="1" ht="11.45" customHeight="1">
      <c r="A33" s="70"/>
      <c r="B33" s="63" t="s">
        <v>4</v>
      </c>
      <c r="C33" s="63" t="s">
        <v>5</v>
      </c>
      <c r="D33" s="63" t="s">
        <v>6</v>
      </c>
      <c r="E33" s="45" t="s">
        <v>130</v>
      </c>
      <c r="F33" s="63" t="s">
        <v>75</v>
      </c>
      <c r="G33" s="63" t="s">
        <v>76</v>
      </c>
      <c r="H33" s="63" t="s">
        <v>77</v>
      </c>
      <c r="I33" s="62" t="s">
        <v>78</v>
      </c>
    </row>
    <row r="34" spans="1:9" s="1" customFormat="1" ht="11.45" customHeight="1">
      <c r="A34" s="70">
        <v>2010</v>
      </c>
      <c r="B34" s="69">
        <f>B21</f>
        <v>24.7760224783169</v>
      </c>
      <c r="C34" s="69">
        <f>C21</f>
        <v>46.6711438923409</v>
      </c>
      <c r="D34" s="69">
        <f>D21</f>
        <v>65.999314869673</v>
      </c>
      <c r="E34" s="69">
        <f>SUM(B34:D34)</f>
        <v>137.4464812403308</v>
      </c>
      <c r="F34" s="71">
        <f>B34/$E34</f>
        <v>0.180259416281418</v>
      </c>
      <c r="G34" s="71">
        <f>C34/$E34</f>
        <v>0.3395586665527981</v>
      </c>
      <c r="H34" s="72">
        <f>D34/$E34</f>
        <v>0.48018191716578396</v>
      </c>
      <c r="I34" s="71">
        <f>SUM(F34:H34)</f>
        <v>1</v>
      </c>
    </row>
    <row r="35" spans="1:9" s="1" customFormat="1" ht="11.45" customHeight="1">
      <c r="A35" s="70">
        <v>2011</v>
      </c>
      <c r="B35" s="69">
        <f aca="true" t="shared" si="5" ref="B35:D44">B22</f>
        <v>25.598046235615797</v>
      </c>
      <c r="C35" s="69">
        <f t="shared" si="5"/>
        <v>47.8369914942363</v>
      </c>
      <c r="D35" s="69">
        <f t="shared" si="5"/>
        <v>71.3504392840706</v>
      </c>
      <c r="E35" s="69">
        <f aca="true" t="shared" si="6" ref="E35:E44">SUM(B35:D35)</f>
        <v>144.7854770139227</v>
      </c>
      <c r="F35" s="71">
        <f aca="true" t="shared" si="7" ref="F35:H44">B35/$E35</f>
        <v>0.17679981973022244</v>
      </c>
      <c r="G35" s="71">
        <f t="shared" si="7"/>
        <v>0.33039910135210765</v>
      </c>
      <c r="H35" s="72">
        <f t="shared" si="7"/>
        <v>0.4928010789176699</v>
      </c>
      <c r="I35" s="71">
        <f aca="true" t="shared" si="8" ref="I35:I44">SUM(F35:H35)</f>
        <v>1</v>
      </c>
    </row>
    <row r="36" spans="1:9" s="1" customFormat="1" ht="11.45" customHeight="1">
      <c r="A36" s="70">
        <v>2012</v>
      </c>
      <c r="B36" s="69">
        <f t="shared" si="5"/>
        <v>31.3837507676506</v>
      </c>
      <c r="C36" s="69">
        <f t="shared" si="5"/>
        <v>53.9136784659618</v>
      </c>
      <c r="D36" s="69">
        <f t="shared" si="5"/>
        <v>79.7972096279414</v>
      </c>
      <c r="E36" s="69">
        <f t="shared" si="6"/>
        <v>165.0946388615538</v>
      </c>
      <c r="F36" s="71">
        <f t="shared" si="7"/>
        <v>0.19009551723825874</v>
      </c>
      <c r="G36" s="71">
        <f t="shared" si="7"/>
        <v>0.3265622605175757</v>
      </c>
      <c r="H36" s="72">
        <f t="shared" si="7"/>
        <v>0.4833422222441657</v>
      </c>
      <c r="I36" s="71">
        <f t="shared" si="8"/>
        <v>1</v>
      </c>
    </row>
    <row r="37" spans="1:9" s="1" customFormat="1" ht="11.45" customHeight="1">
      <c r="A37" s="70">
        <v>2013</v>
      </c>
      <c r="B37" s="69">
        <f t="shared" si="5"/>
        <v>31.104992762111202</v>
      </c>
      <c r="C37" s="69">
        <f t="shared" si="5"/>
        <v>55.9364048320269</v>
      </c>
      <c r="D37" s="69">
        <f t="shared" si="5"/>
        <v>80.8268771079929</v>
      </c>
      <c r="E37" s="69">
        <f t="shared" si="6"/>
        <v>167.868274702131</v>
      </c>
      <c r="F37" s="71">
        <f t="shared" si="7"/>
        <v>0.18529405164438936</v>
      </c>
      <c r="G37" s="71">
        <f t="shared" si="7"/>
        <v>0.3332160584320154</v>
      </c>
      <c r="H37" s="72">
        <f t="shared" si="7"/>
        <v>0.4814898899235952</v>
      </c>
      <c r="I37" s="71">
        <f t="shared" si="8"/>
        <v>1</v>
      </c>
    </row>
    <row r="38" spans="1:9" s="1" customFormat="1" ht="11.45" customHeight="1">
      <c r="A38" s="70">
        <v>2014</v>
      </c>
      <c r="B38" s="69">
        <f t="shared" si="5"/>
        <v>38.0948530021402</v>
      </c>
      <c r="C38" s="69">
        <f t="shared" si="5"/>
        <v>59.716659586406195</v>
      </c>
      <c r="D38" s="69">
        <f t="shared" si="5"/>
        <v>93.1113949459788</v>
      </c>
      <c r="E38" s="69">
        <f t="shared" si="6"/>
        <v>190.9229075345252</v>
      </c>
      <c r="F38" s="71">
        <f t="shared" si="7"/>
        <v>0.19953002755969126</v>
      </c>
      <c r="G38" s="71">
        <f t="shared" si="7"/>
        <v>0.3127789135287888</v>
      </c>
      <c r="H38" s="72">
        <f t="shared" si="7"/>
        <v>0.4876910589115199</v>
      </c>
      <c r="I38" s="71">
        <f t="shared" si="8"/>
        <v>1</v>
      </c>
    </row>
    <row r="39" spans="1:9" s="1" customFormat="1" ht="11.45" customHeight="1">
      <c r="A39" s="73">
        <v>2015</v>
      </c>
      <c r="B39" s="69">
        <f t="shared" si="5"/>
        <v>61.4076076261429</v>
      </c>
      <c r="C39" s="69">
        <f t="shared" si="5"/>
        <v>68.18631423561641</v>
      </c>
      <c r="D39" s="69">
        <f t="shared" si="5"/>
        <v>105.311958923549</v>
      </c>
      <c r="E39" s="69">
        <f t="shared" si="6"/>
        <v>234.90588078530828</v>
      </c>
      <c r="F39" s="71">
        <f t="shared" si="7"/>
        <v>0.2614136667028198</v>
      </c>
      <c r="G39" s="71">
        <f t="shared" si="7"/>
        <v>0.2902707842292596</v>
      </c>
      <c r="H39" s="72">
        <f t="shared" si="7"/>
        <v>0.44831554906792065</v>
      </c>
      <c r="I39" s="71">
        <f t="shared" si="8"/>
        <v>1</v>
      </c>
    </row>
    <row r="40" spans="1:9" s="1" customFormat="1" ht="11.45" customHeight="1">
      <c r="A40" s="70">
        <v>2016</v>
      </c>
      <c r="B40" s="69">
        <f t="shared" si="5"/>
        <v>92.05432727520241</v>
      </c>
      <c r="C40" s="69">
        <f t="shared" si="5"/>
        <v>71.4612402542055</v>
      </c>
      <c r="D40" s="69">
        <f t="shared" si="5"/>
        <v>105.216557439378</v>
      </c>
      <c r="E40" s="69">
        <f t="shared" si="6"/>
        <v>268.7321249687859</v>
      </c>
      <c r="F40" s="71">
        <f t="shared" si="7"/>
        <v>0.34255051302814954</v>
      </c>
      <c r="G40" s="71">
        <f t="shared" si="7"/>
        <v>0.2659199761193641</v>
      </c>
      <c r="H40" s="72">
        <f t="shared" si="7"/>
        <v>0.3915295108524864</v>
      </c>
      <c r="I40" s="71">
        <f t="shared" si="8"/>
        <v>1</v>
      </c>
    </row>
    <row r="41" spans="1:9" s="1" customFormat="1" ht="11.45" customHeight="1">
      <c r="A41" s="70">
        <v>2017</v>
      </c>
      <c r="B41" s="69">
        <f t="shared" si="5"/>
        <v>87.7982310364046</v>
      </c>
      <c r="C41" s="69">
        <f t="shared" si="5"/>
        <v>80.1462304366316</v>
      </c>
      <c r="D41" s="69">
        <f t="shared" si="5"/>
        <v>107.604687728919</v>
      </c>
      <c r="E41" s="69">
        <f t="shared" si="6"/>
        <v>275.5491492019552</v>
      </c>
      <c r="F41" s="71">
        <f t="shared" si="7"/>
        <v>0.3186300204180838</v>
      </c>
      <c r="G41" s="71">
        <f t="shared" si="7"/>
        <v>0.2908600177817675</v>
      </c>
      <c r="H41" s="72">
        <f t="shared" si="7"/>
        <v>0.39050996180014874</v>
      </c>
      <c r="I41" s="71">
        <f t="shared" si="8"/>
        <v>1</v>
      </c>
    </row>
    <row r="42" spans="1:9" s="1" customFormat="1" ht="11.45" customHeight="1">
      <c r="A42" s="70">
        <v>2018</v>
      </c>
      <c r="B42" s="69">
        <f t="shared" si="5"/>
        <v>75.149224223724</v>
      </c>
      <c r="C42" s="69">
        <f t="shared" si="5"/>
        <v>88.2059952073274</v>
      </c>
      <c r="D42" s="69">
        <f t="shared" si="5"/>
        <v>114.459322773304</v>
      </c>
      <c r="E42" s="69">
        <f t="shared" si="6"/>
        <v>277.8145422043554</v>
      </c>
      <c r="F42" s="71">
        <f t="shared" si="7"/>
        <v>0.270501405820742</v>
      </c>
      <c r="G42" s="71">
        <f t="shared" si="7"/>
        <v>0.31749956106489435</v>
      </c>
      <c r="H42" s="72">
        <f t="shared" si="7"/>
        <v>0.41199903311436364</v>
      </c>
      <c r="I42" s="71">
        <f t="shared" si="8"/>
        <v>1</v>
      </c>
    </row>
    <row r="43" spans="1:9" s="1" customFormat="1" ht="11.45" customHeight="1">
      <c r="A43" s="70">
        <v>2019</v>
      </c>
      <c r="B43" s="69">
        <f t="shared" si="5"/>
        <v>176.072488302414</v>
      </c>
      <c r="C43" s="69">
        <f t="shared" si="5"/>
        <v>95.29998945547369</v>
      </c>
      <c r="D43" s="69">
        <f t="shared" si="5"/>
        <v>123.208588035251</v>
      </c>
      <c r="E43" s="69">
        <f t="shared" si="6"/>
        <v>394.5810657931387</v>
      </c>
      <c r="F43" s="72">
        <f t="shared" si="7"/>
        <v>0.4462263995067644</v>
      </c>
      <c r="G43" s="71">
        <f t="shared" si="7"/>
        <v>0.24152195256483808</v>
      </c>
      <c r="H43" s="71">
        <f t="shared" si="7"/>
        <v>0.3122516479283975</v>
      </c>
      <c r="I43" s="71">
        <f t="shared" si="8"/>
        <v>1</v>
      </c>
    </row>
    <row r="44" spans="1:9" s="1" customFormat="1" ht="11.45" customHeight="1">
      <c r="A44" s="70">
        <v>2020</v>
      </c>
      <c r="B44" s="69">
        <f t="shared" si="5"/>
        <v>140.062110376358</v>
      </c>
      <c r="C44" s="69">
        <f t="shared" si="5"/>
        <v>90.6316071335132</v>
      </c>
      <c r="D44" s="69">
        <f t="shared" si="5"/>
        <v>124.824668879787</v>
      </c>
      <c r="E44" s="69">
        <f t="shared" si="6"/>
        <v>355.5183863896582</v>
      </c>
      <c r="F44" s="72">
        <f t="shared" si="7"/>
        <v>0.39396586994756994</v>
      </c>
      <c r="G44" s="71">
        <f t="shared" si="7"/>
        <v>0.25492804480210035</v>
      </c>
      <c r="H44" s="71">
        <f t="shared" si="7"/>
        <v>0.35110608525032977</v>
      </c>
      <c r="I44" s="71">
        <f t="shared" si="8"/>
        <v>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workbookViewId="0" topLeftCell="K6">
      <selection activeCell="AM40" sqref="AM40"/>
    </sheetView>
  </sheetViews>
  <sheetFormatPr defaultColWidth="8.8515625" defaultRowHeight="11.25" customHeight="1"/>
  <cols>
    <col min="1" max="1" width="27.140625" style="1" customWidth="1"/>
    <col min="2" max="5" width="12.421875" style="1" customWidth="1"/>
    <col min="6" max="6" width="8.140625" style="1" customWidth="1"/>
    <col min="7" max="7" width="6.8515625" style="1" customWidth="1"/>
    <col min="8" max="9" width="8.140625" style="1" customWidth="1"/>
    <col min="10" max="10" width="6.8515625" style="1" customWidth="1"/>
    <col min="11" max="12" width="8.140625" style="1" customWidth="1"/>
    <col min="13" max="13" width="6.8515625" style="1" customWidth="1"/>
    <col min="14" max="15" width="8.140625" style="1" customWidth="1"/>
    <col min="16" max="16" width="7.140625" style="1" customWidth="1"/>
    <col min="17" max="18" width="8.140625" style="1" customWidth="1"/>
    <col min="19" max="19" width="7.7109375" style="1" customWidth="1"/>
    <col min="20" max="21" width="8.140625" style="1" customWidth="1"/>
    <col min="22" max="22" width="7.7109375" style="1" customWidth="1"/>
    <col min="23" max="24" width="8.140625" style="1" customWidth="1"/>
    <col min="25" max="25" width="7.7109375" style="1" customWidth="1"/>
    <col min="26" max="27" width="8.140625" style="1" customWidth="1"/>
    <col min="28" max="28" width="7.7109375" style="1" customWidth="1"/>
    <col min="29" max="30" width="8.140625" style="1" customWidth="1"/>
    <col min="31" max="31" width="8.57421875" style="1" customWidth="1"/>
    <col min="32" max="16384" width="8.8515625" style="1" customWidth="1"/>
  </cols>
  <sheetData>
    <row r="1" s="1" customFormat="1" ht="12">
      <c r="A1" s="61" t="s">
        <v>79</v>
      </c>
    </row>
    <row r="2" s="1" customFormat="1" ht="12">
      <c r="A2" s="41" t="s">
        <v>18</v>
      </c>
    </row>
    <row r="4" s="1" customFormat="1" ht="15" customHeight="1">
      <c r="A4" s="2" t="s">
        <v>106</v>
      </c>
    </row>
    <row r="5" s="1" customFormat="1" ht="12">
      <c r="A5" s="44"/>
    </row>
    <row r="7" spans="1:7" s="1" customFormat="1" ht="11.45" customHeight="1">
      <c r="A7" s="62" t="s">
        <v>74</v>
      </c>
      <c r="B7" s="63" t="s">
        <v>4</v>
      </c>
      <c r="C7" s="63" t="s">
        <v>5</v>
      </c>
      <c r="D7" s="63" t="s">
        <v>6</v>
      </c>
      <c r="E7" s="52" t="s">
        <v>131</v>
      </c>
      <c r="F7" s="64"/>
      <c r="G7" s="64"/>
    </row>
    <row r="8" spans="1:7" s="1" customFormat="1" ht="11.45" customHeight="1">
      <c r="A8" s="52">
        <v>2010</v>
      </c>
      <c r="B8" s="11">
        <v>18806.5918708372</v>
      </c>
      <c r="C8" s="11">
        <v>41726.6774088089</v>
      </c>
      <c r="D8" s="11">
        <v>68966.2777937186</v>
      </c>
      <c r="E8" s="74">
        <f>SUM(B8:D8)</f>
        <v>129499.54707336471</v>
      </c>
      <c r="F8" s="64"/>
      <c r="G8" s="64"/>
    </row>
    <row r="9" spans="1:8" s="1" customFormat="1" ht="11.45" customHeight="1">
      <c r="A9" s="52">
        <v>2011</v>
      </c>
      <c r="B9" s="11">
        <v>21160.5783141085</v>
      </c>
      <c r="C9" s="11">
        <v>42949.2348637322</v>
      </c>
      <c r="D9" s="11">
        <v>76611.8351403424</v>
      </c>
      <c r="E9" s="74">
        <f aca="true" t="shared" si="0" ref="E9:E18">SUM(B9:D9)</f>
        <v>140721.64831818308</v>
      </c>
      <c r="F9" s="66"/>
      <c r="G9" s="66"/>
      <c r="H9" s="67"/>
    </row>
    <row r="10" spans="1:8" s="1" customFormat="1" ht="11.45" customHeight="1">
      <c r="A10" s="52">
        <v>2012</v>
      </c>
      <c r="B10" s="11">
        <v>25784.3327293822</v>
      </c>
      <c r="C10" s="11">
        <v>45709.2371852512</v>
      </c>
      <c r="D10" s="11">
        <v>85291.4144967087</v>
      </c>
      <c r="E10" s="74">
        <f t="shared" si="0"/>
        <v>156784.98441134213</v>
      </c>
      <c r="F10" s="66"/>
      <c r="G10" s="66"/>
      <c r="H10" s="67"/>
    </row>
    <row r="11" spans="1:8" s="1" customFormat="1" ht="11.45" customHeight="1">
      <c r="A11" s="52">
        <v>2013</v>
      </c>
      <c r="B11" s="11">
        <v>28026.4671691479</v>
      </c>
      <c r="C11" s="11">
        <v>49435.9581804377</v>
      </c>
      <c r="D11" s="11">
        <v>89898.4656870172</v>
      </c>
      <c r="E11" s="74">
        <f t="shared" si="0"/>
        <v>167360.89103660278</v>
      </c>
      <c r="F11" s="66"/>
      <c r="G11" s="66"/>
      <c r="H11" s="67"/>
    </row>
    <row r="12" spans="1:8" s="1" customFormat="1" ht="11.45" customHeight="1">
      <c r="A12" s="52">
        <v>2014</v>
      </c>
      <c r="B12" s="11">
        <v>31689.4084974691</v>
      </c>
      <c r="C12" s="11">
        <v>52900.7575187629</v>
      </c>
      <c r="D12" s="11">
        <v>107536.816854718</v>
      </c>
      <c r="E12" s="74">
        <f t="shared" si="0"/>
        <v>192126.98287094999</v>
      </c>
      <c r="F12" s="66"/>
      <c r="G12" s="66"/>
      <c r="H12" s="67"/>
    </row>
    <row r="13" spans="1:8" s="1" customFormat="1" ht="11.45" customHeight="1">
      <c r="A13" s="52">
        <v>2015</v>
      </c>
      <c r="B13" s="11">
        <v>35331.1782085454</v>
      </c>
      <c r="C13" s="11">
        <v>56654.819876057</v>
      </c>
      <c r="D13" s="11">
        <v>118802.36965176</v>
      </c>
      <c r="E13" s="74">
        <f t="shared" si="0"/>
        <v>210788.36773636242</v>
      </c>
      <c r="F13" s="66"/>
      <c r="G13" s="66"/>
      <c r="H13" s="67"/>
    </row>
    <row r="14" spans="1:8" s="1" customFormat="1" ht="11.45" customHeight="1">
      <c r="A14" s="52">
        <v>2016</v>
      </c>
      <c r="B14" s="11">
        <v>39769.9042224356</v>
      </c>
      <c r="C14" s="11">
        <v>62232.1075311559</v>
      </c>
      <c r="D14" s="11">
        <v>119919.905291463</v>
      </c>
      <c r="E14" s="74">
        <f t="shared" si="0"/>
        <v>221921.9170450545</v>
      </c>
      <c r="F14" s="66"/>
      <c r="G14" s="66"/>
      <c r="H14" s="67"/>
    </row>
    <row r="15" spans="1:8" s="1" customFormat="1" ht="11.45" customHeight="1">
      <c r="A15" s="52">
        <v>2017</v>
      </c>
      <c r="B15" s="11">
        <v>44285.1234945075</v>
      </c>
      <c r="C15" s="11">
        <v>71885.0312827802</v>
      </c>
      <c r="D15" s="11">
        <v>121588.757162604</v>
      </c>
      <c r="E15" s="74">
        <f t="shared" si="0"/>
        <v>237758.9119398917</v>
      </c>
      <c r="F15" s="66"/>
      <c r="G15" s="66"/>
      <c r="H15" s="67"/>
    </row>
    <row r="16" spans="1:8" s="1" customFormat="1" ht="11.45" customHeight="1">
      <c r="A16" s="52">
        <v>2018</v>
      </c>
      <c r="B16" s="11">
        <v>44184.0252255124</v>
      </c>
      <c r="C16" s="11">
        <v>77327.1397928362</v>
      </c>
      <c r="D16" s="11">
        <v>125264.016063825</v>
      </c>
      <c r="E16" s="74">
        <f t="shared" si="0"/>
        <v>246775.1810821736</v>
      </c>
      <c r="F16" s="66"/>
      <c r="G16" s="66"/>
      <c r="H16" s="67"/>
    </row>
    <row r="17" spans="1:8" s="1" customFormat="1" ht="11.45" customHeight="1">
      <c r="A17" s="52">
        <v>2019</v>
      </c>
      <c r="B17" s="11">
        <v>48820.2748959858</v>
      </c>
      <c r="C17" s="11">
        <v>82117.6415181163</v>
      </c>
      <c r="D17" s="11">
        <v>132951.202197646</v>
      </c>
      <c r="E17" s="74">
        <f t="shared" si="0"/>
        <v>263889.1186117481</v>
      </c>
      <c r="F17" s="66"/>
      <c r="G17" s="66"/>
      <c r="H17" s="67"/>
    </row>
    <row r="18" spans="1:8" s="1" customFormat="1" ht="11.45" customHeight="1">
      <c r="A18" s="52">
        <v>2020</v>
      </c>
      <c r="B18" s="11">
        <v>47793.1202859087</v>
      </c>
      <c r="C18" s="11">
        <v>77556.7470200697</v>
      </c>
      <c r="D18" s="11">
        <v>122845.630645112</v>
      </c>
      <c r="E18" s="74">
        <f t="shared" si="0"/>
        <v>248195.4979510904</v>
      </c>
      <c r="F18" s="66"/>
      <c r="G18" s="66"/>
      <c r="H18" s="67"/>
    </row>
    <row r="19" spans="6:8" s="1" customFormat="1" ht="11.45" customHeight="1">
      <c r="F19" s="67"/>
      <c r="G19" s="67"/>
      <c r="H19" s="67"/>
    </row>
    <row r="20" spans="1:5" s="1" customFormat="1" ht="11.45" customHeight="1">
      <c r="A20" s="62" t="s">
        <v>73</v>
      </c>
      <c r="B20" s="63" t="s">
        <v>4</v>
      </c>
      <c r="C20" s="63" t="s">
        <v>5</v>
      </c>
      <c r="D20" s="63" t="s">
        <v>6</v>
      </c>
      <c r="E20" s="45" t="s">
        <v>132</v>
      </c>
    </row>
    <row r="21" spans="1:5" s="1" customFormat="1" ht="11.45" customHeight="1">
      <c r="A21" s="52">
        <v>2010</v>
      </c>
      <c r="B21" s="68">
        <f aca="true" t="shared" si="1" ref="B21:C31">+B8/1000</f>
        <v>18.806591870837202</v>
      </c>
      <c r="C21" s="68">
        <f t="shared" si="1"/>
        <v>41.726677408808904</v>
      </c>
      <c r="D21" s="68">
        <f aca="true" t="shared" si="2" ref="D21">+D8/1000</f>
        <v>68.9662777937186</v>
      </c>
      <c r="E21" s="69">
        <f aca="true" t="shared" si="3" ref="E21:E30">SUM(B21:D21)</f>
        <v>129.4995470733647</v>
      </c>
    </row>
    <row r="22" spans="1:5" s="1" customFormat="1" ht="11.45" customHeight="1">
      <c r="A22" s="52">
        <v>2011</v>
      </c>
      <c r="B22" s="68">
        <f t="shared" si="1"/>
        <v>21.160578314108502</v>
      </c>
      <c r="C22" s="68">
        <f t="shared" si="1"/>
        <v>42.9492348637322</v>
      </c>
      <c r="D22" s="68">
        <f aca="true" t="shared" si="4" ref="D22:D31">+D9/1000</f>
        <v>76.61183514034241</v>
      </c>
      <c r="E22" s="69">
        <f t="shared" si="3"/>
        <v>140.7216483181831</v>
      </c>
    </row>
    <row r="23" spans="1:5" s="1" customFormat="1" ht="11.45" customHeight="1">
      <c r="A23" s="52">
        <v>2012</v>
      </c>
      <c r="B23" s="68">
        <f t="shared" si="1"/>
        <v>25.7843327293822</v>
      </c>
      <c r="C23" s="68">
        <f t="shared" si="1"/>
        <v>45.7092371852512</v>
      </c>
      <c r="D23" s="68">
        <f t="shared" si="4"/>
        <v>85.29141449670871</v>
      </c>
      <c r="E23" s="69">
        <f t="shared" si="3"/>
        <v>156.78498441134212</v>
      </c>
    </row>
    <row r="24" spans="1:5" s="1" customFormat="1" ht="11.45" customHeight="1">
      <c r="A24" s="52">
        <v>2013</v>
      </c>
      <c r="B24" s="68">
        <f t="shared" si="1"/>
        <v>28.026467169147903</v>
      </c>
      <c r="C24" s="68">
        <f t="shared" si="1"/>
        <v>49.4359581804377</v>
      </c>
      <c r="D24" s="68">
        <f t="shared" si="4"/>
        <v>89.89846568701721</v>
      </c>
      <c r="E24" s="69">
        <f t="shared" si="3"/>
        <v>167.36089103660282</v>
      </c>
    </row>
    <row r="25" spans="1:5" s="1" customFormat="1" ht="11.45" customHeight="1">
      <c r="A25" s="52">
        <v>2014</v>
      </c>
      <c r="B25" s="68">
        <f t="shared" si="1"/>
        <v>31.6894084974691</v>
      </c>
      <c r="C25" s="68">
        <f t="shared" si="1"/>
        <v>52.900757518762894</v>
      </c>
      <c r="D25" s="68">
        <f t="shared" si="4"/>
        <v>107.536816854718</v>
      </c>
      <c r="E25" s="69">
        <f t="shared" si="3"/>
        <v>192.12698287094997</v>
      </c>
    </row>
    <row r="26" spans="1:5" s="1" customFormat="1" ht="11.45" customHeight="1">
      <c r="A26" s="52">
        <v>2015</v>
      </c>
      <c r="B26" s="68">
        <f t="shared" si="1"/>
        <v>35.3311782085454</v>
      </c>
      <c r="C26" s="68">
        <f t="shared" si="1"/>
        <v>56.654819876057005</v>
      </c>
      <c r="D26" s="68">
        <f t="shared" si="4"/>
        <v>118.80236965176</v>
      </c>
      <c r="E26" s="69">
        <f t="shared" si="3"/>
        <v>210.78836773636243</v>
      </c>
    </row>
    <row r="27" spans="1:5" s="1" customFormat="1" ht="11.45" customHeight="1">
      <c r="A27" s="52">
        <v>2016</v>
      </c>
      <c r="B27" s="68">
        <f t="shared" si="1"/>
        <v>39.7699042224356</v>
      </c>
      <c r="C27" s="68">
        <f t="shared" si="1"/>
        <v>62.232107531155904</v>
      </c>
      <c r="D27" s="68">
        <f t="shared" si="4"/>
        <v>119.919905291463</v>
      </c>
      <c r="E27" s="69">
        <f t="shared" si="3"/>
        <v>221.9219170450545</v>
      </c>
    </row>
    <row r="28" spans="1:5" s="1" customFormat="1" ht="11.45" customHeight="1">
      <c r="A28" s="52">
        <v>2017</v>
      </c>
      <c r="B28" s="68">
        <f t="shared" si="1"/>
        <v>44.285123494507495</v>
      </c>
      <c r="C28" s="68">
        <f t="shared" si="1"/>
        <v>71.8850312827802</v>
      </c>
      <c r="D28" s="68">
        <f t="shared" si="4"/>
        <v>121.588757162604</v>
      </c>
      <c r="E28" s="69">
        <f t="shared" si="3"/>
        <v>237.7589119398917</v>
      </c>
    </row>
    <row r="29" spans="1:5" s="1" customFormat="1" ht="11.45" customHeight="1">
      <c r="A29" s="52">
        <v>2018</v>
      </c>
      <c r="B29" s="68">
        <f t="shared" si="1"/>
        <v>44.1840252255124</v>
      </c>
      <c r="C29" s="68">
        <f t="shared" si="1"/>
        <v>77.32713979283619</v>
      </c>
      <c r="D29" s="68">
        <f t="shared" si="4"/>
        <v>125.264016063825</v>
      </c>
      <c r="E29" s="69">
        <f t="shared" si="3"/>
        <v>246.7751810821736</v>
      </c>
    </row>
    <row r="30" spans="1:5" s="1" customFormat="1" ht="11.45" customHeight="1">
      <c r="A30" s="52">
        <v>2019</v>
      </c>
      <c r="B30" s="68">
        <f t="shared" si="1"/>
        <v>48.8202748959858</v>
      </c>
      <c r="C30" s="68">
        <f t="shared" si="1"/>
        <v>82.1176415181163</v>
      </c>
      <c r="D30" s="68">
        <f t="shared" si="4"/>
        <v>132.95120219764598</v>
      </c>
      <c r="E30" s="69">
        <f t="shared" si="3"/>
        <v>263.8891186117481</v>
      </c>
    </row>
    <row r="31" spans="1:5" s="1" customFormat="1" ht="11.45" customHeight="1">
      <c r="A31" s="52">
        <v>2020</v>
      </c>
      <c r="B31" s="68">
        <f t="shared" si="1"/>
        <v>47.7931202859087</v>
      </c>
      <c r="C31" s="68">
        <f t="shared" si="1"/>
        <v>77.5567470200697</v>
      </c>
      <c r="D31" s="68">
        <f t="shared" si="4"/>
        <v>122.84563064511201</v>
      </c>
      <c r="E31" s="69">
        <f aca="true" t="shared" si="5" ref="E31">SUM(B31:D31)</f>
        <v>248.1954979510904</v>
      </c>
    </row>
    <row r="33" spans="1:9" s="1" customFormat="1" ht="11.45" customHeight="1">
      <c r="A33" s="70"/>
      <c r="B33" s="63" t="s">
        <v>4</v>
      </c>
      <c r="C33" s="63" t="s">
        <v>5</v>
      </c>
      <c r="D33" s="63" t="s">
        <v>6</v>
      </c>
      <c r="E33" s="45" t="s">
        <v>132</v>
      </c>
      <c r="F33" s="63" t="s">
        <v>75</v>
      </c>
      <c r="G33" s="63" t="s">
        <v>76</v>
      </c>
      <c r="H33" s="63" t="s">
        <v>77</v>
      </c>
      <c r="I33" s="62" t="s">
        <v>78</v>
      </c>
    </row>
    <row r="34" spans="1:9" s="1" customFormat="1" ht="11.45" customHeight="1">
      <c r="A34" s="70">
        <v>2010</v>
      </c>
      <c r="B34" s="69">
        <f>B21</f>
        <v>18.806591870837202</v>
      </c>
      <c r="C34" s="69">
        <f>C21</f>
        <v>41.726677408808904</v>
      </c>
      <c r="D34" s="69">
        <f>D21</f>
        <v>68.9662777937186</v>
      </c>
      <c r="E34" s="69">
        <f>SUM(B34:D34)</f>
        <v>129.4995470733647</v>
      </c>
      <c r="F34" s="71">
        <f>B34/$E34</f>
        <v>0.14522515557666624</v>
      </c>
      <c r="G34" s="71">
        <f>C34/$E34</f>
        <v>0.32221485211195144</v>
      </c>
      <c r="H34" s="72">
        <f>D34/$E34</f>
        <v>0.5325599923113823</v>
      </c>
      <c r="I34" s="71">
        <f>SUM(F34:H34)</f>
        <v>1</v>
      </c>
    </row>
    <row r="35" spans="1:9" s="1" customFormat="1" ht="11.45" customHeight="1">
      <c r="A35" s="70">
        <v>2011</v>
      </c>
      <c r="B35" s="69">
        <f aca="true" t="shared" si="6" ref="B35:D44">B22</f>
        <v>21.160578314108502</v>
      </c>
      <c r="C35" s="69">
        <f t="shared" si="6"/>
        <v>42.9492348637322</v>
      </c>
      <c r="D35" s="69">
        <f t="shared" si="6"/>
        <v>76.61183514034241</v>
      </c>
      <c r="E35" s="69">
        <f aca="true" t="shared" si="7" ref="E35:E44">SUM(B35:D35)</f>
        <v>140.7216483181831</v>
      </c>
      <c r="F35" s="71">
        <f aca="true" t="shared" si="8" ref="F35:F44">B35/$E35</f>
        <v>0.15037187644549693</v>
      </c>
      <c r="G35" s="71">
        <f aca="true" t="shared" si="9" ref="G35:G44">C35/$E35</f>
        <v>0.3052070195100365</v>
      </c>
      <c r="H35" s="72">
        <f aca="true" t="shared" si="10" ref="H35:H44">D35/$E35</f>
        <v>0.5444211040444666</v>
      </c>
      <c r="I35" s="71">
        <f aca="true" t="shared" si="11" ref="I35:I44">SUM(F35:H35)</f>
        <v>1</v>
      </c>
    </row>
    <row r="36" spans="1:9" s="1" customFormat="1" ht="11.45" customHeight="1">
      <c r="A36" s="70">
        <v>2012</v>
      </c>
      <c r="B36" s="69">
        <f t="shared" si="6"/>
        <v>25.7843327293822</v>
      </c>
      <c r="C36" s="69">
        <f t="shared" si="6"/>
        <v>45.7092371852512</v>
      </c>
      <c r="D36" s="69">
        <f t="shared" si="6"/>
        <v>85.29141449670871</v>
      </c>
      <c r="E36" s="69">
        <f t="shared" si="7"/>
        <v>156.78498441134212</v>
      </c>
      <c r="F36" s="71">
        <f t="shared" si="8"/>
        <v>0.16445664631846538</v>
      </c>
      <c r="G36" s="71">
        <f t="shared" si="9"/>
        <v>0.29154091099265056</v>
      </c>
      <c r="H36" s="72">
        <f t="shared" si="10"/>
        <v>0.544002442688884</v>
      </c>
      <c r="I36" s="71">
        <f t="shared" si="11"/>
        <v>0.9999999999999999</v>
      </c>
    </row>
    <row r="37" spans="1:9" s="1" customFormat="1" ht="11.45" customHeight="1">
      <c r="A37" s="70">
        <v>2013</v>
      </c>
      <c r="B37" s="69">
        <f t="shared" si="6"/>
        <v>28.026467169147903</v>
      </c>
      <c r="C37" s="69">
        <f t="shared" si="6"/>
        <v>49.4359581804377</v>
      </c>
      <c r="D37" s="69">
        <f t="shared" si="6"/>
        <v>89.89846568701721</v>
      </c>
      <c r="E37" s="69">
        <f t="shared" si="7"/>
        <v>167.36089103660282</v>
      </c>
      <c r="F37" s="71">
        <f t="shared" si="8"/>
        <v>0.16746126885174356</v>
      </c>
      <c r="G37" s="71">
        <f t="shared" si="9"/>
        <v>0.29538536676185456</v>
      </c>
      <c r="H37" s="72">
        <f t="shared" si="10"/>
        <v>0.5371533643864018</v>
      </c>
      <c r="I37" s="71">
        <f t="shared" si="11"/>
        <v>1</v>
      </c>
    </row>
    <row r="38" spans="1:9" s="1" customFormat="1" ht="11.45" customHeight="1">
      <c r="A38" s="70">
        <v>2014</v>
      </c>
      <c r="B38" s="69">
        <f t="shared" si="6"/>
        <v>31.6894084974691</v>
      </c>
      <c r="C38" s="69">
        <f t="shared" si="6"/>
        <v>52.900757518762894</v>
      </c>
      <c r="D38" s="69">
        <f t="shared" si="6"/>
        <v>107.536816854718</v>
      </c>
      <c r="E38" s="69">
        <f t="shared" si="7"/>
        <v>192.12698287094997</v>
      </c>
      <c r="F38" s="71">
        <f t="shared" si="8"/>
        <v>0.16493991642368422</v>
      </c>
      <c r="G38" s="71">
        <f t="shared" si="9"/>
        <v>0.2753426756006254</v>
      </c>
      <c r="H38" s="72">
        <f t="shared" si="10"/>
        <v>0.5597174079756905</v>
      </c>
      <c r="I38" s="71">
        <f t="shared" si="11"/>
        <v>1</v>
      </c>
    </row>
    <row r="39" spans="1:9" s="1" customFormat="1" ht="11.45" customHeight="1">
      <c r="A39" s="73">
        <v>2015</v>
      </c>
      <c r="B39" s="69">
        <f t="shared" si="6"/>
        <v>35.3311782085454</v>
      </c>
      <c r="C39" s="69">
        <f t="shared" si="6"/>
        <v>56.654819876057005</v>
      </c>
      <c r="D39" s="69">
        <f t="shared" si="6"/>
        <v>118.80236965176</v>
      </c>
      <c r="E39" s="69">
        <f t="shared" si="7"/>
        <v>210.78836773636243</v>
      </c>
      <c r="F39" s="71">
        <f t="shared" si="8"/>
        <v>0.16761445893795654</v>
      </c>
      <c r="G39" s="71">
        <f t="shared" si="9"/>
        <v>0.26877583656284304</v>
      </c>
      <c r="H39" s="72">
        <f t="shared" si="10"/>
        <v>0.5636097044992003</v>
      </c>
      <c r="I39" s="71">
        <f t="shared" si="11"/>
        <v>0.9999999999999999</v>
      </c>
    </row>
    <row r="40" spans="1:9" s="1" customFormat="1" ht="11.45" customHeight="1">
      <c r="A40" s="70">
        <v>2016</v>
      </c>
      <c r="B40" s="69">
        <f t="shared" si="6"/>
        <v>39.7699042224356</v>
      </c>
      <c r="C40" s="69">
        <f t="shared" si="6"/>
        <v>62.232107531155904</v>
      </c>
      <c r="D40" s="69">
        <f t="shared" si="6"/>
        <v>119.919905291463</v>
      </c>
      <c r="E40" s="69">
        <f t="shared" si="7"/>
        <v>221.9219170450545</v>
      </c>
      <c r="F40" s="71">
        <f t="shared" si="8"/>
        <v>0.17920674420977326</v>
      </c>
      <c r="G40" s="71">
        <f t="shared" si="9"/>
        <v>0.2804234406398065</v>
      </c>
      <c r="H40" s="72">
        <f t="shared" si="10"/>
        <v>0.5403698151504203</v>
      </c>
      <c r="I40" s="71">
        <f t="shared" si="11"/>
        <v>1</v>
      </c>
    </row>
    <row r="41" spans="1:9" s="1" customFormat="1" ht="11.45" customHeight="1">
      <c r="A41" s="70">
        <v>2017</v>
      </c>
      <c r="B41" s="69">
        <f t="shared" si="6"/>
        <v>44.285123494507495</v>
      </c>
      <c r="C41" s="69">
        <f t="shared" si="6"/>
        <v>71.8850312827802</v>
      </c>
      <c r="D41" s="69">
        <f t="shared" si="6"/>
        <v>121.588757162604</v>
      </c>
      <c r="E41" s="69">
        <f t="shared" si="7"/>
        <v>237.7589119398917</v>
      </c>
      <c r="F41" s="71">
        <f t="shared" si="8"/>
        <v>0.18626062482025196</v>
      </c>
      <c r="G41" s="71">
        <f t="shared" si="9"/>
        <v>0.30234421370902637</v>
      </c>
      <c r="H41" s="72">
        <f t="shared" si="10"/>
        <v>0.5113951614707216</v>
      </c>
      <c r="I41" s="71">
        <f t="shared" si="11"/>
        <v>1</v>
      </c>
    </row>
    <row r="42" spans="1:9" s="1" customFormat="1" ht="11.45" customHeight="1">
      <c r="A42" s="70">
        <v>2018</v>
      </c>
      <c r="B42" s="69">
        <f t="shared" si="6"/>
        <v>44.1840252255124</v>
      </c>
      <c r="C42" s="69">
        <f t="shared" si="6"/>
        <v>77.32713979283619</v>
      </c>
      <c r="D42" s="69">
        <f t="shared" si="6"/>
        <v>125.264016063825</v>
      </c>
      <c r="E42" s="69">
        <f t="shared" si="7"/>
        <v>246.7751810821736</v>
      </c>
      <c r="F42" s="71">
        <f t="shared" si="8"/>
        <v>0.17904566023112176</v>
      </c>
      <c r="G42" s="71">
        <f t="shared" si="9"/>
        <v>0.31335055435370973</v>
      </c>
      <c r="H42" s="72">
        <f t="shared" si="10"/>
        <v>0.5076037854151685</v>
      </c>
      <c r="I42" s="71">
        <f t="shared" si="11"/>
        <v>1</v>
      </c>
    </row>
    <row r="43" spans="1:9" s="1" customFormat="1" ht="11.45" customHeight="1">
      <c r="A43" s="70">
        <v>2019</v>
      </c>
      <c r="B43" s="69">
        <f t="shared" si="6"/>
        <v>48.8202748959858</v>
      </c>
      <c r="C43" s="69">
        <f t="shared" si="6"/>
        <v>82.1176415181163</v>
      </c>
      <c r="D43" s="69">
        <f t="shared" si="6"/>
        <v>132.95120219764598</v>
      </c>
      <c r="E43" s="69">
        <f t="shared" si="7"/>
        <v>263.8891186117481</v>
      </c>
      <c r="F43" s="71">
        <f t="shared" si="8"/>
        <v>0.18500298592384767</v>
      </c>
      <c r="G43" s="71">
        <f t="shared" si="9"/>
        <v>0.31118237064914167</v>
      </c>
      <c r="H43" s="72">
        <f t="shared" si="10"/>
        <v>0.5038146434270107</v>
      </c>
      <c r="I43" s="71">
        <f t="shared" si="11"/>
        <v>1</v>
      </c>
    </row>
    <row r="44" spans="1:9" s="1" customFormat="1" ht="11.45" customHeight="1">
      <c r="A44" s="70">
        <v>2020</v>
      </c>
      <c r="B44" s="69">
        <f t="shared" si="6"/>
        <v>47.7931202859087</v>
      </c>
      <c r="C44" s="69">
        <f t="shared" si="6"/>
        <v>77.5567470200697</v>
      </c>
      <c r="D44" s="69">
        <f t="shared" si="6"/>
        <v>122.84563064511201</v>
      </c>
      <c r="E44" s="69">
        <f t="shared" si="7"/>
        <v>248.1954979510904</v>
      </c>
      <c r="F44" s="71">
        <f t="shared" si="8"/>
        <v>0.1925623981113745</v>
      </c>
      <c r="G44" s="71">
        <f t="shared" si="9"/>
        <v>0.31248248924866917</v>
      </c>
      <c r="H44" s="72">
        <f t="shared" si="10"/>
        <v>0.49495511263995634</v>
      </c>
      <c r="I44" s="71">
        <f t="shared" si="11"/>
        <v>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 topLeftCell="A40">
      <selection activeCell="B85" sqref="B85"/>
    </sheetView>
  </sheetViews>
  <sheetFormatPr defaultColWidth="8.8515625" defaultRowHeight="15"/>
  <cols>
    <col min="1" max="2" width="19.421875" style="1" customWidth="1"/>
    <col min="3" max="3" width="19.421875" style="42" customWidth="1"/>
    <col min="4" max="5" width="19.421875" style="1" customWidth="1"/>
    <col min="6" max="6" width="19.421875" style="42" customWidth="1"/>
    <col min="7" max="7" width="8.8515625" style="1" customWidth="1"/>
    <col min="8" max="8" width="4.140625" style="1" customWidth="1"/>
    <col min="9" max="9" width="19.57421875" style="1" customWidth="1"/>
    <col min="10" max="10" width="11.421875" style="1" customWidth="1"/>
    <col min="11" max="16384" width="8.8515625" style="1" customWidth="1"/>
  </cols>
  <sheetData>
    <row r="1" spans="1:6" s="1" customFormat="1" ht="12">
      <c r="A1" s="75" t="s">
        <v>85</v>
      </c>
      <c r="C1" s="42"/>
      <c r="F1" s="42"/>
    </row>
    <row r="2" spans="1:6" s="1" customFormat="1" ht="12">
      <c r="A2" s="76" t="s">
        <v>2</v>
      </c>
      <c r="C2" s="42"/>
      <c r="F2" s="42"/>
    </row>
    <row r="3" spans="1:6" s="1" customFormat="1" ht="12">
      <c r="A3" s="76" t="s">
        <v>3</v>
      </c>
      <c r="C3" s="42"/>
      <c r="F3" s="42"/>
    </row>
    <row r="4" spans="1:6" s="1" customFormat="1" ht="15" customHeight="1">
      <c r="A4" s="2" t="s">
        <v>106</v>
      </c>
      <c r="C4" s="42"/>
      <c r="F4" s="42"/>
    </row>
    <row r="5" ht="12"/>
    <row r="6" ht="12"/>
    <row r="7" spans="1:8" s="1" customFormat="1" ht="12">
      <c r="A7" s="77"/>
      <c r="B7" s="78">
        <v>2020</v>
      </c>
      <c r="C7" s="79"/>
      <c r="D7" s="77"/>
      <c r="E7" s="78">
        <v>2020</v>
      </c>
      <c r="F7" s="79"/>
      <c r="G7" s="79"/>
      <c r="H7" s="79"/>
    </row>
    <row r="8" spans="1:8" s="1" customFormat="1" ht="12">
      <c r="A8" s="11"/>
      <c r="B8" s="80" t="s">
        <v>45</v>
      </c>
      <c r="C8" s="81"/>
      <c r="D8" s="11"/>
      <c r="E8" s="80" t="s">
        <v>45</v>
      </c>
      <c r="F8" s="81"/>
      <c r="G8" s="81"/>
      <c r="H8" s="81"/>
    </row>
    <row r="9" spans="1:8" s="1" customFormat="1" ht="12">
      <c r="A9" s="11"/>
      <c r="B9" s="80" t="s">
        <v>133</v>
      </c>
      <c r="C9" s="81"/>
      <c r="D9" s="11"/>
      <c r="E9" s="80" t="s">
        <v>134</v>
      </c>
      <c r="F9" s="81"/>
      <c r="G9" s="81"/>
      <c r="H9" s="81"/>
    </row>
    <row r="10" spans="1:8" s="1" customFormat="1" ht="12">
      <c r="A10" s="10" t="s">
        <v>43</v>
      </c>
      <c r="B10" s="10" t="s">
        <v>51</v>
      </c>
      <c r="C10" s="81"/>
      <c r="D10" s="10" t="s">
        <v>43</v>
      </c>
      <c r="E10" s="82" t="s">
        <v>51</v>
      </c>
      <c r="F10" s="81"/>
      <c r="G10" s="23"/>
      <c r="H10" s="23"/>
    </row>
    <row r="11" spans="1:8" s="1" customFormat="1" ht="12">
      <c r="A11" s="24" t="s">
        <v>46</v>
      </c>
      <c r="B11" s="26">
        <v>248195.630605235</v>
      </c>
      <c r="C11" s="23"/>
      <c r="D11" s="25" t="s">
        <v>46</v>
      </c>
      <c r="E11" s="28">
        <v>355520.164472348</v>
      </c>
      <c r="F11" s="23"/>
      <c r="G11" s="23"/>
      <c r="H11" s="23"/>
    </row>
    <row r="12" spans="1:8" s="1" customFormat="1" ht="12">
      <c r="A12" s="29" t="s">
        <v>7</v>
      </c>
      <c r="B12" s="30">
        <v>56104.666384247</v>
      </c>
      <c r="C12" s="83"/>
      <c r="D12" s="25" t="s">
        <v>7</v>
      </c>
      <c r="E12" s="28">
        <v>97428.6329987893</v>
      </c>
      <c r="F12" s="83"/>
      <c r="G12" s="23"/>
      <c r="H12" s="23"/>
    </row>
    <row r="13" spans="1:8" s="1" customFormat="1" ht="12">
      <c r="A13" s="24" t="s">
        <v>108</v>
      </c>
      <c r="B13" s="26">
        <v>50234.9819785478</v>
      </c>
      <c r="C13" s="83"/>
      <c r="D13" s="25" t="s">
        <v>108</v>
      </c>
      <c r="E13" s="28">
        <v>65154.899084704</v>
      </c>
      <c r="F13" s="83"/>
      <c r="G13" s="23"/>
      <c r="H13" s="23"/>
    </row>
    <row r="14" spans="1:8" s="1" customFormat="1" ht="12">
      <c r="A14" s="24" t="s">
        <v>8</v>
      </c>
      <c r="B14" s="26">
        <v>33895.4090048055</v>
      </c>
      <c r="C14" s="83"/>
      <c r="D14" s="25" t="s">
        <v>8</v>
      </c>
      <c r="E14" s="28">
        <v>17907.8428310839</v>
      </c>
      <c r="F14" s="83"/>
      <c r="G14" s="23"/>
      <c r="H14" s="23"/>
    </row>
    <row r="15" spans="1:8" s="1" customFormat="1" ht="12">
      <c r="A15" s="24" t="s">
        <v>87</v>
      </c>
      <c r="B15" s="26">
        <v>11383.3619526343</v>
      </c>
      <c r="C15" s="83"/>
      <c r="D15" s="25" t="s">
        <v>87</v>
      </c>
      <c r="E15" s="28">
        <v>10678.9780346793</v>
      </c>
      <c r="F15" s="83"/>
      <c r="G15" s="23"/>
      <c r="H15" s="23"/>
    </row>
    <row r="16" spans="1:8" s="1" customFormat="1" ht="12">
      <c r="A16" s="24" t="s">
        <v>9</v>
      </c>
      <c r="B16" s="26">
        <v>7497.5696562925</v>
      </c>
      <c r="C16" s="83"/>
      <c r="D16" s="25" t="s">
        <v>16</v>
      </c>
      <c r="E16" s="28">
        <v>8351.15006423029</v>
      </c>
      <c r="F16" s="83"/>
      <c r="G16" s="23"/>
      <c r="H16" s="23"/>
    </row>
    <row r="17" spans="1:8" s="1" customFormat="1" ht="12">
      <c r="A17" s="24" t="s">
        <v>10</v>
      </c>
      <c r="B17" s="26">
        <v>5831.20592885121</v>
      </c>
      <c r="C17" s="83"/>
      <c r="D17" s="25" t="s">
        <v>10</v>
      </c>
      <c r="E17" s="28">
        <v>7332.70752298822</v>
      </c>
      <c r="F17" s="83"/>
      <c r="G17" s="23"/>
      <c r="H17" s="23"/>
    </row>
    <row r="18" spans="1:8" s="1" customFormat="1" ht="12">
      <c r="A18" s="24" t="s">
        <v>11</v>
      </c>
      <c r="B18" s="26">
        <v>4684.72503566145</v>
      </c>
      <c r="C18" s="83"/>
      <c r="D18" s="25" t="s">
        <v>9</v>
      </c>
      <c r="E18" s="28">
        <v>5635.3963345898</v>
      </c>
      <c r="F18" s="83"/>
      <c r="G18" s="23"/>
      <c r="H18" s="23"/>
    </row>
    <row r="19" spans="1:8" s="1" customFormat="1" ht="12">
      <c r="A19" s="24" t="s">
        <v>88</v>
      </c>
      <c r="B19" s="26">
        <v>4684.09565391883</v>
      </c>
      <c r="C19" s="83"/>
      <c r="D19" s="25" t="s">
        <v>89</v>
      </c>
      <c r="E19" s="28">
        <v>4252.34442721609</v>
      </c>
      <c r="F19" s="83"/>
      <c r="G19" s="23"/>
      <c r="H19" s="23"/>
    </row>
    <row r="20" spans="1:8" s="1" customFormat="1" ht="12">
      <c r="A20" s="24" t="s">
        <v>14</v>
      </c>
      <c r="B20" s="26">
        <v>4356.15636670774</v>
      </c>
      <c r="C20" s="83"/>
      <c r="D20" s="25" t="s">
        <v>13</v>
      </c>
      <c r="E20" s="28">
        <v>4193.07798459655</v>
      </c>
      <c r="F20" s="83"/>
      <c r="G20" s="23"/>
      <c r="H20" s="23"/>
    </row>
    <row r="21" spans="1:8" s="1" customFormat="1" ht="12">
      <c r="A21" s="24" t="s">
        <v>16</v>
      </c>
      <c r="B21" s="26">
        <v>3410.53741034129</v>
      </c>
      <c r="C21" s="83"/>
      <c r="D21" s="25" t="s">
        <v>11</v>
      </c>
      <c r="E21" s="28">
        <v>3738.76112635812</v>
      </c>
      <c r="F21" s="83"/>
      <c r="G21" s="23"/>
      <c r="H21" s="23"/>
    </row>
    <row r="22" spans="1:8" s="1" customFormat="1" ht="12">
      <c r="A22" s="84" t="s">
        <v>86</v>
      </c>
      <c r="B22" s="85">
        <f>SUM(B12:B21)</f>
        <v>182082.7093720076</v>
      </c>
      <c r="C22" s="86"/>
      <c r="D22" s="84" t="s">
        <v>86</v>
      </c>
      <c r="E22" s="85">
        <f>SUM(E12:E21)</f>
        <v>224673.7904092356</v>
      </c>
      <c r="F22" s="86"/>
      <c r="G22" s="23"/>
      <c r="H22" s="23"/>
    </row>
    <row r="23" spans="1:8" s="1" customFormat="1" ht="12">
      <c r="A23" s="85" t="s">
        <v>135</v>
      </c>
      <c r="B23" s="85">
        <f>B11-B22</f>
        <v>66112.92123322739</v>
      </c>
      <c r="C23" s="83"/>
      <c r="D23" s="85" t="s">
        <v>135</v>
      </c>
      <c r="E23" s="85">
        <f>E11-E22</f>
        <v>130846.3740631124</v>
      </c>
      <c r="F23" s="83"/>
      <c r="G23" s="42"/>
      <c r="H23" s="42"/>
    </row>
    <row r="24" ht="12"/>
    <row r="25" ht="12"/>
    <row r="26" spans="1:8" s="1" customFormat="1" ht="12">
      <c r="A26" s="10"/>
      <c r="B26" s="87" t="s">
        <v>2</v>
      </c>
      <c r="C26" s="81"/>
      <c r="D26" s="10"/>
      <c r="E26" s="87" t="s">
        <v>3</v>
      </c>
      <c r="F26" s="81"/>
      <c r="G26" s="23"/>
      <c r="H26" s="23"/>
    </row>
    <row r="27" spans="1:8" s="67" customFormat="1" ht="12">
      <c r="A27" s="85" t="str">
        <f>A12</f>
        <v>United States</v>
      </c>
      <c r="B27" s="88">
        <f>B12/$B$11</f>
        <v>0.22605017762574434</v>
      </c>
      <c r="C27" s="83"/>
      <c r="D27" s="85" t="str">
        <f>D12</f>
        <v>United States</v>
      </c>
      <c r="E27" s="88">
        <f>E12/$E$11</f>
        <v>0.27404530807244043</v>
      </c>
      <c r="F27" s="83"/>
      <c r="G27" s="23"/>
      <c r="H27" s="23"/>
    </row>
    <row r="28" spans="1:8" s="67" customFormat="1" ht="12">
      <c r="A28" s="85" t="str">
        <f aca="true" t="shared" si="0" ref="A28:A36">A13</f>
        <v>United Kingdom</v>
      </c>
      <c r="B28" s="88">
        <f aca="true" t="shared" si="1" ref="B28:B36">B13/$B$11</f>
        <v>0.20240075079503933</v>
      </c>
      <c r="C28" s="83"/>
      <c r="D28" s="85" t="str">
        <f aca="true" t="shared" si="2" ref="D28:D36">D13</f>
        <v>United Kingdom</v>
      </c>
      <c r="E28" s="88">
        <f aca="true" t="shared" si="3" ref="E28:E36">E13/$E$11</f>
        <v>0.18326639554019356</v>
      </c>
      <c r="F28" s="83"/>
      <c r="G28" s="23"/>
      <c r="H28" s="23"/>
    </row>
    <row r="29" spans="1:8" s="67" customFormat="1" ht="12">
      <c r="A29" s="85" t="str">
        <f t="shared" si="0"/>
        <v>Switzerland</v>
      </c>
      <c r="B29" s="88">
        <f t="shared" si="1"/>
        <v>0.13656730749912957</v>
      </c>
      <c r="C29" s="83"/>
      <c r="D29" s="85" t="str">
        <f t="shared" si="2"/>
        <v>Switzerland</v>
      </c>
      <c r="E29" s="88">
        <f t="shared" si="3"/>
        <v>0.05037082174413979</v>
      </c>
      <c r="F29" s="83"/>
      <c r="G29" s="23"/>
      <c r="H29" s="23"/>
    </row>
    <row r="30" spans="1:8" s="67" customFormat="1" ht="12">
      <c r="A30" s="85" t="s">
        <v>125</v>
      </c>
      <c r="B30" s="88">
        <f t="shared" si="1"/>
        <v>0.04586447362056905</v>
      </c>
      <c r="C30" s="83"/>
      <c r="D30" s="85" t="s">
        <v>125</v>
      </c>
      <c r="E30" s="88">
        <f t="shared" si="3"/>
        <v>0.030037615589339938</v>
      </c>
      <c r="F30" s="83"/>
      <c r="G30" s="23"/>
      <c r="H30" s="23"/>
    </row>
    <row r="31" spans="1:8" s="67" customFormat="1" ht="12">
      <c r="A31" s="85" t="str">
        <f t="shared" si="0"/>
        <v>Japan</v>
      </c>
      <c r="B31" s="88">
        <f t="shared" si="1"/>
        <v>0.030208306399308386</v>
      </c>
      <c r="C31" s="83"/>
      <c r="D31" s="85" t="str">
        <f t="shared" si="2"/>
        <v>India</v>
      </c>
      <c r="E31" s="88">
        <f t="shared" si="3"/>
        <v>0.023489947684471876</v>
      </c>
      <c r="F31" s="83"/>
      <c r="G31" s="23"/>
      <c r="H31" s="23"/>
    </row>
    <row r="32" spans="1:8" s="1" customFormat="1" ht="12">
      <c r="A32" s="85" t="str">
        <f t="shared" si="0"/>
        <v>Singapore</v>
      </c>
      <c r="B32" s="88">
        <f t="shared" si="1"/>
        <v>0.023494393977168657</v>
      </c>
      <c r="C32" s="83"/>
      <c r="D32" s="85" t="str">
        <f t="shared" si="2"/>
        <v>Singapore</v>
      </c>
      <c r="E32" s="88">
        <f t="shared" si="3"/>
        <v>0.020625292896877444</v>
      </c>
      <c r="F32" s="83"/>
      <c r="G32" s="23"/>
      <c r="H32" s="23"/>
    </row>
    <row r="33" spans="1:8" s="1" customFormat="1" ht="12">
      <c r="A33" s="85" t="str">
        <f t="shared" si="0"/>
        <v>Norway</v>
      </c>
      <c r="B33" s="88">
        <f t="shared" si="1"/>
        <v>0.018875130977276115</v>
      </c>
      <c r="C33" s="83"/>
      <c r="D33" s="85" t="str">
        <f t="shared" si="2"/>
        <v>Japan</v>
      </c>
      <c r="E33" s="88">
        <f t="shared" si="3"/>
        <v>0.01585112997163939</v>
      </c>
      <c r="F33" s="83"/>
      <c r="G33" s="23"/>
      <c r="H33" s="23"/>
    </row>
    <row r="34" spans="1:8" s="1" customFormat="1" ht="12">
      <c r="A34" s="85" t="str">
        <f t="shared" si="0"/>
        <v>Russian Federation</v>
      </c>
      <c r="B34" s="88">
        <f t="shared" si="1"/>
        <v>0.018872595148014794</v>
      </c>
      <c r="C34" s="83"/>
      <c r="D34" s="85" t="s">
        <v>126</v>
      </c>
      <c r="E34" s="88">
        <f t="shared" si="3"/>
        <v>0.011960909259612004</v>
      </c>
      <c r="F34" s="83"/>
      <c r="G34" s="23"/>
      <c r="H34" s="23"/>
    </row>
    <row r="35" spans="1:8" s="1" customFormat="1" ht="12">
      <c r="A35" s="85" t="str">
        <f t="shared" si="0"/>
        <v>Brazil</v>
      </c>
      <c r="B35" s="88">
        <f t="shared" si="1"/>
        <v>0.01755130159255857</v>
      </c>
      <c r="C35" s="83"/>
      <c r="D35" s="85" t="str">
        <f t="shared" si="2"/>
        <v>Canada</v>
      </c>
      <c r="E35" s="88">
        <f t="shared" si="3"/>
        <v>0.011794205796511673</v>
      </c>
      <c r="F35" s="83"/>
      <c r="G35" s="23"/>
      <c r="H35" s="23"/>
    </row>
    <row r="36" spans="1:8" s="1" customFormat="1" ht="12">
      <c r="A36" s="85" t="str">
        <f t="shared" si="0"/>
        <v>India</v>
      </c>
      <c r="B36" s="88">
        <f t="shared" si="1"/>
        <v>0.013741327363517875</v>
      </c>
      <c r="C36" s="83"/>
      <c r="D36" s="85" t="str">
        <f t="shared" si="2"/>
        <v>Norway</v>
      </c>
      <c r="E36" s="88">
        <f t="shared" si="3"/>
        <v>0.010516312434505855</v>
      </c>
      <c r="F36" s="83"/>
      <c r="G36" s="23"/>
      <c r="H36" s="23"/>
    </row>
    <row r="37" spans="1:8" s="1" customFormat="1" ht="12">
      <c r="A37" s="89" t="s">
        <v>15</v>
      </c>
      <c r="B37" s="88">
        <f>B23/$B$11</f>
        <v>0.2663742350016734</v>
      </c>
      <c r="C37" s="83"/>
      <c r="D37" s="89" t="s">
        <v>15</v>
      </c>
      <c r="E37" s="88">
        <f>E23/$E$11</f>
        <v>0.36804206101026793</v>
      </c>
      <c r="F37" s="83"/>
      <c r="G37" s="42"/>
      <c r="H37" s="42"/>
    </row>
    <row r="38" spans="1:6" s="1" customFormat="1" ht="12">
      <c r="A38" s="62" t="s">
        <v>90</v>
      </c>
      <c r="B38" s="90">
        <f>SUM(B27:B37)</f>
        <v>1</v>
      </c>
      <c r="C38" s="42"/>
      <c r="D38" s="62" t="s">
        <v>90</v>
      </c>
      <c r="E38" s="91">
        <f>SUM(E27:E37)</f>
        <v>0.9999999999999999</v>
      </c>
      <c r="F38" s="4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 topLeftCell="E6">
      <selection activeCell="N51" sqref="N51"/>
    </sheetView>
  </sheetViews>
  <sheetFormatPr defaultColWidth="8.8515625" defaultRowHeight="15"/>
  <cols>
    <col min="1" max="5" width="12.421875" style="5" customWidth="1"/>
    <col min="6" max="16384" width="8.8515625" style="5" customWidth="1"/>
  </cols>
  <sheetData>
    <row r="1" ht="12">
      <c r="A1" s="40" t="s">
        <v>94</v>
      </c>
    </row>
    <row r="2" ht="15">
      <c r="A2" s="76" t="s">
        <v>19</v>
      </c>
    </row>
    <row r="3" ht="15">
      <c r="A3" s="76"/>
    </row>
    <row r="4" ht="15" customHeight="1">
      <c r="A4" s="2" t="s">
        <v>106</v>
      </c>
    </row>
    <row r="7" spans="1:5" ht="15">
      <c r="A7" s="11"/>
      <c r="B7" s="11"/>
      <c r="C7" s="10" t="s">
        <v>45</v>
      </c>
      <c r="D7" s="10" t="s">
        <v>45</v>
      </c>
      <c r="E7" s="10" t="s">
        <v>45</v>
      </c>
    </row>
    <row r="8" spans="1:5" ht="15">
      <c r="A8" s="11"/>
      <c r="B8" s="11"/>
      <c r="C8" s="10" t="s">
        <v>92</v>
      </c>
      <c r="D8" s="10" t="s">
        <v>55</v>
      </c>
      <c r="E8" s="10" t="s">
        <v>56</v>
      </c>
    </row>
    <row r="9" spans="1:5" ht="15">
      <c r="A9" s="10" t="s">
        <v>43</v>
      </c>
      <c r="B9" s="92" t="s">
        <v>91</v>
      </c>
      <c r="C9" s="10" t="s">
        <v>52</v>
      </c>
      <c r="D9" s="10" t="s">
        <v>52</v>
      </c>
      <c r="E9" s="10" t="s">
        <v>52</v>
      </c>
    </row>
    <row r="10" spans="1:5" ht="15">
      <c r="A10" s="10" t="s">
        <v>46</v>
      </c>
      <c r="B10" s="92">
        <v>2010</v>
      </c>
      <c r="C10" s="11">
        <v>-5969.4306074797</v>
      </c>
      <c r="D10" s="11">
        <v>18806.5918708372</v>
      </c>
      <c r="E10" s="11">
        <v>24776.0224783169</v>
      </c>
    </row>
    <row r="11" spans="1:5" ht="15">
      <c r="A11" s="93" t="s">
        <v>46</v>
      </c>
      <c r="B11" s="92">
        <v>2011</v>
      </c>
      <c r="C11" s="11">
        <v>-4437.46792150731</v>
      </c>
      <c r="D11" s="11">
        <v>21160.5783141085</v>
      </c>
      <c r="E11" s="11">
        <v>25598.0462356158</v>
      </c>
    </row>
    <row r="12" spans="1:5" ht="15">
      <c r="A12" s="93" t="s">
        <v>46</v>
      </c>
      <c r="B12" s="92">
        <v>2012</v>
      </c>
      <c r="C12" s="11">
        <v>-5599.4180382684</v>
      </c>
      <c r="D12" s="11">
        <v>25784.3327293822</v>
      </c>
      <c r="E12" s="11">
        <v>31383.7507676506</v>
      </c>
    </row>
    <row r="13" spans="1:5" ht="15">
      <c r="A13" s="94" t="s">
        <v>46</v>
      </c>
      <c r="B13" s="92">
        <v>2013</v>
      </c>
      <c r="C13" s="11">
        <v>-3078.52559296329</v>
      </c>
      <c r="D13" s="11">
        <v>28026.4671691479</v>
      </c>
      <c r="E13" s="11">
        <v>31104.9927621112</v>
      </c>
    </row>
    <row r="14" spans="1:5" ht="15">
      <c r="A14" s="10" t="s">
        <v>46</v>
      </c>
      <c r="B14" s="92">
        <v>2014</v>
      </c>
      <c r="C14" s="11">
        <v>-6405.44450467119</v>
      </c>
      <c r="D14" s="11">
        <v>31689.4084974691</v>
      </c>
      <c r="E14" s="11">
        <v>38094.8530021402</v>
      </c>
    </row>
    <row r="15" spans="1:5" ht="15">
      <c r="A15" s="10" t="s">
        <v>46</v>
      </c>
      <c r="B15" s="92">
        <v>2015</v>
      </c>
      <c r="C15" s="11">
        <v>-26076.4294175974</v>
      </c>
      <c r="D15" s="11">
        <v>35331.1782085454</v>
      </c>
      <c r="E15" s="11">
        <v>61407.6076261429</v>
      </c>
    </row>
    <row r="16" spans="1:5" ht="15">
      <c r="A16" s="10" t="s">
        <v>46</v>
      </c>
      <c r="B16" s="92">
        <v>2016</v>
      </c>
      <c r="C16" s="11">
        <v>-52284.4230527668</v>
      </c>
      <c r="D16" s="11">
        <v>39769.9042224356</v>
      </c>
      <c r="E16" s="11">
        <v>92054.3272752024</v>
      </c>
    </row>
    <row r="17" spans="1:5" ht="15">
      <c r="A17" s="10" t="s">
        <v>46</v>
      </c>
      <c r="B17" s="92">
        <v>2017</v>
      </c>
      <c r="C17" s="11">
        <v>-43513.107541897</v>
      </c>
      <c r="D17" s="11">
        <v>44285.1234945075</v>
      </c>
      <c r="E17" s="11">
        <v>87798.2310364046</v>
      </c>
    </row>
    <row r="18" spans="1:5" ht="15">
      <c r="A18" s="10" t="s">
        <v>46</v>
      </c>
      <c r="B18" s="92">
        <v>2018</v>
      </c>
      <c r="C18" s="11">
        <v>-30965.1989982116</v>
      </c>
      <c r="D18" s="11">
        <v>44184.0252255124</v>
      </c>
      <c r="E18" s="11">
        <v>75149.224223724</v>
      </c>
    </row>
    <row r="19" spans="1:5" ht="15">
      <c r="A19" s="10" t="s">
        <v>46</v>
      </c>
      <c r="B19" s="92">
        <v>2019</v>
      </c>
      <c r="C19" s="11">
        <v>-127252.213406428</v>
      </c>
      <c r="D19" s="11">
        <v>48820.2748959858</v>
      </c>
      <c r="E19" s="11">
        <v>176072.488302414</v>
      </c>
    </row>
    <row r="20" spans="1:5" ht="15">
      <c r="A20" s="10" t="s">
        <v>46</v>
      </c>
      <c r="B20" s="92">
        <v>2020</v>
      </c>
      <c r="C20" s="11">
        <v>-92268.9900904494</v>
      </c>
      <c r="D20" s="11">
        <v>47793.1202859087</v>
      </c>
      <c r="E20" s="11">
        <v>140062.110376358</v>
      </c>
    </row>
    <row r="21" ht="15">
      <c r="B21" s="95"/>
    </row>
    <row r="22" spans="1:5" ht="15">
      <c r="A22" s="96"/>
      <c r="B22" s="97"/>
      <c r="C22" s="8" t="s">
        <v>93</v>
      </c>
      <c r="D22" s="8"/>
      <c r="E22" s="8"/>
    </row>
    <row r="23" spans="1:5" ht="15">
      <c r="A23" s="14"/>
      <c r="B23" s="97"/>
      <c r="C23" s="98" t="s">
        <v>4</v>
      </c>
      <c r="D23" s="99"/>
      <c r="E23" s="100"/>
    </row>
    <row r="24" spans="1:5" ht="15">
      <c r="A24" s="23"/>
      <c r="B24" s="101"/>
      <c r="C24" s="87" t="s">
        <v>0</v>
      </c>
      <c r="D24" s="87" t="s">
        <v>2</v>
      </c>
      <c r="E24" s="87" t="s">
        <v>3</v>
      </c>
    </row>
    <row r="25" spans="1:5" ht="15">
      <c r="A25" s="23"/>
      <c r="B25" s="102">
        <v>2010</v>
      </c>
      <c r="C25" s="11">
        <f>C10/1000</f>
        <v>-5.9694306074796994</v>
      </c>
      <c r="D25" s="11">
        <f aca="true" t="shared" si="0" ref="D25:E25">D10/1000</f>
        <v>18.806591870837202</v>
      </c>
      <c r="E25" s="11">
        <f t="shared" si="0"/>
        <v>24.7760224783169</v>
      </c>
    </row>
    <row r="26" spans="1:5" ht="15">
      <c r="A26" s="103"/>
      <c r="B26" s="102">
        <v>2011</v>
      </c>
      <c r="C26" s="11">
        <f aca="true" t="shared" si="1" ref="C26:E26">C11/1000</f>
        <v>-4.43746792150731</v>
      </c>
      <c r="D26" s="11">
        <f t="shared" si="1"/>
        <v>21.160578314108502</v>
      </c>
      <c r="E26" s="11">
        <f t="shared" si="1"/>
        <v>25.598046235615797</v>
      </c>
    </row>
    <row r="27" spans="1:5" ht="15">
      <c r="A27" s="103"/>
      <c r="B27" s="102">
        <v>2012</v>
      </c>
      <c r="C27" s="11">
        <f aca="true" t="shared" si="2" ref="C27:E27">C12/1000</f>
        <v>-5.5994180382684</v>
      </c>
      <c r="D27" s="11">
        <f t="shared" si="2"/>
        <v>25.7843327293822</v>
      </c>
      <c r="E27" s="11">
        <f t="shared" si="2"/>
        <v>31.3837507676506</v>
      </c>
    </row>
    <row r="28" spans="1:5" ht="15">
      <c r="A28" s="104"/>
      <c r="B28" s="102">
        <v>2013</v>
      </c>
      <c r="C28" s="11">
        <f aca="true" t="shared" si="3" ref="C28:E28">C13/1000</f>
        <v>-3.07852559296329</v>
      </c>
      <c r="D28" s="11">
        <f t="shared" si="3"/>
        <v>28.026467169147903</v>
      </c>
      <c r="E28" s="11">
        <f t="shared" si="3"/>
        <v>31.104992762111202</v>
      </c>
    </row>
    <row r="29" spans="1:5" ht="15">
      <c r="A29" s="23"/>
      <c r="B29" s="102">
        <v>2014</v>
      </c>
      <c r="C29" s="11">
        <f aca="true" t="shared" si="4" ref="C29:E29">C14/1000</f>
        <v>-6.405444504671189</v>
      </c>
      <c r="D29" s="11">
        <f t="shared" si="4"/>
        <v>31.6894084974691</v>
      </c>
      <c r="E29" s="11">
        <f t="shared" si="4"/>
        <v>38.0948530021402</v>
      </c>
    </row>
    <row r="30" spans="1:5" ht="15">
      <c r="A30" s="23"/>
      <c r="B30" s="102">
        <v>2015</v>
      </c>
      <c r="C30" s="13">
        <f aca="true" t="shared" si="5" ref="C30:E30">C15/1000</f>
        <v>-26.0764294175974</v>
      </c>
      <c r="D30" s="11">
        <f t="shared" si="5"/>
        <v>35.3311782085454</v>
      </c>
      <c r="E30" s="11">
        <f t="shared" si="5"/>
        <v>61.4076076261429</v>
      </c>
    </row>
    <row r="31" spans="1:5" ht="15">
      <c r="A31" s="23"/>
      <c r="B31" s="102">
        <v>2016</v>
      </c>
      <c r="C31" s="13">
        <f aca="true" t="shared" si="6" ref="C31:E31">C16/1000</f>
        <v>-52.2844230527668</v>
      </c>
      <c r="D31" s="11">
        <f t="shared" si="6"/>
        <v>39.7699042224356</v>
      </c>
      <c r="E31" s="11">
        <f t="shared" si="6"/>
        <v>92.05432727520241</v>
      </c>
    </row>
    <row r="32" spans="1:5" ht="15">
      <c r="A32" s="23"/>
      <c r="B32" s="102">
        <v>2017</v>
      </c>
      <c r="C32" s="13">
        <f aca="true" t="shared" si="7" ref="C32:E32">C17/1000</f>
        <v>-43.513107541897</v>
      </c>
      <c r="D32" s="11">
        <f t="shared" si="7"/>
        <v>44.285123494507495</v>
      </c>
      <c r="E32" s="11">
        <f t="shared" si="7"/>
        <v>87.7982310364046</v>
      </c>
    </row>
    <row r="33" spans="1:5" ht="15">
      <c r="A33" s="23"/>
      <c r="B33" s="102">
        <v>2018</v>
      </c>
      <c r="C33" s="13">
        <f aca="true" t="shared" si="8" ref="C33:E33">C18/1000</f>
        <v>-30.965198998211598</v>
      </c>
      <c r="D33" s="11">
        <f t="shared" si="8"/>
        <v>44.1840252255124</v>
      </c>
      <c r="E33" s="11">
        <f t="shared" si="8"/>
        <v>75.149224223724</v>
      </c>
    </row>
    <row r="34" spans="1:5" ht="15">
      <c r="A34" s="23"/>
      <c r="B34" s="102">
        <v>2019</v>
      </c>
      <c r="C34" s="13">
        <f aca="true" t="shared" si="9" ref="C34:E34">C19/1000</f>
        <v>-127.252213406428</v>
      </c>
      <c r="D34" s="11">
        <f t="shared" si="9"/>
        <v>48.8202748959858</v>
      </c>
      <c r="E34" s="13">
        <f t="shared" si="9"/>
        <v>176.072488302414</v>
      </c>
    </row>
    <row r="35" spans="1:5" ht="15">
      <c r="A35" s="23"/>
      <c r="B35" s="102">
        <v>2020</v>
      </c>
      <c r="C35" s="13">
        <f aca="true" t="shared" si="10" ref="C35:E35">C20/1000</f>
        <v>-92.26899009044939</v>
      </c>
      <c r="D35" s="11">
        <f t="shared" si="10"/>
        <v>47.7931202859087</v>
      </c>
      <c r="E35" s="13">
        <f t="shared" si="10"/>
        <v>140.062110376358</v>
      </c>
    </row>
  </sheetData>
  <mergeCells count="2">
    <mergeCell ref="C22:E22"/>
    <mergeCell ref="C23:E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 topLeftCell="A40">
      <selection activeCell="C85" sqref="C85"/>
    </sheetView>
  </sheetViews>
  <sheetFormatPr defaultColWidth="8.8515625" defaultRowHeight="15"/>
  <cols>
    <col min="1" max="2" width="22.140625" style="1" customWidth="1"/>
    <col min="3" max="3" width="9.28125" style="1" customWidth="1"/>
    <col min="4" max="5" width="22.140625" style="1" customWidth="1"/>
    <col min="6" max="16384" width="8.8515625" style="1" customWidth="1"/>
  </cols>
  <sheetData>
    <row r="1" ht="12">
      <c r="A1" s="75" t="s">
        <v>95</v>
      </c>
    </row>
    <row r="2" ht="12">
      <c r="A2" s="76" t="s">
        <v>2</v>
      </c>
    </row>
    <row r="3" ht="12">
      <c r="A3" s="76" t="s">
        <v>3</v>
      </c>
    </row>
    <row r="4" ht="15" customHeight="1">
      <c r="A4" s="2" t="s">
        <v>106</v>
      </c>
    </row>
    <row r="5" ht="12"/>
    <row r="6" ht="12"/>
    <row r="7" spans="2:5" ht="12">
      <c r="B7" s="78">
        <v>2020</v>
      </c>
      <c r="C7" s="79"/>
      <c r="D7" s="79"/>
      <c r="E7" s="78">
        <v>2020</v>
      </c>
    </row>
    <row r="8" spans="2:5" ht="12">
      <c r="B8" s="80" t="s">
        <v>45</v>
      </c>
      <c r="C8" s="81"/>
      <c r="D8" s="81"/>
      <c r="E8" s="80" t="s">
        <v>45</v>
      </c>
    </row>
    <row r="9" spans="2:5" ht="12">
      <c r="B9" s="80" t="s">
        <v>133</v>
      </c>
      <c r="C9" s="81"/>
      <c r="D9" s="81"/>
      <c r="E9" s="80" t="s">
        <v>134</v>
      </c>
    </row>
    <row r="10" spans="1:5" ht="12">
      <c r="A10" s="10" t="s">
        <v>43</v>
      </c>
      <c r="B10" s="10" t="s">
        <v>52</v>
      </c>
      <c r="D10" s="10" t="s">
        <v>43</v>
      </c>
      <c r="E10" s="10" t="s">
        <v>52</v>
      </c>
    </row>
    <row r="11" spans="1:5" ht="12">
      <c r="A11" s="24" t="s">
        <v>46</v>
      </c>
      <c r="B11" s="26">
        <v>47793.1202859087</v>
      </c>
      <c r="D11" s="25" t="s">
        <v>46</v>
      </c>
      <c r="E11" s="28">
        <v>140062.110376358</v>
      </c>
    </row>
    <row r="12" spans="1:5" ht="12">
      <c r="A12" s="29" t="s">
        <v>7</v>
      </c>
      <c r="B12" s="30">
        <v>18998.032893928</v>
      </c>
      <c r="D12" s="25" t="s">
        <v>7</v>
      </c>
      <c r="E12" s="28">
        <v>35307.9389052357</v>
      </c>
    </row>
    <row r="13" spans="1:5" ht="12">
      <c r="A13" s="24" t="s">
        <v>8</v>
      </c>
      <c r="B13" s="26">
        <v>8078.42723205577</v>
      </c>
      <c r="D13" s="25" t="s">
        <v>108</v>
      </c>
      <c r="E13" s="28">
        <v>7392.3131050612</v>
      </c>
    </row>
    <row r="14" spans="1:5" ht="12">
      <c r="A14" s="24" t="s">
        <v>108</v>
      </c>
      <c r="B14" s="26">
        <v>4818.06298599909</v>
      </c>
      <c r="D14" s="25" t="s">
        <v>87</v>
      </c>
      <c r="E14" s="28">
        <v>3914.71373989486</v>
      </c>
    </row>
    <row r="15" spans="1:5" ht="12">
      <c r="A15" s="24" t="s">
        <v>87</v>
      </c>
      <c r="B15" s="26">
        <v>3299.75561434007</v>
      </c>
      <c r="D15" s="25" t="s">
        <v>16</v>
      </c>
      <c r="E15" s="28">
        <v>3614.46969598908</v>
      </c>
    </row>
    <row r="16" spans="1:5" ht="12">
      <c r="A16" s="24" t="s">
        <v>9</v>
      </c>
      <c r="B16" s="26">
        <v>1742.56489755285</v>
      </c>
      <c r="D16" s="25" t="s">
        <v>8</v>
      </c>
      <c r="E16" s="28">
        <v>2407.58550240668</v>
      </c>
    </row>
    <row r="17" spans="1:5" ht="12">
      <c r="A17" s="24" t="s">
        <v>10</v>
      </c>
      <c r="B17" s="26">
        <v>961.668448375356</v>
      </c>
      <c r="D17" s="25" t="s">
        <v>9</v>
      </c>
      <c r="E17" s="28">
        <v>1354.62256824869</v>
      </c>
    </row>
    <row r="18" spans="1:5" ht="12">
      <c r="A18" s="24" t="s">
        <v>96</v>
      </c>
      <c r="B18" s="26">
        <v>558.194977509521</v>
      </c>
      <c r="D18" s="25" t="s">
        <v>13</v>
      </c>
      <c r="E18" s="28">
        <v>1191.51674921809</v>
      </c>
    </row>
    <row r="19" spans="1:5" ht="12">
      <c r="A19" s="24" t="s">
        <v>13</v>
      </c>
      <c r="B19" s="26">
        <v>388.469319412224</v>
      </c>
      <c r="D19" s="25" t="s">
        <v>10</v>
      </c>
      <c r="E19" s="28">
        <v>745.826099825701</v>
      </c>
    </row>
    <row r="20" spans="1:5" ht="12">
      <c r="A20" s="24" t="s">
        <v>16</v>
      </c>
      <c r="B20" s="26">
        <v>361.390135028017</v>
      </c>
      <c r="D20" s="25" t="s">
        <v>96</v>
      </c>
      <c r="E20" s="28">
        <v>534.090032995037</v>
      </c>
    </row>
    <row r="21" spans="1:5" ht="12">
      <c r="A21" s="24" t="s">
        <v>12</v>
      </c>
      <c r="B21" s="26">
        <v>272.793968602406</v>
      </c>
      <c r="D21" s="25" t="s">
        <v>11</v>
      </c>
      <c r="E21" s="28">
        <v>404.06774201417</v>
      </c>
    </row>
    <row r="22" spans="1:5" ht="12">
      <c r="A22" s="62" t="s">
        <v>97</v>
      </c>
      <c r="B22" s="105">
        <f>SUM(B12:B21)</f>
        <v>39479.3604728033</v>
      </c>
      <c r="D22" s="62" t="s">
        <v>97</v>
      </c>
      <c r="E22" s="105">
        <f>SUM(E12:E21)</f>
        <v>56867.14414088921</v>
      </c>
    </row>
    <row r="23" spans="1:5" ht="12">
      <c r="A23" s="85" t="s">
        <v>135</v>
      </c>
      <c r="B23" s="85">
        <f>B11-B22</f>
        <v>8313.759813105396</v>
      </c>
      <c r="C23" s="83"/>
      <c r="D23" s="85" t="s">
        <v>135</v>
      </c>
      <c r="E23" s="85">
        <f>E11-E22</f>
        <v>83194.96623546879</v>
      </c>
    </row>
    <row r="24" ht="12"/>
    <row r="25" ht="12"/>
    <row r="26" spans="1:5" ht="12">
      <c r="A26" s="10"/>
      <c r="B26" s="87" t="s">
        <v>2</v>
      </c>
      <c r="C26" s="81"/>
      <c r="D26" s="10"/>
      <c r="E26" s="87" t="s">
        <v>3</v>
      </c>
    </row>
    <row r="27" spans="1:5" ht="12">
      <c r="A27" s="85" t="str">
        <f>A12</f>
        <v>United States</v>
      </c>
      <c r="B27" s="88">
        <f>B12/$B$11</f>
        <v>0.39750559871960006</v>
      </c>
      <c r="C27" s="83"/>
      <c r="D27" s="85" t="str">
        <f>D12</f>
        <v>United States</v>
      </c>
      <c r="E27" s="88">
        <f>E12/$E$11</f>
        <v>0.25208772601212753</v>
      </c>
    </row>
    <row r="28" spans="1:5" ht="12">
      <c r="A28" s="85" t="str">
        <f aca="true" t="shared" si="0" ref="A28:A36">A13</f>
        <v>Switzerland</v>
      </c>
      <c r="B28" s="88">
        <f aca="true" t="shared" si="1" ref="B28:B36">B13/$B$11</f>
        <v>0.16902908166968145</v>
      </c>
      <c r="C28" s="83"/>
      <c r="D28" s="85" t="str">
        <f aca="true" t="shared" si="2" ref="D28:D36">D13</f>
        <v>United Kingdom</v>
      </c>
      <c r="E28" s="88">
        <f aca="true" t="shared" si="3" ref="E28:E36">E13/$E$11</f>
        <v>0.0527788213757273</v>
      </c>
    </row>
    <row r="29" spans="1:5" ht="12">
      <c r="A29" s="85" t="str">
        <f t="shared" si="0"/>
        <v>United Kingdom</v>
      </c>
      <c r="B29" s="88">
        <f t="shared" si="1"/>
        <v>0.10081080618248828</v>
      </c>
      <c r="C29" s="83"/>
      <c r="D29" s="85" t="s">
        <v>125</v>
      </c>
      <c r="E29" s="88">
        <f t="shared" si="3"/>
        <v>0.027949841176715912</v>
      </c>
    </row>
    <row r="30" spans="1:5" ht="12">
      <c r="A30" s="85" t="s">
        <v>125</v>
      </c>
      <c r="B30" s="88">
        <f t="shared" si="1"/>
        <v>0.06904248131530698</v>
      </c>
      <c r="C30" s="83"/>
      <c r="D30" s="85" t="str">
        <f t="shared" si="2"/>
        <v>India</v>
      </c>
      <c r="E30" s="88">
        <f t="shared" si="3"/>
        <v>0.025806191883563034</v>
      </c>
    </row>
    <row r="31" spans="1:5" ht="12">
      <c r="A31" s="85" t="str">
        <f t="shared" si="0"/>
        <v>Japan</v>
      </c>
      <c r="B31" s="88">
        <f t="shared" si="1"/>
        <v>0.03646058024938428</v>
      </c>
      <c r="C31" s="83"/>
      <c r="D31" s="85" t="str">
        <f t="shared" si="2"/>
        <v>Switzerland</v>
      </c>
      <c r="E31" s="88">
        <f t="shared" si="3"/>
        <v>0.01718941329626768</v>
      </c>
    </row>
    <row r="32" spans="1:5" ht="12">
      <c r="A32" s="85" t="str">
        <f t="shared" si="0"/>
        <v>Singapore</v>
      </c>
      <c r="B32" s="88">
        <f t="shared" si="1"/>
        <v>0.020121482812221696</v>
      </c>
      <c r="C32" s="83"/>
      <c r="D32" s="85" t="str">
        <f t="shared" si="2"/>
        <v>Japan</v>
      </c>
      <c r="E32" s="88">
        <f t="shared" si="3"/>
        <v>0.009671584732007191</v>
      </c>
    </row>
    <row r="33" spans="1:5" ht="12">
      <c r="A33" s="85" t="str">
        <f t="shared" si="0"/>
        <v>Korea, Republic of</v>
      </c>
      <c r="B33" s="88">
        <f t="shared" si="1"/>
        <v>0.011679400176642138</v>
      </c>
      <c r="C33" s="83"/>
      <c r="D33" s="85" t="str">
        <f t="shared" si="2"/>
        <v>Canada</v>
      </c>
      <c r="E33" s="88">
        <f t="shared" si="3"/>
        <v>0.008507059803799828</v>
      </c>
    </row>
    <row r="34" spans="1:5" ht="12">
      <c r="A34" s="85" t="str">
        <f t="shared" si="0"/>
        <v>Canada</v>
      </c>
      <c r="B34" s="88">
        <f t="shared" si="1"/>
        <v>0.008128143069301966</v>
      </c>
      <c r="C34" s="83"/>
      <c r="D34" s="85" t="str">
        <f t="shared" si="2"/>
        <v>Singapore</v>
      </c>
      <c r="E34" s="88">
        <f t="shared" si="3"/>
        <v>0.005324966886630561</v>
      </c>
    </row>
    <row r="35" spans="1:5" ht="12">
      <c r="A35" s="85" t="str">
        <f t="shared" si="0"/>
        <v>India</v>
      </c>
      <c r="B35" s="88">
        <f t="shared" si="1"/>
        <v>0.007561551387858832</v>
      </c>
      <c r="C35" s="83"/>
      <c r="D35" s="85" t="str">
        <f t="shared" si="2"/>
        <v>Korea, Republic of</v>
      </c>
      <c r="E35" s="88">
        <f t="shared" si="3"/>
        <v>0.003813237081462607</v>
      </c>
    </row>
    <row r="36" spans="1:5" ht="12">
      <c r="A36" s="85" t="str">
        <f t="shared" si="0"/>
        <v>Mexico</v>
      </c>
      <c r="B36" s="88">
        <f t="shared" si="1"/>
        <v>0.0057078082989872585</v>
      </c>
      <c r="C36" s="83"/>
      <c r="D36" s="85" t="str">
        <f t="shared" si="2"/>
        <v>Norway</v>
      </c>
      <c r="E36" s="88">
        <f t="shared" si="3"/>
        <v>0.0028849182761019943</v>
      </c>
    </row>
    <row r="37" spans="1:5" ht="12">
      <c r="A37" s="89" t="s">
        <v>15</v>
      </c>
      <c r="B37" s="88">
        <f>B23/$B$11</f>
        <v>0.17395306611852715</v>
      </c>
      <c r="C37" s="83"/>
      <c r="D37" s="89" t="s">
        <v>15</v>
      </c>
      <c r="E37" s="88">
        <f>E23/$E$11</f>
        <v>0.5939862394755964</v>
      </c>
    </row>
    <row r="38" spans="1:5" ht="12">
      <c r="A38" s="62" t="s">
        <v>90</v>
      </c>
      <c r="B38" s="90">
        <f>SUM(B27:B37)</f>
        <v>1</v>
      </c>
      <c r="C38" s="42"/>
      <c r="D38" s="62" t="s">
        <v>90</v>
      </c>
      <c r="E38" s="91">
        <f>SUM(E27:E37)</f>
        <v>1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BERENGUER Sofia (ESTAT)</dc:creator>
  <cp:keywords/>
  <dc:description/>
  <cp:lastModifiedBy>VERDON Dominique (ESTAT)</cp:lastModifiedBy>
  <dcterms:created xsi:type="dcterms:W3CDTF">2021-03-12T11:21:20Z</dcterms:created>
  <dcterms:modified xsi:type="dcterms:W3CDTF">2022-03-24T14:00:46Z</dcterms:modified>
  <cp:category/>
  <cp:version/>
  <cp:contentType/>
  <cp:contentStatus/>
</cp:coreProperties>
</file>