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5524" yWindow="108" windowWidth="16608" windowHeight="6132" activeTab="0"/>
  </bookViews>
  <sheets>
    <sheet name="Figure 1" sheetId="1" r:id="rId1"/>
    <sheet name="Figure 2" sheetId="5" r:id="rId2"/>
    <sheet name="Figure 3" sheetId="17" r:id="rId3"/>
    <sheet name="Table 1" sheetId="4" r:id="rId4"/>
    <sheet name="Table 2" sheetId="6" r:id="rId5"/>
    <sheet name="Figure 4" sheetId="23" r:id="rId6"/>
    <sheet name="Table 3" sheetId="21" r:id="rId7"/>
    <sheet name="Table 4" sheetId="26" r:id="rId8"/>
    <sheet name="Table 5" sheetId="16" r:id="rId9"/>
  </sheets>
  <definedNames/>
  <calcPr calcId="145621"/>
</workbook>
</file>

<file path=xl/sharedStrings.xml><?xml version="1.0" encoding="utf-8"?>
<sst xmlns="http://schemas.openxmlformats.org/spreadsheetml/2006/main" count="225" uniqueCount="164">
  <si>
    <t>EU-28</t>
  </si>
  <si>
    <t>Imports</t>
  </si>
  <si>
    <t>Exports</t>
  </si>
  <si>
    <t>Trade balance</t>
  </si>
  <si>
    <t>Figure 2: Extra EU-28 trade in chemicals, EU-28, 2003-2013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</si>
  <si>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(Comext database DS-018995)</t>
    </r>
  </si>
  <si>
    <t>(EUR billion)</t>
  </si>
  <si>
    <t>Figure 3: EU and other major players in the international trade of chemicals, 2013</t>
  </si>
  <si>
    <t xml:space="preserve">Trade balance </t>
  </si>
  <si>
    <t>Total trade</t>
  </si>
  <si>
    <t>United States</t>
  </si>
  <si>
    <t>Japan</t>
  </si>
  <si>
    <t>South Korea</t>
  </si>
  <si>
    <t>Canada</t>
  </si>
  <si>
    <t>Singapore</t>
  </si>
  <si>
    <t>India</t>
  </si>
  <si>
    <t>Russia</t>
  </si>
  <si>
    <t>Brazil</t>
  </si>
  <si>
    <t>Mexico</t>
  </si>
  <si>
    <t>Turkey</t>
  </si>
  <si>
    <t>(¹) Excluding Hong Kong</t>
  </si>
  <si>
    <t>Saudi Arabia</t>
  </si>
  <si>
    <t>Norway</t>
  </si>
  <si>
    <t>Israel</t>
  </si>
  <si>
    <t>Australia</t>
  </si>
  <si>
    <t>Ukraine</t>
  </si>
  <si>
    <t>Taiwan</t>
  </si>
  <si>
    <t>United Arab Emirates</t>
  </si>
  <si>
    <t>(EUR million)</t>
  </si>
  <si>
    <t>59 - Chemical materials and products</t>
  </si>
  <si>
    <t>57 - Plastics in primary forms</t>
  </si>
  <si>
    <t>55 - Essential oils, resinoids and perfume materials</t>
  </si>
  <si>
    <t>58 - Plastics in non-primary forms</t>
  </si>
  <si>
    <t>53 - Dyeing, tanning &amp; colouring materials</t>
  </si>
  <si>
    <t>56 - Fertilizers (other than those of group 272)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</si>
  <si>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</si>
  <si>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</si>
  <si>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</si>
  <si>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</si>
  <si>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</si>
  <si>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</si>
  <si>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</si>
  <si>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</si>
  <si>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</si>
  <si>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</si>
  <si>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</si>
  <si>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</si>
  <si>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</si>
  <si>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</si>
  <si>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</si>
  <si>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</si>
  <si>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</si>
  <si>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</si>
  <si>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</si>
  <si>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</si>
  <si>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</si>
  <si>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</si>
  <si>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</si>
  <si>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</si>
  <si>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</si>
  <si>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</si>
  <si>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</si>
  <si>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</si>
  <si>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(ext_lt_introle and ext_lt_intercc)</t>
    </r>
  </si>
  <si>
    <t xml:space="preserve">Switzerland </t>
  </si>
  <si>
    <t>Japan (²)</t>
  </si>
  <si>
    <t>Switzerland (³)</t>
  </si>
  <si>
    <t>(²) 2012 data; 2013 data not available</t>
  </si>
  <si>
    <t>(³) Including Liechtenstein</t>
  </si>
  <si>
    <t>Share in total EU chemicals exports
2013</t>
  </si>
  <si>
    <t>Share in total EU exports
2013</t>
  </si>
  <si>
    <t>Share in total EU chemicals imports
2013</t>
  </si>
  <si>
    <t>Share in total EU imports
2013</t>
  </si>
  <si>
    <t>Share in total EU chemicals exports 2013</t>
  </si>
  <si>
    <t>Share in total EU chemicals imports 2013</t>
  </si>
  <si>
    <t>(¹) Excluding Hong Kong.</t>
  </si>
  <si>
    <t>(²) 2012 data; 2013 data not available.</t>
  </si>
  <si>
    <t>(³) Including Liechtenstein.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</si>
  <si>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ext_lt_introle and ext_lt_intercc)</t>
    </r>
  </si>
  <si>
    <t>Average annual increase
2003–13</t>
  </si>
  <si>
    <t>Trade balance
2013</t>
  </si>
  <si>
    <t>(%)</t>
  </si>
  <si>
    <t>Table 1: Trade in chemicals, top 20 partners, EU-28, 2003 and 2011–13</t>
  </si>
  <si>
    <t>5 - Total chemicals</t>
  </si>
  <si>
    <t>54 - Medical &amp; pharmaceutical products</t>
  </si>
  <si>
    <t>51 - Organic chemicals</t>
  </si>
  <si>
    <t>52 - Inorganic chemicals</t>
  </si>
  <si>
    <t>China (¹)</t>
  </si>
  <si>
    <t>Other medicaments of mixed or unmixed products, p.r.s., n.e.c.</t>
  </si>
  <si>
    <t>Other articles of plastics or other materials</t>
  </si>
  <si>
    <t>Ready-mixed concrete</t>
  </si>
  <si>
    <t>Polypropylene, in primary forms</t>
  </si>
  <si>
    <t>Unsaturated acyclic hydrocarbons; ethylene</t>
  </si>
  <si>
    <t>Medicaments containing corticosteroid hormones, their derivatives and structural analogues, put up in measured doses or for retail sale</t>
  </si>
  <si>
    <t>Other plates..., of polymers of ethylene, not reinforced, thickness &lt;= 0.125 mm</t>
  </si>
  <si>
    <t>Antisera, other immunological products which are directly involved in the regulation of immunological processes and other blood fractions</t>
  </si>
  <si>
    <t>Beauty, make-up and skin care preparations including suntan (excluding medicaments, lip and eye make-up, manicure and pedicure preparations, powder...</t>
  </si>
  <si>
    <t>Vaccines for human medicine</t>
  </si>
  <si>
    <t>Paints and varnishes, based on acrylic or vinyl polymers dispersed or dissolved in an aqueous medium (including enamels and lacquers)</t>
  </si>
  <si>
    <t>Other chemical products, n.e.c.</t>
  </si>
  <si>
    <t>Biofuels (diesel substitute)</t>
  </si>
  <si>
    <t>Unsaturated acyclic hydrocarbons; propene (propylene)</t>
  </si>
  <si>
    <t>Medicaments of other antibiotics, p.r.s.</t>
  </si>
  <si>
    <t>Compounds containing in the structure an unfused pyridine ring or a quinoline or isoquinoline ring-system, not further fused; lactames; other heter...</t>
  </si>
  <si>
    <t>Prepared glues and other prepared adhesives, n.e.c.</t>
  </si>
  <si>
    <t>Medicaments containing insulin but not antibiotics, for therapeutic or prophylactic uses, put up in measured doses or for retail sale</t>
  </si>
  <si>
    <t>Polyurethanes, in primary forms</t>
  </si>
  <si>
    <t>Product</t>
  </si>
  <si>
    <t>PRODCOM code</t>
  </si>
  <si>
    <t>Value</t>
  </si>
  <si>
    <t>Figure 1: Total sold production of chemicals, EU-28, 2003–13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</si>
  <si>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(Comext data code: DS-066341)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</si>
  <si>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(Comext data code: DS-018995)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</si>
  <si>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(Comext data code: DS-018995)</t>
    </r>
  </si>
  <si>
    <t>Figure 2: Extra-EU-28 trade in chemicals, EU-28, 2003–13</t>
  </si>
  <si>
    <t>Extra-EU-28</t>
  </si>
  <si>
    <t>Washing preparations and cleaning preparations, with or without soap, p.r.s. including auxiliary washing preparations excluding those for use as so…</t>
  </si>
  <si>
    <t>Table 2: Extra-EU-28 trade in chemicals, by product (SITC), EU-28, 2003 and 2011–13</t>
  </si>
  <si>
    <t>http://appsso.eurostat.ec.europa.eu/nui/show.do?query=BOOKMARK_DS-066341_QID_18433508_UID_-3F171EB0&amp;layout=PERIOD,L,X,0;INDICATORS,C,X,1;DECL,L,Y,0;PRCCODE,B,Z,0;&amp;zSelection=DS-066341PRCCODE,20111120;&amp;rankName1=PRCCODE_1_2_-1_2&amp;rankName2=PERIOD_1_0_0_0&amp;rankName3=INDICATORS_1_2_1_0&amp;rankName4=DECL_1_2_0_1&amp;pprRK=FIRST&amp;pprSO=PROTOCOL&amp;ppcRK=SECOND&amp;ppcSO=PROTOCOL&amp;sortC=ASC_-1_FIRST&amp;rStp=&amp;cStp=&amp;rDCh=&amp;cDCh=&amp;rDM=true&amp;cDM=true&amp;footnes=false&amp;empty=false&amp;wai=false&amp;time_mode=NONE&amp;time_most_recent=false&amp;lang=EN&amp;cfo=%23%23%23%2C%23%23%23.%23%23%23</t>
  </si>
  <si>
    <t>Figure 4: Total production of chemical products by group, EU-28, 2003 and 2013</t>
  </si>
  <si>
    <t>59-CHEMICAL MATERIALS AND PRODUCTS</t>
  </si>
  <si>
    <t>52-INORGANIC CHEMICALS</t>
  </si>
  <si>
    <t>54-MEDICAL AND PHARMACEUTICAL PRODUCTS</t>
  </si>
  <si>
    <t>51-ORGANIC CHEMICALS</t>
  </si>
  <si>
    <t>53-DYEING,TANNING&amp;COLOURING MATERIALS</t>
  </si>
  <si>
    <t>55-ESSENTIAL OILS,RESINOIDS AND PERFUME MATERIALS</t>
  </si>
  <si>
    <t>58-PLASTICS IN NON-PRIMARY FORMS</t>
  </si>
  <si>
    <t>57-PLASTICS IN PRIMARY FORMS</t>
  </si>
  <si>
    <t>56-FERTILIZERS (Other than those of group 272)</t>
  </si>
  <si>
    <t>(million EUR)</t>
  </si>
  <si>
    <t>2006(¹)</t>
  </si>
  <si>
    <t>http://appsso.eurostat.ec.europa.eu/nui/show.do?query=BOOKMARK_DS-018995_QID_-4B1306FC_UID_-3F171EB0&amp;layout=PERIOD,L,X,0;FLOW,L,X,1;PRODUCT,B,Y,0;PARTNER,L,Z,0;REPORTER,L,Z,1;INDICATORS,C,Z,2;&amp;zSelection=DS-018995INDICATORS,VALUE_IN_EUROS;DS-018995REPORTER,EU28;DS-018995PARTNER,EU28_EXTRA;&amp;rankName1=PARTNER_1_2_-1_2&amp;rankName2=INDICATORS_1_2_-1_2&amp;rankName3=REPORTER_1_2_0_1&amp;rankName4=PERIOD_1_0_0_0&amp;rankName5=FLOW_1_2_1_0&amp;rankName6=PRODUCT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</si>
  <si>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(Prodcom data code: DS-066341)</t>
    </r>
  </si>
  <si>
    <r>
      <t>Source:</t>
    </r>
    <r>
      <rPr>
        <sz val="9"/>
        <rFont val="Arial"/>
        <family val="2"/>
      </rPr>
      <t xml:space="preserve"> Eurostat (ProdCom data code: DS-066341)</t>
    </r>
  </si>
  <si>
    <t>Sold production</t>
  </si>
  <si>
    <t>Export</t>
  </si>
  <si>
    <t>Import</t>
  </si>
  <si>
    <t>Balance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</si>
  <si>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(COMEXT database DS-018995 and PRODCOM database DS-066341)</t>
    </r>
  </si>
  <si>
    <t>SITC CHEMICALS CATEGORIES</t>
  </si>
  <si>
    <t>SumOfEU_Tot_VALUE</t>
  </si>
  <si>
    <t>PERIOD</t>
  </si>
  <si>
    <t>2006</t>
  </si>
  <si>
    <t>51-Organic chemicals</t>
  </si>
  <si>
    <t>52-Inorganic chemicals</t>
  </si>
  <si>
    <t>53-Dyeing,tanning&amp;colouring materials</t>
  </si>
  <si>
    <t>54-Medical and pharmaceutical products</t>
  </si>
  <si>
    <t>55-Essential oils,resinoids and perfume materials</t>
  </si>
  <si>
    <t>57-Plastics in primary forms</t>
  </si>
  <si>
    <t>58-Plastics in non-primary forms</t>
  </si>
  <si>
    <t>59-Chemical materials and products</t>
  </si>
  <si>
    <t>(¹)  2006 data.</t>
  </si>
  <si>
    <t>http://appsso.eurostat.ec.europa.eu/nui/show.do?query=BOOKMARK_DS-054606_QID_-67B0EB67_UID_-3F171EB0&amp;layout=INDIC_ET,L,X,0;GEO,L,Y,0;TIME,C,Z,0;SITC06,L,Z,1;INDICATORS,C,Z,2;&amp;zSelection=DS-054606SITC06,SITC5;DS-054606INDICATORS,OBS_FLAG;DS-054606TIME,2013;&amp;rankName1=SITC06_1_2_-1_2&amp;rankName2=INDICATORS_1_2_-1_2&amp;rankName3=TIME_1_0_0_0&amp;rankName4=INDIC-ET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</si>
  <si>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-063315_QID_-30FEF4E2_UID_-3F171EB0&amp;layout=TIME,C,X,0;GEO,L,Y,0;INDIC_ET,L,Z,0;SITC06,L,Z,1;PARTNER,L,Z,2;INDICATORS,C,Z,3;&amp;zSelection=DS-063315PARTNER,EU28;DS-063315INDIC_ET,MIO_BAL_VAL;DS-063315INDICATORS,OBS_FLAG;DS-063315SITC06,TOTAL;&amp;rankName1=PARTNER_1_2_-1_2&amp;rankName2=SITC06_1_2_-1_2&amp;rankName3=INDIC-ET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</si>
  <si>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56-Fertilizers (other than those of group 272)</t>
  </si>
  <si>
    <t>Table 3: Production sold in value terms, top 20 chemical products, 
EU-28, 2013</t>
  </si>
  <si>
    <t>Total Chemicals</t>
  </si>
  <si>
    <t>http://appsso.eurostat.ec.europa.eu/nui/show.do?query=BOOKMARK_DS-018995_QID_59345041_UID_-3F171EB0&amp;layout=PERIOD,L,X,0;FLOW,L,X,1;PRODUCT,B,Y,0;PARTNER,L,Z,0;REPORTER,L,Z,1;INDICATORS,C,Z,2;&amp;zSelection=DS-018995INDICATORS,VALUE_IN_EUROS;DS-018995REPORTER,EU28;DS-018995PARTNER,EU28_INTRA;&amp;rankName1=PARTNER_1_2_-1_2&amp;rankName2=INDICATORS_1_2_-1_2&amp;rankName3=REPORTER_1_2_-1_2&amp;rankName4=PERIOD_1_0_0_0&amp;rankName5=FLOW_1_2_1_0&amp;rankName6=PRODUCT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</si>
  <si>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Intra-EU-28</t>
  </si>
  <si>
    <t>Table 4: Production and trade of chemical products, EU-28, 2013</t>
  </si>
  <si>
    <t>Table 5: Extra-EU-28 trade in chemicals, EU Member States, 2003 and 2011–13</t>
  </si>
  <si>
    <t xml:space="preserve">(¹) Sold production data on fertilizers (56) and plastics in primary forms (57) only available from 2006 onward. </t>
  </si>
  <si>
    <t>(billion euro)</t>
  </si>
  <si>
    <t>Sold production MEUR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</si>
</sst>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i"/>
    <numFmt numFmtId="166" formatCode="#,##0_i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indexed="55"/>
      </left>
      <right/>
      <top style="hair">
        <color rgb="FFC0C0C0"/>
      </top>
      <bottom style="hair">
        <color rgb="FFC0C0C0"/>
      </bottom>
    </border>
    <border>
      <left style="hair">
        <color indexed="55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/>
      <bottom style="thin"/>
    </border>
    <border>
      <left/>
      <right/>
      <top style="thin"/>
      <bottom style="thin">
        <color rgb="FF000000"/>
      </bottom>
    </border>
    <border>
      <left style="hair">
        <color rgb="FFA6A6A6"/>
      </left>
      <right style="hair">
        <color rgb="FFA6A6A6"/>
      </right>
      <top style="thin"/>
      <bottom style="thin">
        <color rgb="FF000000"/>
      </bottom>
    </border>
    <border>
      <left style="hair">
        <color indexed="55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165" fontId="7" fillId="0" borderId="0" applyFill="0" applyBorder="0" applyProtection="0">
      <alignment horizontal="right"/>
    </xf>
    <xf numFmtId="0" fontId="10" fillId="0" borderId="0">
      <alignment/>
      <protection/>
    </xf>
    <xf numFmtId="0" fontId="13" fillId="0" borderId="0">
      <alignment/>
      <protection/>
    </xf>
  </cellStyleXfs>
  <cellXfs count="249">
    <xf numFmtId="0" fontId="0" fillId="0" borderId="0" xfId="0"/>
    <xf numFmtId="0" fontId="3" fillId="0" borderId="0" xfId="20" applyFont="1" applyFill="1" applyBorder="1">
      <alignment/>
      <protection/>
    </xf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24" applyFont="1" applyFill="1" applyBorder="1">
      <alignment/>
      <protection/>
    </xf>
    <xf numFmtId="0" fontId="3" fillId="0" borderId="0" xfId="24" applyFont="1">
      <alignment/>
      <protection/>
    </xf>
    <xf numFmtId="0" fontId="3" fillId="0" borderId="0" xfId="24" applyNumberFormat="1" applyFont="1" applyFill="1" applyBorder="1" applyAlignment="1">
      <alignment/>
      <protection/>
    </xf>
    <xf numFmtId="3" fontId="3" fillId="0" borderId="0" xfId="24" applyNumberFormat="1" applyFont="1" applyFill="1" applyBorder="1" applyAlignment="1">
      <alignment/>
      <protection/>
    </xf>
    <xf numFmtId="164" fontId="3" fillId="0" borderId="0" xfId="24" applyNumberFormat="1" applyFont="1" applyFill="1" applyBorder="1" applyAlignment="1">
      <alignment/>
      <protection/>
    </xf>
    <xf numFmtId="0" fontId="3" fillId="0" borderId="0" xfId="0" applyFont="1"/>
    <xf numFmtId="164" fontId="3" fillId="0" borderId="0" xfId="24" applyNumberFormat="1" applyFont="1" applyFill="1" applyBorder="1">
      <alignment/>
      <protection/>
    </xf>
    <xf numFmtId="0" fontId="4" fillId="0" borderId="0" xfId="24" applyNumberFormat="1" applyFont="1" applyFill="1" applyBorder="1" applyAlignment="1">
      <alignment horizontal="left"/>
      <protection/>
    </xf>
    <xf numFmtId="0" fontId="7" fillId="0" borderId="0" xfId="0" applyFont="1"/>
    <xf numFmtId="0" fontId="3" fillId="0" borderId="0" xfId="20" applyNumberFormat="1" applyFont="1" applyFill="1" applyBorder="1" applyAlignment="1">
      <alignment horizontal="center"/>
      <protection/>
    </xf>
    <xf numFmtId="0" fontId="3" fillId="0" borderId="0" xfId="24" applyNumberFormat="1" applyFont="1" applyFill="1" applyBorder="1" applyAlignment="1">
      <alignment horizontal="center"/>
      <protection/>
    </xf>
    <xf numFmtId="0" fontId="3" fillId="0" borderId="0" xfId="0" applyFont="1" applyFill="1" applyBorder="1"/>
    <xf numFmtId="0" fontId="4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left"/>
      <protection/>
    </xf>
    <xf numFmtId="3" fontId="7" fillId="0" borderId="0" xfId="0" applyNumberFormat="1" applyFont="1" applyFill="1" applyBorder="1"/>
    <xf numFmtId="1" fontId="7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4" fillId="2" borderId="0" xfId="24" applyFont="1" applyFill="1" applyBorder="1" applyAlignment="1">
      <alignment horizontal="center"/>
      <protection/>
    </xf>
    <xf numFmtId="0" fontId="4" fillId="2" borderId="0" xfId="24" applyNumberFormat="1" applyFont="1" applyFill="1" applyBorder="1" applyAlignment="1">
      <alignment horizontal="center"/>
      <protection/>
    </xf>
    <xf numFmtId="0" fontId="4" fillId="2" borderId="1" xfId="24" applyNumberFormat="1" applyFont="1" applyFill="1" applyBorder="1" applyAlignment="1">
      <alignment horizontal="center"/>
      <protection/>
    </xf>
    <xf numFmtId="0" fontId="4" fillId="2" borderId="2" xfId="24" applyFont="1" applyFill="1" applyBorder="1" applyAlignment="1">
      <alignment horizontal="center"/>
      <protection/>
    </xf>
    <xf numFmtId="0" fontId="4" fillId="0" borderId="3" xfId="24" applyNumberFormat="1" applyFont="1" applyFill="1" applyBorder="1" applyAlignment="1">
      <alignment horizontal="left"/>
      <protection/>
    </xf>
    <xf numFmtId="0" fontId="4" fillId="0" borderId="4" xfId="24" applyNumberFormat="1" applyFont="1" applyFill="1" applyBorder="1" applyAlignment="1">
      <alignment horizontal="left"/>
      <protection/>
    </xf>
    <xf numFmtId="0" fontId="4" fillId="0" borderId="5" xfId="24" applyNumberFormat="1" applyFont="1" applyFill="1" applyBorder="1" applyAlignment="1">
      <alignment horizontal="left"/>
      <protection/>
    </xf>
    <xf numFmtId="0" fontId="4" fillId="2" borderId="6" xfId="24" applyFont="1" applyFill="1" applyBorder="1" applyAlignment="1">
      <alignment horizontal="center"/>
      <protection/>
    </xf>
    <xf numFmtId="0" fontId="4" fillId="2" borderId="6" xfId="24" applyNumberFormat="1" applyFont="1" applyFill="1" applyBorder="1" applyAlignment="1">
      <alignment horizontal="center"/>
      <protection/>
    </xf>
    <xf numFmtId="0" fontId="4" fillId="0" borderId="7" xfId="24" applyNumberFormat="1" applyFont="1" applyFill="1" applyBorder="1" applyAlignment="1">
      <alignment horizontal="left"/>
      <protection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3" xfId="24" applyFont="1" applyFill="1" applyBorder="1" applyAlignment="1">
      <alignment horizontal="left"/>
      <protection/>
    </xf>
    <xf numFmtId="0" fontId="4" fillId="0" borderId="4" xfId="24" applyFont="1" applyFill="1" applyBorder="1" applyAlignment="1">
      <alignment horizontal="left"/>
      <protection/>
    </xf>
    <xf numFmtId="0" fontId="4" fillId="0" borderId="7" xfId="24" applyFont="1" applyFill="1" applyBorder="1" applyAlignment="1">
      <alignment horizontal="left"/>
      <protection/>
    </xf>
    <xf numFmtId="9" fontId="3" fillId="0" borderId="0" xfId="15" applyFont="1" applyFill="1" applyBorder="1"/>
    <xf numFmtId="0" fontId="3" fillId="0" borderId="0" xfId="24" applyFont="1" applyBorder="1">
      <alignment/>
      <protection/>
    </xf>
    <xf numFmtId="3" fontId="3" fillId="3" borderId="9" xfId="24" applyNumberFormat="1" applyFont="1" applyFill="1" applyBorder="1" applyAlignment="1">
      <alignment/>
      <protection/>
    </xf>
    <xf numFmtId="0" fontId="4" fillId="3" borderId="3" xfId="24" applyNumberFormat="1" applyFont="1" applyFill="1" applyBorder="1" applyAlignment="1">
      <alignment horizontal="left"/>
      <protection/>
    </xf>
    <xf numFmtId="0" fontId="4" fillId="3" borderId="7" xfId="24" applyNumberFormat="1" applyFont="1" applyFill="1" applyBorder="1" applyAlignment="1">
      <alignment horizontal="left"/>
      <protection/>
    </xf>
    <xf numFmtId="165" fontId="7" fillId="0" borderId="10" xfId="25" applyNumberFormat="1" applyFont="1" applyFill="1" applyBorder="1" applyAlignment="1">
      <alignment horizontal="right"/>
    </xf>
    <xf numFmtId="165" fontId="7" fillId="0" borderId="9" xfId="25" applyNumberFormat="1" applyFont="1" applyFill="1" applyBorder="1" applyAlignment="1">
      <alignment horizontal="right"/>
    </xf>
    <xf numFmtId="165" fontId="7" fillId="0" borderId="11" xfId="25" applyNumberFormat="1" applyFont="1" applyFill="1" applyBorder="1" applyAlignment="1">
      <alignment horizontal="right"/>
    </xf>
    <xf numFmtId="0" fontId="6" fillId="0" borderId="0" xfId="0" applyFont="1"/>
    <xf numFmtId="165" fontId="7" fillId="0" borderId="12" xfId="25" applyNumberFormat="1" applyFont="1" applyBorder="1" applyAlignment="1">
      <alignment horizontal="right"/>
    </xf>
    <xf numFmtId="165" fontId="7" fillId="0" borderId="11" xfId="25" applyNumberFormat="1" applyFont="1" applyBorder="1" applyAlignment="1">
      <alignment horizontal="right"/>
    </xf>
    <xf numFmtId="165" fontId="7" fillId="0" borderId="10" xfId="25" applyNumberFormat="1" applyFont="1" applyBorder="1" applyAlignment="1">
      <alignment horizontal="right"/>
    </xf>
    <xf numFmtId="0" fontId="3" fillId="0" borderId="0" xfId="20" applyNumberFormat="1" applyFont="1" applyFill="1" applyBorder="1" applyAlignme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NumberFormat="1" applyFont="1" applyFill="1" applyBorder="1" applyAlignment="1">
      <alignment horizontal="center"/>
      <protection/>
    </xf>
    <xf numFmtId="0" fontId="4" fillId="2" borderId="1" xfId="20" applyNumberFormat="1" applyFont="1" applyFill="1" applyBorder="1" applyAlignment="1">
      <alignment horizontal="center"/>
      <protection/>
    </xf>
    <xf numFmtId="0" fontId="4" fillId="2" borderId="0" xfId="20" applyNumberFormat="1" applyFont="1" applyFill="1" applyBorder="1" applyAlignment="1">
      <alignment horizontal="center"/>
      <protection/>
    </xf>
    <xf numFmtId="0" fontId="4" fillId="2" borderId="11" xfId="20" applyNumberFormat="1" applyFont="1" applyFill="1" applyBorder="1" applyAlignment="1">
      <alignment horizontal="center" vertical="center" wrapText="1"/>
      <protection/>
    </xf>
    <xf numFmtId="166" fontId="3" fillId="0" borderId="0" xfId="20" applyNumberFormat="1" applyFont="1" applyFill="1" applyBorder="1">
      <alignment/>
      <protection/>
    </xf>
    <xf numFmtId="9" fontId="3" fillId="0" borderId="0" xfId="15" applyFont="1" applyFill="1" applyBorder="1"/>
    <xf numFmtId="0" fontId="4" fillId="0" borderId="3" xfId="20" applyNumberFormat="1" applyFont="1" applyFill="1" applyBorder="1" applyAlignment="1">
      <alignment horizontal="left"/>
      <protection/>
    </xf>
    <xf numFmtId="0" fontId="4" fillId="0" borderId="7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4" fontId="3" fillId="0" borderId="0" xfId="20" applyNumberFormat="1" applyFont="1" applyFill="1" applyBorder="1" applyAlignment="1">
      <alignment/>
      <protection/>
    </xf>
    <xf numFmtId="0" fontId="9" fillId="0" borderId="0" xfId="24" applyFont="1" applyFill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9" fillId="0" borderId="0" xfId="20" applyFont="1" applyFill="1" applyBorder="1" applyAlignment="1">
      <alignment horizontal="left"/>
      <protection/>
    </xf>
    <xf numFmtId="0" fontId="4" fillId="2" borderId="4" xfId="20" applyNumberFormat="1" applyFont="1" applyFill="1" applyBorder="1" applyAlignment="1">
      <alignment horizontal="center" vertical="center" wrapText="1"/>
      <protection/>
    </xf>
    <xf numFmtId="0" fontId="4" fillId="2" borderId="12" xfId="20" applyNumberFormat="1" applyFont="1" applyFill="1" applyBorder="1" applyAlignment="1">
      <alignment horizontal="center" vertical="center"/>
      <protection/>
    </xf>
    <xf numFmtId="0" fontId="4" fillId="2" borderId="3" xfId="20" applyNumberFormat="1" applyFont="1" applyFill="1" applyBorder="1" applyAlignment="1">
      <alignment horizontal="center" vertical="center"/>
      <protection/>
    </xf>
    <xf numFmtId="0" fontId="4" fillId="2" borderId="13" xfId="20" applyNumberFormat="1" applyFont="1" applyFill="1" applyBorder="1" applyAlignment="1">
      <alignment horizontal="center" vertical="center"/>
      <protection/>
    </xf>
    <xf numFmtId="0" fontId="3" fillId="0" borderId="0" xfId="15" applyNumberFormat="1" applyFont="1" applyFill="1" applyBorder="1"/>
    <xf numFmtId="0" fontId="4" fillId="4" borderId="1" xfId="20" applyNumberFormat="1" applyFont="1" applyFill="1" applyBorder="1" applyAlignment="1">
      <alignment horizontal="left"/>
      <protection/>
    </xf>
    <xf numFmtId="0" fontId="4" fillId="0" borderId="8" xfId="20" applyNumberFormat="1" applyFont="1" applyFill="1" applyBorder="1" applyAlignment="1">
      <alignment horizontal="left"/>
      <protection/>
    </xf>
    <xf numFmtId="0" fontId="4" fillId="2" borderId="14" xfId="20" applyNumberFormat="1" applyFont="1" applyFill="1" applyBorder="1" applyAlignment="1">
      <alignment horizontal="center" vertical="center" wrapText="1"/>
      <protection/>
    </xf>
    <xf numFmtId="166" fontId="7" fillId="4" borderId="15" xfId="25" applyNumberFormat="1" applyFont="1" applyFill="1" applyBorder="1" applyAlignment="1">
      <alignment horizontal="right" indent="1"/>
    </xf>
    <xf numFmtId="166" fontId="7" fillId="4" borderId="1" xfId="25" applyNumberFormat="1" applyFont="1" applyFill="1" applyBorder="1" applyAlignment="1">
      <alignment horizontal="right" indent="1"/>
    </xf>
    <xf numFmtId="166" fontId="7" fillId="0" borderId="16" xfId="25" applyNumberFormat="1" applyFont="1" applyFill="1" applyBorder="1" applyAlignment="1">
      <alignment horizontal="right" indent="1"/>
    </xf>
    <xf numFmtId="166" fontId="7" fillId="0" borderId="8" xfId="25" applyNumberFormat="1" applyFont="1" applyFill="1" applyBorder="1" applyAlignment="1">
      <alignment horizontal="right" indent="1"/>
    </xf>
    <xf numFmtId="166" fontId="7" fillId="0" borderId="12" xfId="25" applyNumberFormat="1" applyFont="1" applyFill="1" applyBorder="1" applyAlignment="1">
      <alignment horizontal="right" indent="1"/>
    </xf>
    <xf numFmtId="166" fontId="7" fillId="0" borderId="3" xfId="25" applyNumberFormat="1" applyFont="1" applyFill="1" applyBorder="1" applyAlignment="1">
      <alignment horizontal="right" indent="1"/>
    </xf>
    <xf numFmtId="166" fontId="7" fillId="0" borderId="10" xfId="25" applyNumberFormat="1" applyFont="1" applyFill="1" applyBorder="1" applyAlignment="1">
      <alignment horizontal="right" indent="1"/>
    </xf>
    <xf numFmtId="166" fontId="7" fillId="0" borderId="7" xfId="25" applyNumberFormat="1" applyFont="1" applyFill="1" applyBorder="1" applyAlignment="1">
      <alignment horizontal="right" indent="1"/>
    </xf>
    <xf numFmtId="3" fontId="3" fillId="4" borderId="15" xfId="15" applyNumberFormat="1" applyFont="1" applyFill="1" applyBorder="1" applyAlignment="1">
      <alignment horizontal="right" indent="3"/>
    </xf>
    <xf numFmtId="3" fontId="3" fillId="4" borderId="1" xfId="15" applyNumberFormat="1" applyFont="1" applyFill="1" applyBorder="1" applyAlignment="1">
      <alignment horizontal="right" indent="3"/>
    </xf>
    <xf numFmtId="3" fontId="3" fillId="4" borderId="17" xfId="15" applyNumberFormat="1" applyFont="1" applyFill="1" applyBorder="1" applyAlignment="1">
      <alignment horizontal="right" indent="3"/>
    </xf>
    <xf numFmtId="3" fontId="3" fillId="0" borderId="16" xfId="15" applyNumberFormat="1" applyFont="1" applyFill="1" applyBorder="1" applyAlignment="1">
      <alignment horizontal="right" indent="3"/>
    </xf>
    <xf numFmtId="3" fontId="3" fillId="0" borderId="8" xfId="15" applyNumberFormat="1" applyFont="1" applyFill="1" applyBorder="1" applyAlignment="1">
      <alignment horizontal="right" indent="3"/>
    </xf>
    <xf numFmtId="3" fontId="3" fillId="0" borderId="18" xfId="15" applyNumberFormat="1" applyFont="1" applyFill="1" applyBorder="1" applyAlignment="1">
      <alignment horizontal="right" indent="3"/>
    </xf>
    <xf numFmtId="3" fontId="3" fillId="0" borderId="12" xfId="15" applyNumberFormat="1" applyFont="1" applyFill="1" applyBorder="1" applyAlignment="1">
      <alignment horizontal="right" indent="3"/>
    </xf>
    <xf numFmtId="3" fontId="3" fillId="0" borderId="3" xfId="15" applyNumberFormat="1" applyFont="1" applyFill="1" applyBorder="1" applyAlignment="1">
      <alignment horizontal="right" indent="3"/>
    </xf>
    <xf numFmtId="3" fontId="3" fillId="0" borderId="13" xfId="15" applyNumberFormat="1" applyFont="1" applyFill="1" applyBorder="1" applyAlignment="1">
      <alignment horizontal="right" indent="3"/>
    </xf>
    <xf numFmtId="3" fontId="3" fillId="0" borderId="10" xfId="15" applyNumberFormat="1" applyFont="1" applyFill="1" applyBorder="1" applyAlignment="1">
      <alignment horizontal="right" indent="3"/>
    </xf>
    <xf numFmtId="3" fontId="3" fillId="0" borderId="7" xfId="15" applyNumberFormat="1" applyFont="1" applyFill="1" applyBorder="1" applyAlignment="1">
      <alignment horizontal="right" indent="3"/>
    </xf>
    <xf numFmtId="3" fontId="3" fillId="0" borderId="19" xfId="15" applyNumberFormat="1" applyFont="1" applyFill="1" applyBorder="1" applyAlignment="1">
      <alignment horizontal="right" indent="3"/>
    </xf>
    <xf numFmtId="0" fontId="4" fillId="2" borderId="12" xfId="24" applyFont="1" applyFill="1" applyBorder="1" applyAlignment="1">
      <alignment horizontal="center" vertical="center"/>
      <protection/>
    </xf>
    <xf numFmtId="0" fontId="4" fillId="2" borderId="11" xfId="24" applyFont="1" applyFill="1" applyBorder="1" applyAlignment="1">
      <alignment horizontal="center" vertical="center" wrapText="1"/>
      <protection/>
    </xf>
    <xf numFmtId="0" fontId="4" fillId="2" borderId="4" xfId="24" applyFont="1" applyFill="1" applyBorder="1" applyAlignment="1">
      <alignment horizontal="center" vertical="center"/>
      <protection/>
    </xf>
    <xf numFmtId="0" fontId="4" fillId="2" borderId="13" xfId="24" applyFont="1" applyFill="1" applyBorder="1" applyAlignment="1">
      <alignment horizontal="center" vertical="center"/>
      <protection/>
    </xf>
    <xf numFmtId="0" fontId="4" fillId="2" borderId="3" xfId="24" applyFont="1" applyFill="1" applyBorder="1" applyAlignment="1">
      <alignment horizontal="center" vertical="center"/>
      <protection/>
    </xf>
    <xf numFmtId="0" fontId="4" fillId="2" borderId="4" xfId="24" applyFont="1" applyFill="1" applyBorder="1" applyAlignment="1">
      <alignment horizontal="center" vertical="center" wrapText="1"/>
      <protection/>
    </xf>
    <xf numFmtId="0" fontId="4" fillId="2" borderId="14" xfId="24" applyFont="1" applyFill="1" applyBorder="1" applyAlignment="1">
      <alignment horizontal="center" vertical="center" wrapText="1"/>
      <protection/>
    </xf>
    <xf numFmtId="166" fontId="7" fillId="0" borderId="16" xfId="25" applyNumberFormat="1" applyFont="1" applyFill="1" applyBorder="1" applyAlignment="1">
      <alignment horizontal="right" indent="1"/>
    </xf>
    <xf numFmtId="166" fontId="7" fillId="0" borderId="8" xfId="25" applyNumberFormat="1" applyFont="1" applyFill="1" applyBorder="1" applyAlignment="1">
      <alignment horizontal="right" indent="1"/>
    </xf>
    <xf numFmtId="166" fontId="7" fillId="0" borderId="12" xfId="25" applyNumberFormat="1" applyFont="1" applyFill="1" applyBorder="1" applyAlignment="1">
      <alignment horizontal="right" indent="1"/>
    </xf>
    <xf numFmtId="166" fontId="7" fillId="0" borderId="3" xfId="25" applyNumberFormat="1" applyFont="1" applyFill="1" applyBorder="1" applyAlignment="1">
      <alignment horizontal="right" indent="1"/>
    </xf>
    <xf numFmtId="166" fontId="7" fillId="0" borderId="10" xfId="25" applyNumberFormat="1" applyFont="1" applyFill="1" applyBorder="1" applyAlignment="1">
      <alignment horizontal="right" indent="1"/>
    </xf>
    <xf numFmtId="166" fontId="7" fillId="0" borderId="7" xfId="25" applyNumberFormat="1" applyFont="1" applyFill="1" applyBorder="1" applyAlignment="1">
      <alignment horizontal="right" indent="1"/>
    </xf>
    <xf numFmtId="0" fontId="4" fillId="4" borderId="1" xfId="24" applyNumberFormat="1" applyFont="1" applyFill="1" applyBorder="1" applyAlignment="1">
      <alignment horizontal="left"/>
      <protection/>
    </xf>
    <xf numFmtId="0" fontId="4" fillId="3" borderId="8" xfId="24" applyNumberFormat="1" applyFont="1" applyFill="1" applyBorder="1" applyAlignment="1">
      <alignment horizontal="left"/>
      <protection/>
    </xf>
    <xf numFmtId="0" fontId="4" fillId="2" borderId="12" xfId="24" applyNumberFormat="1" applyFont="1" applyFill="1" applyBorder="1" applyAlignment="1">
      <alignment horizontal="center" vertical="center"/>
      <protection/>
    </xf>
    <xf numFmtId="0" fontId="6" fillId="2" borderId="12" xfId="0" applyFont="1" applyFill="1" applyBorder="1" applyAlignment="1">
      <alignment horizontal="center" vertical="center" wrapText="1"/>
    </xf>
    <xf numFmtId="0" fontId="4" fillId="2" borderId="3" xfId="24" applyNumberFormat="1" applyFont="1" applyFill="1" applyBorder="1" applyAlignment="1">
      <alignment horizontal="center" vertical="center"/>
      <protection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3" fontId="3" fillId="4" borderId="15" xfId="24" applyNumberFormat="1" applyFont="1" applyFill="1" applyBorder="1" applyAlignment="1">
      <alignment horizontal="right" indent="1"/>
      <protection/>
    </xf>
    <xf numFmtId="3" fontId="3" fillId="4" borderId="1" xfId="24" applyNumberFormat="1" applyFont="1" applyFill="1" applyBorder="1" applyAlignment="1">
      <alignment horizontal="right" indent="1"/>
      <protection/>
    </xf>
    <xf numFmtId="3" fontId="7" fillId="4" borderId="0" xfId="0" applyNumberFormat="1" applyFont="1" applyFill="1" applyBorder="1" applyAlignment="1">
      <alignment horizontal="right" indent="1"/>
    </xf>
    <xf numFmtId="3" fontId="3" fillId="0" borderId="20" xfId="24" applyNumberFormat="1" applyFont="1" applyFill="1" applyBorder="1" applyAlignment="1">
      <alignment horizontal="right" indent="1"/>
      <protection/>
    </xf>
    <xf numFmtId="3" fontId="3" fillId="0" borderId="3" xfId="24" applyNumberFormat="1" applyFont="1" applyFill="1" applyBorder="1" applyAlignment="1">
      <alignment horizontal="right" indent="1"/>
      <protection/>
    </xf>
    <xf numFmtId="3" fontId="7" fillId="0" borderId="3" xfId="0" applyNumberFormat="1" applyFont="1" applyFill="1" applyBorder="1" applyAlignment="1">
      <alignment horizontal="right" indent="1"/>
    </xf>
    <xf numFmtId="3" fontId="7" fillId="4" borderId="15" xfId="0" applyNumberFormat="1" applyFont="1" applyFill="1" applyBorder="1" applyAlignment="1">
      <alignment horizontal="right" indent="1"/>
    </xf>
    <xf numFmtId="3" fontId="7" fillId="4" borderId="1" xfId="0" applyNumberFormat="1" applyFont="1" applyFill="1" applyBorder="1" applyAlignment="1">
      <alignment horizontal="right" indent="1"/>
    </xf>
    <xf numFmtId="3" fontId="7" fillId="0" borderId="20" xfId="0" applyNumberFormat="1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right" indent="1"/>
    </xf>
    <xf numFmtId="3" fontId="7" fillId="4" borderId="15" xfId="15" applyNumberFormat="1" applyFont="1" applyFill="1" applyBorder="1" applyAlignment="1">
      <alignment horizontal="right" indent="1"/>
    </xf>
    <xf numFmtId="3" fontId="7" fillId="4" borderId="1" xfId="15" applyNumberFormat="1" applyFont="1" applyFill="1" applyBorder="1" applyAlignment="1">
      <alignment horizontal="right" indent="1"/>
    </xf>
    <xf numFmtId="3" fontId="7" fillId="0" borderId="20" xfId="15" applyNumberFormat="1" applyFont="1" applyFill="1" applyBorder="1" applyAlignment="1">
      <alignment horizontal="right" indent="1"/>
    </xf>
    <xf numFmtId="3" fontId="7" fillId="0" borderId="3" xfId="15" applyNumberFormat="1" applyFont="1" applyFill="1" applyBorder="1" applyAlignment="1">
      <alignment horizontal="right" indent="1"/>
    </xf>
    <xf numFmtId="3" fontId="7" fillId="0" borderId="21" xfId="15" applyNumberFormat="1" applyFont="1" applyFill="1" applyBorder="1" applyAlignment="1">
      <alignment horizontal="right" indent="1"/>
    </xf>
    <xf numFmtId="3" fontId="7" fillId="0" borderId="7" xfId="15" applyNumberFormat="1" applyFont="1" applyFill="1" applyBorder="1" applyAlignment="1">
      <alignment horizontal="right" indent="1"/>
    </xf>
    <xf numFmtId="3" fontId="7" fillId="4" borderId="15" xfId="0" applyNumberFormat="1" applyFont="1" applyFill="1" applyBorder="1" applyAlignment="1">
      <alignment horizontal="right" indent="3"/>
    </xf>
    <xf numFmtId="3" fontId="7" fillId="4" borderId="0" xfId="0" applyNumberFormat="1" applyFont="1" applyFill="1" applyBorder="1" applyAlignment="1">
      <alignment horizontal="right" indent="3"/>
    </xf>
    <xf numFmtId="3" fontId="7" fillId="0" borderId="16" xfId="0" applyNumberFormat="1" applyFont="1" applyFill="1" applyBorder="1" applyAlignment="1">
      <alignment horizontal="right" indent="3"/>
    </xf>
    <xf numFmtId="3" fontId="7" fillId="0" borderId="8" xfId="0" applyNumberFormat="1" applyFont="1" applyFill="1" applyBorder="1" applyAlignment="1">
      <alignment horizontal="right" indent="3"/>
    </xf>
    <xf numFmtId="3" fontId="7" fillId="0" borderId="12" xfId="0" applyNumberFormat="1" applyFont="1" applyFill="1" applyBorder="1" applyAlignment="1">
      <alignment horizontal="right" indent="3"/>
    </xf>
    <xf numFmtId="3" fontId="7" fillId="0" borderId="3" xfId="0" applyNumberFormat="1" applyFont="1" applyFill="1" applyBorder="1" applyAlignment="1">
      <alignment horizontal="right" indent="3"/>
    </xf>
    <xf numFmtId="3" fontId="7" fillId="0" borderId="10" xfId="0" applyNumberFormat="1" applyFont="1" applyFill="1" applyBorder="1" applyAlignment="1">
      <alignment horizontal="right" indent="3"/>
    </xf>
    <xf numFmtId="3" fontId="7" fillId="0" borderId="7" xfId="0" applyNumberFormat="1" applyFont="1" applyFill="1" applyBorder="1" applyAlignment="1">
      <alignment horizontal="right" indent="3"/>
    </xf>
    <xf numFmtId="0" fontId="8" fillId="0" borderId="0" xfId="0" applyFont="1" applyFill="1" applyBorder="1"/>
    <xf numFmtId="166" fontId="7" fillId="3" borderId="12" xfId="25" applyNumberFormat="1" applyFont="1" applyFill="1" applyBorder="1" applyAlignment="1">
      <alignment horizontal="right" indent="1"/>
    </xf>
    <xf numFmtId="166" fontId="7" fillId="3" borderId="3" xfId="25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left"/>
    </xf>
    <xf numFmtId="0" fontId="3" fillId="0" borderId="0" xfId="24" applyFont="1" applyFill="1" applyBorder="1" applyAlignment="1">
      <alignment horizontal="left"/>
      <protection/>
    </xf>
    <xf numFmtId="0" fontId="4" fillId="2" borderId="22" xfId="24" applyFont="1" applyFill="1" applyBorder="1" applyAlignment="1">
      <alignment horizontal="center" vertical="center"/>
      <protection/>
    </xf>
    <xf numFmtId="0" fontId="4" fillId="2" borderId="23" xfId="24" applyFont="1" applyFill="1" applyBorder="1" applyAlignment="1">
      <alignment horizontal="center" vertical="center"/>
      <protection/>
    </xf>
    <xf numFmtId="0" fontId="4" fillId="2" borderId="24" xfId="24" applyFont="1" applyFill="1" applyBorder="1" applyAlignment="1">
      <alignment horizontal="center" vertical="center"/>
      <protection/>
    </xf>
    <xf numFmtId="3" fontId="7" fillId="0" borderId="25" xfId="15" applyNumberFormat="1" applyFont="1" applyFill="1" applyBorder="1" applyAlignment="1">
      <alignment horizontal="right" indent="1"/>
    </xf>
    <xf numFmtId="3" fontId="7" fillId="0" borderId="8" xfId="15" applyNumberFormat="1" applyFont="1" applyFill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3" fontId="3" fillId="0" borderId="25" xfId="24" applyNumberFormat="1" applyFont="1" applyFill="1" applyBorder="1" applyAlignment="1">
      <alignment horizontal="right" indent="1"/>
      <protection/>
    </xf>
    <xf numFmtId="3" fontId="3" fillId="0" borderId="8" xfId="24" applyNumberFormat="1" applyFont="1" applyFill="1" applyBorder="1" applyAlignment="1">
      <alignment horizontal="right" indent="1"/>
      <protection/>
    </xf>
    <xf numFmtId="3" fontId="7" fillId="0" borderId="25" xfId="0" applyNumberFormat="1" applyFont="1" applyFill="1" applyBorder="1" applyAlignment="1">
      <alignment horizontal="right" indent="1"/>
    </xf>
    <xf numFmtId="3" fontId="3" fillId="0" borderId="21" xfId="24" applyNumberFormat="1" applyFont="1" applyFill="1" applyBorder="1" applyAlignment="1">
      <alignment horizontal="right" indent="1"/>
      <protection/>
    </xf>
    <xf numFmtId="3" fontId="3" fillId="0" borderId="7" xfId="24" applyNumberFormat="1" applyFont="1" applyFill="1" applyBorder="1" applyAlignment="1">
      <alignment horizontal="right" indent="1"/>
      <protection/>
    </xf>
    <xf numFmtId="3" fontId="7" fillId="0" borderId="19" xfId="0" applyNumberFormat="1" applyFont="1" applyFill="1" applyBorder="1" applyAlignment="1">
      <alignment horizontal="right" indent="1"/>
    </xf>
    <xf numFmtId="3" fontId="7" fillId="0" borderId="21" xfId="0" applyNumberFormat="1" applyFont="1" applyFill="1" applyBorder="1" applyAlignment="1">
      <alignment horizontal="right" indent="1"/>
    </xf>
    <xf numFmtId="165" fontId="7" fillId="0" borderId="9" xfId="25" applyNumberFormat="1" applyFont="1" applyBorder="1" applyAlignment="1">
      <alignment horizontal="right"/>
    </xf>
    <xf numFmtId="0" fontId="6" fillId="2" borderId="26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4" fillId="2" borderId="26" xfId="24" applyNumberFormat="1" applyFont="1" applyFill="1" applyBorder="1" applyAlignment="1">
      <alignment horizontal="center"/>
      <protection/>
    </xf>
    <xf numFmtId="3" fontId="1" fillId="0" borderId="0" xfId="0" applyNumberFormat="1" applyFont="1"/>
    <xf numFmtId="3" fontId="0" fillId="0" borderId="0" xfId="0" applyNumberFormat="1"/>
    <xf numFmtId="166" fontId="7" fillId="0" borderId="0" xfId="0" applyNumberFormat="1" applyFont="1" applyFill="1" applyBorder="1"/>
    <xf numFmtId="9" fontId="7" fillId="0" borderId="0" xfId="15" applyFont="1" applyFill="1" applyBorder="1"/>
    <xf numFmtId="1" fontId="0" fillId="0" borderId="0" xfId="0" applyNumberFormat="1"/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6" fontId="7" fillId="0" borderId="16" xfId="25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20" applyFont="1" applyFill="1" applyBorder="1">
      <alignment/>
      <protection/>
    </xf>
    <xf numFmtId="9" fontId="0" fillId="0" borderId="0" xfId="15" applyFont="1"/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3" fontId="7" fillId="4" borderId="15" xfId="0" applyNumberFormat="1" applyFont="1" applyFill="1" applyBorder="1" applyAlignment="1">
      <alignment horizontal="right" indent="1"/>
    </xf>
    <xf numFmtId="3" fontId="7" fillId="4" borderId="28" xfId="0" applyNumberFormat="1" applyFont="1" applyFill="1" applyBorder="1" applyAlignment="1">
      <alignment horizontal="right" indent="1"/>
    </xf>
    <xf numFmtId="3" fontId="7" fillId="4" borderId="0" xfId="0" applyNumberFormat="1" applyFont="1" applyFill="1" applyBorder="1" applyAlignment="1">
      <alignment horizontal="right" indent="1"/>
    </xf>
    <xf numFmtId="3" fontId="7" fillId="4" borderId="29" xfId="0" applyNumberFormat="1" applyFont="1" applyFill="1" applyBorder="1" applyAlignment="1">
      <alignment horizontal="right" indent="1"/>
    </xf>
    <xf numFmtId="0" fontId="6" fillId="0" borderId="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3" fontId="7" fillId="0" borderId="30" xfId="0" applyNumberFormat="1" applyFont="1" applyFill="1" applyBorder="1" applyAlignment="1">
      <alignment horizontal="right" indent="1"/>
    </xf>
    <xf numFmtId="0" fontId="6" fillId="0" borderId="3" xfId="0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 indent="1"/>
    </xf>
    <xf numFmtId="3" fontId="7" fillId="0" borderId="3" xfId="0" applyNumberFormat="1" applyFont="1" applyFill="1" applyBorder="1" applyAlignment="1">
      <alignment horizontal="right" indent="1"/>
    </xf>
    <xf numFmtId="3" fontId="7" fillId="0" borderId="31" xfId="0" applyNumberFormat="1" applyFont="1" applyFill="1" applyBorder="1" applyAlignment="1">
      <alignment horizontal="right" indent="1"/>
    </xf>
    <xf numFmtId="0" fontId="6" fillId="0" borderId="7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right" indent="1"/>
    </xf>
    <xf numFmtId="3" fontId="7" fillId="0" borderId="27" xfId="0" applyNumberFormat="1" applyFont="1" applyFill="1" applyBorder="1" applyAlignment="1">
      <alignment horizontal="right" indent="1"/>
    </xf>
    <xf numFmtId="0" fontId="12" fillId="5" borderId="32" xfId="27" applyFont="1" applyFill="1" applyBorder="1" applyAlignment="1">
      <alignment horizontal="center"/>
      <protection/>
    </xf>
    <xf numFmtId="0" fontId="12" fillId="0" borderId="33" xfId="27" applyFont="1" applyFill="1" applyBorder="1" applyAlignment="1">
      <alignment wrapText="1"/>
      <protection/>
    </xf>
    <xf numFmtId="0" fontId="14" fillId="0" borderId="34" xfId="0" applyFont="1" applyBorder="1" applyAlignment="1">
      <alignment vertical="center" wrapText="1"/>
    </xf>
    <xf numFmtId="9" fontId="7" fillId="0" borderId="0" xfId="15" applyFont="1"/>
    <xf numFmtId="9" fontId="1" fillId="0" borderId="0" xfId="15" applyFont="1"/>
    <xf numFmtId="0" fontId="6" fillId="2" borderId="16" xfId="0" applyFont="1" applyFill="1" applyBorder="1" applyAlignment="1">
      <alignment/>
    </xf>
    <xf numFmtId="0" fontId="4" fillId="0" borderId="5" xfId="24" applyFont="1" applyFill="1" applyBorder="1" applyAlignment="1">
      <alignment horizontal="left" vertical="top"/>
      <protection/>
    </xf>
    <xf numFmtId="0" fontId="4" fillId="0" borderId="3" xfId="24" applyFont="1" applyFill="1" applyBorder="1" applyAlignment="1">
      <alignment horizontal="left" vertical="top"/>
      <protection/>
    </xf>
    <xf numFmtId="0" fontId="4" fillId="0" borderId="7" xfId="24" applyFont="1" applyFill="1" applyBorder="1" applyAlignment="1">
      <alignment horizontal="left" vertical="top"/>
      <protection/>
    </xf>
    <xf numFmtId="3" fontId="7" fillId="0" borderId="5" xfId="0" applyNumberFormat="1" applyFont="1" applyBorder="1" applyAlignment="1">
      <alignment horizontal="right" vertical="center" indent="6"/>
    </xf>
    <xf numFmtId="3" fontId="7" fillId="0" borderId="3" xfId="0" applyNumberFormat="1" applyFont="1" applyBorder="1" applyAlignment="1">
      <alignment horizontal="right" vertical="center" indent="6"/>
    </xf>
    <xf numFmtId="3" fontId="7" fillId="0" borderId="7" xfId="0" applyNumberFormat="1" applyFont="1" applyBorder="1" applyAlignment="1">
      <alignment horizontal="right" vertical="center" indent="6"/>
    </xf>
    <xf numFmtId="0" fontId="3" fillId="0" borderId="31" xfId="24" applyFont="1" applyFill="1" applyBorder="1" applyAlignment="1">
      <alignment horizontal="left" wrapText="1"/>
      <protection/>
    </xf>
    <xf numFmtId="0" fontId="3" fillId="0" borderId="27" xfId="24" applyFont="1" applyFill="1" applyBorder="1" applyAlignment="1">
      <alignment horizontal="left" wrapText="1"/>
      <protection/>
    </xf>
    <xf numFmtId="3" fontId="3" fillId="0" borderId="9" xfId="24" applyNumberFormat="1" applyFont="1" applyFill="1" applyBorder="1" applyAlignment="1">
      <alignment/>
      <protection/>
    </xf>
    <xf numFmtId="3" fontId="1" fillId="0" borderId="0" xfId="0" applyNumberFormat="1" applyFont="1" applyFill="1"/>
    <xf numFmtId="0" fontId="12" fillId="0" borderId="33" xfId="27" applyFont="1" applyFill="1" applyBorder="1" applyAlignment="1">
      <alignment horizontal="right" wrapText="1"/>
      <protection/>
    </xf>
    <xf numFmtId="0" fontId="9" fillId="0" borderId="0" xfId="24" applyFont="1" applyFill="1" applyBorder="1" applyAlignment="1">
      <alignment horizontal="left" wrapText="1"/>
      <protection/>
    </xf>
    <xf numFmtId="164" fontId="4" fillId="2" borderId="15" xfId="20" applyNumberFormat="1" applyFont="1" applyFill="1" applyBorder="1" applyAlignment="1">
      <alignment horizontal="center"/>
      <protection/>
    </xf>
    <xf numFmtId="164" fontId="4" fillId="2" borderId="1" xfId="20" applyNumberFormat="1" applyFont="1" applyFill="1" applyBorder="1" applyAlignment="1">
      <alignment horizontal="center"/>
      <protection/>
    </xf>
    <xf numFmtId="0" fontId="4" fillId="2" borderId="15" xfId="20" applyFont="1" applyFill="1" applyBorder="1" applyAlignment="1">
      <alignment horizontal="center"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16" xfId="20" applyNumberFormat="1" applyFont="1" applyFill="1" applyBorder="1" applyAlignment="1">
      <alignment horizontal="center" vertical="center" wrapText="1"/>
      <protection/>
    </xf>
    <xf numFmtId="0" fontId="4" fillId="2" borderId="12" xfId="20" applyNumberFormat="1" applyFont="1" applyFill="1" applyBorder="1" applyAlignment="1">
      <alignment horizontal="center" vertical="center" wrapText="1"/>
      <protection/>
    </xf>
    <xf numFmtId="0" fontId="4" fillId="2" borderId="11" xfId="20" applyNumberFormat="1" applyFont="1" applyFill="1" applyBorder="1" applyAlignment="1">
      <alignment horizontal="center" vertical="center"/>
      <protection/>
    </xf>
    <xf numFmtId="0" fontId="4" fillId="2" borderId="4" xfId="20" applyNumberFormat="1" applyFont="1" applyFill="1" applyBorder="1" applyAlignment="1">
      <alignment horizontal="center" vertical="center"/>
      <protection/>
    </xf>
    <xf numFmtId="0" fontId="4" fillId="2" borderId="11" xfId="20" applyNumberFormat="1" applyFont="1" applyFill="1" applyBorder="1" applyAlignment="1">
      <alignment horizontal="center" vertical="center" wrapText="1"/>
      <protection/>
    </xf>
    <xf numFmtId="0" fontId="4" fillId="2" borderId="4" xfId="20" applyNumberFormat="1" applyFont="1" applyFill="1" applyBorder="1" applyAlignment="1">
      <alignment horizontal="center" vertical="center" wrapText="1"/>
      <protection/>
    </xf>
    <xf numFmtId="0" fontId="4" fillId="2" borderId="14" xfId="20" applyNumberFormat="1" applyFont="1" applyFill="1" applyBorder="1" applyAlignment="1">
      <alignment horizontal="center" vertical="center" wrapText="1"/>
      <protection/>
    </xf>
    <xf numFmtId="3" fontId="4" fillId="2" borderId="16" xfId="24" applyNumberFormat="1" applyFont="1" applyFill="1" applyBorder="1" applyAlignment="1">
      <alignment horizontal="center"/>
      <protection/>
    </xf>
    <xf numFmtId="3" fontId="4" fillId="2" borderId="8" xfId="24" applyNumberFormat="1" applyFont="1" applyFill="1" applyBorder="1" applyAlignment="1">
      <alignment horizontal="center"/>
      <protection/>
    </xf>
    <xf numFmtId="164" fontId="4" fillId="2" borderId="16" xfId="24" applyNumberFormat="1" applyFont="1" applyFill="1" applyBorder="1" applyAlignment="1">
      <alignment horizontal="center"/>
      <protection/>
    </xf>
    <xf numFmtId="164" fontId="4" fillId="2" borderId="8" xfId="24" applyNumberFormat="1" applyFont="1" applyFill="1" applyBorder="1" applyAlignment="1">
      <alignment horizontal="center"/>
      <protection/>
    </xf>
    <xf numFmtId="0" fontId="6" fillId="2" borderId="15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6" xfId="24" applyFont="1" applyFill="1" applyBorder="1" applyAlignment="1">
      <alignment horizontal="center"/>
      <protection/>
    </xf>
    <xf numFmtId="0" fontId="4" fillId="2" borderId="8" xfId="24" applyFont="1" applyFill="1" applyBorder="1" applyAlignment="1">
      <alignment horizontal="center"/>
      <protection/>
    </xf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0" xfId="20" applyNumberFormat="1" applyFont="1" applyFill="1" applyBorder="1" applyAlignment="1">
      <alignment horizontal="center" vertical="center"/>
      <protection/>
    </xf>
    <xf numFmtId="0" fontId="4" fillId="2" borderId="7" xfId="20" applyNumberFormat="1" applyFont="1" applyFill="1" applyBorder="1" applyAlignment="1">
      <alignment horizontal="center" vertical="center"/>
      <protection/>
    </xf>
    <xf numFmtId="0" fontId="4" fillId="2" borderId="19" xfId="20" applyNumberFormat="1" applyFont="1" applyFill="1" applyBorder="1" applyAlignment="1">
      <alignment horizontal="center" vertical="center" wrapText="1"/>
      <protection/>
    </xf>
    <xf numFmtId="0" fontId="4" fillId="2" borderId="35" xfId="20" applyNumberFormat="1" applyFont="1" applyFill="1" applyBorder="1" applyAlignment="1">
      <alignment horizontal="center" vertical="center"/>
      <protection/>
    </xf>
    <xf numFmtId="0" fontId="4" fillId="2" borderId="36" xfId="20" applyNumberFormat="1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Percent 2" xfId="22"/>
    <cellStyle name="Percent 3" xfId="23"/>
    <cellStyle name="Normal 2 2" xfId="24"/>
    <cellStyle name="NumberCellStyle" xfId="25"/>
    <cellStyle name="Normal 4" xfId="26"/>
    <cellStyle name="Normal_Figure 4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1'!$B$41</c:f>
              <c:strCache>
                <c:ptCount val="1"/>
                <c:pt idx="0">
                  <c:v>Sold production MEUR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1'!$C$39:$M$39</c:f>
              <c:strCache/>
            </c:strRef>
          </c:cat>
          <c:val>
            <c:numRef>
              <c:f>'Figure 1'!$C$41:$M$41</c:f>
              <c:numCache/>
            </c:numRef>
          </c:val>
          <c:smooth val="0"/>
        </c:ser>
        <c:ser>
          <c:idx val="1"/>
          <c:order val="1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1'!$C$42:$E$42</c:f>
              <c:numCache/>
            </c:numRef>
          </c:val>
          <c:smooth val="0"/>
        </c:ser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051420"/>
        <c:crossesAt val="100"/>
        <c:auto val="1"/>
        <c:lblOffset val="100"/>
        <c:noMultiLvlLbl val="0"/>
      </c:catAx>
      <c:valAx>
        <c:axId val="63051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3187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'Figure 2'!$B$57</c:f>
              <c:strCache>
                <c:ptCount val="1"/>
                <c:pt idx="0">
                  <c:v>Trade 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2'!$C$54:$M$54</c:f>
              <c:numCache/>
            </c:numRef>
          </c:cat>
          <c:val>
            <c:numRef>
              <c:f>'Figure 2'!$C$57:$M$57</c:f>
              <c:numCache/>
            </c:numRef>
          </c:val>
        </c:ser>
        <c:axId val="30591869"/>
        <c:axId val="6891366"/>
      </c:barChart>
      <c:lineChart>
        <c:grouping val="standard"/>
        <c:varyColors val="0"/>
        <c:ser>
          <c:idx val="0"/>
          <c:order val="1"/>
          <c:tx>
            <c:strRef>
              <c:f>'Figure 2'!$B$55</c:f>
              <c:strCache>
                <c:ptCount val="1"/>
                <c:pt idx="0">
                  <c:v>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2'!$C$54:$M$54</c:f>
              <c:numCache/>
            </c:numRef>
          </c:cat>
          <c:val>
            <c:numRef>
              <c:f>'Figure 2'!$C$55:$M$55</c:f>
              <c:numCache/>
            </c:numRef>
          </c:val>
          <c:smooth val="0"/>
        </c:ser>
        <c:ser>
          <c:idx val="1"/>
          <c:order val="2"/>
          <c:tx>
            <c:strRef>
              <c:f>'Figure 2'!$B$56</c:f>
              <c:strCache>
                <c:ptCount val="1"/>
                <c:pt idx="0">
                  <c:v>Exports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2'!$C$54:$M$54</c:f>
              <c:numCache/>
            </c:numRef>
          </c:cat>
          <c:val>
            <c:numRef>
              <c:f>'Figure 2'!$C$56:$M$56</c:f>
              <c:numCache/>
            </c:numRef>
          </c:val>
          <c:smooth val="0"/>
        </c:ser>
        <c:marker val="1"/>
        <c:axId val="30591869"/>
        <c:axId val="6891366"/>
      </c:line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9186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3'!$C$52</c:f>
              <c:strCache>
                <c:ptCount val="1"/>
                <c:pt idx="0">
                  <c:v>Exports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3'!$B$53:$B$59</c:f>
              <c:strCache/>
            </c:strRef>
          </c:cat>
          <c:val>
            <c:numRef>
              <c:f>'Figure 3'!$C$53:$C$59</c:f>
              <c:numCache/>
            </c:numRef>
          </c:val>
        </c:ser>
        <c:ser>
          <c:idx val="1"/>
          <c:order val="1"/>
          <c:tx>
            <c:strRef>
              <c:f>'Figure 3'!$D$52</c:f>
              <c:strCache>
                <c:ptCount val="1"/>
                <c:pt idx="0">
                  <c:v>Imports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3'!$B$53:$B$59</c:f>
              <c:strCache/>
            </c:strRef>
          </c:cat>
          <c:val>
            <c:numRef>
              <c:f>'Figure 3'!$D$53:$D$59</c:f>
              <c:numCache/>
            </c:numRef>
          </c:val>
        </c:ser>
        <c:ser>
          <c:idx val="2"/>
          <c:order val="2"/>
          <c:tx>
            <c:strRef>
              <c:f>'Figure 3'!$E$52</c:f>
              <c:strCache>
                <c:ptCount val="1"/>
                <c:pt idx="0">
                  <c:v>Trade 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3'!$B$53:$B$59</c:f>
              <c:strCache/>
            </c:strRef>
          </c:cat>
          <c:val>
            <c:numRef>
              <c:f>'Figure 3'!$E$53:$E$59</c:f>
              <c:numCache/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2229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03075"/>
          <c:w val="0.906"/>
          <c:h val="0.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4'!$C$3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4'!$B$4:$B$12</c:f>
              <c:strCache/>
            </c:strRef>
          </c:cat>
          <c:val>
            <c:numRef>
              <c:f>'Figure 4'!$C$4:$C$12</c:f>
              <c:numCache/>
            </c:numRef>
          </c:val>
        </c:ser>
        <c:ser>
          <c:idx val="1"/>
          <c:order val="1"/>
          <c:tx>
            <c:strRef>
              <c:f>'Figure 4'!$D$3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4'!$B$4:$B$12</c:f>
              <c:strCache/>
            </c:strRef>
          </c:cat>
          <c:val>
            <c:numRef>
              <c:f>'Figure 4'!$D$4:$D$12</c:f>
              <c:numCache/>
            </c:numRef>
          </c:val>
        </c:ser>
        <c:axId val="57749969"/>
        <c:axId val="49987674"/>
      </c:barChart>
      <c:catAx>
        <c:axId val="5774996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987674"/>
        <c:crosses val="autoZero"/>
        <c:auto val="1"/>
        <c:lblOffset val="100"/>
        <c:noMultiLvlLbl val="0"/>
      </c:catAx>
      <c:valAx>
        <c:axId val="49987674"/>
        <c:scaling>
          <c:orientation val="minMax"/>
          <c:max val="16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49969"/>
        <c:crosses val="autoZero"/>
        <c:crossBetween val="between"/>
        <c:dispUnits/>
        <c:majorUnit val="40000"/>
        <c:minorUnit val="500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95250</xdr:rowOff>
    </xdr:from>
    <xdr:to>
      <xdr:col>7</xdr:col>
      <xdr:colOff>314325</xdr:colOff>
      <xdr:row>24</xdr:row>
      <xdr:rowOff>114300</xdr:rowOff>
    </xdr:to>
    <xdr:graphicFrame macro="">
      <xdr:nvGraphicFramePr>
        <xdr:cNvPr id="3" name="Chart 2"/>
        <xdr:cNvGraphicFramePr/>
      </xdr:nvGraphicFramePr>
      <xdr:xfrm>
        <a:off x="581025" y="80010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28575</xdr:rowOff>
    </xdr:from>
    <xdr:to>
      <xdr:col>12</xdr:col>
      <xdr:colOff>581025</xdr:colOff>
      <xdr:row>23</xdr:row>
      <xdr:rowOff>76200</xdr:rowOff>
    </xdr:to>
    <xdr:graphicFrame macro="">
      <xdr:nvGraphicFramePr>
        <xdr:cNvPr id="3" name="Chart 2"/>
        <xdr:cNvGraphicFramePr/>
      </xdr:nvGraphicFramePr>
      <xdr:xfrm>
        <a:off x="581025" y="695325"/>
        <a:ext cx="76200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114300</xdr:rowOff>
    </xdr:from>
    <xdr:to>
      <xdr:col>9</xdr:col>
      <xdr:colOff>228600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628650" y="609600"/>
        <a:ext cx="7410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66675</xdr:rowOff>
    </xdr:from>
    <xdr:to>
      <xdr:col>17</xdr:col>
      <xdr:colOff>152400</xdr:colOff>
      <xdr:row>25</xdr:row>
      <xdr:rowOff>28575</xdr:rowOff>
    </xdr:to>
    <xdr:graphicFrame macro="">
      <xdr:nvGraphicFramePr>
        <xdr:cNvPr id="3" name="Chart 2"/>
        <xdr:cNvGraphicFramePr/>
      </xdr:nvGraphicFramePr>
      <xdr:xfrm>
        <a:off x="6562725" y="428625"/>
        <a:ext cx="74390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11</xdr:row>
      <xdr:rowOff>9525</xdr:rowOff>
    </xdr:from>
    <xdr:to>
      <xdr:col>7</xdr:col>
      <xdr:colOff>609600</xdr:colOff>
      <xdr:row>12</xdr:row>
      <xdr:rowOff>114300</xdr:rowOff>
    </xdr:to>
    <xdr:sp macro="" textlink="">
      <xdr:nvSpPr>
        <xdr:cNvPr id="2" name="TextBox 1"/>
        <xdr:cNvSpPr txBox="1"/>
      </xdr:nvSpPr>
      <xdr:spPr>
        <a:xfrm>
          <a:off x="8048625" y="2295525"/>
          <a:ext cx="314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1100"/>
            <a:t>(¹) </a:t>
          </a:r>
        </a:p>
      </xdr:txBody>
    </xdr:sp>
    <xdr:clientData/>
  </xdr:twoCellAnchor>
  <xdr:twoCellAnchor>
    <xdr:from>
      <xdr:col>13</xdr:col>
      <xdr:colOff>9525</xdr:colOff>
      <xdr:row>6</xdr:row>
      <xdr:rowOff>95250</xdr:rowOff>
    </xdr:from>
    <xdr:to>
      <xdr:col>13</xdr:col>
      <xdr:colOff>342900</xdr:colOff>
      <xdr:row>8</xdr:row>
      <xdr:rowOff>9525</xdr:rowOff>
    </xdr:to>
    <xdr:sp macro="" textlink="">
      <xdr:nvSpPr>
        <xdr:cNvPr id="4" name="TextBox 3"/>
        <xdr:cNvSpPr txBox="1"/>
      </xdr:nvSpPr>
      <xdr:spPr>
        <a:xfrm>
          <a:off x="11420475" y="1219200"/>
          <a:ext cx="3333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BE" sz="1100"/>
            <a:t>(¹)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showGridLines="0" tabSelected="1" zoomScale="55" zoomScaleNormal="55" workbookViewId="0" topLeftCell="A1">
      <selection activeCell="J34" sqref="J34"/>
    </sheetView>
  </sheetViews>
  <sheetFormatPr defaultColWidth="9.140625" defaultRowHeight="15"/>
  <cols>
    <col min="1" max="1" width="9.140625" style="3" customWidth="1"/>
    <col min="2" max="2" width="26.140625" style="3" customWidth="1"/>
    <col min="3" max="5" width="16.28125" style="3" bestFit="1" customWidth="1"/>
    <col min="6" max="6" width="17.8515625" style="3" bestFit="1" customWidth="1"/>
    <col min="7" max="9" width="16.28125" style="3" bestFit="1" customWidth="1"/>
    <col min="10" max="10" width="17.8515625" style="3" bestFit="1" customWidth="1"/>
    <col min="11" max="11" width="19.421875" style="3" customWidth="1"/>
    <col min="12" max="12" width="18.7109375" style="3" customWidth="1"/>
    <col min="13" max="13" width="16.140625" style="3" customWidth="1"/>
    <col min="14" max="14" width="17.421875" style="3" bestFit="1" customWidth="1"/>
    <col min="15" max="16384" width="9.140625" style="3" customWidth="1"/>
  </cols>
  <sheetData>
    <row r="2" ht="13.8">
      <c r="B2" s="144" t="s">
        <v>110</v>
      </c>
    </row>
    <row r="3" ht="15">
      <c r="B3" s="3" t="s">
        <v>129</v>
      </c>
    </row>
    <row r="4" ht="15">
      <c r="B4" s="1"/>
    </row>
    <row r="5" ht="15">
      <c r="B5" s="5"/>
    </row>
    <row r="6" ht="15">
      <c r="B6" s="1"/>
    </row>
    <row r="27" ht="15">
      <c r="B27" s="169" t="s">
        <v>161</v>
      </c>
    </row>
    <row r="28" spans="2:5" ht="12">
      <c r="B28" s="170" t="s">
        <v>132</v>
      </c>
      <c r="C28" s="2"/>
      <c r="D28" s="2"/>
      <c r="E28" s="2"/>
    </row>
    <row r="33" spans="2:11" ht="1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3:11" ht="15">
      <c r="C34" s="1"/>
      <c r="D34" s="1"/>
      <c r="E34" s="1"/>
      <c r="F34" s="1"/>
      <c r="G34" s="1"/>
      <c r="H34" s="1"/>
      <c r="I34" s="1"/>
      <c r="J34" s="1"/>
      <c r="K34" s="1"/>
    </row>
    <row r="35" spans="2:11" ht="1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4" ht="13.8">
      <c r="B37" s="141"/>
      <c r="C37" s="2"/>
      <c r="D37" s="2"/>
    </row>
    <row r="38" spans="3:4" ht="12">
      <c r="C38" s="2"/>
      <c r="D38" s="2"/>
    </row>
    <row r="39" spans="2:13" ht="12">
      <c r="B39" s="174"/>
      <c r="C39" s="173">
        <v>2003</v>
      </c>
      <c r="D39" s="173">
        <v>2004</v>
      </c>
      <c r="E39" s="173">
        <v>2005</v>
      </c>
      <c r="F39" s="173" t="s">
        <v>130</v>
      </c>
      <c r="G39" s="173">
        <v>2007</v>
      </c>
      <c r="H39" s="173">
        <v>2008</v>
      </c>
      <c r="I39" s="173">
        <v>2009</v>
      </c>
      <c r="J39" s="173">
        <v>2010</v>
      </c>
      <c r="K39" s="173">
        <v>2011</v>
      </c>
      <c r="L39" s="173">
        <v>2012</v>
      </c>
      <c r="M39" s="172">
        <v>2013</v>
      </c>
    </row>
    <row r="40" spans="2:14" ht="12">
      <c r="B40" s="171" t="s">
        <v>134</v>
      </c>
      <c r="C40" s="175">
        <f>+C42*1000000</f>
        <v>290140224461</v>
      </c>
      <c r="D40" s="175">
        <f>+D42*1000000</f>
        <v>310927736101</v>
      </c>
      <c r="E40" s="175">
        <f>+E42*1000000</f>
        <v>322172045976</v>
      </c>
      <c r="F40" s="175">
        <f aca="true" t="shared" si="0" ref="F40:M40">+F41*1000000</f>
        <v>566704555935</v>
      </c>
      <c r="G40" s="175">
        <f t="shared" si="0"/>
        <v>605497470495</v>
      </c>
      <c r="H40" s="175">
        <f t="shared" si="0"/>
        <v>583596793071</v>
      </c>
      <c r="I40" s="175">
        <f t="shared" si="0"/>
        <v>503192802879</v>
      </c>
      <c r="J40" s="175">
        <f t="shared" si="0"/>
        <v>577955584481</v>
      </c>
      <c r="K40" s="175">
        <f t="shared" si="0"/>
        <v>616774538391</v>
      </c>
      <c r="L40" s="175">
        <f t="shared" si="0"/>
        <v>660035543899</v>
      </c>
      <c r="M40" s="175">
        <f t="shared" si="0"/>
        <v>664184849047</v>
      </c>
      <c r="N40" s="166">
        <f>SUM(C40:M40)</f>
        <v>5701182144736</v>
      </c>
    </row>
    <row r="41" spans="2:15" ht="12">
      <c r="B41" s="171" t="s">
        <v>163</v>
      </c>
      <c r="F41" s="46">
        <v>566704.555935</v>
      </c>
      <c r="G41" s="46">
        <v>605497.470495</v>
      </c>
      <c r="H41" s="46">
        <v>583596.793071</v>
      </c>
      <c r="I41" s="46">
        <v>503192.802879</v>
      </c>
      <c r="J41" s="46">
        <v>577955.584481</v>
      </c>
      <c r="K41" s="46">
        <v>616774.538391</v>
      </c>
      <c r="L41" s="46">
        <v>660035.543899</v>
      </c>
      <c r="M41" s="46">
        <v>664184.849047</v>
      </c>
      <c r="N41" s="166">
        <v>5701182.144736</v>
      </c>
      <c r="O41" s="167">
        <f>+(M41-F41)/C42</f>
        <v>0.33597648617350945</v>
      </c>
    </row>
    <row r="42" spans="2:14" ht="13.8">
      <c r="B42" s="141"/>
      <c r="C42" s="46">
        <v>290140.224461</v>
      </c>
      <c r="D42" s="46">
        <v>310927.736101</v>
      </c>
      <c r="E42" s="46">
        <v>322172.045976</v>
      </c>
      <c r="F42" s="167"/>
      <c r="G42" s="167"/>
      <c r="H42" s="167"/>
      <c r="I42" s="167"/>
      <c r="M42" s="167"/>
      <c r="N42" s="167"/>
    </row>
    <row r="43" ht="15">
      <c r="B43" s="177" t="s">
        <v>133</v>
      </c>
    </row>
    <row r="44" ht="14.4">
      <c r="B44"/>
    </row>
    <row r="45" spans="1:2" ht="14.4">
      <c r="A45" s="3" t="s">
        <v>118</v>
      </c>
      <c r="B45"/>
    </row>
    <row r="46" ht="14.4">
      <c r="B46"/>
    </row>
    <row r="47" spans="2:13" ht="14.4">
      <c r="B47"/>
      <c r="M47"/>
    </row>
    <row r="48" ht="14.4">
      <c r="B48"/>
    </row>
    <row r="49" ht="14.4">
      <c r="B49"/>
    </row>
    <row r="50" ht="14.4">
      <c r="B50"/>
    </row>
    <row r="51" ht="14.4">
      <c r="B51"/>
    </row>
    <row r="52" ht="14.4">
      <c r="B52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9"/>
  <sheetViews>
    <sheetView showGridLines="0" workbookViewId="0" topLeftCell="A1">
      <selection activeCell="E30" sqref="E30"/>
    </sheetView>
  </sheetViews>
  <sheetFormatPr defaultColWidth="9.140625" defaultRowHeight="15"/>
  <cols>
    <col min="1" max="1" width="9.140625" style="5" customWidth="1"/>
    <col min="2" max="2" width="13.7109375" style="5" customWidth="1"/>
    <col min="3" max="16384" width="9.140625" style="5" customWidth="1"/>
  </cols>
  <sheetData>
    <row r="1" spans="2:22" ht="12">
      <c r="B1" s="11"/>
      <c r="C1" s="8"/>
      <c r="D1" s="8"/>
      <c r="E1" s="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0"/>
      <c r="U1" s="40"/>
      <c r="V1" s="40"/>
    </row>
    <row r="2" spans="2:19" ht="13.8">
      <c r="B2" s="63" t="s">
        <v>114</v>
      </c>
      <c r="C2" s="8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5">
      <c r="B3" s="4" t="s">
        <v>6</v>
      </c>
      <c r="C3" s="8"/>
      <c r="D3" s="7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2">
      <c r="B4" s="11"/>
      <c r="C4" s="8"/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:19" ht="12">
      <c r="B5" s="11"/>
      <c r="C5" s="8"/>
      <c r="D5" s="8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ht="12">
      <c r="B6" s="11"/>
      <c r="C6" s="8"/>
      <c r="D6" s="8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12">
      <c r="B7" s="11"/>
      <c r="C7" s="8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19" ht="12">
      <c r="B8" s="11"/>
      <c r="C8" s="8"/>
      <c r="D8" s="8"/>
      <c r="E8" s="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ht="12">
      <c r="B9" s="11"/>
      <c r="C9" s="8"/>
      <c r="D9" s="8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2:19" ht="12">
      <c r="B10" s="11"/>
      <c r="C10" s="8"/>
      <c r="D10" s="8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ht="12">
      <c r="B11" s="11"/>
      <c r="C11" s="8"/>
      <c r="D11" s="8"/>
      <c r="E11" s="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2:19" ht="12">
      <c r="B12" s="11"/>
      <c r="C12" s="7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2">
      <c r="B13" s="11"/>
      <c r="C13" s="8"/>
      <c r="D13" s="8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2">
      <c r="B14" s="11"/>
      <c r="C14" s="8"/>
      <c r="D14" s="8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2">
      <c r="B15" s="11"/>
      <c r="C15" s="8"/>
      <c r="D15" s="7"/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2">
      <c r="B16" s="11"/>
      <c r="C16" s="8"/>
      <c r="D16" s="8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">
      <c r="B17" s="11"/>
      <c r="C17" s="8"/>
      <c r="D17" s="8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12">
      <c r="B18" s="11"/>
      <c r="C18" s="8"/>
      <c r="D18" s="8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12">
      <c r="B19" s="11"/>
      <c r="C19" s="8"/>
      <c r="D19" s="8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2">
      <c r="B20" s="11"/>
      <c r="C20" s="8"/>
      <c r="D20" s="8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2">
      <c r="B21" s="11"/>
      <c r="C21" s="8"/>
      <c r="D21" s="8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2">
      <c r="B22" s="11"/>
      <c r="C22" s="8"/>
      <c r="D22" s="8"/>
      <c r="E22" s="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2">
      <c r="B23" s="11"/>
      <c r="C23" s="8"/>
      <c r="D23" s="8"/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5">
      <c r="B24" s="6"/>
      <c r="C24" s="8"/>
      <c r="D24" s="7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5">
      <c r="B25" s="1" t="s">
        <v>112</v>
      </c>
      <c r="C25" s="8"/>
      <c r="D25" s="8"/>
      <c r="E25" s="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4"/>
      <c r="C26" s="7"/>
      <c r="D26" s="7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5">
      <c r="B27" s="6"/>
      <c r="C27" s="6"/>
      <c r="D27" s="6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5"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5">
      <c r="B31" s="6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5"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5">
      <c r="B34" s="6"/>
      <c r="C34" s="6"/>
      <c r="D34" s="6"/>
      <c r="E34" s="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5">
      <c r="B35" s="6"/>
      <c r="C35" s="6"/>
      <c r="D35" s="6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15">
      <c r="B36" s="6"/>
      <c r="C36" s="6"/>
      <c r="D36" s="6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15">
      <c r="B37" s="6"/>
      <c r="C37" s="8"/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15">
      <c r="B38" s="6"/>
      <c r="C38" s="8"/>
      <c r="D38" s="8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15">
      <c r="B39" s="6"/>
      <c r="C39" s="8"/>
      <c r="D39" s="8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15">
      <c r="B40" s="6"/>
      <c r="C40" s="8"/>
      <c r="D40" s="8"/>
      <c r="E40" s="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15">
      <c r="B41" s="6"/>
      <c r="C41" s="8"/>
      <c r="D41" s="8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15">
      <c r="B42" s="6"/>
      <c r="C42" s="8"/>
      <c r="D42" s="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15">
      <c r="B43" s="6"/>
      <c r="C43" s="6"/>
      <c r="D43" s="6"/>
      <c r="E43" s="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15">
      <c r="B44" s="6"/>
      <c r="C44" s="8"/>
      <c r="D44" s="8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15">
      <c r="B45" s="6"/>
      <c r="C45" s="8"/>
      <c r="D45" s="8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15">
      <c r="B46" s="6"/>
      <c r="C46" s="8"/>
      <c r="D46" s="8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6"/>
      <c r="C47" s="7"/>
      <c r="D47" s="8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5">
      <c r="B48" s="6"/>
      <c r="C48" s="8"/>
      <c r="D48" s="8"/>
      <c r="E48" s="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15">
      <c r="B49" s="6"/>
      <c r="C49" s="7"/>
      <c r="D49" s="8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7" ht="15">
      <c r="B50" s="6"/>
      <c r="C50" s="8"/>
      <c r="D50" s="8"/>
      <c r="E50" s="8"/>
      <c r="F50" s="4"/>
      <c r="G50" s="4"/>
    </row>
    <row r="51" spans="2:23" ht="12">
      <c r="B51" s="16" t="s">
        <v>4</v>
      </c>
      <c r="C51" s="6"/>
      <c r="D51" s="4"/>
      <c r="E51" s="4"/>
      <c r="F51" s="4"/>
      <c r="G51" s="4"/>
      <c r="H51" s="4"/>
      <c r="I51" s="4"/>
      <c r="J51" s="4"/>
      <c r="K51" s="4"/>
      <c r="L51" s="6"/>
      <c r="M51" s="7"/>
      <c r="N51" s="8"/>
      <c r="O51" s="7"/>
      <c r="P51" s="10"/>
      <c r="Q51" s="4"/>
      <c r="R51" s="4"/>
      <c r="S51" s="4"/>
      <c r="T51" s="4"/>
      <c r="U51" s="4"/>
      <c r="V51" s="4"/>
      <c r="W51" s="4"/>
    </row>
    <row r="52" spans="2:23" ht="15">
      <c r="B52" s="4" t="s">
        <v>6</v>
      </c>
      <c r="C52" s="6"/>
      <c r="D52" s="4"/>
      <c r="E52" s="4"/>
      <c r="F52" s="4"/>
      <c r="G52" s="4"/>
      <c r="H52" s="4"/>
      <c r="I52" s="4"/>
      <c r="J52" s="4"/>
      <c r="K52" s="4"/>
      <c r="L52" s="6"/>
      <c r="M52" s="8"/>
      <c r="N52" s="8"/>
      <c r="O52" s="8"/>
      <c r="P52" s="39"/>
      <c r="Q52" s="39"/>
      <c r="R52" s="39"/>
      <c r="S52" s="4"/>
      <c r="T52" s="4"/>
      <c r="U52" s="4"/>
      <c r="V52" s="4"/>
      <c r="W52" s="4"/>
    </row>
    <row r="53" spans="2:23" ht="15">
      <c r="B53" s="4"/>
      <c r="C53" s="6"/>
      <c r="D53" s="4"/>
      <c r="E53" s="4"/>
      <c r="F53" s="4"/>
      <c r="G53" s="4"/>
      <c r="H53" s="4"/>
      <c r="I53" s="4"/>
      <c r="J53" s="4"/>
      <c r="K53" s="4"/>
      <c r="L53" s="6"/>
      <c r="M53" s="8"/>
      <c r="N53" s="8"/>
      <c r="O53" s="8"/>
      <c r="P53" s="39"/>
      <c r="Q53" s="39"/>
      <c r="R53" s="39"/>
      <c r="S53" s="4"/>
      <c r="T53" s="4"/>
      <c r="U53" s="4"/>
      <c r="V53" s="4"/>
      <c r="W53" s="4"/>
    </row>
    <row r="54" spans="2:23" ht="12">
      <c r="B54" s="24"/>
      <c r="C54" s="28">
        <v>2003</v>
      </c>
      <c r="D54" s="28">
        <v>2004</v>
      </c>
      <c r="E54" s="28">
        <v>2005</v>
      </c>
      <c r="F54" s="28">
        <v>2006</v>
      </c>
      <c r="G54" s="28">
        <v>2007</v>
      </c>
      <c r="H54" s="28">
        <v>2008</v>
      </c>
      <c r="I54" s="28">
        <v>2009</v>
      </c>
      <c r="J54" s="28">
        <v>2010</v>
      </c>
      <c r="K54" s="28">
        <v>2011</v>
      </c>
      <c r="L54" s="29">
        <v>2012</v>
      </c>
      <c r="M54" s="29">
        <v>2013</v>
      </c>
      <c r="N54" s="40"/>
      <c r="O54" s="3"/>
      <c r="P54" s="3"/>
      <c r="Q54" s="3"/>
      <c r="R54" s="3"/>
      <c r="S54" s="3"/>
      <c r="T54" s="3"/>
      <c r="U54" s="3"/>
      <c r="V54" s="4"/>
      <c r="W54" s="4"/>
    </row>
    <row r="55" spans="2:23" ht="12">
      <c r="B55" s="27" t="s">
        <v>1</v>
      </c>
      <c r="C55" s="45">
        <v>80.425434724</v>
      </c>
      <c r="D55" s="45">
        <v>88.411314828</v>
      </c>
      <c r="E55" s="45">
        <v>96.348009185</v>
      </c>
      <c r="F55" s="45">
        <v>109.145170441</v>
      </c>
      <c r="G55" s="45">
        <v>120.654204578</v>
      </c>
      <c r="H55" s="45">
        <v>124.241769453</v>
      </c>
      <c r="I55" s="45">
        <v>112.519014209</v>
      </c>
      <c r="J55" s="45">
        <v>137.332807602</v>
      </c>
      <c r="K55" s="45">
        <v>155.273760896</v>
      </c>
      <c r="L55" s="45">
        <v>163.382487497</v>
      </c>
      <c r="M55" s="45">
        <v>157.894306339</v>
      </c>
      <c r="N55" s="39"/>
      <c r="O55" s="39"/>
      <c r="P55" s="39"/>
      <c r="Q55" s="39"/>
      <c r="R55" s="39"/>
      <c r="S55" s="39"/>
      <c r="T55" s="39"/>
      <c r="U55" s="39"/>
      <c r="V55" s="4"/>
      <c r="W55" s="4"/>
    </row>
    <row r="56" spans="2:23" ht="12">
      <c r="B56" s="26" t="s">
        <v>2</v>
      </c>
      <c r="C56" s="46">
        <v>140.251509197</v>
      </c>
      <c r="D56" s="46">
        <v>151.650655682</v>
      </c>
      <c r="E56" s="46">
        <v>163.798812334</v>
      </c>
      <c r="F56" s="46">
        <v>183.43835627</v>
      </c>
      <c r="G56" s="46">
        <v>196.692882701</v>
      </c>
      <c r="H56" s="46">
        <v>197.546713157</v>
      </c>
      <c r="I56" s="46">
        <v>195.593504551</v>
      </c>
      <c r="J56" s="46">
        <v>232.706763486</v>
      </c>
      <c r="K56" s="46">
        <v>254.889301877</v>
      </c>
      <c r="L56" s="46">
        <v>275.499834786</v>
      </c>
      <c r="M56" s="46">
        <v>273.289737089</v>
      </c>
      <c r="N56" s="39"/>
      <c r="O56" s="39"/>
      <c r="P56" s="39"/>
      <c r="Q56" s="39"/>
      <c r="R56" s="39"/>
      <c r="S56" s="39"/>
      <c r="T56" s="39"/>
      <c r="U56" s="39"/>
      <c r="V56" s="4"/>
      <c r="W56" s="4"/>
    </row>
    <row r="57" spans="2:22" ht="12">
      <c r="B57" s="30" t="s">
        <v>3</v>
      </c>
      <c r="C57" s="44">
        <v>59.82607447299999</v>
      </c>
      <c r="D57" s="44">
        <v>63.239340854000005</v>
      </c>
      <c r="E57" s="44">
        <v>67.450803149</v>
      </c>
      <c r="F57" s="44">
        <v>74.29318582900001</v>
      </c>
      <c r="G57" s="44">
        <v>76.038678123</v>
      </c>
      <c r="H57" s="44">
        <v>73.304943704</v>
      </c>
      <c r="I57" s="44">
        <v>83.07449034199999</v>
      </c>
      <c r="J57" s="44">
        <v>95.373955884</v>
      </c>
      <c r="K57" s="44">
        <v>99.61554098100001</v>
      </c>
      <c r="L57" s="44">
        <v>112.11734728900001</v>
      </c>
      <c r="M57" s="44">
        <v>115.39543075000003</v>
      </c>
      <c r="N57" s="4"/>
      <c r="O57" s="4"/>
      <c r="P57" s="4"/>
      <c r="Q57" s="4"/>
      <c r="R57" s="4"/>
      <c r="S57" s="4"/>
      <c r="T57" s="40"/>
      <c r="U57" s="40"/>
      <c r="V57" s="40"/>
    </row>
    <row r="58" spans="2:22" ht="12">
      <c r="B58" s="11"/>
      <c r="C58" s="8"/>
      <c r="D58" s="8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  <c r="P58" s="39"/>
      <c r="Q58" s="4"/>
      <c r="R58" s="4"/>
      <c r="S58" s="4"/>
      <c r="T58" s="40"/>
      <c r="U58" s="40"/>
      <c r="V58" s="40"/>
    </row>
    <row r="59" spans="2:22" ht="15">
      <c r="B59" s="1" t="s">
        <v>5</v>
      </c>
      <c r="C59" s="7"/>
      <c r="D59" s="8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  <c r="P59" s="39"/>
      <c r="Q59" s="4"/>
      <c r="R59" s="4"/>
      <c r="S59" s="4"/>
      <c r="T59" s="40"/>
      <c r="U59" s="40"/>
      <c r="V59" s="40"/>
    </row>
    <row r="60" spans="2:7" ht="15">
      <c r="B60" s="6"/>
      <c r="C60" s="8"/>
      <c r="D60" s="8"/>
      <c r="E60" s="8"/>
      <c r="F60" s="4"/>
      <c r="G60" s="4"/>
    </row>
    <row r="61" spans="2:7" ht="15">
      <c r="B61" s="6"/>
      <c r="C61" s="8"/>
      <c r="D61" s="8"/>
      <c r="E61" s="8"/>
      <c r="F61" s="4"/>
      <c r="G61" s="4"/>
    </row>
    <row r="62" spans="2:7" ht="15">
      <c r="B62" s="6"/>
      <c r="C62" s="8"/>
      <c r="D62" s="8"/>
      <c r="E62" s="8"/>
      <c r="F62" s="4"/>
      <c r="G62" s="4"/>
    </row>
    <row r="63" spans="2:7" ht="15">
      <c r="B63" s="6"/>
      <c r="C63" s="8"/>
      <c r="D63" s="8"/>
      <c r="E63" s="8"/>
      <c r="F63" s="4"/>
      <c r="G63" s="4"/>
    </row>
    <row r="64" spans="2:7" ht="15">
      <c r="B64" s="6"/>
      <c r="C64" s="8"/>
      <c r="D64" s="8"/>
      <c r="E64" s="8"/>
      <c r="F64" s="4"/>
      <c r="G64" s="4"/>
    </row>
    <row r="65" spans="2:7" ht="15">
      <c r="B65" s="6"/>
      <c r="C65" s="8"/>
      <c r="D65" s="8"/>
      <c r="E65" s="8"/>
      <c r="F65" s="4"/>
      <c r="G65" s="4"/>
    </row>
    <row r="66" spans="2:7" ht="15">
      <c r="B66" s="6"/>
      <c r="C66" s="7"/>
      <c r="D66" s="7"/>
      <c r="E66" s="8"/>
      <c r="F66" s="4"/>
      <c r="G66" s="4"/>
    </row>
    <row r="67" spans="2:7" ht="15">
      <c r="B67" s="6"/>
      <c r="C67" s="8"/>
      <c r="D67" s="7"/>
      <c r="E67" s="8"/>
      <c r="F67" s="4"/>
      <c r="G67" s="4"/>
    </row>
    <row r="68" spans="2:7" ht="15">
      <c r="B68" s="6"/>
      <c r="C68" s="6"/>
      <c r="D68" s="6"/>
      <c r="E68" s="6"/>
      <c r="F68" s="4"/>
      <c r="G68" s="4"/>
    </row>
    <row r="69" spans="2:7" ht="15">
      <c r="B69" s="4"/>
      <c r="C69" s="4"/>
      <c r="D69" s="4"/>
      <c r="E69" s="4"/>
      <c r="F69" s="4"/>
      <c r="G69" s="4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8"/>
  <sheetViews>
    <sheetView showGridLines="0" zoomScale="70" zoomScaleNormal="70" workbookViewId="0" topLeftCell="A1">
      <selection activeCell="B29" sqref="B29"/>
    </sheetView>
  </sheetViews>
  <sheetFormatPr defaultColWidth="9.140625" defaultRowHeight="15"/>
  <cols>
    <col min="1" max="1" width="9.140625" style="12" customWidth="1"/>
    <col min="2" max="2" width="15.421875" style="12" customWidth="1"/>
    <col min="3" max="6" width="16.28125" style="12" customWidth="1"/>
    <col min="7" max="16384" width="9.140625" style="12" customWidth="1"/>
  </cols>
  <sheetData>
    <row r="2" ht="13.8">
      <c r="B2" s="64" t="s">
        <v>7</v>
      </c>
    </row>
    <row r="3" ht="15">
      <c r="B3" s="12" t="s">
        <v>6</v>
      </c>
    </row>
    <row r="26" ht="15">
      <c r="B26" s="9" t="s">
        <v>75</v>
      </c>
    </row>
    <row r="27" ht="15">
      <c r="B27" s="9" t="s">
        <v>76</v>
      </c>
    </row>
    <row r="28" ht="15">
      <c r="B28" s="9" t="s">
        <v>77</v>
      </c>
    </row>
    <row r="29" ht="15">
      <c r="B29" s="1" t="s">
        <v>78</v>
      </c>
    </row>
    <row r="49" ht="12">
      <c r="B49" s="47" t="s">
        <v>7</v>
      </c>
    </row>
    <row r="50" ht="15">
      <c r="B50" s="12" t="s">
        <v>6</v>
      </c>
    </row>
    <row r="52" spans="2:6" ht="12">
      <c r="B52" s="20"/>
      <c r="C52" s="160" t="s">
        <v>2</v>
      </c>
      <c r="D52" s="160" t="s">
        <v>1</v>
      </c>
      <c r="E52" s="160" t="s">
        <v>8</v>
      </c>
      <c r="F52" s="160" t="s">
        <v>9</v>
      </c>
    </row>
    <row r="53" spans="2:6" ht="12">
      <c r="B53" s="31" t="s">
        <v>0</v>
      </c>
      <c r="C53" s="159">
        <f>'Figure 2'!M56</f>
        <v>273.289737089</v>
      </c>
      <c r="D53" s="159">
        <f>'Figure 2'!M55</f>
        <v>157.894306339</v>
      </c>
      <c r="E53" s="159">
        <f>'Figure 2'!M57</f>
        <v>115.39543075000003</v>
      </c>
      <c r="F53" s="159">
        <f>C53+D53</f>
        <v>431.184043428</v>
      </c>
    </row>
    <row r="54" spans="2:7" ht="12">
      <c r="B54" s="32" t="s">
        <v>10</v>
      </c>
      <c r="C54" s="48">
        <v>157.367</v>
      </c>
      <c r="D54" s="48">
        <v>150.821</v>
      </c>
      <c r="E54" s="48">
        <v>6.546</v>
      </c>
      <c r="F54" s="48">
        <f aca="true" t="shared" si="0" ref="F54:F59">C54+D54</f>
        <v>308.188</v>
      </c>
      <c r="G54" s="205"/>
    </row>
    <row r="55" spans="2:6" ht="12">
      <c r="B55" s="32" t="s">
        <v>87</v>
      </c>
      <c r="C55" s="48">
        <v>90.067</v>
      </c>
      <c r="D55" s="48">
        <v>143.291</v>
      </c>
      <c r="E55" s="48">
        <v>-53.224</v>
      </c>
      <c r="F55" s="48">
        <f t="shared" si="0"/>
        <v>233.358</v>
      </c>
    </row>
    <row r="56" spans="2:6" ht="12">
      <c r="B56" s="32" t="s">
        <v>65</v>
      </c>
      <c r="C56" s="48">
        <v>61.469</v>
      </c>
      <c r="D56" s="48">
        <v>57.318</v>
      </c>
      <c r="E56" s="48">
        <v>4.151</v>
      </c>
      <c r="F56" s="48">
        <f t="shared" si="0"/>
        <v>118.787</v>
      </c>
    </row>
    <row r="57" spans="2:6" ht="12">
      <c r="B57" s="32" t="s">
        <v>66</v>
      </c>
      <c r="C57" s="48">
        <v>65.445</v>
      </c>
      <c r="D57" s="48">
        <v>35.408</v>
      </c>
      <c r="E57" s="48">
        <v>30.037</v>
      </c>
      <c r="F57" s="48">
        <f t="shared" si="0"/>
        <v>100.853</v>
      </c>
    </row>
    <row r="58" spans="2:6" ht="12">
      <c r="B58" s="33" t="s">
        <v>12</v>
      </c>
      <c r="C58" s="49">
        <v>49.821</v>
      </c>
      <c r="D58" s="49">
        <v>35.322</v>
      </c>
      <c r="E58" s="49">
        <v>14.499</v>
      </c>
      <c r="F58" s="49">
        <f t="shared" si="0"/>
        <v>85.143</v>
      </c>
    </row>
    <row r="59" spans="2:6" ht="12">
      <c r="B59" s="34" t="s">
        <v>13</v>
      </c>
      <c r="C59" s="50">
        <v>28.471</v>
      </c>
      <c r="D59" s="50">
        <v>36.107</v>
      </c>
      <c r="E59" s="50">
        <v>-7.636</v>
      </c>
      <c r="F59" s="50">
        <f t="shared" si="0"/>
        <v>64.578</v>
      </c>
    </row>
    <row r="60" spans="3:6" ht="15">
      <c r="C60" s="19"/>
      <c r="D60" s="19"/>
      <c r="E60" s="19"/>
      <c r="F60" s="19"/>
    </row>
    <row r="61" ht="15">
      <c r="B61" s="9" t="s">
        <v>20</v>
      </c>
    </row>
    <row r="62" ht="15">
      <c r="B62" s="9" t="s">
        <v>67</v>
      </c>
    </row>
    <row r="63" ht="15">
      <c r="B63" s="9" t="s">
        <v>68</v>
      </c>
    </row>
    <row r="64" ht="15">
      <c r="B64" s="1" t="s">
        <v>63</v>
      </c>
    </row>
    <row r="67" ht="15">
      <c r="A67" s="12" t="s">
        <v>152</v>
      </c>
    </row>
    <row r="68" ht="15">
      <c r="A68" s="12" t="s">
        <v>153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showGridLines="0" zoomScale="85" zoomScaleNormal="85" workbookViewId="0" topLeftCell="A4">
      <selection activeCell="A11" sqref="A11"/>
    </sheetView>
  </sheetViews>
  <sheetFormatPr defaultColWidth="9.140625" defaultRowHeight="15"/>
  <cols>
    <col min="1" max="1" width="9.8515625" style="52" customWidth="1"/>
    <col min="2" max="2" width="18.421875" style="52" customWidth="1"/>
    <col min="3" max="16" width="9.8515625" style="52" customWidth="1"/>
    <col min="17" max="17" width="11.57421875" style="52" customWidth="1"/>
    <col min="18" max="16384" width="9.140625" style="52" customWidth="1"/>
  </cols>
  <sheetData>
    <row r="2" spans="1:2" ht="13.8">
      <c r="A2" s="51"/>
      <c r="B2" s="65" t="s">
        <v>82</v>
      </c>
    </row>
    <row r="3" spans="2:6" ht="15">
      <c r="B3" s="53"/>
      <c r="C3" s="53"/>
      <c r="D3" s="53"/>
      <c r="E3" s="53"/>
      <c r="F3" s="53"/>
    </row>
    <row r="4" spans="2:17" ht="15" customHeight="1">
      <c r="B4" s="54"/>
      <c r="C4" s="220" t="s">
        <v>2</v>
      </c>
      <c r="D4" s="221"/>
      <c r="E4" s="221"/>
      <c r="F4" s="221"/>
      <c r="G4" s="221"/>
      <c r="H4" s="221"/>
      <c r="I4" s="221"/>
      <c r="J4" s="222" t="s">
        <v>1</v>
      </c>
      <c r="K4" s="223"/>
      <c r="L4" s="223"/>
      <c r="M4" s="223"/>
      <c r="N4" s="223"/>
      <c r="O4" s="223"/>
      <c r="P4" s="223"/>
      <c r="Q4" s="224" t="s">
        <v>80</v>
      </c>
    </row>
    <row r="5" spans="2:17" ht="60">
      <c r="B5" s="55"/>
      <c r="C5" s="67">
        <v>2003</v>
      </c>
      <c r="D5" s="68">
        <v>2011</v>
      </c>
      <c r="E5" s="68">
        <v>2012</v>
      </c>
      <c r="F5" s="69">
        <v>2013</v>
      </c>
      <c r="G5" s="56" t="s">
        <v>79</v>
      </c>
      <c r="H5" s="66" t="s">
        <v>69</v>
      </c>
      <c r="I5" s="73" t="s">
        <v>70</v>
      </c>
      <c r="J5" s="67">
        <v>2003</v>
      </c>
      <c r="K5" s="68">
        <v>2011</v>
      </c>
      <c r="L5" s="68">
        <v>2012</v>
      </c>
      <c r="M5" s="69">
        <v>2013</v>
      </c>
      <c r="N5" s="56" t="s">
        <v>79</v>
      </c>
      <c r="O5" s="66" t="s">
        <v>71</v>
      </c>
      <c r="P5" s="73" t="s">
        <v>72</v>
      </c>
      <c r="Q5" s="225"/>
    </row>
    <row r="6" spans="2:17" ht="12">
      <c r="B6" s="55"/>
      <c r="C6" s="226" t="s">
        <v>28</v>
      </c>
      <c r="D6" s="227"/>
      <c r="E6" s="227"/>
      <c r="F6" s="227"/>
      <c r="G6" s="228" t="s">
        <v>81</v>
      </c>
      <c r="H6" s="229"/>
      <c r="I6" s="230"/>
      <c r="J6" s="227" t="s">
        <v>28</v>
      </c>
      <c r="K6" s="227"/>
      <c r="L6" s="227"/>
      <c r="M6" s="227"/>
      <c r="N6" s="228" t="s">
        <v>81</v>
      </c>
      <c r="O6" s="229"/>
      <c r="P6" s="230"/>
      <c r="Q6" s="66" t="s">
        <v>28</v>
      </c>
    </row>
    <row r="7" spans="2:19" ht="12">
      <c r="B7" s="71" t="s">
        <v>115</v>
      </c>
      <c r="C7" s="74">
        <v>140251.509197</v>
      </c>
      <c r="D7" s="75">
        <v>254889.301877</v>
      </c>
      <c r="E7" s="75">
        <v>275499.834786</v>
      </c>
      <c r="F7" s="75">
        <v>273289.737089</v>
      </c>
      <c r="G7" s="82">
        <v>8.902115541423548</v>
      </c>
      <c r="H7" s="83">
        <v>100</v>
      </c>
      <c r="I7" s="84">
        <v>15.737139210335155</v>
      </c>
      <c r="J7" s="75">
        <v>80425.434724</v>
      </c>
      <c r="K7" s="75">
        <v>155273.760896</v>
      </c>
      <c r="L7" s="75">
        <v>163382.487497</v>
      </c>
      <c r="M7" s="75">
        <v>157894.306339</v>
      </c>
      <c r="N7" s="82">
        <v>9.492860460356123</v>
      </c>
      <c r="O7" s="83">
        <v>100</v>
      </c>
      <c r="P7" s="84">
        <v>9.371535067507388</v>
      </c>
      <c r="Q7" s="75">
        <v>115395.43075</v>
      </c>
      <c r="R7" s="57"/>
      <c r="S7" s="70"/>
    </row>
    <row r="8" spans="2:19" ht="12">
      <c r="B8" s="72" t="s">
        <v>10</v>
      </c>
      <c r="C8" s="76">
        <v>46344.963466</v>
      </c>
      <c r="D8" s="77">
        <v>62184.578882</v>
      </c>
      <c r="E8" s="77">
        <v>66830.389854</v>
      </c>
      <c r="F8" s="77">
        <v>62038.373644</v>
      </c>
      <c r="G8" s="85">
        <v>3.447822826597491</v>
      </c>
      <c r="H8" s="86">
        <v>22.70058667581669</v>
      </c>
      <c r="I8" s="87">
        <v>21.432285397259257</v>
      </c>
      <c r="J8" s="77">
        <v>29003.644912</v>
      </c>
      <c r="K8" s="77">
        <v>40635.342886</v>
      </c>
      <c r="L8" s="77">
        <v>44031.941969</v>
      </c>
      <c r="M8" s="77">
        <v>43522.982483</v>
      </c>
      <c r="N8" s="85">
        <v>4.730710700284861</v>
      </c>
      <c r="O8" s="86">
        <v>27.56463072807445</v>
      </c>
      <c r="P8" s="87">
        <v>22.18872286303616</v>
      </c>
      <c r="Q8" s="77">
        <v>18515.391161</v>
      </c>
      <c r="R8" s="57"/>
      <c r="S8" s="58"/>
    </row>
    <row r="9" spans="2:19" ht="12">
      <c r="B9" s="59" t="s">
        <v>64</v>
      </c>
      <c r="C9" s="78">
        <v>13498.215079</v>
      </c>
      <c r="D9" s="79">
        <v>23577.801846</v>
      </c>
      <c r="E9" s="79">
        <v>25087.633025</v>
      </c>
      <c r="F9" s="79">
        <v>25517.069984</v>
      </c>
      <c r="G9" s="88">
        <v>8.27888393272198</v>
      </c>
      <c r="H9" s="89">
        <v>9.337002646275762</v>
      </c>
      <c r="I9" s="90">
        <v>15.086121330180196</v>
      </c>
      <c r="J9" s="79">
        <v>17643.877896</v>
      </c>
      <c r="K9" s="79">
        <v>32696.927296</v>
      </c>
      <c r="L9" s="79">
        <v>33841.199508</v>
      </c>
      <c r="M9" s="79">
        <v>33611.8743</v>
      </c>
      <c r="N9" s="88">
        <v>8.81379729971086</v>
      </c>
      <c r="O9" s="89">
        <v>21.28757843100125</v>
      </c>
      <c r="P9" s="90">
        <v>35.543935205040114</v>
      </c>
      <c r="Q9" s="79">
        <v>-8094.804316000002</v>
      </c>
      <c r="R9" s="57"/>
      <c r="S9" s="58"/>
    </row>
    <row r="10" spans="2:19" ht="12">
      <c r="B10" s="59" t="s">
        <v>87</v>
      </c>
      <c r="C10" s="78">
        <v>3762.403494</v>
      </c>
      <c r="D10" s="79">
        <v>14814.902956</v>
      </c>
      <c r="E10" s="79">
        <v>16881.312636</v>
      </c>
      <c r="F10" s="79">
        <v>17370.16326</v>
      </c>
      <c r="G10" s="88">
        <v>31.060566501693692</v>
      </c>
      <c r="H10" s="89">
        <v>6.3559515424990884</v>
      </c>
      <c r="I10" s="90">
        <v>11.724388653317668</v>
      </c>
      <c r="J10" s="79">
        <v>3843.301387</v>
      </c>
      <c r="K10" s="79">
        <v>13085.627528</v>
      </c>
      <c r="L10" s="79">
        <v>13013.606125</v>
      </c>
      <c r="M10" s="79">
        <v>13161.672684</v>
      </c>
      <c r="N10" s="88">
        <v>24.106622538434017</v>
      </c>
      <c r="O10" s="89">
        <v>8.335748760782932</v>
      </c>
      <c r="P10" s="90">
        <v>4.699121575314837</v>
      </c>
      <c r="Q10" s="79">
        <v>4208.490576000002</v>
      </c>
      <c r="R10" s="57"/>
      <c r="S10" s="58"/>
    </row>
    <row r="11" spans="2:19" ht="12">
      <c r="B11" s="59" t="s">
        <v>16</v>
      </c>
      <c r="C11" s="78">
        <v>5185.573478</v>
      </c>
      <c r="D11" s="79">
        <v>17975.931553</v>
      </c>
      <c r="E11" s="79">
        <v>19603.039735</v>
      </c>
      <c r="F11" s="79">
        <v>20115.160873</v>
      </c>
      <c r="G11" s="88">
        <v>25.831677174412647</v>
      </c>
      <c r="H11" s="89">
        <v>7.360379166543404</v>
      </c>
      <c r="I11" s="90">
        <v>16.838641684898995</v>
      </c>
      <c r="J11" s="79">
        <v>2695.417363</v>
      </c>
      <c r="K11" s="79">
        <v>5779.709773</v>
      </c>
      <c r="L11" s="79">
        <v>6329.935024</v>
      </c>
      <c r="M11" s="79">
        <v>6295.746063</v>
      </c>
      <c r="N11" s="88">
        <v>12.340709704397115</v>
      </c>
      <c r="O11" s="89">
        <v>3.98731671139743</v>
      </c>
      <c r="P11" s="90">
        <v>3.042705756226172</v>
      </c>
      <c r="Q11" s="79">
        <v>13819.414810000002</v>
      </c>
      <c r="R11" s="57"/>
      <c r="S11" s="58"/>
    </row>
    <row r="12" spans="2:19" ht="12">
      <c r="B12" s="59" t="s">
        <v>11</v>
      </c>
      <c r="C12" s="78">
        <v>7787.40686</v>
      </c>
      <c r="D12" s="79">
        <v>13097.921961</v>
      </c>
      <c r="E12" s="79">
        <v>14500.777953</v>
      </c>
      <c r="F12" s="79">
        <v>13474.370546</v>
      </c>
      <c r="G12" s="88">
        <v>7.182585725152338</v>
      </c>
      <c r="H12" s="89">
        <v>4.9304341573616846</v>
      </c>
      <c r="I12" s="90">
        <v>24.944995905077082</v>
      </c>
      <c r="J12" s="79">
        <v>5459.598299</v>
      </c>
      <c r="K12" s="79">
        <v>6891.113783</v>
      </c>
      <c r="L12" s="79">
        <v>6503.619182</v>
      </c>
      <c r="M12" s="79">
        <v>5947.589532</v>
      </c>
      <c r="N12" s="88">
        <v>1.2047513879354201</v>
      </c>
      <c r="O12" s="89">
        <v>3.76681697390056</v>
      </c>
      <c r="P12" s="90">
        <v>10.507758807826061</v>
      </c>
      <c r="Q12" s="79">
        <v>7526.781014</v>
      </c>
      <c r="R12" s="57"/>
      <c r="S12" s="58"/>
    </row>
    <row r="13" spans="2:19" ht="12">
      <c r="B13" s="59" t="s">
        <v>19</v>
      </c>
      <c r="C13" s="78">
        <v>5644.24145</v>
      </c>
      <c r="D13" s="79">
        <v>11936.075686</v>
      </c>
      <c r="E13" s="79">
        <v>12237.069542</v>
      </c>
      <c r="F13" s="79">
        <v>12377.997105</v>
      </c>
      <c r="G13" s="88">
        <v>11.51468732466473</v>
      </c>
      <c r="H13" s="89">
        <v>4.529257935862026</v>
      </c>
      <c r="I13" s="90">
        <v>15.957726126385763</v>
      </c>
      <c r="J13" s="79">
        <v>674.367152</v>
      </c>
      <c r="K13" s="79">
        <v>2140.664199</v>
      </c>
      <c r="L13" s="79">
        <v>2332.060236</v>
      </c>
      <c r="M13" s="79">
        <v>2336.616438</v>
      </c>
      <c r="N13" s="88">
        <v>22.65693844722246</v>
      </c>
      <c r="O13" s="89">
        <v>1.4798611122704264</v>
      </c>
      <c r="P13" s="90">
        <v>4.612979499984054</v>
      </c>
      <c r="Q13" s="79">
        <v>10041.380667000001</v>
      </c>
      <c r="R13" s="57"/>
      <c r="S13" s="58"/>
    </row>
    <row r="14" spans="2:19" ht="12">
      <c r="B14" s="59" t="s">
        <v>17</v>
      </c>
      <c r="C14" s="78">
        <v>2790.753161</v>
      </c>
      <c r="D14" s="79">
        <v>7562.29264</v>
      </c>
      <c r="E14" s="79">
        <v>8805.752291</v>
      </c>
      <c r="F14" s="79">
        <v>8860.272638</v>
      </c>
      <c r="G14" s="88">
        <v>18.80388023897124</v>
      </c>
      <c r="H14" s="89">
        <v>3.2420802670370854</v>
      </c>
      <c r="I14" s="90">
        <v>22.214827354950078</v>
      </c>
      <c r="J14" s="79">
        <v>810.561042</v>
      </c>
      <c r="K14" s="79">
        <v>2595.623667</v>
      </c>
      <c r="L14" s="79">
        <v>2537.161064</v>
      </c>
      <c r="M14" s="79">
        <v>2273.307897</v>
      </c>
      <c r="N14" s="88">
        <v>20.75736675728925</v>
      </c>
      <c r="O14" s="89">
        <v>1.4397655936492064</v>
      </c>
      <c r="P14" s="90">
        <v>6.868088074060433</v>
      </c>
      <c r="Q14" s="79">
        <v>6586.964741</v>
      </c>
      <c r="R14" s="57"/>
      <c r="S14" s="58"/>
    </row>
    <row r="15" spans="2:19" ht="12">
      <c r="B15" s="59" t="s">
        <v>14</v>
      </c>
      <c r="C15" s="78">
        <v>1820.868973</v>
      </c>
      <c r="D15" s="79">
        <v>3745.230337</v>
      </c>
      <c r="E15" s="79">
        <v>3901.927462</v>
      </c>
      <c r="F15" s="79">
        <v>3864.790488</v>
      </c>
      <c r="G15" s="88">
        <v>10.891583322910044</v>
      </c>
      <c r="H15" s="89">
        <v>1.4141732979681507</v>
      </c>
      <c r="I15" s="90">
        <v>13.267974247894152</v>
      </c>
      <c r="J15" s="79">
        <v>3477.213544</v>
      </c>
      <c r="K15" s="79">
        <v>7909.123866</v>
      </c>
      <c r="L15" s="79">
        <v>9868.008719</v>
      </c>
      <c r="M15" s="79">
        <v>6280.943708</v>
      </c>
      <c r="N15" s="88">
        <v>11.587276162635538</v>
      </c>
      <c r="O15" s="89">
        <v>3.977941861003383</v>
      </c>
      <c r="P15" s="90">
        <v>35.639254512555105</v>
      </c>
      <c r="Q15" s="79">
        <v>-2416.1532199999997</v>
      </c>
      <c r="R15" s="57"/>
      <c r="S15" s="58"/>
    </row>
    <row r="16" spans="2:19" ht="12">
      <c r="B16" s="59" t="s">
        <v>15</v>
      </c>
      <c r="C16" s="78">
        <v>1376.930117</v>
      </c>
      <c r="D16" s="79">
        <v>4248.24173</v>
      </c>
      <c r="E16" s="79">
        <v>4464.094547</v>
      </c>
      <c r="F16" s="79">
        <v>4375.029187</v>
      </c>
      <c r="G16" s="88">
        <v>21.161578717885913</v>
      </c>
      <c r="H16" s="89">
        <v>1.6008757714802955</v>
      </c>
      <c r="I16" s="90">
        <v>12.212965758278417</v>
      </c>
      <c r="J16" s="79">
        <v>1454.281947</v>
      </c>
      <c r="K16" s="79">
        <v>5197.085775</v>
      </c>
      <c r="L16" s="79">
        <v>5295.169184</v>
      </c>
      <c r="M16" s="79">
        <v>5640.400597</v>
      </c>
      <c r="N16" s="88">
        <v>26.57714075900145</v>
      </c>
      <c r="O16" s="89">
        <v>3.5722634512798876</v>
      </c>
      <c r="P16" s="90">
        <v>15.309608018058979</v>
      </c>
      <c r="Q16" s="79">
        <v>-1265.3714099999997</v>
      </c>
      <c r="R16" s="57"/>
      <c r="S16" s="58"/>
    </row>
    <row r="17" spans="2:19" ht="12">
      <c r="B17" s="59" t="s">
        <v>12</v>
      </c>
      <c r="C17" s="78">
        <v>2596.189254</v>
      </c>
      <c r="D17" s="79">
        <v>5348.464908</v>
      </c>
      <c r="E17" s="79">
        <v>5780.291196</v>
      </c>
      <c r="F17" s="79">
        <v>5745.845339</v>
      </c>
      <c r="G17" s="88">
        <v>11.349005188378396</v>
      </c>
      <c r="H17" s="89">
        <v>2.102473879993817</v>
      </c>
      <c r="I17" s="90">
        <v>14.396882387592155</v>
      </c>
      <c r="J17" s="79">
        <v>1027.698593</v>
      </c>
      <c r="K17" s="79">
        <v>2255.053397</v>
      </c>
      <c r="L17" s="79">
        <v>2512.093264</v>
      </c>
      <c r="M17" s="79">
        <v>3065.003773</v>
      </c>
      <c r="N17" s="88">
        <v>15.283585182085934</v>
      </c>
      <c r="O17" s="89">
        <v>1.941174348883372</v>
      </c>
      <c r="P17" s="90">
        <v>8.552495710912567</v>
      </c>
      <c r="Q17" s="79">
        <v>2680.8415660000005</v>
      </c>
      <c r="R17" s="57"/>
      <c r="S17" s="58"/>
    </row>
    <row r="18" spans="2:19" ht="12">
      <c r="B18" s="59" t="s">
        <v>21</v>
      </c>
      <c r="C18" s="78">
        <v>1878.963524</v>
      </c>
      <c r="D18" s="79">
        <v>4169.276933</v>
      </c>
      <c r="E18" s="79">
        <v>4888.272472</v>
      </c>
      <c r="F18" s="79">
        <v>4895.379854</v>
      </c>
      <c r="G18" s="88">
        <v>13.928286878529692</v>
      </c>
      <c r="H18" s="89">
        <v>1.791278335638986</v>
      </c>
      <c r="I18" s="90">
        <v>14.550650449460676</v>
      </c>
      <c r="J18" s="79">
        <v>1080.405171</v>
      </c>
      <c r="K18" s="79">
        <v>3442.668361</v>
      </c>
      <c r="L18" s="79">
        <v>3700.261456</v>
      </c>
      <c r="M18" s="79">
        <v>3830.083428</v>
      </c>
      <c r="N18" s="88">
        <v>22.963686768327175</v>
      </c>
      <c r="O18" s="89">
        <v>2.425726118189967</v>
      </c>
      <c r="P18" s="90">
        <v>12.748082449470028</v>
      </c>
      <c r="Q18" s="79">
        <v>1065.2964259999999</v>
      </c>
      <c r="R18" s="57"/>
      <c r="S18" s="58"/>
    </row>
    <row r="19" spans="2:19" ht="12">
      <c r="B19" s="59" t="s">
        <v>13</v>
      </c>
      <c r="C19" s="78">
        <v>3874.224149</v>
      </c>
      <c r="D19" s="79">
        <v>5132.752535</v>
      </c>
      <c r="E19" s="79">
        <v>5694.98419</v>
      </c>
      <c r="F19" s="79">
        <v>5939.043401</v>
      </c>
      <c r="G19" s="88">
        <v>4.772397166220102</v>
      </c>
      <c r="H19" s="89">
        <v>2.1731673733016477</v>
      </c>
      <c r="I19" s="90">
        <v>18.781928462967624</v>
      </c>
      <c r="J19" s="79">
        <v>1315.755964</v>
      </c>
      <c r="K19" s="79">
        <v>2497.243142</v>
      </c>
      <c r="L19" s="79">
        <v>2737.774253</v>
      </c>
      <c r="M19" s="79">
        <v>2575.093778</v>
      </c>
      <c r="N19" s="88">
        <v>9.348510783762963</v>
      </c>
      <c r="O19" s="89">
        <v>1.6308971727398824</v>
      </c>
      <c r="P19" s="90">
        <v>9.460053426713745</v>
      </c>
      <c r="Q19" s="79">
        <v>3363.949623</v>
      </c>
      <c r="R19" s="57"/>
      <c r="S19" s="58"/>
    </row>
    <row r="20" spans="2:19" ht="12">
      <c r="B20" s="59" t="s">
        <v>22</v>
      </c>
      <c r="C20" s="78">
        <v>2877.843957</v>
      </c>
      <c r="D20" s="79">
        <v>4447.591359</v>
      </c>
      <c r="E20" s="79">
        <v>4741.839221</v>
      </c>
      <c r="F20" s="79">
        <v>4835.810217</v>
      </c>
      <c r="G20" s="88">
        <v>6.314358662594857</v>
      </c>
      <c r="H20" s="89">
        <v>1.7694810893777404</v>
      </c>
      <c r="I20" s="90">
        <v>9.644035869393065</v>
      </c>
      <c r="J20" s="79">
        <v>2426.911316</v>
      </c>
      <c r="K20" s="79">
        <v>3530.360128</v>
      </c>
      <c r="L20" s="79">
        <v>3593.560177</v>
      </c>
      <c r="M20" s="79">
        <v>3667.236721</v>
      </c>
      <c r="N20" s="88">
        <v>4.93076330750246</v>
      </c>
      <c r="O20" s="89">
        <v>2.3225895892195263</v>
      </c>
      <c r="P20" s="90">
        <v>4.062133255832403</v>
      </c>
      <c r="Q20" s="79">
        <v>1168.573496</v>
      </c>
      <c r="R20" s="57"/>
      <c r="S20" s="58"/>
    </row>
    <row r="21" spans="2:19" ht="12">
      <c r="B21" s="59" t="s">
        <v>23</v>
      </c>
      <c r="C21" s="78">
        <v>1747.293235</v>
      </c>
      <c r="D21" s="79">
        <v>2824.899896</v>
      </c>
      <c r="E21" s="79">
        <v>2876.762968</v>
      </c>
      <c r="F21" s="79">
        <v>2905.974123</v>
      </c>
      <c r="G21" s="88">
        <v>6.452425791747912</v>
      </c>
      <c r="H21" s="89">
        <v>1.0633308641420498</v>
      </c>
      <c r="I21" s="90">
        <v>17.164274314453618</v>
      </c>
      <c r="J21" s="79">
        <v>1620.289667</v>
      </c>
      <c r="K21" s="79">
        <v>4185.972859</v>
      </c>
      <c r="L21" s="79">
        <v>4731.303829</v>
      </c>
      <c r="M21" s="79">
        <v>4549.898026</v>
      </c>
      <c r="N21" s="88">
        <v>16.7540611361157</v>
      </c>
      <c r="O21" s="89">
        <v>2.881609939899506</v>
      </c>
      <c r="P21" s="90">
        <v>36.45537875112687</v>
      </c>
      <c r="Q21" s="79">
        <v>-1643.9239029999999</v>
      </c>
      <c r="R21" s="57"/>
      <c r="S21" s="58"/>
    </row>
    <row r="22" spans="2:19" ht="12">
      <c r="B22" s="59" t="s">
        <v>24</v>
      </c>
      <c r="C22" s="78">
        <v>3546.728226</v>
      </c>
      <c r="D22" s="79">
        <v>5788.065379</v>
      </c>
      <c r="E22" s="79">
        <v>5973.81908</v>
      </c>
      <c r="F22" s="79">
        <v>5781.535714</v>
      </c>
      <c r="G22" s="88">
        <v>6.318498541492824</v>
      </c>
      <c r="H22" s="89">
        <v>2.1155334172381215</v>
      </c>
      <c r="I22" s="90">
        <v>18.037855826813026</v>
      </c>
      <c r="J22" s="79">
        <v>472.75496</v>
      </c>
      <c r="K22" s="79">
        <v>682.707364</v>
      </c>
      <c r="L22" s="79">
        <v>730.675633</v>
      </c>
      <c r="M22" s="79">
        <v>618.996612</v>
      </c>
      <c r="N22" s="88">
        <v>3.615224050719501</v>
      </c>
      <c r="O22" s="89">
        <v>0.3920322564836573</v>
      </c>
      <c r="P22" s="90">
        <v>6.085622201780142</v>
      </c>
      <c r="Q22" s="79">
        <v>5162.539102</v>
      </c>
      <c r="R22" s="57"/>
      <c r="S22" s="58"/>
    </row>
    <row r="23" spans="2:19" ht="12">
      <c r="B23" s="59" t="s">
        <v>18</v>
      </c>
      <c r="C23" s="78">
        <v>2391.020319</v>
      </c>
      <c r="D23" s="79">
        <v>4241.353111</v>
      </c>
      <c r="E23" s="79">
        <v>4722.090602</v>
      </c>
      <c r="F23" s="79">
        <v>4694.576393</v>
      </c>
      <c r="G23" s="88">
        <v>8.813860589018917</v>
      </c>
      <c r="H23" s="89">
        <v>1.7178019354130216</v>
      </c>
      <c r="I23" s="90">
        <v>17.132349758530935</v>
      </c>
      <c r="J23" s="79">
        <v>620.294361</v>
      </c>
      <c r="K23" s="79">
        <v>1167.493975</v>
      </c>
      <c r="L23" s="79">
        <v>1246.375573</v>
      </c>
      <c r="M23" s="79">
        <v>1241.851507</v>
      </c>
      <c r="N23" s="88">
        <v>9.460963028744343</v>
      </c>
      <c r="O23" s="89">
        <v>0.7865080988631329</v>
      </c>
      <c r="P23" s="90">
        <v>7.090413396250668</v>
      </c>
      <c r="Q23" s="79">
        <v>3452.724886</v>
      </c>
      <c r="R23" s="57"/>
      <c r="S23" s="58"/>
    </row>
    <row r="24" spans="2:19" ht="12">
      <c r="B24" s="59" t="s">
        <v>25</v>
      </c>
      <c r="C24" s="78">
        <v>1350.655107</v>
      </c>
      <c r="D24" s="79">
        <v>3983.575055</v>
      </c>
      <c r="E24" s="79">
        <v>4623.763518</v>
      </c>
      <c r="F24" s="79">
        <v>4589.195705</v>
      </c>
      <c r="G24" s="88">
        <v>21.025960112892143</v>
      </c>
      <c r="H24" s="89">
        <v>1.679241874899047</v>
      </c>
      <c r="I24" s="90">
        <v>19.20179573812004</v>
      </c>
      <c r="J24" s="79">
        <v>531.833665</v>
      </c>
      <c r="K24" s="79">
        <v>873.498981</v>
      </c>
      <c r="L24" s="79">
        <v>684.915002</v>
      </c>
      <c r="M24" s="79">
        <v>555.248763</v>
      </c>
      <c r="N24" s="88">
        <v>2.3721672393128297</v>
      </c>
      <c r="O24" s="89">
        <v>0.35165850870383997</v>
      </c>
      <c r="P24" s="90">
        <v>3.999740850504186</v>
      </c>
      <c r="Q24" s="79">
        <v>4033.946942</v>
      </c>
      <c r="R24" s="57"/>
      <c r="S24" s="58"/>
    </row>
    <row r="25" spans="2:19" ht="12">
      <c r="B25" s="59" t="s">
        <v>26</v>
      </c>
      <c r="C25" s="78">
        <v>1826.03432</v>
      </c>
      <c r="D25" s="79">
        <v>3384.778197</v>
      </c>
      <c r="E25" s="79">
        <v>3420.055091</v>
      </c>
      <c r="F25" s="79">
        <v>3655.919864</v>
      </c>
      <c r="G25" s="88">
        <v>9.330098571737357</v>
      </c>
      <c r="H25" s="89">
        <v>1.3377450258256154</v>
      </c>
      <c r="I25" s="90">
        <v>22.181578150546958</v>
      </c>
      <c r="J25" s="79">
        <v>477.370085</v>
      </c>
      <c r="K25" s="79">
        <v>1147.57175</v>
      </c>
      <c r="L25" s="79">
        <v>1040.521367</v>
      </c>
      <c r="M25" s="79">
        <v>1072.548679</v>
      </c>
      <c r="N25" s="88">
        <v>13.414414729728668</v>
      </c>
      <c r="O25" s="89">
        <v>0.6792826821109254</v>
      </c>
      <c r="P25" s="90">
        <v>4.846970420402849</v>
      </c>
      <c r="Q25" s="79">
        <v>2583.371185</v>
      </c>
      <c r="R25" s="57"/>
      <c r="S25" s="58"/>
    </row>
    <row r="26" spans="2:19" ht="12">
      <c r="B26" s="60" t="s">
        <v>27</v>
      </c>
      <c r="C26" s="80">
        <v>1256.155892</v>
      </c>
      <c r="D26" s="81">
        <v>3113.61832</v>
      </c>
      <c r="E26" s="81">
        <v>3489.600323</v>
      </c>
      <c r="F26" s="81">
        <v>3939.735111</v>
      </c>
      <c r="G26" s="91">
        <v>17.284350938136264</v>
      </c>
      <c r="H26" s="92">
        <v>1.4415964364285583</v>
      </c>
      <c r="I26" s="93">
        <v>8.832201679726822</v>
      </c>
      <c r="J26" s="81">
        <v>95.890616</v>
      </c>
      <c r="K26" s="81">
        <v>419.482128</v>
      </c>
      <c r="L26" s="81">
        <v>598.20533</v>
      </c>
      <c r="M26" s="81">
        <v>588.77097</v>
      </c>
      <c r="N26" s="91">
        <v>37.848756476890046</v>
      </c>
      <c r="O26" s="92">
        <v>0.3728892976900037</v>
      </c>
      <c r="P26" s="93">
        <v>6.369406038646466</v>
      </c>
      <c r="Q26" s="81">
        <v>3350.964141</v>
      </c>
      <c r="R26" s="57"/>
      <c r="S26" s="58"/>
    </row>
    <row r="27" spans="3:6" ht="15">
      <c r="C27" s="62"/>
      <c r="D27" s="62"/>
      <c r="E27" s="62"/>
      <c r="F27" s="62"/>
    </row>
    <row r="28" spans="2:6" ht="15">
      <c r="B28" s="61" t="s">
        <v>75</v>
      </c>
      <c r="C28" s="62"/>
      <c r="D28" s="62"/>
      <c r="E28" s="62"/>
      <c r="F28" s="62"/>
    </row>
    <row r="29" spans="2:6" ht="15">
      <c r="B29" s="52" t="s">
        <v>113</v>
      </c>
      <c r="C29" s="62"/>
      <c r="D29" s="62"/>
      <c r="E29" s="62"/>
      <c r="F29" s="62"/>
    </row>
    <row r="30" spans="2:6" ht="15">
      <c r="B30" s="61"/>
      <c r="C30" s="62"/>
      <c r="D30" s="62"/>
      <c r="E30" s="62"/>
      <c r="F30" s="62"/>
    </row>
    <row r="31" spans="2:6" ht="15">
      <c r="B31" s="61"/>
      <c r="C31" s="62"/>
      <c r="D31" s="62"/>
      <c r="E31" s="62"/>
      <c r="F31" s="62"/>
    </row>
  </sheetData>
  <mergeCells count="7">
    <mergeCell ref="C4:I4"/>
    <mergeCell ref="J4:P4"/>
    <mergeCell ref="Q4:Q5"/>
    <mergeCell ref="C6:F6"/>
    <mergeCell ref="G6:I6"/>
    <mergeCell ref="J6:M6"/>
    <mergeCell ref="N6:P6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="70" zoomScaleNormal="70" workbookViewId="0" topLeftCell="A1">
      <selection activeCell="A26" sqref="A26"/>
    </sheetView>
  </sheetViews>
  <sheetFormatPr defaultColWidth="9.140625" defaultRowHeight="15"/>
  <cols>
    <col min="1" max="1" width="9.140625" style="5" customWidth="1"/>
    <col min="2" max="2" width="42.57421875" style="5" customWidth="1"/>
    <col min="3" max="14" width="10.28125" style="5" customWidth="1"/>
    <col min="15" max="15" width="11.28125" style="5" customWidth="1"/>
    <col min="16" max="257" width="9.140625" style="5" customWidth="1"/>
    <col min="258" max="258" width="23.7109375" style="5" customWidth="1"/>
    <col min="259" max="513" width="9.140625" style="5" customWidth="1"/>
    <col min="514" max="514" width="23.7109375" style="5" customWidth="1"/>
    <col min="515" max="769" width="9.140625" style="5" customWidth="1"/>
    <col min="770" max="770" width="23.7109375" style="5" customWidth="1"/>
    <col min="771" max="1025" width="9.140625" style="5" customWidth="1"/>
    <col min="1026" max="1026" width="23.7109375" style="5" customWidth="1"/>
    <col min="1027" max="1281" width="9.140625" style="5" customWidth="1"/>
    <col min="1282" max="1282" width="23.7109375" style="5" customWidth="1"/>
    <col min="1283" max="1537" width="9.140625" style="5" customWidth="1"/>
    <col min="1538" max="1538" width="23.7109375" style="5" customWidth="1"/>
    <col min="1539" max="1793" width="9.140625" style="5" customWidth="1"/>
    <col min="1794" max="1794" width="23.7109375" style="5" customWidth="1"/>
    <col min="1795" max="2049" width="9.140625" style="5" customWidth="1"/>
    <col min="2050" max="2050" width="23.7109375" style="5" customWidth="1"/>
    <col min="2051" max="2305" width="9.140625" style="5" customWidth="1"/>
    <col min="2306" max="2306" width="23.7109375" style="5" customWidth="1"/>
    <col min="2307" max="2561" width="9.140625" style="5" customWidth="1"/>
    <col min="2562" max="2562" width="23.7109375" style="5" customWidth="1"/>
    <col min="2563" max="2817" width="9.140625" style="5" customWidth="1"/>
    <col min="2818" max="2818" width="23.7109375" style="5" customWidth="1"/>
    <col min="2819" max="3073" width="9.140625" style="5" customWidth="1"/>
    <col min="3074" max="3074" width="23.7109375" style="5" customWidth="1"/>
    <col min="3075" max="3329" width="9.140625" style="5" customWidth="1"/>
    <col min="3330" max="3330" width="23.7109375" style="5" customWidth="1"/>
    <col min="3331" max="3585" width="9.140625" style="5" customWidth="1"/>
    <col min="3586" max="3586" width="23.7109375" style="5" customWidth="1"/>
    <col min="3587" max="3841" width="9.140625" style="5" customWidth="1"/>
    <col min="3842" max="3842" width="23.7109375" style="5" customWidth="1"/>
    <col min="3843" max="4097" width="9.140625" style="5" customWidth="1"/>
    <col min="4098" max="4098" width="23.7109375" style="5" customWidth="1"/>
    <col min="4099" max="4353" width="9.140625" style="5" customWidth="1"/>
    <col min="4354" max="4354" width="23.7109375" style="5" customWidth="1"/>
    <col min="4355" max="4609" width="9.140625" style="5" customWidth="1"/>
    <col min="4610" max="4610" width="23.7109375" style="5" customWidth="1"/>
    <col min="4611" max="4865" width="9.140625" style="5" customWidth="1"/>
    <col min="4866" max="4866" width="23.7109375" style="5" customWidth="1"/>
    <col min="4867" max="5121" width="9.140625" style="5" customWidth="1"/>
    <col min="5122" max="5122" width="23.7109375" style="5" customWidth="1"/>
    <col min="5123" max="5377" width="9.140625" style="5" customWidth="1"/>
    <col min="5378" max="5378" width="23.7109375" style="5" customWidth="1"/>
    <col min="5379" max="5633" width="9.140625" style="5" customWidth="1"/>
    <col min="5634" max="5634" width="23.7109375" style="5" customWidth="1"/>
    <col min="5635" max="5889" width="9.140625" style="5" customWidth="1"/>
    <col min="5890" max="5890" width="23.7109375" style="5" customWidth="1"/>
    <col min="5891" max="6145" width="9.140625" style="5" customWidth="1"/>
    <col min="6146" max="6146" width="23.7109375" style="5" customWidth="1"/>
    <col min="6147" max="6401" width="9.140625" style="5" customWidth="1"/>
    <col min="6402" max="6402" width="23.7109375" style="5" customWidth="1"/>
    <col min="6403" max="6657" width="9.140625" style="5" customWidth="1"/>
    <col min="6658" max="6658" width="23.7109375" style="5" customWidth="1"/>
    <col min="6659" max="6913" width="9.140625" style="5" customWidth="1"/>
    <col min="6914" max="6914" width="23.7109375" style="5" customWidth="1"/>
    <col min="6915" max="7169" width="9.140625" style="5" customWidth="1"/>
    <col min="7170" max="7170" width="23.7109375" style="5" customWidth="1"/>
    <col min="7171" max="7425" width="9.140625" style="5" customWidth="1"/>
    <col min="7426" max="7426" width="23.7109375" style="5" customWidth="1"/>
    <col min="7427" max="7681" width="9.140625" style="5" customWidth="1"/>
    <col min="7682" max="7682" width="23.7109375" style="5" customWidth="1"/>
    <col min="7683" max="7937" width="9.140625" style="5" customWidth="1"/>
    <col min="7938" max="7938" width="23.7109375" style="5" customWidth="1"/>
    <col min="7939" max="8193" width="9.140625" style="5" customWidth="1"/>
    <col min="8194" max="8194" width="23.7109375" style="5" customWidth="1"/>
    <col min="8195" max="8449" width="9.140625" style="5" customWidth="1"/>
    <col min="8450" max="8450" width="23.7109375" style="5" customWidth="1"/>
    <col min="8451" max="8705" width="9.140625" style="5" customWidth="1"/>
    <col min="8706" max="8706" width="23.7109375" style="5" customWidth="1"/>
    <col min="8707" max="8961" width="9.140625" style="5" customWidth="1"/>
    <col min="8962" max="8962" width="23.7109375" style="5" customWidth="1"/>
    <col min="8963" max="9217" width="9.140625" style="5" customWidth="1"/>
    <col min="9218" max="9218" width="23.7109375" style="5" customWidth="1"/>
    <col min="9219" max="9473" width="9.140625" style="5" customWidth="1"/>
    <col min="9474" max="9474" width="23.7109375" style="5" customWidth="1"/>
    <col min="9475" max="9729" width="9.140625" style="5" customWidth="1"/>
    <col min="9730" max="9730" width="23.7109375" style="5" customWidth="1"/>
    <col min="9731" max="9985" width="9.140625" style="5" customWidth="1"/>
    <col min="9986" max="9986" width="23.7109375" style="5" customWidth="1"/>
    <col min="9987" max="10241" width="9.140625" style="5" customWidth="1"/>
    <col min="10242" max="10242" width="23.7109375" style="5" customWidth="1"/>
    <col min="10243" max="10497" width="9.140625" style="5" customWidth="1"/>
    <col min="10498" max="10498" width="23.7109375" style="5" customWidth="1"/>
    <col min="10499" max="10753" width="9.140625" style="5" customWidth="1"/>
    <col min="10754" max="10754" width="23.7109375" style="5" customWidth="1"/>
    <col min="10755" max="11009" width="9.140625" style="5" customWidth="1"/>
    <col min="11010" max="11010" width="23.7109375" style="5" customWidth="1"/>
    <col min="11011" max="11265" width="9.140625" style="5" customWidth="1"/>
    <col min="11266" max="11266" width="23.7109375" style="5" customWidth="1"/>
    <col min="11267" max="11521" width="9.140625" style="5" customWidth="1"/>
    <col min="11522" max="11522" width="23.7109375" style="5" customWidth="1"/>
    <col min="11523" max="11777" width="9.140625" style="5" customWidth="1"/>
    <col min="11778" max="11778" width="23.7109375" style="5" customWidth="1"/>
    <col min="11779" max="12033" width="9.140625" style="5" customWidth="1"/>
    <col min="12034" max="12034" width="23.7109375" style="5" customWidth="1"/>
    <col min="12035" max="12289" width="9.140625" style="5" customWidth="1"/>
    <col min="12290" max="12290" width="23.7109375" style="5" customWidth="1"/>
    <col min="12291" max="12545" width="9.140625" style="5" customWidth="1"/>
    <col min="12546" max="12546" width="23.7109375" style="5" customWidth="1"/>
    <col min="12547" max="12801" width="9.140625" style="5" customWidth="1"/>
    <col min="12802" max="12802" width="23.7109375" style="5" customWidth="1"/>
    <col min="12803" max="13057" width="9.140625" style="5" customWidth="1"/>
    <col min="13058" max="13058" width="23.7109375" style="5" customWidth="1"/>
    <col min="13059" max="13313" width="9.140625" style="5" customWidth="1"/>
    <col min="13314" max="13314" width="23.7109375" style="5" customWidth="1"/>
    <col min="13315" max="13569" width="9.140625" style="5" customWidth="1"/>
    <col min="13570" max="13570" width="23.7109375" style="5" customWidth="1"/>
    <col min="13571" max="13825" width="9.140625" style="5" customWidth="1"/>
    <col min="13826" max="13826" width="23.7109375" style="5" customWidth="1"/>
    <col min="13827" max="14081" width="9.140625" style="5" customWidth="1"/>
    <col min="14082" max="14082" width="23.7109375" style="5" customWidth="1"/>
    <col min="14083" max="14337" width="9.140625" style="5" customWidth="1"/>
    <col min="14338" max="14338" width="23.7109375" style="5" customWidth="1"/>
    <col min="14339" max="14593" width="9.140625" style="5" customWidth="1"/>
    <col min="14594" max="14594" width="23.7109375" style="5" customWidth="1"/>
    <col min="14595" max="14849" width="9.140625" style="5" customWidth="1"/>
    <col min="14850" max="14850" width="23.7109375" style="5" customWidth="1"/>
    <col min="14851" max="15105" width="9.140625" style="5" customWidth="1"/>
    <col min="15106" max="15106" width="23.7109375" style="5" customWidth="1"/>
    <col min="15107" max="15361" width="9.140625" style="5" customWidth="1"/>
    <col min="15362" max="15362" width="23.7109375" style="5" customWidth="1"/>
    <col min="15363" max="15617" width="9.140625" style="5" customWidth="1"/>
    <col min="15618" max="15618" width="23.7109375" style="5" customWidth="1"/>
    <col min="15619" max="15873" width="9.140625" style="5" customWidth="1"/>
    <col min="15874" max="15874" width="23.7109375" style="5" customWidth="1"/>
    <col min="15875" max="16129" width="9.140625" style="5" customWidth="1"/>
    <col min="16130" max="16130" width="23.7109375" style="5" customWidth="1"/>
    <col min="16131" max="16384" width="9.140625" style="5" customWidth="1"/>
  </cols>
  <sheetData>
    <row r="2" spans="2:15" ht="13.8">
      <c r="B2" s="63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5">
      <c r="B3" s="17"/>
      <c r="C3" s="13"/>
      <c r="D3" s="13"/>
      <c r="E3" s="14"/>
      <c r="F3" s="14"/>
      <c r="G3" s="14"/>
      <c r="H3" s="14"/>
      <c r="I3" s="14"/>
      <c r="J3" s="14"/>
      <c r="K3" s="4"/>
      <c r="L3" s="4"/>
      <c r="M3" s="4"/>
      <c r="N3" s="4"/>
      <c r="O3" s="4"/>
    </row>
    <row r="4" spans="2:15" ht="16.5" customHeight="1">
      <c r="B4" s="23"/>
      <c r="C4" s="231" t="s">
        <v>2</v>
      </c>
      <c r="D4" s="232"/>
      <c r="E4" s="232"/>
      <c r="F4" s="232"/>
      <c r="G4" s="232"/>
      <c r="H4" s="232"/>
      <c r="I4" s="233" t="s">
        <v>1</v>
      </c>
      <c r="J4" s="234"/>
      <c r="K4" s="234"/>
      <c r="L4" s="234"/>
      <c r="M4" s="234"/>
      <c r="N4" s="234"/>
      <c r="O4" s="224" t="s">
        <v>80</v>
      </c>
    </row>
    <row r="5" spans="2:15" ht="60">
      <c r="B5" s="21"/>
      <c r="C5" s="94">
        <v>2003</v>
      </c>
      <c r="D5" s="96">
        <v>2011</v>
      </c>
      <c r="E5" s="98">
        <v>2012</v>
      </c>
      <c r="F5" s="97">
        <v>2013</v>
      </c>
      <c r="G5" s="95" t="s">
        <v>79</v>
      </c>
      <c r="H5" s="99" t="s">
        <v>69</v>
      </c>
      <c r="I5" s="94">
        <v>2003</v>
      </c>
      <c r="J5" s="96">
        <v>2011</v>
      </c>
      <c r="K5" s="98">
        <v>2012</v>
      </c>
      <c r="L5" s="97">
        <v>2013</v>
      </c>
      <c r="M5" s="95" t="s">
        <v>79</v>
      </c>
      <c r="N5" s="100" t="s">
        <v>71</v>
      </c>
      <c r="O5" s="228"/>
    </row>
    <row r="6" spans="2:15" ht="12">
      <c r="B6" s="21"/>
      <c r="C6" s="226" t="s">
        <v>28</v>
      </c>
      <c r="D6" s="227"/>
      <c r="E6" s="227"/>
      <c r="F6" s="227"/>
      <c r="G6" s="228" t="s">
        <v>81</v>
      </c>
      <c r="H6" s="230"/>
      <c r="I6" s="227" t="s">
        <v>28</v>
      </c>
      <c r="J6" s="227"/>
      <c r="K6" s="227"/>
      <c r="L6" s="227"/>
      <c r="M6" s="228" t="s">
        <v>81</v>
      </c>
      <c r="N6" s="229"/>
      <c r="O6" s="56" t="s">
        <v>28</v>
      </c>
    </row>
    <row r="7" spans="2:17" ht="12">
      <c r="B7" s="35" t="s">
        <v>83</v>
      </c>
      <c r="C7" s="101">
        <v>140251.509197</v>
      </c>
      <c r="D7" s="102">
        <v>254889.301877</v>
      </c>
      <c r="E7" s="102">
        <v>275499.834786</v>
      </c>
      <c r="F7" s="102">
        <v>273289.737089</v>
      </c>
      <c r="G7" s="85">
        <v>8.902115541423548</v>
      </c>
      <c r="H7" s="87">
        <v>100</v>
      </c>
      <c r="I7" s="102">
        <v>80425.434724</v>
      </c>
      <c r="J7" s="102">
        <v>155273.760896</v>
      </c>
      <c r="K7" s="102">
        <v>163382.487497</v>
      </c>
      <c r="L7" s="102">
        <v>157894.306339</v>
      </c>
      <c r="M7" s="85">
        <v>9.492860460356123</v>
      </c>
      <c r="N7" s="86">
        <v>100</v>
      </c>
      <c r="O7" s="101">
        <v>115395.43075</v>
      </c>
      <c r="Q7" s="70"/>
    </row>
    <row r="8" spans="2:15" ht="12">
      <c r="B8" s="36" t="s">
        <v>84</v>
      </c>
      <c r="C8" s="103">
        <v>49488.276465</v>
      </c>
      <c r="D8" s="104">
        <v>103393.369518</v>
      </c>
      <c r="E8" s="104">
        <v>112380.427406</v>
      </c>
      <c r="F8" s="104">
        <v>113147.028465</v>
      </c>
      <c r="G8" s="88">
        <v>11.829922649744766</v>
      </c>
      <c r="H8" s="90">
        <v>41.401857848819375</v>
      </c>
      <c r="I8" s="104">
        <v>26146.072161</v>
      </c>
      <c r="J8" s="104">
        <v>53134.345812</v>
      </c>
      <c r="K8" s="104">
        <v>58661.25287</v>
      </c>
      <c r="L8" s="104">
        <v>57819.35206</v>
      </c>
      <c r="M8" s="88">
        <v>11.218770884944414</v>
      </c>
      <c r="N8" s="89">
        <v>36.61902281381921</v>
      </c>
      <c r="O8" s="142">
        <v>55327.676405</v>
      </c>
    </row>
    <row r="9" spans="2:15" ht="12">
      <c r="B9" s="36" t="s">
        <v>85</v>
      </c>
      <c r="C9" s="103">
        <v>32432.845354</v>
      </c>
      <c r="D9" s="104">
        <v>44580.47701</v>
      </c>
      <c r="E9" s="104">
        <v>48538.945458</v>
      </c>
      <c r="F9" s="104">
        <v>45436.853773</v>
      </c>
      <c r="G9" s="88">
        <v>3.9943163935457173</v>
      </c>
      <c r="H9" s="90">
        <v>16.625890989167647</v>
      </c>
      <c r="I9" s="104">
        <v>21952.041272</v>
      </c>
      <c r="J9" s="104">
        <v>39511.48342</v>
      </c>
      <c r="K9" s="104">
        <v>42330.800407</v>
      </c>
      <c r="L9" s="104">
        <v>39055.131858</v>
      </c>
      <c r="M9" s="88">
        <v>7.938719396952738</v>
      </c>
      <c r="N9" s="89">
        <v>24.734984283821102</v>
      </c>
      <c r="O9" s="142">
        <v>6381.721915000002</v>
      </c>
    </row>
    <row r="10" spans="2:15" ht="12">
      <c r="B10" s="36" t="s">
        <v>29</v>
      </c>
      <c r="C10" s="103">
        <v>14898.414931</v>
      </c>
      <c r="D10" s="104">
        <v>25019.051981</v>
      </c>
      <c r="E10" s="104">
        <v>27005.462568</v>
      </c>
      <c r="F10" s="104">
        <v>28052.588787</v>
      </c>
      <c r="G10" s="88">
        <v>7.974801764657135</v>
      </c>
      <c r="H10" s="90">
        <v>10.264779455609176</v>
      </c>
      <c r="I10" s="104">
        <v>7748.435427</v>
      </c>
      <c r="J10" s="104">
        <v>14622.440408</v>
      </c>
      <c r="K10" s="104">
        <v>14247.354015</v>
      </c>
      <c r="L10" s="104">
        <v>12826.550999</v>
      </c>
      <c r="M10" s="88">
        <v>7.617720682153604</v>
      </c>
      <c r="N10" s="89">
        <v>8.123504448261306</v>
      </c>
      <c r="O10" s="142">
        <v>15226.037788000001</v>
      </c>
    </row>
    <row r="11" spans="2:15" ht="12">
      <c r="B11" s="36" t="s">
        <v>30</v>
      </c>
      <c r="C11" s="103">
        <v>11090.883976</v>
      </c>
      <c r="D11" s="104">
        <v>23823.618158</v>
      </c>
      <c r="E11" s="104">
        <v>25541.938043</v>
      </c>
      <c r="F11" s="104">
        <v>25257.043817</v>
      </c>
      <c r="G11" s="88">
        <v>12.090087699381927</v>
      </c>
      <c r="H11" s="90">
        <v>9.241855946011887</v>
      </c>
      <c r="I11" s="104">
        <v>6755.380242</v>
      </c>
      <c r="J11" s="104">
        <v>12800.841539</v>
      </c>
      <c r="K11" s="104">
        <v>12811.706415</v>
      </c>
      <c r="L11" s="143">
        <v>13591.095857</v>
      </c>
      <c r="M11" s="88">
        <v>9.565935129608262</v>
      </c>
      <c r="N11" s="89">
        <v>8.607717511877748</v>
      </c>
      <c r="O11" s="142">
        <v>11665.947960000001</v>
      </c>
    </row>
    <row r="12" spans="2:15" ht="12">
      <c r="B12" s="36" t="s">
        <v>31</v>
      </c>
      <c r="C12" s="103">
        <v>13072.420427</v>
      </c>
      <c r="D12" s="104">
        <v>22779.49227</v>
      </c>
      <c r="E12" s="104">
        <v>24634.451319</v>
      </c>
      <c r="F12" s="104">
        <v>25816.213224</v>
      </c>
      <c r="G12" s="88">
        <v>8.719641890141432</v>
      </c>
      <c r="H12" s="90">
        <v>9.446462753774265</v>
      </c>
      <c r="I12" s="104">
        <v>4000.820316</v>
      </c>
      <c r="J12" s="104">
        <v>6498.203781</v>
      </c>
      <c r="K12" s="104">
        <v>6924.387988</v>
      </c>
      <c r="L12" s="104">
        <v>7095.765024</v>
      </c>
      <c r="M12" s="88">
        <v>7.14552550924258</v>
      </c>
      <c r="N12" s="89">
        <v>4.49399676817057</v>
      </c>
      <c r="O12" s="142">
        <v>18720.4482</v>
      </c>
    </row>
    <row r="13" spans="2:15" ht="12">
      <c r="B13" s="36" t="s">
        <v>86</v>
      </c>
      <c r="C13" s="103">
        <v>4784.980067</v>
      </c>
      <c r="D13" s="104">
        <v>10609.345534</v>
      </c>
      <c r="E13" s="104">
        <v>10870.960884</v>
      </c>
      <c r="F13" s="104">
        <v>9403.088799</v>
      </c>
      <c r="G13" s="88">
        <v>11.06850392879922</v>
      </c>
      <c r="H13" s="90">
        <v>3.4407032255066983</v>
      </c>
      <c r="I13" s="104">
        <v>5503.901265</v>
      </c>
      <c r="J13" s="104">
        <v>14442.567685</v>
      </c>
      <c r="K13" s="104">
        <v>14064.571948</v>
      </c>
      <c r="L13" s="104">
        <v>12888.608722</v>
      </c>
      <c r="M13" s="88">
        <v>15.142760279851055</v>
      </c>
      <c r="N13" s="89">
        <v>8.162807779989281</v>
      </c>
      <c r="O13" s="103">
        <v>-3485.5199230000017</v>
      </c>
    </row>
    <row r="14" spans="2:15" ht="12">
      <c r="B14" s="36" t="s">
        <v>32</v>
      </c>
      <c r="C14" s="103">
        <v>6236.438274</v>
      </c>
      <c r="D14" s="104">
        <v>11275.853394</v>
      </c>
      <c r="E14" s="104">
        <v>11940.436621</v>
      </c>
      <c r="F14" s="104">
        <v>12296.466441</v>
      </c>
      <c r="G14" s="88">
        <v>8.968155804370777</v>
      </c>
      <c r="H14" s="90">
        <v>4.499424885829325</v>
      </c>
      <c r="I14" s="104">
        <v>3490.18805</v>
      </c>
      <c r="J14" s="104">
        <v>6575.444155</v>
      </c>
      <c r="K14" s="104">
        <v>6624.271422</v>
      </c>
      <c r="L14" s="104">
        <v>6749.093607</v>
      </c>
      <c r="M14" s="88">
        <v>9.102487616520367</v>
      </c>
      <c r="N14" s="89">
        <v>4.274437605438195</v>
      </c>
      <c r="O14" s="103">
        <v>5547.372834000001</v>
      </c>
    </row>
    <row r="15" spans="2:15" ht="12">
      <c r="B15" s="37" t="s">
        <v>33</v>
      </c>
      <c r="C15" s="103">
        <v>7133.750248</v>
      </c>
      <c r="D15" s="104">
        <v>10224.410356</v>
      </c>
      <c r="E15" s="104">
        <v>11071.978328</v>
      </c>
      <c r="F15" s="104">
        <v>10926.542783</v>
      </c>
      <c r="G15" s="88">
        <v>5.0300583927394795</v>
      </c>
      <c r="H15" s="90">
        <v>3.9981533515990186</v>
      </c>
      <c r="I15" s="104">
        <v>3014.485602</v>
      </c>
      <c r="J15" s="104">
        <v>3939.431992</v>
      </c>
      <c r="K15" s="104">
        <v>3689.905048</v>
      </c>
      <c r="L15" s="104">
        <v>3784.761112</v>
      </c>
      <c r="M15" s="88">
        <v>2.691999741179583</v>
      </c>
      <c r="N15" s="89">
        <v>2.397021906460703</v>
      </c>
      <c r="O15" s="103">
        <v>7141.781671000001</v>
      </c>
    </row>
    <row r="16" spans="2:15" ht="12">
      <c r="B16" s="38" t="s">
        <v>34</v>
      </c>
      <c r="C16" s="105">
        <v>1113.499455</v>
      </c>
      <c r="D16" s="106">
        <v>3183.683656</v>
      </c>
      <c r="E16" s="106">
        <v>3515.234159</v>
      </c>
      <c r="F16" s="106">
        <v>2953.911</v>
      </c>
      <c r="G16" s="91">
        <v>18.03627001870702</v>
      </c>
      <c r="H16" s="93">
        <v>1.0808715436826024</v>
      </c>
      <c r="I16" s="106">
        <v>1814.110389</v>
      </c>
      <c r="J16" s="106">
        <v>3749.002104</v>
      </c>
      <c r="K16" s="106">
        <v>4028.237384</v>
      </c>
      <c r="L16" s="106">
        <v>4083.9471</v>
      </c>
      <c r="M16" s="91">
        <v>11.548911795382502</v>
      </c>
      <c r="N16" s="92">
        <v>2.5865068821618817</v>
      </c>
      <c r="O16" s="105">
        <v>-1130.0360999999998</v>
      </c>
    </row>
    <row r="17" spans="2:15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5">
      <c r="B18" s="1" t="s">
        <v>112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5" t="s">
        <v>131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2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15"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ht="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 ht="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ht="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15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7">
    <mergeCell ref="C4:H4"/>
    <mergeCell ref="I4:N4"/>
    <mergeCell ref="O4:O5"/>
    <mergeCell ref="C6:F6"/>
    <mergeCell ref="I6:L6"/>
    <mergeCell ref="G6:H6"/>
    <mergeCell ref="M6:N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 topLeftCell="A1">
      <selection activeCell="D16" sqref="D16"/>
    </sheetView>
  </sheetViews>
  <sheetFormatPr defaultColWidth="9.140625" defaultRowHeight="15"/>
  <cols>
    <col min="1" max="1" width="9.140625" style="162" customWidth="1"/>
    <col min="2" max="2" width="49.7109375" style="162" customWidth="1"/>
    <col min="3" max="3" width="14.8515625" style="162" customWidth="1"/>
    <col min="4" max="4" width="15.140625" style="162" customWidth="1"/>
    <col min="5" max="16384" width="9.140625" style="162" customWidth="1"/>
  </cols>
  <sheetData>
    <row r="1" spans="1:6" ht="13.8">
      <c r="A1" s="161"/>
      <c r="F1" s="63" t="s">
        <v>119</v>
      </c>
    </row>
    <row r="2" ht="15">
      <c r="F2" s="162" t="s">
        <v>162</v>
      </c>
    </row>
    <row r="3" spans="2:4" ht="15">
      <c r="B3" s="163"/>
      <c r="C3" s="163">
        <v>2003</v>
      </c>
      <c r="D3" s="163">
        <v>2013</v>
      </c>
    </row>
    <row r="4" spans="2:5" ht="15" thickBot="1">
      <c r="B4" s="204" t="s">
        <v>154</v>
      </c>
      <c r="C4" s="216">
        <f>+C22/1000000</f>
        <v>8761.671885</v>
      </c>
      <c r="D4" s="41">
        <f>+D22/1000000</f>
        <v>18074.910866</v>
      </c>
      <c r="E4" s="206">
        <f>+D4/$D$13</f>
        <v>0.027213675367534555</v>
      </c>
    </row>
    <row r="5" spans="2:5" ht="15" thickBot="1">
      <c r="B5" s="204" t="s">
        <v>144</v>
      </c>
      <c r="C5" s="41">
        <f aca="true" t="shared" si="0" ref="C5:D5">+C23/1000000</f>
        <v>334.669886</v>
      </c>
      <c r="D5" s="41">
        <f t="shared" si="0"/>
        <v>32835.6752</v>
      </c>
      <c r="E5" s="206">
        <f aca="true" t="shared" si="1" ref="E5:E13">+D5/$D$13</f>
        <v>0.04943755529370173</v>
      </c>
    </row>
    <row r="6" spans="2:5" ht="15" thickBot="1">
      <c r="B6" s="204" t="s">
        <v>145</v>
      </c>
      <c r="C6" s="41">
        <f aca="true" t="shared" si="2" ref="C6:D6">+C24/1000000</f>
        <v>29024.705604</v>
      </c>
      <c r="D6" s="41">
        <f t="shared" si="2"/>
        <v>39933.178268</v>
      </c>
      <c r="E6" s="206">
        <f t="shared" si="1"/>
        <v>0.060123591083563244</v>
      </c>
    </row>
    <row r="7" spans="2:5" ht="30.75" thickBot="1">
      <c r="B7" s="204" t="s">
        <v>147</v>
      </c>
      <c r="C7" s="41">
        <f aca="true" t="shared" si="3" ref="C7:D7">+C25/1000000</f>
        <v>44067.56601</v>
      </c>
      <c r="D7" s="41">
        <f t="shared" si="3"/>
        <v>54468.461278</v>
      </c>
      <c r="E7" s="206">
        <f t="shared" si="1"/>
        <v>0.08200798521097495</v>
      </c>
    </row>
    <row r="8" spans="2:5" ht="15" thickBot="1">
      <c r="B8" s="204" t="s">
        <v>149</v>
      </c>
      <c r="C8" s="41">
        <f aca="true" t="shared" si="4" ref="C8:D8">+C26/1000000</f>
        <v>41014.591754</v>
      </c>
      <c r="D8" s="41">
        <f t="shared" si="4"/>
        <v>61067.212723</v>
      </c>
      <c r="E8" s="206">
        <f t="shared" si="1"/>
        <v>0.09194309808575395</v>
      </c>
    </row>
    <row r="9" spans="2:5" ht="15.75" thickBot="1">
      <c r="B9" s="204" t="s">
        <v>148</v>
      </c>
      <c r="C9" s="216">
        <f aca="true" t="shared" si="5" ref="C9:D9">+C27/1000000</f>
        <v>83422.506418</v>
      </c>
      <c r="D9" s="41">
        <f t="shared" si="5"/>
        <v>87974.11435</v>
      </c>
      <c r="E9" s="206">
        <f t="shared" si="1"/>
        <v>0.13245426250874123</v>
      </c>
    </row>
    <row r="10" spans="2:5" ht="15" thickBot="1">
      <c r="B10" s="204" t="s">
        <v>146</v>
      </c>
      <c r="C10" s="41">
        <f aca="true" t="shared" si="6" ref="C10:D10">+C28/1000000</f>
        <v>47227.692359</v>
      </c>
      <c r="D10" s="41">
        <f t="shared" si="6"/>
        <v>93686.306223</v>
      </c>
      <c r="E10" s="206">
        <f t="shared" si="1"/>
        <v>0.14105456689869547</v>
      </c>
    </row>
    <row r="11" spans="2:5" ht="15" thickBot="1">
      <c r="B11" s="204" t="s">
        <v>143</v>
      </c>
      <c r="C11" s="41">
        <f aca="true" t="shared" si="7" ref="C11:D11">+C29/1000000</f>
        <v>4440.813159</v>
      </c>
      <c r="D11" s="41">
        <f t="shared" si="7"/>
        <v>118472.122252</v>
      </c>
      <c r="E11" s="206">
        <f t="shared" si="1"/>
        <v>0.17837221433459186</v>
      </c>
    </row>
    <row r="12" spans="2:5" ht="15.75" thickBot="1">
      <c r="B12" s="204" t="s">
        <v>150</v>
      </c>
      <c r="C12" s="41">
        <f aca="true" t="shared" si="8" ref="C12:D12">+C30/1000000</f>
        <v>124030.185689</v>
      </c>
      <c r="D12" s="41">
        <f t="shared" si="8"/>
        <v>157672.867887</v>
      </c>
      <c r="E12" s="206">
        <f t="shared" si="1"/>
        <v>0.23739305121644314</v>
      </c>
    </row>
    <row r="13" spans="3:5" ht="12.75">
      <c r="C13" s="164">
        <f>SUM(C5:C8,C10:C12)</f>
        <v>290140.22446100006</v>
      </c>
      <c r="D13" s="164">
        <f>SUM(D4:D12)</f>
        <v>664184.8490469999</v>
      </c>
      <c r="E13" s="206">
        <f t="shared" si="1"/>
        <v>1</v>
      </c>
    </row>
    <row r="21" spans="2:4" ht="14.4">
      <c r="B21" s="202" t="s">
        <v>139</v>
      </c>
      <c r="C21" s="202">
        <v>2003</v>
      </c>
      <c r="D21" s="202">
        <v>2013</v>
      </c>
    </row>
    <row r="22" spans="2:4" ht="14.4">
      <c r="B22" s="203" t="s">
        <v>128</v>
      </c>
      <c r="C22" s="217">
        <v>8761671885</v>
      </c>
      <c r="D22" s="164">
        <v>18074910866</v>
      </c>
    </row>
    <row r="23" spans="2:4" ht="14.4">
      <c r="B23" s="203" t="s">
        <v>121</v>
      </c>
      <c r="C23" s="164">
        <v>334669886</v>
      </c>
      <c r="D23" s="164">
        <v>32835675200</v>
      </c>
    </row>
    <row r="24" spans="2:4" ht="14.4">
      <c r="B24" s="203" t="s">
        <v>124</v>
      </c>
      <c r="C24" s="164">
        <v>29024705604</v>
      </c>
      <c r="D24" s="164">
        <v>39933178268</v>
      </c>
    </row>
    <row r="25" spans="2:4" ht="14.4">
      <c r="B25" s="203" t="s">
        <v>125</v>
      </c>
      <c r="C25" s="164">
        <v>44067566010</v>
      </c>
      <c r="D25" s="164">
        <v>54468461278</v>
      </c>
    </row>
    <row r="26" spans="2:4" ht="14.4">
      <c r="B26" s="203" t="s">
        <v>126</v>
      </c>
      <c r="C26" s="164">
        <v>41014591754</v>
      </c>
      <c r="D26" s="164">
        <v>61067212723</v>
      </c>
    </row>
    <row r="27" spans="2:4" ht="14.4">
      <c r="B27" s="203" t="s">
        <v>127</v>
      </c>
      <c r="C27" s="217">
        <v>83422506418</v>
      </c>
      <c r="D27" s="164">
        <v>87974114350</v>
      </c>
    </row>
    <row r="28" spans="2:4" ht="14.4">
      <c r="B28" s="203" t="s">
        <v>122</v>
      </c>
      <c r="C28" s="164">
        <v>47227692359</v>
      </c>
      <c r="D28" s="164">
        <v>93686306223</v>
      </c>
    </row>
    <row r="29" spans="2:6" ht="14.4">
      <c r="B29" s="203" t="s">
        <v>123</v>
      </c>
      <c r="C29" s="164">
        <v>4440813159</v>
      </c>
      <c r="D29" s="164">
        <v>118472122252</v>
      </c>
      <c r="F29" s="176" t="s">
        <v>151</v>
      </c>
    </row>
    <row r="30" spans="2:6" ht="14.4">
      <c r="B30" s="203" t="s">
        <v>120</v>
      </c>
      <c r="C30" s="164">
        <v>124030185689</v>
      </c>
      <c r="D30" s="164">
        <v>157672867887</v>
      </c>
      <c r="F30" s="177" t="s">
        <v>133</v>
      </c>
    </row>
    <row r="31" spans="2:4" ht="14.4">
      <c r="B31" s="203"/>
      <c r="D31" s="203"/>
    </row>
    <row r="32" spans="2:4" ht="14.4">
      <c r="B32" s="202" t="s">
        <v>139</v>
      </c>
      <c r="C32" s="202" t="s">
        <v>140</v>
      </c>
      <c r="D32" s="202" t="s">
        <v>141</v>
      </c>
    </row>
    <row r="33" spans="2:4" ht="14.4">
      <c r="B33" s="203" t="s">
        <v>128</v>
      </c>
      <c r="C33" s="218">
        <v>8761671885</v>
      </c>
      <c r="D33" s="203" t="s">
        <v>142</v>
      </c>
    </row>
    <row r="34" spans="2:4" ht="14.4">
      <c r="B34" s="203" t="s">
        <v>127</v>
      </c>
      <c r="C34" s="218">
        <v>83422506418</v>
      </c>
      <c r="D34" s="203" t="s">
        <v>142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showGridLines="0" workbookViewId="0" topLeftCell="A7">
      <selection activeCell="B27" sqref="B27"/>
    </sheetView>
  </sheetViews>
  <sheetFormatPr defaultColWidth="9.140625" defaultRowHeight="15"/>
  <cols>
    <col min="2" max="2" width="14.421875" style="0" customWidth="1"/>
    <col min="3" max="3" width="77.421875" style="0" bestFit="1" customWidth="1"/>
    <col min="4" max="4" width="20.7109375" style="0" customWidth="1"/>
  </cols>
  <sheetData>
    <row r="2" ht="15" customHeight="1">
      <c r="B2" s="219" t="s">
        <v>155</v>
      </c>
    </row>
    <row r="3" ht="12" customHeight="1">
      <c r="B3" s="145" t="s">
        <v>28</v>
      </c>
    </row>
    <row r="5" spans="2:4" ht="15">
      <c r="B5" s="146" t="s">
        <v>108</v>
      </c>
      <c r="C5" s="148" t="s">
        <v>107</v>
      </c>
      <c r="D5" s="147" t="s">
        <v>109</v>
      </c>
    </row>
    <row r="6" spans="2:7" ht="15">
      <c r="B6" s="208">
        <v>21201380</v>
      </c>
      <c r="C6" s="214" t="s">
        <v>88</v>
      </c>
      <c r="D6" s="211">
        <v>68548.631872</v>
      </c>
      <c r="G6" s="168"/>
    </row>
    <row r="7" spans="2:7" ht="15">
      <c r="B7" s="209">
        <v>22292990</v>
      </c>
      <c r="C7" s="214" t="s">
        <v>89</v>
      </c>
      <c r="D7" s="212">
        <v>17000</v>
      </c>
      <c r="G7" s="168"/>
    </row>
    <row r="8" spans="2:7" ht="15">
      <c r="B8" s="209">
        <v>23631000</v>
      </c>
      <c r="C8" s="214" t="s">
        <v>90</v>
      </c>
      <c r="D8" s="212">
        <v>16347.52818</v>
      </c>
      <c r="G8" s="168"/>
    </row>
    <row r="9" spans="2:7" ht="15">
      <c r="B9" s="209">
        <v>20165130</v>
      </c>
      <c r="C9" s="214" t="s">
        <v>91</v>
      </c>
      <c r="D9" s="212">
        <v>9060.370216</v>
      </c>
      <c r="G9" s="168"/>
    </row>
    <row r="10" spans="2:7" ht="15">
      <c r="B10" s="209">
        <v>20141130</v>
      </c>
      <c r="C10" s="214" t="s">
        <v>92</v>
      </c>
      <c r="D10" s="212">
        <v>8976.180627</v>
      </c>
      <c r="G10" s="168"/>
    </row>
    <row r="11" spans="2:7" ht="24">
      <c r="B11" s="209">
        <v>21201270</v>
      </c>
      <c r="C11" s="214" t="s">
        <v>93</v>
      </c>
      <c r="D11" s="212">
        <v>8864.631378</v>
      </c>
      <c r="G11" s="168"/>
    </row>
    <row r="12" spans="2:7" ht="15">
      <c r="B12" s="209">
        <v>22213010</v>
      </c>
      <c r="C12" s="214" t="s">
        <v>94</v>
      </c>
      <c r="D12" s="212">
        <v>8476</v>
      </c>
      <c r="G12" s="168"/>
    </row>
    <row r="13" spans="2:7" ht="24">
      <c r="B13" s="209">
        <v>21202125</v>
      </c>
      <c r="C13" s="214" t="s">
        <v>95</v>
      </c>
      <c r="D13" s="212">
        <v>8292.654855</v>
      </c>
      <c r="G13" s="168"/>
    </row>
    <row r="14" spans="2:7" ht="24">
      <c r="B14" s="209">
        <v>20421500</v>
      </c>
      <c r="C14" s="214" t="s">
        <v>96</v>
      </c>
      <c r="D14" s="212">
        <v>8121.677129</v>
      </c>
      <c r="G14" s="168"/>
    </row>
    <row r="15" spans="2:7" ht="24">
      <c r="B15" s="209">
        <v>20413250</v>
      </c>
      <c r="C15" s="214" t="s">
        <v>116</v>
      </c>
      <c r="D15" s="212">
        <v>7896.883038</v>
      </c>
      <c r="G15" s="168"/>
    </row>
    <row r="16" spans="2:7" ht="15">
      <c r="B16" s="209">
        <v>21202145</v>
      </c>
      <c r="C16" s="214" t="s">
        <v>97</v>
      </c>
      <c r="D16" s="212">
        <v>7744.078407</v>
      </c>
      <c r="G16" s="168"/>
    </row>
    <row r="17" spans="2:7" ht="24">
      <c r="B17" s="209">
        <v>20301150</v>
      </c>
      <c r="C17" s="214" t="s">
        <v>98</v>
      </c>
      <c r="D17" s="212">
        <v>7100</v>
      </c>
      <c r="G17" s="168"/>
    </row>
    <row r="18" spans="2:7" ht="15">
      <c r="B18" s="209">
        <v>20595993</v>
      </c>
      <c r="C18" s="214" t="s">
        <v>99</v>
      </c>
      <c r="D18" s="212">
        <v>7084.093373</v>
      </c>
      <c r="G18" s="168"/>
    </row>
    <row r="19" spans="2:7" ht="15">
      <c r="B19" s="209">
        <v>20595997</v>
      </c>
      <c r="C19" s="214" t="s">
        <v>100</v>
      </c>
      <c r="D19" s="212">
        <v>7064.502032</v>
      </c>
      <c r="G19" s="168"/>
    </row>
    <row r="20" spans="2:7" ht="15">
      <c r="B20" s="209">
        <v>20141140</v>
      </c>
      <c r="C20" s="214" t="s">
        <v>101</v>
      </c>
      <c r="D20" s="212">
        <v>6896.909338</v>
      </c>
      <c r="G20" s="168"/>
    </row>
    <row r="21" spans="2:7" ht="15">
      <c r="B21" s="209">
        <v>21201180</v>
      </c>
      <c r="C21" s="214" t="s">
        <v>102</v>
      </c>
      <c r="D21" s="212">
        <v>6363.554168</v>
      </c>
      <c r="G21" s="168"/>
    </row>
    <row r="22" spans="2:7" ht="24">
      <c r="B22" s="209">
        <v>20145280</v>
      </c>
      <c r="C22" s="214" t="s">
        <v>103</v>
      </c>
      <c r="D22" s="212">
        <v>6339.430908</v>
      </c>
      <c r="G22" s="168"/>
    </row>
    <row r="23" spans="2:7" ht="15">
      <c r="B23" s="209">
        <v>20521080</v>
      </c>
      <c r="C23" s="214" t="s">
        <v>104</v>
      </c>
      <c r="D23" s="212">
        <v>6000</v>
      </c>
      <c r="G23" s="168"/>
    </row>
    <row r="24" spans="2:7" ht="24">
      <c r="B24" s="209">
        <v>21201260</v>
      </c>
      <c r="C24" s="214" t="s">
        <v>105</v>
      </c>
      <c r="D24" s="212">
        <v>6000</v>
      </c>
      <c r="G24" s="168"/>
    </row>
    <row r="25" spans="2:7" ht="15">
      <c r="B25" s="210">
        <v>20165670</v>
      </c>
      <c r="C25" s="215" t="s">
        <v>106</v>
      </c>
      <c r="D25" s="213">
        <v>5890.28405</v>
      </c>
      <c r="G25" s="168"/>
    </row>
    <row r="26" ht="15">
      <c r="D26" s="165"/>
    </row>
    <row r="27" ht="15">
      <c r="B27" s="1" t="s">
        <v>111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showGridLines="0" workbookViewId="0" topLeftCell="B4">
      <selection activeCell="B19" sqref="B19"/>
    </sheetView>
  </sheetViews>
  <sheetFormatPr defaultColWidth="9.140625" defaultRowHeight="15"/>
  <cols>
    <col min="2" max="2" width="40.140625" style="0" customWidth="1"/>
    <col min="3" max="3" width="10.28125" style="0" customWidth="1"/>
    <col min="7" max="7" width="10.28125" style="0" customWidth="1"/>
    <col min="12" max="12" width="16.140625" style="0" customWidth="1"/>
    <col min="13" max="13" width="15.00390625" style="0" customWidth="1"/>
    <col min="14" max="14" width="19.00390625" style="0" customWidth="1"/>
    <col min="15" max="15" width="14.28125" style="0" customWidth="1"/>
    <col min="16" max="16" width="16.7109375" style="0" customWidth="1"/>
  </cols>
  <sheetData>
    <row r="3" ht="15">
      <c r="B3" s="64" t="s">
        <v>159</v>
      </c>
    </row>
    <row r="4" spans="2:12" ht="15">
      <c r="B4" s="179" t="s">
        <v>129</v>
      </c>
      <c r="I4" s="178"/>
      <c r="J4" s="178"/>
      <c r="K4" s="178"/>
      <c r="L4" s="178"/>
    </row>
    <row r="5" spans="2:12" ht="15">
      <c r="B5" s="179"/>
      <c r="I5" s="178"/>
      <c r="J5" s="178"/>
      <c r="K5" s="178"/>
      <c r="L5" s="178"/>
    </row>
    <row r="6" spans="2:12" ht="15">
      <c r="B6" s="180"/>
      <c r="C6" s="235" t="s">
        <v>134</v>
      </c>
      <c r="D6" s="237" t="s">
        <v>115</v>
      </c>
      <c r="E6" s="238"/>
      <c r="F6" s="239"/>
      <c r="G6" s="207" t="s">
        <v>158</v>
      </c>
      <c r="I6" s="178"/>
      <c r="J6" s="178"/>
      <c r="K6" s="178"/>
      <c r="L6" s="178"/>
    </row>
    <row r="7" spans="2:12" ht="33" customHeight="1">
      <c r="B7" s="181"/>
      <c r="C7" s="236"/>
      <c r="D7" s="182" t="s">
        <v>135</v>
      </c>
      <c r="E7" s="183" t="s">
        <v>136</v>
      </c>
      <c r="F7" s="184" t="s">
        <v>137</v>
      </c>
      <c r="G7" s="182" t="s">
        <v>135</v>
      </c>
      <c r="I7" s="178"/>
      <c r="J7" s="178"/>
      <c r="K7" s="178"/>
      <c r="L7" s="178"/>
    </row>
    <row r="8" spans="2:12" ht="15">
      <c r="B8" s="185" t="s">
        <v>156</v>
      </c>
      <c r="C8" s="186">
        <f>SUM(C9:C17)</f>
        <v>664184.8490469999</v>
      </c>
      <c r="D8" s="187">
        <v>273289.737089</v>
      </c>
      <c r="E8" s="188">
        <v>157894.306339</v>
      </c>
      <c r="F8" s="189">
        <v>115395.43075</v>
      </c>
      <c r="G8" s="187">
        <v>460474.954299</v>
      </c>
      <c r="I8" s="178"/>
      <c r="J8" s="178"/>
      <c r="K8" s="178"/>
      <c r="L8" s="178"/>
    </row>
    <row r="9" spans="2:12" ht="15">
      <c r="B9" s="190" t="s">
        <v>143</v>
      </c>
      <c r="C9" s="191">
        <v>118472.122252</v>
      </c>
      <c r="D9" s="191">
        <v>45436.853773</v>
      </c>
      <c r="E9" s="192">
        <v>39055.131858</v>
      </c>
      <c r="F9" s="193">
        <v>6381.721915000002</v>
      </c>
      <c r="G9" s="191">
        <v>83679.379957</v>
      </c>
      <c r="I9" s="178"/>
      <c r="J9" s="178"/>
      <c r="K9" s="178"/>
      <c r="L9" s="178"/>
    </row>
    <row r="10" spans="2:12" ht="15">
      <c r="B10" s="194" t="s">
        <v>144</v>
      </c>
      <c r="C10" s="195">
        <v>32835.6752</v>
      </c>
      <c r="D10" s="195">
        <v>9403.088799</v>
      </c>
      <c r="E10" s="196">
        <v>12888.608722</v>
      </c>
      <c r="F10" s="197">
        <v>-3485.5199230000017</v>
      </c>
      <c r="G10" s="195">
        <v>17367.225548</v>
      </c>
      <c r="I10" s="178"/>
      <c r="J10" s="178"/>
      <c r="K10" s="178"/>
      <c r="L10" s="178"/>
    </row>
    <row r="11" spans="2:12" ht="15">
      <c r="B11" s="194" t="s">
        <v>145</v>
      </c>
      <c r="C11" s="195">
        <v>39933.178268</v>
      </c>
      <c r="D11" s="195">
        <v>10926.542783</v>
      </c>
      <c r="E11" s="196">
        <v>3784.761112</v>
      </c>
      <c r="F11" s="197">
        <v>7141.781671000001</v>
      </c>
      <c r="G11" s="195">
        <v>17607.043365</v>
      </c>
      <c r="I11" s="178"/>
      <c r="J11" s="178"/>
      <c r="K11" s="178"/>
      <c r="L11" s="178"/>
    </row>
    <row r="12" spans="2:12" ht="15" customHeight="1">
      <c r="B12" s="194" t="s">
        <v>146</v>
      </c>
      <c r="C12" s="195">
        <v>93686.306223</v>
      </c>
      <c r="D12" s="195">
        <v>113147.028465</v>
      </c>
      <c r="E12" s="196">
        <v>57819.35206</v>
      </c>
      <c r="F12" s="197">
        <v>55327.676405</v>
      </c>
      <c r="G12" s="195">
        <v>139733.698186</v>
      </c>
      <c r="I12" s="178"/>
      <c r="J12" s="178"/>
      <c r="K12" s="178"/>
      <c r="L12" s="178"/>
    </row>
    <row r="13" spans="2:12" ht="15">
      <c r="B13" s="194" t="s">
        <v>147</v>
      </c>
      <c r="C13" s="195">
        <v>54468.461278</v>
      </c>
      <c r="D13" s="195">
        <v>25816.213224</v>
      </c>
      <c r="E13" s="196">
        <v>7095.765024</v>
      </c>
      <c r="F13" s="197">
        <v>18720.4482</v>
      </c>
      <c r="G13" s="195">
        <v>37329.772693</v>
      </c>
      <c r="I13" s="178"/>
      <c r="J13" s="178"/>
      <c r="K13" s="178"/>
      <c r="L13" s="178"/>
    </row>
    <row r="14" spans="2:12" ht="15">
      <c r="B14" s="194" t="s">
        <v>154</v>
      </c>
      <c r="C14" s="195">
        <v>18074.910866</v>
      </c>
      <c r="D14" s="195">
        <v>2953.911</v>
      </c>
      <c r="E14" s="196">
        <v>4083.9471</v>
      </c>
      <c r="F14" s="197">
        <v>-1130.0360999999998</v>
      </c>
      <c r="G14" s="195">
        <v>8052.519262</v>
      </c>
      <c r="I14" s="178"/>
      <c r="J14" s="178"/>
      <c r="K14" s="178"/>
      <c r="L14" s="178"/>
    </row>
    <row r="15" spans="2:12" ht="15">
      <c r="B15" s="194" t="s">
        <v>148</v>
      </c>
      <c r="C15" s="195">
        <v>87974.11435</v>
      </c>
      <c r="D15" s="195">
        <v>25257.043817</v>
      </c>
      <c r="E15" s="196">
        <v>13591.095857</v>
      </c>
      <c r="F15" s="197">
        <v>11665.947960000001</v>
      </c>
      <c r="G15" s="195">
        <v>66255.087865</v>
      </c>
      <c r="I15" s="178"/>
      <c r="J15" s="178"/>
      <c r="K15" s="178"/>
      <c r="L15" s="178"/>
    </row>
    <row r="16" spans="2:12" ht="15">
      <c r="B16" s="194" t="s">
        <v>149</v>
      </c>
      <c r="C16" s="195">
        <v>61067.212723</v>
      </c>
      <c r="D16" s="195">
        <v>12296.466441</v>
      </c>
      <c r="E16" s="196">
        <v>6749.093607</v>
      </c>
      <c r="F16" s="197">
        <v>5547.372834000001</v>
      </c>
      <c r="G16" s="195">
        <v>29446.353856</v>
      </c>
      <c r="I16" s="178"/>
      <c r="J16" s="178"/>
      <c r="K16" s="178"/>
      <c r="L16" s="178"/>
    </row>
    <row r="17" spans="2:12" ht="15">
      <c r="B17" s="198" t="s">
        <v>150</v>
      </c>
      <c r="C17" s="199">
        <v>157672.867887</v>
      </c>
      <c r="D17" s="199">
        <v>28052.588787</v>
      </c>
      <c r="E17" s="200">
        <v>12826.550999</v>
      </c>
      <c r="F17" s="201">
        <v>15226.037788000001</v>
      </c>
      <c r="G17" s="199">
        <v>61003.873567</v>
      </c>
      <c r="I17" s="178"/>
      <c r="J17" s="178"/>
      <c r="K17" s="178"/>
      <c r="L17" s="178"/>
    </row>
    <row r="19" ht="15">
      <c r="B19" s="179" t="s">
        <v>138</v>
      </c>
    </row>
    <row r="22" ht="15">
      <c r="A22" t="s">
        <v>157</v>
      </c>
    </row>
    <row r="24" ht="15" customHeight="1"/>
  </sheetData>
  <mergeCells count="2"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"/>
  <sheetViews>
    <sheetView showGridLines="0" zoomScale="55" zoomScaleNormal="55" workbookViewId="0" topLeftCell="A1">
      <selection activeCell="X6" sqref="X6"/>
    </sheetView>
  </sheetViews>
  <sheetFormatPr defaultColWidth="9.140625" defaultRowHeight="15"/>
  <cols>
    <col min="1" max="1" width="9.140625" style="12" customWidth="1"/>
    <col min="2" max="2" width="13.8515625" style="12" customWidth="1"/>
    <col min="3" max="18" width="9.57421875" style="12" customWidth="1"/>
    <col min="19" max="16384" width="9.140625" style="12" customWidth="1"/>
  </cols>
  <sheetData>
    <row r="2" spans="2:24" ht="13.8">
      <c r="B2" s="63" t="s">
        <v>160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2">
      <c r="B4" s="23"/>
      <c r="C4" s="233" t="s">
        <v>2</v>
      </c>
      <c r="D4" s="234"/>
      <c r="E4" s="234"/>
      <c r="F4" s="234"/>
      <c r="G4" s="234"/>
      <c r="H4" s="234"/>
      <c r="I4" s="240" t="s">
        <v>1</v>
      </c>
      <c r="J4" s="241"/>
      <c r="K4" s="241"/>
      <c r="L4" s="241"/>
      <c r="M4" s="241"/>
      <c r="N4" s="241"/>
      <c r="O4" s="242" t="s">
        <v>3</v>
      </c>
      <c r="P4" s="243"/>
      <c r="Q4" s="243"/>
      <c r="R4" s="243"/>
      <c r="S4" s="3"/>
      <c r="T4" s="3"/>
      <c r="U4" s="3"/>
      <c r="V4" s="3"/>
      <c r="W4" s="3"/>
      <c r="X4" s="3"/>
    </row>
    <row r="5" spans="2:24" ht="60">
      <c r="B5" s="22"/>
      <c r="C5" s="109">
        <v>2003</v>
      </c>
      <c r="D5" s="111">
        <v>2011</v>
      </c>
      <c r="E5" s="111">
        <v>2012</v>
      </c>
      <c r="F5" s="112">
        <v>2013</v>
      </c>
      <c r="G5" s="110" t="s">
        <v>79</v>
      </c>
      <c r="H5" s="113" t="s">
        <v>73</v>
      </c>
      <c r="I5" s="109">
        <v>2003</v>
      </c>
      <c r="J5" s="114">
        <v>2011</v>
      </c>
      <c r="K5" s="114">
        <v>2012</v>
      </c>
      <c r="L5" s="112">
        <v>2013</v>
      </c>
      <c r="M5" s="110" t="s">
        <v>79</v>
      </c>
      <c r="N5" s="115" t="s">
        <v>74</v>
      </c>
      <c r="O5" s="110">
        <v>2003</v>
      </c>
      <c r="P5" s="115">
        <v>2011</v>
      </c>
      <c r="Q5" s="115">
        <v>2012</v>
      </c>
      <c r="R5" s="116">
        <v>2013</v>
      </c>
      <c r="S5" s="3"/>
      <c r="T5" s="3"/>
      <c r="U5" s="3"/>
      <c r="V5" s="3"/>
      <c r="W5" s="3"/>
      <c r="X5" s="3"/>
    </row>
    <row r="6" spans="2:24" ht="12">
      <c r="B6" s="22"/>
      <c r="C6" s="244" t="s">
        <v>28</v>
      </c>
      <c r="D6" s="245"/>
      <c r="E6" s="245"/>
      <c r="F6" s="245"/>
      <c r="G6" s="228" t="s">
        <v>81</v>
      </c>
      <c r="H6" s="246"/>
      <c r="I6" s="244" t="s">
        <v>28</v>
      </c>
      <c r="J6" s="245"/>
      <c r="K6" s="245"/>
      <c r="L6" s="245"/>
      <c r="M6" s="228" t="s">
        <v>81</v>
      </c>
      <c r="N6" s="246"/>
      <c r="O6" s="247" t="s">
        <v>28</v>
      </c>
      <c r="P6" s="248"/>
      <c r="Q6" s="248"/>
      <c r="R6" s="248"/>
      <c r="S6" s="3"/>
      <c r="T6" s="3"/>
      <c r="U6" s="3"/>
      <c r="V6" s="3"/>
      <c r="W6" s="3"/>
      <c r="X6" s="3"/>
    </row>
    <row r="7" spans="2:24" ht="12">
      <c r="B7" s="107" t="s">
        <v>0</v>
      </c>
      <c r="C7" s="117">
        <v>140251.509197</v>
      </c>
      <c r="D7" s="118">
        <v>254889.301877</v>
      </c>
      <c r="E7" s="118">
        <v>275499.834786</v>
      </c>
      <c r="F7" s="119">
        <v>273289.737089</v>
      </c>
      <c r="G7" s="133">
        <v>8.902115541423548</v>
      </c>
      <c r="H7" s="134">
        <v>100</v>
      </c>
      <c r="I7" s="123">
        <v>80425.434724</v>
      </c>
      <c r="J7" s="124">
        <v>155273.760896</v>
      </c>
      <c r="K7" s="124">
        <v>163382.487497</v>
      </c>
      <c r="L7" s="119">
        <v>157894.306339</v>
      </c>
      <c r="M7" s="133">
        <v>9.492860460356123</v>
      </c>
      <c r="N7" s="134">
        <v>100</v>
      </c>
      <c r="O7" s="127">
        <f aca="true" t="shared" si="0" ref="O7:O35">C7-I7</f>
        <v>59826.074473</v>
      </c>
      <c r="P7" s="128">
        <f aca="true" t="shared" si="1" ref="P7:P35">D7-J7</f>
        <v>99615.540981</v>
      </c>
      <c r="Q7" s="128">
        <f aca="true" t="shared" si="2" ref="Q7:Q35">E7-K7</f>
        <v>112117.34728900003</v>
      </c>
      <c r="R7" s="119">
        <v>115395.43075</v>
      </c>
      <c r="S7" s="18"/>
      <c r="T7" s="3"/>
      <c r="U7" s="3"/>
      <c r="V7" s="3"/>
      <c r="W7" s="3"/>
      <c r="X7" s="3"/>
    </row>
    <row r="8" spans="2:24" ht="12">
      <c r="B8" s="108" t="s">
        <v>53</v>
      </c>
      <c r="C8" s="152">
        <v>8719.932987</v>
      </c>
      <c r="D8" s="153">
        <v>18734.521043</v>
      </c>
      <c r="E8" s="153">
        <v>20656.526488</v>
      </c>
      <c r="F8" s="151">
        <v>19825.784278</v>
      </c>
      <c r="G8" s="135">
        <v>12.108454737233295</v>
      </c>
      <c r="H8" s="136">
        <v>7.254492791854639</v>
      </c>
      <c r="I8" s="154">
        <v>8652.577913</v>
      </c>
      <c r="J8" s="151">
        <v>17989.442438</v>
      </c>
      <c r="K8" s="151">
        <v>19899.984354</v>
      </c>
      <c r="L8" s="151">
        <v>20573.332389</v>
      </c>
      <c r="M8" s="135">
        <v>12.191248301594435</v>
      </c>
      <c r="N8" s="136">
        <v>13.029812705740595</v>
      </c>
      <c r="O8" s="149">
        <f t="shared" si="0"/>
        <v>67.35507400000097</v>
      </c>
      <c r="P8" s="150">
        <f t="shared" si="1"/>
        <v>745.0786050000024</v>
      </c>
      <c r="Q8" s="150">
        <f t="shared" si="2"/>
        <v>756.5421339999994</v>
      </c>
      <c r="R8" s="151">
        <v>-747.5481110000001</v>
      </c>
      <c r="S8" s="18"/>
      <c r="T8" s="3"/>
      <c r="U8" s="3"/>
      <c r="V8" s="3"/>
      <c r="W8" s="3"/>
      <c r="X8" s="3"/>
    </row>
    <row r="9" spans="2:24" ht="12">
      <c r="B9" s="42" t="s">
        <v>42</v>
      </c>
      <c r="C9" s="120">
        <v>431.33736</v>
      </c>
      <c r="D9" s="121">
        <v>680.483079</v>
      </c>
      <c r="E9" s="121">
        <v>695.552716</v>
      </c>
      <c r="F9" s="122">
        <v>744.020909</v>
      </c>
      <c r="G9" s="137">
        <v>6.694406828749444</v>
      </c>
      <c r="H9" s="138">
        <v>0.2722461944327243</v>
      </c>
      <c r="I9" s="125">
        <v>872.908384</v>
      </c>
      <c r="J9" s="122">
        <v>1294.247211</v>
      </c>
      <c r="K9" s="122">
        <v>1134.538955</v>
      </c>
      <c r="L9" s="122">
        <v>1213.661824</v>
      </c>
      <c r="M9" s="137">
        <v>4.290254414860514</v>
      </c>
      <c r="N9" s="138">
        <v>0.7686545842851743</v>
      </c>
      <c r="O9" s="129">
        <f t="shared" si="0"/>
        <v>-441.57102399999997</v>
      </c>
      <c r="P9" s="130">
        <f t="shared" si="1"/>
        <v>-613.7641320000001</v>
      </c>
      <c r="Q9" s="130">
        <f t="shared" si="2"/>
        <v>-438.98623899999996</v>
      </c>
      <c r="R9" s="122">
        <v>-469.64091500000006</v>
      </c>
      <c r="S9" s="18"/>
      <c r="T9" s="3"/>
      <c r="U9" s="3"/>
      <c r="V9" s="3"/>
      <c r="W9" s="3"/>
      <c r="X9" s="3"/>
    </row>
    <row r="10" spans="2:24" ht="12">
      <c r="B10" s="42" t="s">
        <v>57</v>
      </c>
      <c r="C10" s="120">
        <v>396.768753</v>
      </c>
      <c r="D10" s="121">
        <v>1221.576211</v>
      </c>
      <c r="E10" s="121">
        <v>1256.45991</v>
      </c>
      <c r="F10" s="122">
        <v>1072.695023</v>
      </c>
      <c r="G10" s="137">
        <v>19.611117618613317</v>
      </c>
      <c r="H10" s="138">
        <v>0.39251200371665046</v>
      </c>
      <c r="I10" s="120">
        <v>420.292988</v>
      </c>
      <c r="J10" s="122">
        <v>1321.077183</v>
      </c>
      <c r="K10" s="122">
        <v>1283.714946</v>
      </c>
      <c r="L10" s="122">
        <v>1323.367985</v>
      </c>
      <c r="M10" s="137">
        <v>21.45836818413489</v>
      </c>
      <c r="N10" s="138">
        <v>0.8381353423591609</v>
      </c>
      <c r="O10" s="129">
        <f t="shared" si="0"/>
        <v>-23.524234999999976</v>
      </c>
      <c r="P10" s="130">
        <f t="shared" si="1"/>
        <v>-99.50097200000005</v>
      </c>
      <c r="Q10" s="130">
        <f t="shared" si="2"/>
        <v>-27.25503600000002</v>
      </c>
      <c r="R10" s="122">
        <v>-250.6729620000001</v>
      </c>
      <c r="S10" s="18"/>
      <c r="T10" s="3"/>
      <c r="U10" s="3"/>
      <c r="V10" s="3"/>
      <c r="W10" s="3"/>
      <c r="X10" s="3"/>
    </row>
    <row r="11" spans="2:24" ht="12">
      <c r="B11" s="25" t="s">
        <v>59</v>
      </c>
      <c r="C11" s="120">
        <v>110.644517</v>
      </c>
      <c r="D11" s="121">
        <v>332.743849</v>
      </c>
      <c r="E11" s="121">
        <v>295.84702</v>
      </c>
      <c r="F11" s="122">
        <v>278.674909</v>
      </c>
      <c r="G11" s="137">
        <v>18.383929639279234</v>
      </c>
      <c r="H11" s="138">
        <v>0.1019704991370555</v>
      </c>
      <c r="I11" s="125">
        <v>301.084207</v>
      </c>
      <c r="J11" s="122">
        <v>402.23934</v>
      </c>
      <c r="K11" s="122">
        <v>412.265306</v>
      </c>
      <c r="L11" s="122">
        <v>503.844624</v>
      </c>
      <c r="M11" s="137">
        <v>5.830318026024841</v>
      </c>
      <c r="N11" s="138">
        <v>0.31910246523914715</v>
      </c>
      <c r="O11" s="129">
        <f t="shared" si="0"/>
        <v>-190.43968999999998</v>
      </c>
      <c r="P11" s="130">
        <f t="shared" si="1"/>
        <v>-69.49549100000002</v>
      </c>
      <c r="Q11" s="130">
        <f t="shared" si="2"/>
        <v>-116.41828600000002</v>
      </c>
      <c r="R11" s="122">
        <v>-225.169715</v>
      </c>
      <c r="S11" s="18"/>
      <c r="T11" s="3"/>
      <c r="U11" s="3"/>
      <c r="V11" s="3"/>
      <c r="W11" s="3"/>
      <c r="X11" s="3"/>
    </row>
    <row r="12" spans="2:24" ht="12">
      <c r="B12" s="42" t="s">
        <v>50</v>
      </c>
      <c r="C12" s="120">
        <v>59.158497</v>
      </c>
      <c r="D12" s="121">
        <v>66.078288</v>
      </c>
      <c r="E12" s="121">
        <v>54.355364</v>
      </c>
      <c r="F12" s="122">
        <v>59.503742</v>
      </c>
      <c r="G12" s="137">
        <v>0.34277762857833166</v>
      </c>
      <c r="H12" s="138">
        <v>0.02177313448862586</v>
      </c>
      <c r="I12" s="125">
        <v>84.395058</v>
      </c>
      <c r="J12" s="122">
        <v>275.82602</v>
      </c>
      <c r="K12" s="122">
        <v>308.422733</v>
      </c>
      <c r="L12" s="122">
        <v>284.49359</v>
      </c>
      <c r="M12" s="137">
        <v>23.088651698141078</v>
      </c>
      <c r="N12" s="138">
        <v>0.18017976493033927</v>
      </c>
      <c r="O12" s="129">
        <f t="shared" si="0"/>
        <v>-25.23656100000001</v>
      </c>
      <c r="P12" s="130">
        <f t="shared" si="1"/>
        <v>-209.74773200000004</v>
      </c>
      <c r="Q12" s="130">
        <f t="shared" si="2"/>
        <v>-254.06736899999999</v>
      </c>
      <c r="R12" s="122">
        <v>-224.989848</v>
      </c>
      <c r="S12" s="18"/>
      <c r="T12" s="18"/>
      <c r="U12" s="3"/>
      <c r="V12" s="3"/>
      <c r="W12" s="3"/>
      <c r="X12" s="3"/>
    </row>
    <row r="13" spans="2:24" ht="12">
      <c r="B13" s="42" t="s">
        <v>52</v>
      </c>
      <c r="C13" s="120">
        <v>18.069878</v>
      </c>
      <c r="D13" s="121">
        <v>90.211527</v>
      </c>
      <c r="E13" s="121">
        <v>95.551494</v>
      </c>
      <c r="F13" s="122">
        <v>111.828074</v>
      </c>
      <c r="G13" s="137">
        <v>42.21907948862517</v>
      </c>
      <c r="H13" s="138">
        <v>0.04091923655500531</v>
      </c>
      <c r="I13" s="125">
        <v>53.805065</v>
      </c>
      <c r="J13" s="122">
        <v>149.251466</v>
      </c>
      <c r="K13" s="122">
        <v>165.99086</v>
      </c>
      <c r="L13" s="122">
        <v>166.60793</v>
      </c>
      <c r="M13" s="137">
        <v>18.898028022056312</v>
      </c>
      <c r="N13" s="138">
        <v>0.10551864336532302</v>
      </c>
      <c r="O13" s="129">
        <f t="shared" si="0"/>
        <v>-35.735186999999996</v>
      </c>
      <c r="P13" s="130">
        <f t="shared" si="1"/>
        <v>-59.03993899999999</v>
      </c>
      <c r="Q13" s="130">
        <f t="shared" si="2"/>
        <v>-70.43936599999999</v>
      </c>
      <c r="R13" s="122">
        <v>-54.77985600000001</v>
      </c>
      <c r="S13" s="18"/>
      <c r="T13" s="3"/>
      <c r="U13" s="3"/>
      <c r="V13" s="3"/>
      <c r="W13" s="3"/>
      <c r="X13" s="3"/>
    </row>
    <row r="14" spans="2:24" ht="12">
      <c r="B14" s="42" t="s">
        <v>56</v>
      </c>
      <c r="C14" s="120">
        <v>360.086743</v>
      </c>
      <c r="D14" s="121">
        <v>979.055825</v>
      </c>
      <c r="E14" s="121">
        <v>1004.207899</v>
      </c>
      <c r="F14" s="122">
        <v>1003.551298</v>
      </c>
      <c r="G14" s="137">
        <v>17.439806596557137</v>
      </c>
      <c r="H14" s="138">
        <v>0.3672114835666814</v>
      </c>
      <c r="I14" s="125">
        <v>490.145959</v>
      </c>
      <c r="J14" s="122">
        <v>1037.764134</v>
      </c>
      <c r="K14" s="122">
        <v>1076.986236</v>
      </c>
      <c r="L14" s="122">
        <v>994.445417</v>
      </c>
      <c r="M14" s="137">
        <v>10.784095714234013</v>
      </c>
      <c r="N14" s="138">
        <v>0.629817147975507</v>
      </c>
      <c r="O14" s="129">
        <f t="shared" si="0"/>
        <v>-130.059216</v>
      </c>
      <c r="P14" s="130">
        <f t="shared" si="1"/>
        <v>-58.708308999999986</v>
      </c>
      <c r="Q14" s="130">
        <f t="shared" si="2"/>
        <v>-72.77833699999996</v>
      </c>
      <c r="R14" s="122">
        <v>9.105880999999954</v>
      </c>
      <c r="S14" s="18"/>
      <c r="T14" s="3"/>
      <c r="U14" s="3"/>
      <c r="V14" s="3"/>
      <c r="W14" s="3"/>
      <c r="X14" s="3"/>
    </row>
    <row r="15" spans="2:24" ht="12">
      <c r="B15" s="42" t="s">
        <v>47</v>
      </c>
      <c r="C15" s="120">
        <v>47.799234</v>
      </c>
      <c r="D15" s="121">
        <v>116.688897</v>
      </c>
      <c r="E15" s="121">
        <v>146.463702</v>
      </c>
      <c r="F15" s="122">
        <v>146.360474</v>
      </c>
      <c r="G15" s="137">
        <v>16.956886260309982</v>
      </c>
      <c r="H15" s="138">
        <v>0.05355505682686358</v>
      </c>
      <c r="I15" s="125">
        <v>83.666398</v>
      </c>
      <c r="J15" s="122">
        <v>124.241342</v>
      </c>
      <c r="K15" s="122">
        <v>123.653724</v>
      </c>
      <c r="L15" s="122">
        <v>125.289418</v>
      </c>
      <c r="M15" s="137">
        <v>4.9345941836628935</v>
      </c>
      <c r="N15" s="138">
        <v>0.07935018108316261</v>
      </c>
      <c r="O15" s="129">
        <f t="shared" si="0"/>
        <v>-35.867164</v>
      </c>
      <c r="P15" s="130">
        <f t="shared" si="1"/>
        <v>-7.552445000000006</v>
      </c>
      <c r="Q15" s="130">
        <f t="shared" si="2"/>
        <v>22.809978000000015</v>
      </c>
      <c r="R15" s="122">
        <v>21.071056000000013</v>
      </c>
      <c r="S15" s="18"/>
      <c r="T15" s="3"/>
      <c r="U15" s="3"/>
      <c r="V15" s="3"/>
      <c r="W15" s="3"/>
      <c r="X15" s="3"/>
    </row>
    <row r="16" spans="2:24" ht="12">
      <c r="B16" s="42" t="s">
        <v>48</v>
      </c>
      <c r="C16" s="120">
        <v>59.226127</v>
      </c>
      <c r="D16" s="121">
        <v>305.047904</v>
      </c>
      <c r="E16" s="121">
        <v>345.960661</v>
      </c>
      <c r="F16" s="122">
        <v>343.724648</v>
      </c>
      <c r="G16" s="137">
        <v>42.78219016903464</v>
      </c>
      <c r="H16" s="138">
        <v>0.12577298059607048</v>
      </c>
      <c r="I16" s="125">
        <v>121.627244</v>
      </c>
      <c r="J16" s="122">
        <v>265.138001</v>
      </c>
      <c r="K16" s="122">
        <v>248.652485</v>
      </c>
      <c r="L16" s="122">
        <v>249.198713</v>
      </c>
      <c r="M16" s="137">
        <v>11.199424268876637</v>
      </c>
      <c r="N16" s="138">
        <v>0.15782628188312814</v>
      </c>
      <c r="O16" s="129">
        <f t="shared" si="0"/>
        <v>-62.401117000000006</v>
      </c>
      <c r="P16" s="130">
        <f t="shared" si="1"/>
        <v>39.90990300000004</v>
      </c>
      <c r="Q16" s="130">
        <f t="shared" si="2"/>
        <v>97.308176</v>
      </c>
      <c r="R16" s="122">
        <v>94.525935</v>
      </c>
      <c r="S16" s="18"/>
      <c r="T16" s="3"/>
      <c r="U16" s="3"/>
      <c r="V16" s="3"/>
      <c r="W16" s="3"/>
      <c r="X16" s="3"/>
    </row>
    <row r="17" spans="2:24" ht="12">
      <c r="B17" s="42" t="s">
        <v>36</v>
      </c>
      <c r="C17" s="120">
        <v>327.555373</v>
      </c>
      <c r="D17" s="121">
        <v>847.253638</v>
      </c>
      <c r="E17" s="121">
        <v>892.35138</v>
      </c>
      <c r="F17" s="122">
        <v>866.363434</v>
      </c>
      <c r="G17" s="137">
        <v>16.10701824510343</v>
      </c>
      <c r="H17" s="138">
        <v>0.3170127950021989</v>
      </c>
      <c r="I17" s="125">
        <v>205.619245</v>
      </c>
      <c r="J17" s="122">
        <v>575.587265</v>
      </c>
      <c r="K17" s="122">
        <v>668.537076</v>
      </c>
      <c r="L17" s="122">
        <v>754.016262</v>
      </c>
      <c r="M17" s="137">
        <v>20.886338963494993</v>
      </c>
      <c r="N17" s="138">
        <v>0.477544934635656</v>
      </c>
      <c r="O17" s="129">
        <f t="shared" si="0"/>
        <v>121.93612799999997</v>
      </c>
      <c r="P17" s="130">
        <f t="shared" si="1"/>
        <v>271.666373</v>
      </c>
      <c r="Q17" s="130">
        <f t="shared" si="2"/>
        <v>223.814304</v>
      </c>
      <c r="R17" s="122">
        <v>112.347172</v>
      </c>
      <c r="S17" s="18"/>
      <c r="T17" s="3"/>
      <c r="U17" s="3"/>
      <c r="V17" s="3"/>
      <c r="W17" s="3"/>
      <c r="X17" s="3"/>
    </row>
    <row r="18" spans="2:24" ht="12">
      <c r="B18" s="42" t="s">
        <v>45</v>
      </c>
      <c r="C18" s="120">
        <v>209.682652</v>
      </c>
      <c r="D18" s="121">
        <v>630.188422</v>
      </c>
      <c r="E18" s="121">
        <v>644.742776</v>
      </c>
      <c r="F18" s="122">
        <v>607.11108</v>
      </c>
      <c r="G18" s="137">
        <v>19.701672603231454</v>
      </c>
      <c r="H18" s="138">
        <v>0.22214924221698348</v>
      </c>
      <c r="I18" s="125">
        <v>219.966607</v>
      </c>
      <c r="J18" s="122">
        <v>584.17546</v>
      </c>
      <c r="K18" s="122">
        <v>536.812092</v>
      </c>
      <c r="L18" s="122">
        <v>469.586644</v>
      </c>
      <c r="M18" s="137">
        <v>14.494379327800772</v>
      </c>
      <c r="N18" s="138">
        <v>0.29740568541578355</v>
      </c>
      <c r="O18" s="129">
        <f t="shared" si="0"/>
        <v>-10.28395500000002</v>
      </c>
      <c r="P18" s="130">
        <f t="shared" si="1"/>
        <v>46.0129619999999</v>
      </c>
      <c r="Q18" s="130">
        <f t="shared" si="2"/>
        <v>107.93068400000004</v>
      </c>
      <c r="R18" s="122">
        <v>137.52443600000004</v>
      </c>
      <c r="S18" s="18"/>
      <c r="T18" s="3"/>
      <c r="U18" s="3"/>
      <c r="V18" s="3"/>
      <c r="W18" s="3"/>
      <c r="X18" s="3"/>
    </row>
    <row r="19" spans="2:24" ht="12">
      <c r="B19" s="42" t="s">
        <v>40</v>
      </c>
      <c r="C19" s="120">
        <v>84.083433</v>
      </c>
      <c r="D19" s="121">
        <v>327.051493</v>
      </c>
      <c r="E19" s="121">
        <v>392.888924</v>
      </c>
      <c r="F19" s="122">
        <v>344.378051</v>
      </c>
      <c r="G19" s="137">
        <v>29.6744057884455</v>
      </c>
      <c r="H19" s="138">
        <v>0.12601206860828779</v>
      </c>
      <c r="I19" s="125">
        <v>114.473135</v>
      </c>
      <c r="J19" s="122">
        <v>175.91526</v>
      </c>
      <c r="K19" s="122">
        <v>223.19158</v>
      </c>
      <c r="L19" s="122">
        <v>184.931921</v>
      </c>
      <c r="M19" s="137">
        <v>6.340625192816482</v>
      </c>
      <c r="N19" s="138">
        <v>0.11712386930719976</v>
      </c>
      <c r="O19" s="129">
        <f t="shared" si="0"/>
        <v>-30.389702</v>
      </c>
      <c r="P19" s="130">
        <f t="shared" si="1"/>
        <v>151.136233</v>
      </c>
      <c r="Q19" s="130">
        <f t="shared" si="2"/>
        <v>169.697344</v>
      </c>
      <c r="R19" s="122">
        <v>159.44613000000004</v>
      </c>
      <c r="S19" s="18"/>
      <c r="T19" s="3"/>
      <c r="U19" s="3"/>
      <c r="V19" s="3"/>
      <c r="W19" s="3"/>
      <c r="X19" s="3"/>
    </row>
    <row r="20" spans="2:24" ht="12">
      <c r="B20" s="42" t="s">
        <v>49</v>
      </c>
      <c r="C20" s="120">
        <v>84.674083</v>
      </c>
      <c r="D20" s="121">
        <v>831.775244</v>
      </c>
      <c r="E20" s="121">
        <v>942.348987</v>
      </c>
      <c r="F20" s="122">
        <v>934.619469</v>
      </c>
      <c r="G20" s="137">
        <v>89.47991242591783</v>
      </c>
      <c r="H20" s="138">
        <v>0.34198849871030107</v>
      </c>
      <c r="I20" s="125">
        <v>255.167515</v>
      </c>
      <c r="J20" s="122">
        <v>501.942106</v>
      </c>
      <c r="K20" s="122">
        <v>599.882401</v>
      </c>
      <c r="L20" s="122">
        <v>565.519853</v>
      </c>
      <c r="M20" s="137">
        <v>11.049487314555506</v>
      </c>
      <c r="N20" s="138">
        <v>0.3581635501066299</v>
      </c>
      <c r="O20" s="129">
        <f t="shared" si="0"/>
        <v>-170.493432</v>
      </c>
      <c r="P20" s="130">
        <f t="shared" si="1"/>
        <v>329.833138</v>
      </c>
      <c r="Q20" s="130">
        <f t="shared" si="2"/>
        <v>342.466586</v>
      </c>
      <c r="R20" s="122">
        <v>369.09961599999997</v>
      </c>
      <c r="S20" s="18"/>
      <c r="T20" s="3"/>
      <c r="U20" s="3"/>
      <c r="V20" s="3"/>
      <c r="W20" s="3"/>
      <c r="X20" s="3"/>
    </row>
    <row r="21" spans="2:24" ht="12">
      <c r="B21" s="42" t="s">
        <v>37</v>
      </c>
      <c r="C21" s="120">
        <v>435.329886</v>
      </c>
      <c r="D21" s="121">
        <v>1539.484402</v>
      </c>
      <c r="E21" s="121">
        <v>1673.302424</v>
      </c>
      <c r="F21" s="122">
        <v>1615.095264</v>
      </c>
      <c r="G21" s="137">
        <v>25.885008951219824</v>
      </c>
      <c r="H21" s="138">
        <v>0.5909827720585151</v>
      </c>
      <c r="I21" s="125">
        <v>801.05204</v>
      </c>
      <c r="J21" s="122">
        <v>1008.176724</v>
      </c>
      <c r="K21" s="122">
        <v>936.699325</v>
      </c>
      <c r="L21" s="122">
        <v>987.995164</v>
      </c>
      <c r="M21" s="137">
        <v>2.424304713880983</v>
      </c>
      <c r="N21" s="138">
        <v>0.6257319766038736</v>
      </c>
      <c r="O21" s="129">
        <f t="shared" si="0"/>
        <v>-365.72215400000005</v>
      </c>
      <c r="P21" s="130">
        <f t="shared" si="1"/>
        <v>531.307678</v>
      </c>
      <c r="Q21" s="130">
        <f t="shared" si="2"/>
        <v>736.6030989999999</v>
      </c>
      <c r="R21" s="122">
        <v>627.1001</v>
      </c>
      <c r="S21" s="18"/>
      <c r="T21" s="3"/>
      <c r="U21" s="3"/>
      <c r="V21" s="3"/>
      <c r="W21" s="3"/>
      <c r="X21" s="3"/>
    </row>
    <row r="22" spans="2:24" ht="12">
      <c r="B22" s="42" t="s">
        <v>55</v>
      </c>
      <c r="C22" s="120">
        <v>883.691225</v>
      </c>
      <c r="D22" s="121">
        <v>3338.491094</v>
      </c>
      <c r="E22" s="121">
        <v>3897.734078</v>
      </c>
      <c r="F22" s="122">
        <v>4056.533824</v>
      </c>
      <c r="G22" s="137">
        <v>29.861484785506793</v>
      </c>
      <c r="H22" s="138">
        <v>1.4843344895454096</v>
      </c>
      <c r="I22" s="125">
        <v>1457.550208</v>
      </c>
      <c r="J22" s="122">
        <v>2920.916011</v>
      </c>
      <c r="K22" s="122">
        <v>3163.852516</v>
      </c>
      <c r="L22" s="122">
        <v>3262.022388</v>
      </c>
      <c r="M22" s="137">
        <v>11.1818990802972</v>
      </c>
      <c r="N22" s="138">
        <v>2.0659531452618807</v>
      </c>
      <c r="O22" s="129">
        <f t="shared" si="0"/>
        <v>-573.8589830000001</v>
      </c>
      <c r="P22" s="130">
        <f t="shared" si="1"/>
        <v>417.5750830000002</v>
      </c>
      <c r="Q22" s="130">
        <f t="shared" si="2"/>
        <v>733.881562</v>
      </c>
      <c r="R22" s="122">
        <v>794.5114360000002</v>
      </c>
      <c r="S22" s="18"/>
      <c r="T22" s="3"/>
      <c r="U22" s="3"/>
      <c r="V22" s="3"/>
      <c r="W22" s="3"/>
      <c r="X22" s="3"/>
    </row>
    <row r="23" spans="2:24" ht="12">
      <c r="B23" s="25" t="s">
        <v>60</v>
      </c>
      <c r="C23" s="120">
        <v>1399.147668</v>
      </c>
      <c r="D23" s="121">
        <v>2199.785981</v>
      </c>
      <c r="E23" s="121">
        <v>2232.641195</v>
      </c>
      <c r="F23" s="122">
        <v>2098.983008</v>
      </c>
      <c r="G23" s="137">
        <v>5.273030282334035</v>
      </c>
      <c r="H23" s="138">
        <v>0.768043114372949</v>
      </c>
      <c r="I23" s="125">
        <v>804.242614</v>
      </c>
      <c r="J23" s="122">
        <v>1062.811006</v>
      </c>
      <c r="K23" s="122">
        <v>1227.651557</v>
      </c>
      <c r="L23" s="122">
        <v>1221.328537</v>
      </c>
      <c r="M23" s="137">
        <v>4.714536088432486</v>
      </c>
      <c r="N23" s="138">
        <v>0.7735101824240581</v>
      </c>
      <c r="O23" s="129">
        <f t="shared" si="0"/>
        <v>594.9050540000001</v>
      </c>
      <c r="P23" s="130">
        <f t="shared" si="1"/>
        <v>1136.974975</v>
      </c>
      <c r="Q23" s="130">
        <f t="shared" si="2"/>
        <v>1004.9896380000002</v>
      </c>
      <c r="R23" s="122">
        <v>877.6544710000001</v>
      </c>
      <c r="S23" s="18"/>
      <c r="T23" s="3"/>
      <c r="U23" s="3"/>
      <c r="V23" s="3"/>
      <c r="W23" s="3"/>
      <c r="X23" s="3"/>
    </row>
    <row r="24" spans="2:24" ht="12">
      <c r="B24" s="25" t="s">
        <v>58</v>
      </c>
      <c r="C24" s="120">
        <v>689.584978</v>
      </c>
      <c r="D24" s="121">
        <v>1447.225109</v>
      </c>
      <c r="E24" s="121">
        <v>1609.371024</v>
      </c>
      <c r="F24" s="122">
        <v>1769.848516</v>
      </c>
      <c r="G24" s="137">
        <v>13.104436131946438</v>
      </c>
      <c r="H24" s="138">
        <v>0.6476088472446472</v>
      </c>
      <c r="I24" s="125">
        <v>287.38187</v>
      </c>
      <c r="J24" s="122">
        <v>605.747935</v>
      </c>
      <c r="K24" s="122">
        <v>685.933518</v>
      </c>
      <c r="L24" s="122">
        <v>768.655336</v>
      </c>
      <c r="M24" s="137">
        <v>13.607873458346003</v>
      </c>
      <c r="N24" s="138">
        <v>0.4868163734477496</v>
      </c>
      <c r="O24" s="129">
        <f t="shared" si="0"/>
        <v>402.203108</v>
      </c>
      <c r="P24" s="130">
        <f t="shared" si="1"/>
        <v>841.477174</v>
      </c>
      <c r="Q24" s="130">
        <f t="shared" si="2"/>
        <v>923.437506</v>
      </c>
      <c r="R24" s="122">
        <v>1001.19318</v>
      </c>
      <c r="S24" s="18"/>
      <c r="T24" s="3"/>
      <c r="U24" s="3"/>
      <c r="V24" s="3"/>
      <c r="W24" s="3"/>
      <c r="X24" s="3"/>
    </row>
    <row r="25" spans="2:24" ht="12">
      <c r="B25" s="42" t="s">
        <v>51</v>
      </c>
      <c r="C25" s="120">
        <v>903.522832</v>
      </c>
      <c r="D25" s="121">
        <v>2093.164791</v>
      </c>
      <c r="E25" s="121">
        <v>2459.476758</v>
      </c>
      <c r="F25" s="122">
        <v>2689.493543</v>
      </c>
      <c r="G25" s="137">
        <v>15.851971444978622</v>
      </c>
      <c r="H25" s="138">
        <v>0.9841180176203012</v>
      </c>
      <c r="I25" s="125">
        <v>803.260134</v>
      </c>
      <c r="J25" s="122">
        <v>1323.569066</v>
      </c>
      <c r="K25" s="122">
        <v>1237.365531</v>
      </c>
      <c r="L25" s="122">
        <v>1142.733979</v>
      </c>
      <c r="M25" s="137">
        <v>5.061386298505532</v>
      </c>
      <c r="N25" s="138">
        <v>0.7237334933069363</v>
      </c>
      <c r="O25" s="129">
        <f t="shared" si="0"/>
        <v>100.262698</v>
      </c>
      <c r="P25" s="130">
        <f t="shared" si="1"/>
        <v>769.5957250000001</v>
      </c>
      <c r="Q25" s="130">
        <f t="shared" si="2"/>
        <v>1222.1112269999999</v>
      </c>
      <c r="R25" s="122">
        <v>1546.759564</v>
      </c>
      <c r="S25" s="18"/>
      <c r="T25" s="3"/>
      <c r="U25" s="3"/>
      <c r="V25" s="3"/>
      <c r="W25" s="3"/>
      <c r="X25" s="3"/>
    </row>
    <row r="26" spans="2:24" ht="12">
      <c r="B26" s="42" t="s">
        <v>54</v>
      </c>
      <c r="C26" s="120">
        <v>2640.321612</v>
      </c>
      <c r="D26" s="121">
        <v>5940.050067</v>
      </c>
      <c r="E26" s="121">
        <v>6212.869165</v>
      </c>
      <c r="F26" s="122">
        <v>6144.316186</v>
      </c>
      <c r="G26" s="137">
        <v>12.846396195936322</v>
      </c>
      <c r="H26" s="138">
        <v>2.248279152904681</v>
      </c>
      <c r="I26" s="125">
        <v>1648.012334</v>
      </c>
      <c r="J26" s="122">
        <v>3966.888428</v>
      </c>
      <c r="K26" s="122">
        <v>4246.821917</v>
      </c>
      <c r="L26" s="122">
        <v>4504.939019</v>
      </c>
      <c r="M26" s="137">
        <v>15.384208855442802</v>
      </c>
      <c r="N26" s="138">
        <v>2.853135824497604</v>
      </c>
      <c r="O26" s="129">
        <f t="shared" si="0"/>
        <v>992.3092780000002</v>
      </c>
      <c r="P26" s="130">
        <f t="shared" si="1"/>
        <v>1973.161639</v>
      </c>
      <c r="Q26" s="130">
        <f t="shared" si="2"/>
        <v>1966.0472479999999</v>
      </c>
      <c r="R26" s="122">
        <v>1639.3771669999996</v>
      </c>
      <c r="S26" s="18"/>
      <c r="T26" s="3"/>
      <c r="U26" s="3"/>
      <c r="V26" s="3"/>
      <c r="W26" s="3"/>
      <c r="X26" s="3"/>
    </row>
    <row r="27" spans="2:24" ht="12">
      <c r="B27" s="42" t="s">
        <v>43</v>
      </c>
      <c r="C27" s="120">
        <v>4762.921827</v>
      </c>
      <c r="D27" s="121">
        <v>10965.09553</v>
      </c>
      <c r="E27" s="121">
        <v>11982.371646</v>
      </c>
      <c r="F27" s="122">
        <v>12777.428094</v>
      </c>
      <c r="G27" s="137">
        <v>14.613045622125123</v>
      </c>
      <c r="H27" s="138">
        <v>4.675414536272498</v>
      </c>
      <c r="I27" s="125">
        <v>4639.384285</v>
      </c>
      <c r="J27" s="122">
        <v>10753.594153</v>
      </c>
      <c r="K27" s="122">
        <v>10701.551928</v>
      </c>
      <c r="L27" s="122">
        <v>10434.043637</v>
      </c>
      <c r="M27" s="137">
        <v>12.880558561725143</v>
      </c>
      <c r="N27" s="138">
        <v>6.608245654278405</v>
      </c>
      <c r="O27" s="129">
        <f t="shared" si="0"/>
        <v>123.53754200000003</v>
      </c>
      <c r="P27" s="130">
        <f t="shared" si="1"/>
        <v>211.5013770000005</v>
      </c>
      <c r="Q27" s="130">
        <f t="shared" si="2"/>
        <v>1280.8197179999988</v>
      </c>
      <c r="R27" s="122">
        <v>2343.384457</v>
      </c>
      <c r="S27" s="18"/>
      <c r="T27" s="3"/>
      <c r="U27" s="3"/>
      <c r="V27" s="3"/>
      <c r="W27" s="3"/>
      <c r="X27" s="3"/>
    </row>
    <row r="28" spans="2:24" ht="12">
      <c r="B28" s="42" t="s">
        <v>46</v>
      </c>
      <c r="C28" s="120">
        <v>9891.465867</v>
      </c>
      <c r="D28" s="121">
        <v>16368.61285</v>
      </c>
      <c r="E28" s="121">
        <v>17241.032907</v>
      </c>
      <c r="F28" s="122">
        <v>17817.36217</v>
      </c>
      <c r="G28" s="137">
        <v>7.415478682670737</v>
      </c>
      <c r="H28" s="138">
        <v>6.519586999418704</v>
      </c>
      <c r="I28" s="125">
        <v>7779.194113</v>
      </c>
      <c r="J28" s="122">
        <v>16681.134222</v>
      </c>
      <c r="K28" s="122">
        <v>16132.698843</v>
      </c>
      <c r="L28" s="122">
        <v>14516.441498</v>
      </c>
      <c r="M28" s="137">
        <v>10.11264010976494</v>
      </c>
      <c r="N28" s="138">
        <v>9.193771349065061</v>
      </c>
      <c r="O28" s="129">
        <f t="shared" si="0"/>
        <v>2112.2717540000012</v>
      </c>
      <c r="P28" s="130">
        <f t="shared" si="1"/>
        <v>-312.52137200000107</v>
      </c>
      <c r="Q28" s="130">
        <f t="shared" si="2"/>
        <v>1108.3340640000006</v>
      </c>
      <c r="R28" s="122">
        <v>3300.920672</v>
      </c>
      <c r="S28" s="18"/>
      <c r="T28" s="3"/>
      <c r="U28" s="3"/>
      <c r="V28" s="3"/>
      <c r="W28" s="3"/>
      <c r="X28" s="3"/>
    </row>
    <row r="29" spans="2:24" ht="12">
      <c r="B29" s="25" t="s">
        <v>61</v>
      </c>
      <c r="C29" s="120">
        <v>4495.412713</v>
      </c>
      <c r="D29" s="121">
        <v>6144.623872</v>
      </c>
      <c r="E29" s="121">
        <v>6677.447594</v>
      </c>
      <c r="F29" s="122">
        <v>6843.557405</v>
      </c>
      <c r="G29" s="137">
        <v>4.784553993872888</v>
      </c>
      <c r="H29" s="138">
        <v>2.504139920472504</v>
      </c>
      <c r="I29" s="125">
        <v>1722.855592</v>
      </c>
      <c r="J29" s="122">
        <v>3358.041252</v>
      </c>
      <c r="K29" s="122">
        <v>3516.064945</v>
      </c>
      <c r="L29" s="122">
        <v>2916.514178</v>
      </c>
      <c r="M29" s="137">
        <v>8.256543402001187</v>
      </c>
      <c r="N29" s="138">
        <v>1.8471306823047986</v>
      </c>
      <c r="O29" s="129">
        <f t="shared" si="0"/>
        <v>2772.557121</v>
      </c>
      <c r="P29" s="130">
        <f t="shared" si="1"/>
        <v>2786.58262</v>
      </c>
      <c r="Q29" s="130">
        <f t="shared" si="2"/>
        <v>3161.382649</v>
      </c>
      <c r="R29" s="122">
        <v>3927.0432269999997</v>
      </c>
      <c r="S29" s="18"/>
      <c r="T29" s="3"/>
      <c r="U29" s="3"/>
      <c r="V29" s="3"/>
      <c r="W29" s="3"/>
      <c r="X29" s="3"/>
    </row>
    <row r="30" spans="2:24" ht="12">
      <c r="B30" s="42" t="s">
        <v>35</v>
      </c>
      <c r="C30" s="120">
        <v>17663.723264</v>
      </c>
      <c r="D30" s="121">
        <v>29364.064347</v>
      </c>
      <c r="E30" s="121">
        <v>34270.577926</v>
      </c>
      <c r="F30" s="122">
        <v>32118.252959</v>
      </c>
      <c r="G30" s="137">
        <v>7.666824003591749</v>
      </c>
      <c r="H30" s="138">
        <v>11.752454849243136</v>
      </c>
      <c r="I30" s="125">
        <v>9370.959826</v>
      </c>
      <c r="J30" s="122">
        <v>20610.118256</v>
      </c>
      <c r="K30" s="122">
        <v>24421.793994</v>
      </c>
      <c r="L30" s="122">
        <v>26535.443955</v>
      </c>
      <c r="M30" s="137">
        <v>14.708500903107302</v>
      </c>
      <c r="N30" s="138">
        <v>16.80582699291781</v>
      </c>
      <c r="O30" s="129">
        <f t="shared" si="0"/>
        <v>8292.763438</v>
      </c>
      <c r="P30" s="130">
        <f t="shared" si="1"/>
        <v>8753.946090999998</v>
      </c>
      <c r="Q30" s="130">
        <f t="shared" si="2"/>
        <v>9848.783931999998</v>
      </c>
      <c r="R30" s="122">
        <v>5582.8090040000025</v>
      </c>
      <c r="S30" s="18"/>
      <c r="T30" s="3"/>
      <c r="U30" s="3"/>
      <c r="V30" s="3"/>
      <c r="W30" s="3"/>
      <c r="X30" s="3"/>
    </row>
    <row r="31" spans="2:24" ht="12">
      <c r="B31" s="42" t="s">
        <v>38</v>
      </c>
      <c r="C31" s="120">
        <v>3034.033473</v>
      </c>
      <c r="D31" s="121">
        <v>5985.769824</v>
      </c>
      <c r="E31" s="121">
        <v>7445.692255</v>
      </c>
      <c r="F31" s="122">
        <v>7886.903452</v>
      </c>
      <c r="G31" s="137">
        <v>12.760314437940856</v>
      </c>
      <c r="H31" s="138">
        <v>2.8859127810685172</v>
      </c>
      <c r="I31" s="125">
        <v>836.901484</v>
      </c>
      <c r="J31" s="122">
        <v>1391.709301</v>
      </c>
      <c r="K31" s="122">
        <v>1491.684355</v>
      </c>
      <c r="L31" s="122">
        <v>1623.173717</v>
      </c>
      <c r="M31" s="137">
        <v>8.229152649026814</v>
      </c>
      <c r="N31" s="138">
        <v>1.028012823663848</v>
      </c>
      <c r="O31" s="129">
        <f t="shared" si="0"/>
        <v>2197.131989</v>
      </c>
      <c r="P31" s="130">
        <f t="shared" si="1"/>
        <v>4594.060523</v>
      </c>
      <c r="Q31" s="130">
        <f t="shared" si="2"/>
        <v>5954.0079</v>
      </c>
      <c r="R31" s="122">
        <v>6263.729735</v>
      </c>
      <c r="S31" s="18"/>
      <c r="T31" s="3"/>
      <c r="U31" s="3"/>
      <c r="V31" s="3"/>
      <c r="W31" s="3"/>
      <c r="X31" s="3"/>
    </row>
    <row r="32" spans="2:24" ht="12">
      <c r="B32" s="42" t="s">
        <v>62</v>
      </c>
      <c r="C32" s="120">
        <v>18762.059013</v>
      </c>
      <c r="D32" s="121">
        <v>26911.131792</v>
      </c>
      <c r="E32" s="121">
        <v>28512.025475</v>
      </c>
      <c r="F32" s="122">
        <v>25220.407555</v>
      </c>
      <c r="G32" s="137">
        <v>3.7837937717538317</v>
      </c>
      <c r="H32" s="138">
        <v>9.228450297343834</v>
      </c>
      <c r="I32" s="125">
        <v>11479.484658</v>
      </c>
      <c r="J32" s="122">
        <v>18712.673653</v>
      </c>
      <c r="K32" s="122">
        <v>19516.768589</v>
      </c>
      <c r="L32" s="122">
        <v>15074.432405</v>
      </c>
      <c r="M32" s="137">
        <v>4.454512412154896</v>
      </c>
      <c r="N32" s="138">
        <v>9.547166553704034</v>
      </c>
      <c r="O32" s="129">
        <f t="shared" si="0"/>
        <v>7282.574354999999</v>
      </c>
      <c r="P32" s="130">
        <f t="shared" si="1"/>
        <v>8198.458138999998</v>
      </c>
      <c r="Q32" s="130">
        <f t="shared" si="2"/>
        <v>8995.256886</v>
      </c>
      <c r="R32" s="122">
        <v>10145.975150000002</v>
      </c>
      <c r="S32" s="18"/>
      <c r="T32" s="3"/>
      <c r="U32" s="3"/>
      <c r="V32" s="3"/>
      <c r="W32" s="3"/>
      <c r="X32" s="3"/>
    </row>
    <row r="33" spans="2:24" ht="12">
      <c r="B33" s="42" t="s">
        <v>44</v>
      </c>
      <c r="C33" s="120">
        <v>18365.001628</v>
      </c>
      <c r="D33" s="121">
        <v>30429.886791</v>
      </c>
      <c r="E33" s="121">
        <v>32408.511782</v>
      </c>
      <c r="F33" s="122">
        <v>32438.760282</v>
      </c>
      <c r="G33" s="137">
        <v>7.229056294931311</v>
      </c>
      <c r="H33" s="138">
        <v>11.86973233152767</v>
      </c>
      <c r="I33" s="125">
        <v>10963.308231</v>
      </c>
      <c r="J33" s="122">
        <v>16665.128884</v>
      </c>
      <c r="K33" s="122">
        <v>17345.461488</v>
      </c>
      <c r="L33" s="122">
        <v>15225.896869</v>
      </c>
      <c r="M33" s="137">
        <v>4.387087762107358</v>
      </c>
      <c r="N33" s="138">
        <v>9.643094309119615</v>
      </c>
      <c r="O33" s="129">
        <f t="shared" si="0"/>
        <v>7401.693397000001</v>
      </c>
      <c r="P33" s="130">
        <f t="shared" si="1"/>
        <v>13764.757907</v>
      </c>
      <c r="Q33" s="130">
        <f t="shared" si="2"/>
        <v>15063.050294</v>
      </c>
      <c r="R33" s="122">
        <v>17212.863413</v>
      </c>
      <c r="S33" s="18"/>
      <c r="T33" s="3"/>
      <c r="U33" s="3"/>
      <c r="V33" s="3"/>
      <c r="W33" s="3"/>
      <c r="X33" s="3"/>
    </row>
    <row r="34" spans="2:24" ht="12">
      <c r="B34" s="42" t="s">
        <v>41</v>
      </c>
      <c r="C34" s="120">
        <v>14666.78376</v>
      </c>
      <c r="D34" s="121">
        <v>25617.611584</v>
      </c>
      <c r="E34" s="121">
        <v>23238.527191</v>
      </c>
      <c r="F34" s="122">
        <v>23172.422445</v>
      </c>
      <c r="G34" s="137">
        <v>6.509276775766688</v>
      </c>
      <c r="H34" s="138">
        <v>8.47906792689168</v>
      </c>
      <c r="I34" s="125">
        <v>2349.552062</v>
      </c>
      <c r="J34" s="122">
        <v>3911.531463</v>
      </c>
      <c r="K34" s="122">
        <v>3887.111286</v>
      </c>
      <c r="L34" s="122">
        <v>3924.666609</v>
      </c>
      <c r="M34" s="137">
        <v>6.682171791454684</v>
      </c>
      <c r="N34" s="138">
        <v>2.4856289628162513</v>
      </c>
      <c r="O34" s="129">
        <f t="shared" si="0"/>
        <v>12317.231698</v>
      </c>
      <c r="P34" s="130">
        <f t="shared" si="1"/>
        <v>21706.080121</v>
      </c>
      <c r="Q34" s="130">
        <f t="shared" si="2"/>
        <v>19351.415905</v>
      </c>
      <c r="R34" s="122">
        <v>19247.755836</v>
      </c>
      <c r="S34" s="18"/>
      <c r="T34" s="3"/>
      <c r="U34" s="3"/>
      <c r="V34" s="3"/>
      <c r="W34" s="3"/>
      <c r="X34" s="3"/>
    </row>
    <row r="35" spans="2:24" ht="12">
      <c r="B35" s="43" t="s">
        <v>39</v>
      </c>
      <c r="C35" s="155">
        <v>30749.489814</v>
      </c>
      <c r="D35" s="156">
        <v>61381.628423</v>
      </c>
      <c r="E35" s="156">
        <v>68214.996045</v>
      </c>
      <c r="F35" s="157">
        <v>70301.756997</v>
      </c>
      <c r="G35" s="139">
        <v>11.381005210763151</v>
      </c>
      <c r="H35" s="140">
        <v>25.724257978302862</v>
      </c>
      <c r="I35" s="158">
        <v>13606.565555</v>
      </c>
      <c r="J35" s="126">
        <v>27604.873316</v>
      </c>
      <c r="K35" s="126">
        <v>28188.394957</v>
      </c>
      <c r="L35" s="126">
        <v>28347.722478</v>
      </c>
      <c r="M35" s="139">
        <v>10.555812691359991</v>
      </c>
      <c r="N35" s="140">
        <v>17.953606520261264</v>
      </c>
      <c r="O35" s="131">
        <f t="shared" si="0"/>
        <v>17142.924259</v>
      </c>
      <c r="P35" s="132">
        <f t="shared" si="1"/>
        <v>33776.755107000005</v>
      </c>
      <c r="Q35" s="132">
        <f t="shared" si="2"/>
        <v>40026.60108800001</v>
      </c>
      <c r="R35" s="126">
        <v>41954.03451900001</v>
      </c>
      <c r="S35" s="18"/>
      <c r="T35" s="3"/>
      <c r="U35" s="3"/>
      <c r="V35" s="3"/>
      <c r="W35" s="3"/>
      <c r="X35" s="3"/>
    </row>
    <row r="36" spans="2:24" ht="15">
      <c r="B36" s="4"/>
      <c r="C36" s="7"/>
      <c r="D36" s="8"/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2:24" ht="15">
      <c r="B37" s="1" t="s">
        <v>112</v>
      </c>
      <c r="C37" s="8"/>
      <c r="D37" s="8"/>
      <c r="E37" s="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2:24" ht="15">
      <c r="B38" s="6"/>
      <c r="C38" s="6"/>
      <c r="D38" s="6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</sheetData>
  <mergeCells count="8">
    <mergeCell ref="C4:H4"/>
    <mergeCell ref="I4:N4"/>
    <mergeCell ref="O4:R4"/>
    <mergeCell ref="C6:F6"/>
    <mergeCell ref="G6:H6"/>
    <mergeCell ref="I6:L6"/>
    <mergeCell ref="M6:N6"/>
    <mergeCell ref="O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qnt21</dc:creator>
  <cp:keywords/>
  <dc:description/>
  <cp:lastModifiedBy>MARTINS Carla</cp:lastModifiedBy>
  <dcterms:created xsi:type="dcterms:W3CDTF">2014-10-16T13:21:20Z</dcterms:created>
  <dcterms:modified xsi:type="dcterms:W3CDTF">2015-08-31T21:27:30Z</dcterms:modified>
  <cp:category/>
  <cp:version/>
  <cp:contentType/>
  <cp:contentStatus/>
</cp:coreProperties>
</file>