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10" windowWidth="14810" windowHeight="8010" activeTab="3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Figure 5" sheetId="5" r:id="rId7"/>
    <sheet name="Figure 6" sheetId="8" r:id="rId8"/>
    <sheet name="Figure 7" sheetId="6" r:id="rId9"/>
    <sheet name="Figure 8" sheetId="10" r:id="rId10"/>
  </sheets>
  <externalReferences>
    <externalReference r:id="rId11"/>
    <externalReference r:id="rId12"/>
    <externalReference r:id="rId13"/>
  </externalReferences>
  <calcPr calcId="162913" concurrentCalc="0"/>
</workbook>
</file>

<file path=xl/calcChain.xml><?xml version="1.0" encoding="utf-8"?>
<calcChain xmlns="http://schemas.openxmlformats.org/spreadsheetml/2006/main">
  <c r="E7" i="10" l="1"/>
  <c r="E6" i="10"/>
  <c r="C1" i="10"/>
  <c r="E6" i="9"/>
  <c r="A6" i="9"/>
  <c r="E7" i="9"/>
  <c r="A7" i="9"/>
  <c r="J30" i="7"/>
  <c r="I30" i="7"/>
  <c r="K6" i="7"/>
  <c r="C1" i="5"/>
  <c r="A35" i="5"/>
  <c r="A50" i="5"/>
  <c r="A33" i="5"/>
  <c r="A47" i="5"/>
  <c r="A34" i="5"/>
  <c r="A31" i="5"/>
  <c r="A12" i="5"/>
  <c r="A46" i="5"/>
  <c r="A30" i="5"/>
  <c r="A42" i="5"/>
  <c r="A43" i="5"/>
  <c r="A44" i="5"/>
  <c r="A21" i="5"/>
  <c r="A18" i="5"/>
  <c r="A49" i="5"/>
  <c r="A17" i="5"/>
  <c r="A19" i="5"/>
  <c r="A32" i="5"/>
  <c r="A27" i="5"/>
  <c r="A6" i="5"/>
  <c r="A25" i="5"/>
  <c r="A29" i="5"/>
  <c r="A20" i="5"/>
  <c r="A7" i="5"/>
  <c r="A23" i="5"/>
  <c r="A26" i="5"/>
  <c r="A10" i="5"/>
  <c r="A28" i="5"/>
  <c r="A16" i="5"/>
  <c r="A39" i="5"/>
  <c r="A22" i="5"/>
  <c r="A24" i="5"/>
  <c r="A15" i="5"/>
  <c r="A11" i="5"/>
  <c r="A14" i="5"/>
  <c r="A13" i="5"/>
  <c r="A40" i="5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C1" i="3"/>
  <c r="D1" i="10"/>
  <c r="A49" i="10"/>
  <c r="A51" i="10"/>
  <c r="A46" i="10"/>
  <c r="A39" i="10"/>
  <c r="A33" i="10"/>
  <c r="A40" i="10"/>
  <c r="A35" i="10"/>
  <c r="A37" i="10"/>
  <c r="A13" i="10"/>
  <c r="A15" i="10"/>
  <c r="A19" i="10"/>
  <c r="A32" i="10"/>
  <c r="A20" i="10"/>
  <c r="A21" i="10"/>
  <c r="A25" i="10"/>
  <c r="A17" i="10"/>
  <c r="A30" i="10"/>
  <c r="A29" i="10"/>
  <c r="A16" i="10"/>
  <c r="A22" i="10"/>
  <c r="A26" i="10"/>
  <c r="A12" i="10"/>
  <c r="A28" i="10"/>
  <c r="A14" i="10"/>
  <c r="A11" i="10"/>
  <c r="A24" i="10"/>
  <c r="A31" i="10"/>
  <c r="A47" i="10"/>
  <c r="A18" i="10"/>
  <c r="A44" i="10"/>
  <c r="A34" i="10"/>
  <c r="A27" i="10"/>
  <c r="A23" i="10"/>
  <c r="A50" i="10"/>
  <c r="A6" i="6"/>
  <c r="C1" i="6"/>
  <c r="A47" i="6"/>
  <c r="A40" i="6"/>
  <c r="A17" i="6"/>
  <c r="A13" i="6"/>
  <c r="A15" i="6"/>
  <c r="A12" i="6"/>
  <c r="A16" i="6"/>
  <c r="A18" i="6"/>
  <c r="A20" i="6"/>
  <c r="A19" i="6"/>
  <c r="A23" i="6"/>
  <c r="A28" i="6"/>
  <c r="A24" i="6"/>
  <c r="A31" i="6"/>
  <c r="A22" i="6"/>
  <c r="A27" i="6"/>
  <c r="A39" i="6"/>
  <c r="A29" i="6"/>
  <c r="A26" i="6"/>
  <c r="A30" i="6"/>
  <c r="A32" i="6"/>
  <c r="A43" i="6"/>
  <c r="A21" i="6"/>
  <c r="A14" i="6"/>
  <c r="A44" i="6"/>
  <c r="A46" i="6"/>
  <c r="A25" i="6"/>
  <c r="A33" i="6"/>
  <c r="A34" i="6"/>
  <c r="A35" i="6"/>
  <c r="A49" i="6"/>
  <c r="A42" i="6"/>
  <c r="A51" i="6"/>
  <c r="A50" i="6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C1" i="9"/>
  <c r="D1" i="9"/>
  <c r="B12" i="4"/>
  <c r="C1" i="2"/>
  <c r="I50" i="1"/>
  <c r="H1" i="1"/>
  <c r="G1" i="1"/>
  <c r="F1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43" i="1"/>
  <c r="A50" i="1"/>
  <c r="E1" i="1"/>
  <c r="D1" i="1"/>
  <c r="C1" i="1"/>
  <c r="A17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8" i="1"/>
  <c r="A7" i="1"/>
  <c r="B13" i="4"/>
  <c r="B18" i="4"/>
  <c r="B17" i="4"/>
  <c r="B16" i="4"/>
  <c r="B15" i="4"/>
  <c r="B14" i="4"/>
  <c r="B11" i="4"/>
  <c r="B10" i="4"/>
</calcChain>
</file>

<file path=xl/sharedStrings.xml><?xml version="1.0" encoding="utf-8"?>
<sst xmlns="http://schemas.openxmlformats.org/spreadsheetml/2006/main" count="464" uniqueCount="138">
  <si>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</si>
  <si>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</si>
  <si>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</si>
  <si>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</si>
  <si>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</si>
  <si>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</si>
  <si>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</si>
  <si>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</si>
  <si>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</si>
  <si>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</si>
  <si>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</si>
  <si>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</si>
  <si>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</si>
  <si>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</si>
  <si>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</si>
  <si>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</si>
  <si>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</si>
  <si>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</si>
  <si>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</si>
  <si>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</si>
  <si>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</si>
  <si>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</si>
  <si>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</si>
  <si>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</si>
  <si>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</si>
  <si>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</si>
  <si>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</si>
  <si>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</si>
  <si>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</si>
  <si>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</si>
  <si>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Montenegro</t>
  </si>
  <si>
    <t>Albania</t>
  </si>
  <si>
    <t>Serbia</t>
  </si>
  <si>
    <t>Turkey</t>
  </si>
  <si>
    <t>Bosnia and Herzegovina</t>
  </si>
  <si>
    <t>Moldova</t>
  </si>
  <si>
    <t>Ukraine</t>
  </si>
  <si>
    <t>2016S2</t>
  </si>
  <si>
    <t>2017S1</t>
  </si>
  <si>
    <t>2017S2</t>
  </si>
  <si>
    <t>:</t>
  </si>
  <si>
    <t>(EUR per kWh)</t>
  </si>
  <si>
    <t>EU-28</t>
  </si>
  <si>
    <t>Euro area</t>
  </si>
  <si>
    <t>The tables and figures inside the file are:</t>
  </si>
  <si>
    <t>Last updated:</t>
  </si>
  <si>
    <t>Electricity Prices</t>
  </si>
  <si>
    <t>(¹) Annual consumption: 2 500 kWh &lt; consumption &lt; 5 000 kWh.</t>
  </si>
  <si>
    <t>(²) Annual consumption: 500 MWh &lt; consumption &lt; 2 000 MWh.</t>
  </si>
  <si>
    <r>
      <t>Source:</t>
    </r>
    <r>
      <rPr>
        <sz val="9"/>
        <color theme="1"/>
        <rFont val="Arial"/>
        <family val="2"/>
      </rPr>
      <t xml:space="preserve"> Eurostat (online data codes: nrg_pc_204 and nrg_pc_205)</t>
    </r>
  </si>
  <si>
    <t>(:) not available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</si>
  <si>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</si>
  <si>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</si>
  <si>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</si>
  <si>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</si>
  <si>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</si>
  <si>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</si>
  <si>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</si>
  <si>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</si>
  <si>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</si>
  <si>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</si>
  <si>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</si>
  <si>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</si>
  <si>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</si>
  <si>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</si>
  <si>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</si>
  <si>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</si>
  <si>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</si>
  <si>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</si>
  <si>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</si>
  <si>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</si>
  <si>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</si>
  <si>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</si>
  <si>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</si>
  <si>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r>
      <t>Source:</t>
    </r>
    <r>
      <rPr>
        <sz val="9"/>
        <color theme="1"/>
        <rFont val="Arial"/>
        <family val="2"/>
      </rPr>
      <t xml:space="preserve"> Eurostat (online data codes: nrg_pc_204)</t>
    </r>
  </si>
  <si>
    <r>
      <t>Source:</t>
    </r>
    <r>
      <rPr>
        <sz val="9"/>
        <color theme="1"/>
        <rFont val="Arial"/>
        <family val="2"/>
      </rPr>
      <t xml:space="preserve"> Eurostat (online data codes: nrg_pc_205)</t>
    </r>
  </si>
  <si>
    <t>Share of taxes</t>
  </si>
  <si>
    <t>(%)</t>
  </si>
  <si>
    <t>Change</t>
  </si>
  <si>
    <t xml:space="preserve">Source for Households: </t>
  </si>
  <si>
    <t xml:space="preserve">Source for Non-Households: </t>
  </si>
  <si>
    <t>2018S1</t>
  </si>
  <si>
    <t>Czechia</t>
  </si>
  <si>
    <t>Georgia</t>
  </si>
  <si>
    <t>(³) This designation is without prejudice to positions on status, and is in line with UNSCR 1244/1999 and the ICJ Opinion on the Kosovo Declaration of 
Independence.</t>
  </si>
  <si>
    <t>(¹) This designation is without prejudice to positions on status, and is in line with UNSCR 1244/1999 and the ICJ Opinion on the Kosovo Declaration of Independence.</t>
  </si>
  <si>
    <t>Source: Eurostat (online data codes: nrg_pc_204)</t>
  </si>
  <si>
    <t>(¹) This designation is without prejudice to positions on status, and is in line with UNSCR 1244/1999 and the ICJ Opinion on the Kosovo 
Declaration of Independence.</t>
  </si>
  <si>
    <t>Households (¹)</t>
  </si>
  <si>
    <t>Non-households (²)</t>
  </si>
  <si>
    <t>Kosovo (³)</t>
  </si>
  <si>
    <t>Kosovo (¹)</t>
  </si>
  <si>
    <t>North Macedonia</t>
  </si>
  <si>
    <t>Sort the table, adjust the data to be included in the graph and modify the title</t>
  </si>
  <si>
    <t>2018S2</t>
  </si>
  <si>
    <t>Add the new semester, adjust the data to be included in the graph and modify the title (necessary only for semester 1)</t>
  </si>
  <si>
    <t>Euro area (without taxes)</t>
  </si>
  <si>
    <t>2019S1</t>
  </si>
  <si>
    <t>2019S2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</si>
  <si>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</si>
  <si>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</si>
  <si>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</si>
  <si>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</si>
  <si>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</si>
  <si>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</si>
  <si>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</si>
  <si>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</si>
  <si>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</si>
  <si>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http://appsso.eurostat.ec.europa.eu/nui/show.do?query=BOOKMARK_DS-052780_QID_-365B5BCF_UID_-3F171EB0&amp;layout=TIME,C,X,0;GEO,L,Y,0;PRODUCT,L,Z,0;CONSOM,L,Z,1;UNIT,L,Z,2;TAX,L,Z,3;CURRENCY,L,Z,4;INDICATORS,C,Z,5;&amp;zSelection=DS-052780INDICATORS,OBS_FLAG;DS-052780TAX,X_TAX;DS-052780CONSOM,4161903;DS-052780UNIT,KWH;DS-052780PRODUCT,6000;DS-052780CURRENCY,EUR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</si>
  <si>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EU-27</t>
  </si>
  <si>
    <t>http://appsso.eurostat.ec.europa.eu/nui/show.do?query=BOOKMARK_DS-052782_QID_-637D4755_UID_-3F171EB0&amp;layout=TIME,C,X,0;GEO,L,Y,0;PRODUCT,L,Z,0;CONSOM,L,Z,1;UNIT,L,Z,2;TAX,L,Z,3;CURRENCY,L,Z,4;INDICATORS,C,Z,5;&amp;zSelection=DS-052782INDICATORS,OBS_FLAG;DS-052782PRODUCT,6000;DS-052782CONSOM,4162903;DS-052782CURRENCY,EUR;DS-052782TAX,X_TAX;DS-052782UNIT,KWH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</si>
  <si>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(d) Definition defers</t>
  </si>
  <si>
    <t>Inflation EU27</t>
  </si>
  <si>
    <t>Inflation EA</t>
  </si>
  <si>
    <t>Without VAT</t>
  </si>
  <si>
    <t>Share of VAT</t>
  </si>
  <si>
    <t>EU-27 (prices including taxes)</t>
  </si>
  <si>
    <t>EU-27 (prices excluding taxes)</t>
  </si>
  <si>
    <t>EU-27 (2008S1 prices including taxes adjusted for inflation)</t>
  </si>
  <si>
    <t>EU-27 (2008S1 prices excluding taxes adjusted for inflation)</t>
  </si>
  <si>
    <t>Non-recoverable taxes</t>
  </si>
  <si>
    <r>
      <t xml:space="preserve">For any questions or comments with respect to data in this file,
please contact </t>
    </r>
    <r>
      <rPr>
        <sz val="9"/>
        <color indexed="8"/>
        <rFont val="Arial"/>
        <family val="2"/>
      </rPr>
      <t>Stavros Lazarou (Stavros.LAZAROU@ec.europa.eu).</t>
    </r>
  </si>
  <si>
    <t>October 2020</t>
  </si>
  <si>
    <t>2020S1</t>
  </si>
  <si>
    <t>0.1826e</t>
  </si>
  <si>
    <t>0.0645e</t>
  </si>
  <si>
    <t>0.0769e</t>
  </si>
  <si>
    <t>0.0920e</t>
  </si>
  <si>
    <t>Electricity prices, first semester of 2018-2020</t>
  </si>
  <si>
    <t>Electricity prices for household consumers, first half 2020</t>
  </si>
  <si>
    <t>Development of electricity prices for household consumers, 2008-2020</t>
  </si>
  <si>
    <t>Share of taxes and levies paid by household consumers for electricity, first half 2020</t>
  </si>
  <si>
    <t>Change in electricity prices for household consumers compared with previous year, same semester, first half 2020</t>
  </si>
  <si>
    <t>Electricity prices for non-household consumers, first half 2020</t>
  </si>
  <si>
    <t>Development of electricity prices for non-household consumers, EU-27 and EA, 2008-2020</t>
  </si>
  <si>
    <t>Share of taxes and levies paid by non-household consumers for electricity, first half 2020</t>
  </si>
  <si>
    <t>Change in electricity prices for non-household consumers compared with previous year, same semester, first half 2020</t>
  </si>
  <si>
    <t>This file includes results of the last collection exercise for electricity Prices, for reference year 2020, first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</si>
</sst>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"/>
    <numFmt numFmtId="165" formatCode="#,##0.0"/>
    <numFmt numFmtId="166" formatCode="#,##0.0_i"/>
    <numFmt numFmtId="167" formatCode="#,##0.0000_i"/>
    <numFmt numFmtId="168" formatCode="0.0%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3" borderId="0" applyNumberFormat="0" applyFont="0" applyBorder="0" applyAlignment="0"/>
    <xf numFmtId="0" fontId="1" fillId="0" borderId="0"/>
    <xf numFmtId="0" fontId="8" fillId="0" borderId="0"/>
    <xf numFmtId="166" fontId="3" fillId="0" borderId="0" applyFill="0" applyBorder="0" applyProtection="0">
      <alignment horizontal="right"/>
    </xf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Font="1"/>
    <xf numFmtId="2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2" fillId="0" borderId="0" xfId="4" applyFont="1"/>
    <xf numFmtId="0" fontId="5" fillId="4" borderId="0" xfId="3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Continuous" vertical="center"/>
    </xf>
    <xf numFmtId="0" fontId="6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left"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10" fillId="5" borderId="4" xfId="0" applyNumberFormat="1" applyFont="1" applyFill="1" applyBorder="1" applyAlignment="1">
      <alignment horizontal="center"/>
    </xf>
    <xf numFmtId="0" fontId="10" fillId="5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NumberFormat="1" applyFont="1" applyFill="1" applyBorder="1" applyAlignment="1">
      <alignment horizontal="left"/>
    </xf>
    <xf numFmtId="0" fontId="11" fillId="0" borderId="0" xfId="0" applyFont="1" applyAlignment="1"/>
    <xf numFmtId="0" fontId="10" fillId="6" borderId="8" xfId="0" applyNumberFormat="1" applyFont="1" applyFill="1" applyBorder="1" applyAlignment="1">
      <alignment horizontal="left"/>
    </xf>
    <xf numFmtId="0" fontId="10" fillId="6" borderId="6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10" fillId="5" borderId="10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/>
    </xf>
    <xf numFmtId="4" fontId="2" fillId="0" borderId="0" xfId="0" applyNumberFormat="1" applyFont="1"/>
    <xf numFmtId="9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168" fontId="2" fillId="0" borderId="0" xfId="1" applyNumberFormat="1" applyFont="1"/>
    <xf numFmtId="9" fontId="2" fillId="0" borderId="0" xfId="1" applyNumberFormat="1" applyFont="1"/>
    <xf numFmtId="169" fontId="3" fillId="0" borderId="1" xfId="0" applyNumberFormat="1" applyFont="1" applyFill="1" applyBorder="1" applyAlignment="1"/>
    <xf numFmtId="169" fontId="2" fillId="0" borderId="0" xfId="0" applyNumberFormat="1" applyFont="1"/>
    <xf numFmtId="0" fontId="2" fillId="0" borderId="0" xfId="0" applyFont="1" applyBorder="1"/>
    <xf numFmtId="0" fontId="11" fillId="0" borderId="0" xfId="0" applyFont="1" applyBorder="1" applyAlignment="1"/>
    <xf numFmtId="0" fontId="3" fillId="2" borderId="1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12" fillId="7" borderId="0" xfId="3" applyFont="1" applyFill="1" applyBorder="1" applyAlignment="1" applyProtection="1">
      <alignment vertical="center"/>
    </xf>
    <xf numFmtId="0" fontId="12" fillId="7" borderId="0" xfId="3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2" fillId="8" borderId="0" xfId="0" applyFont="1" applyFill="1"/>
    <xf numFmtId="0" fontId="12" fillId="8" borderId="0" xfId="0" applyFont="1" applyFill="1" applyBorder="1"/>
    <xf numFmtId="165" fontId="12" fillId="8" borderId="0" xfId="2" applyNumberFormat="1" applyFont="1" applyFill="1" applyBorder="1" applyAlignment="1">
      <alignment horizontal="right" vertical="center"/>
    </xf>
    <xf numFmtId="0" fontId="12" fillId="0" borderId="0" xfId="0" applyFont="1" applyFill="1"/>
    <xf numFmtId="0" fontId="2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15" xfId="0" applyNumberFormat="1" applyFont="1" applyFill="1" applyBorder="1" applyAlignment="1"/>
    <xf numFmtId="164" fontId="3" fillId="0" borderId="15" xfId="0" applyNumberFormat="1" applyFont="1" applyFill="1" applyBorder="1" applyAlignment="1"/>
    <xf numFmtId="0" fontId="2" fillId="0" borderId="15" xfId="0" applyFont="1" applyBorder="1"/>
    <xf numFmtId="0" fontId="3" fillId="2" borderId="16" xfId="0" applyNumberFormat="1" applyFont="1" applyFill="1" applyBorder="1" applyAlignment="1"/>
    <xf numFmtId="0" fontId="3" fillId="2" borderId="0" xfId="0" applyNumberFormat="1" applyFont="1" applyFill="1" applyBorder="1" applyAlignment="1"/>
    <xf numFmtId="169" fontId="2" fillId="0" borderId="15" xfId="0" applyNumberFormat="1" applyFont="1" applyBorder="1"/>
    <xf numFmtId="2" fontId="2" fillId="0" borderId="15" xfId="0" applyNumberFormat="1" applyFont="1" applyBorder="1"/>
    <xf numFmtId="0" fontId="10" fillId="0" borderId="4" xfId="0" applyNumberFormat="1" applyFont="1" applyFill="1" applyBorder="1" applyAlignment="1">
      <alignment horizontal="left"/>
    </xf>
    <xf numFmtId="0" fontId="10" fillId="0" borderId="17" xfId="0" applyNumberFormat="1" applyFont="1" applyFill="1" applyBorder="1" applyAlignment="1">
      <alignment horizontal="left"/>
    </xf>
    <xf numFmtId="167" fontId="3" fillId="6" borderId="8" xfId="6" applyNumberFormat="1" applyFont="1" applyFill="1" applyBorder="1" applyAlignment="1">
      <alignment horizontal="center"/>
    </xf>
    <xf numFmtId="167" fontId="3" fillId="6" borderId="11" xfId="6" applyNumberFormat="1" applyFont="1" applyFill="1" applyBorder="1" applyAlignment="1">
      <alignment horizontal="center"/>
    </xf>
    <xf numFmtId="167" fontId="3" fillId="6" borderId="6" xfId="6" applyNumberFormat="1" applyFont="1" applyFill="1" applyBorder="1" applyAlignment="1">
      <alignment horizontal="center"/>
    </xf>
    <xf numFmtId="167" fontId="3" fillId="6" borderId="12" xfId="6" applyNumberFormat="1" applyFont="1" applyFill="1" applyBorder="1" applyAlignment="1">
      <alignment horizontal="center"/>
    </xf>
    <xf numFmtId="167" fontId="3" fillId="0" borderId="3" xfId="6" applyNumberFormat="1" applyFont="1" applyFill="1" applyBorder="1" applyAlignment="1">
      <alignment horizontal="center"/>
    </xf>
    <xf numFmtId="167" fontId="3" fillId="0" borderId="9" xfId="6" applyNumberFormat="1" applyFont="1" applyFill="1" applyBorder="1" applyAlignment="1">
      <alignment horizontal="center"/>
    </xf>
    <xf numFmtId="167" fontId="3" fillId="0" borderId="7" xfId="6" applyNumberFormat="1" applyFont="1" applyFill="1" applyBorder="1" applyAlignment="1">
      <alignment horizontal="center"/>
    </xf>
    <xf numFmtId="167" fontId="3" fillId="0" borderId="13" xfId="6" applyNumberFormat="1" applyFont="1" applyFill="1" applyBorder="1" applyAlignment="1">
      <alignment horizontal="center"/>
    </xf>
    <xf numFmtId="167" fontId="3" fillId="0" borderId="17" xfId="6" applyNumberFormat="1" applyFont="1" applyFill="1" applyBorder="1" applyAlignment="1">
      <alignment horizontal="center"/>
    </xf>
    <xf numFmtId="167" fontId="3" fillId="0" borderId="19" xfId="6" applyNumberFormat="1" applyFont="1" applyFill="1" applyBorder="1" applyAlignment="1">
      <alignment horizontal="center"/>
    </xf>
    <xf numFmtId="167" fontId="3" fillId="0" borderId="4" xfId="6" applyNumberFormat="1" applyFont="1" applyFill="1" applyBorder="1" applyAlignment="1">
      <alignment horizontal="center"/>
    </xf>
    <xf numFmtId="167" fontId="3" fillId="0" borderId="18" xfId="6" applyNumberFormat="1" applyFont="1" applyFill="1" applyBorder="1" applyAlignment="1">
      <alignment horizontal="center"/>
    </xf>
    <xf numFmtId="167" fontId="3" fillId="0" borderId="8" xfId="6" applyNumberFormat="1" applyFont="1" applyFill="1" applyBorder="1" applyAlignment="1">
      <alignment horizontal="center"/>
    </xf>
    <xf numFmtId="167" fontId="3" fillId="0" borderId="11" xfId="6" applyNumberFormat="1" applyFont="1" applyFill="1" applyBorder="1" applyAlignment="1">
      <alignment horizontal="center"/>
    </xf>
    <xf numFmtId="167" fontId="3" fillId="0" borderId="6" xfId="6" applyNumberFormat="1" applyFont="1" applyFill="1" applyBorder="1" applyAlignment="1">
      <alignment horizontal="center"/>
    </xf>
    <xf numFmtId="167" fontId="3" fillId="0" borderId="12" xfId="6" applyNumberFormat="1" applyFont="1" applyFill="1" applyBorder="1" applyAlignment="1">
      <alignment horizontal="center"/>
    </xf>
    <xf numFmtId="167" fontId="3" fillId="0" borderId="5" xfId="6" applyNumberFormat="1" applyFont="1" applyFill="1" applyBorder="1" applyAlignment="1">
      <alignment horizontal="center"/>
    </xf>
    <xf numFmtId="167" fontId="3" fillId="0" borderId="10" xfId="6" applyNumberFormat="1" applyFont="1" applyFill="1" applyBorder="1" applyAlignment="1">
      <alignment horizontal="center"/>
    </xf>
    <xf numFmtId="167" fontId="3" fillId="0" borderId="0" xfId="6" applyNumberFormat="1" applyFont="1" applyFill="1" applyBorder="1" applyAlignment="1">
      <alignment horizontal="center"/>
    </xf>
    <xf numFmtId="167" fontId="3" fillId="0" borderId="14" xfId="6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5" fillId="4" borderId="0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8">
    <cellStyle name="Menu" xfId="3"/>
    <cellStyle name="Normal" xfId="0" builtinId="0"/>
    <cellStyle name="Normal 2" xfId="2"/>
    <cellStyle name="Normal 2 2" xfId="4"/>
    <cellStyle name="Normal 3" xfId="5"/>
    <cellStyle name="NumberCellStyle" xfId="6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household consumers, first half 2020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436887676923808"/>
          <c:w val="0.97066666666666668"/>
          <c:h val="0.70683065171837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1'!$B$6:$B$52</c:f>
              <c:strCache>
                <c:ptCount val="47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Belgium</c:v>
                </c:pt>
                <c:pt idx="6">
                  <c:v>Ireland</c:v>
                </c:pt>
                <c:pt idx="7">
                  <c:v>Spain</c:v>
                </c:pt>
                <c:pt idx="8">
                  <c:v>Italy</c:v>
                </c:pt>
                <c:pt idx="9">
                  <c:v>Cyprus</c:v>
                </c:pt>
                <c:pt idx="10">
                  <c:v>Portugal</c:v>
                </c:pt>
                <c:pt idx="11">
                  <c:v>Austria</c:v>
                </c:pt>
                <c:pt idx="12">
                  <c:v>Luxembourg</c:v>
                </c:pt>
                <c:pt idx="13">
                  <c:v>France</c:v>
                </c:pt>
                <c:pt idx="14">
                  <c:v>Czechia</c:v>
                </c:pt>
                <c:pt idx="15">
                  <c:v>Sweden</c:v>
                </c:pt>
                <c:pt idx="16">
                  <c:v>Finland</c:v>
                </c:pt>
                <c:pt idx="17">
                  <c:v>Slovakia</c:v>
                </c:pt>
                <c:pt idx="18">
                  <c:v>Greece</c:v>
                </c:pt>
                <c:pt idx="19">
                  <c:v>Poland</c:v>
                </c:pt>
                <c:pt idx="20">
                  <c:v>Romania</c:v>
                </c:pt>
                <c:pt idx="21">
                  <c:v>Slovenia</c:v>
                </c:pt>
                <c:pt idx="22">
                  <c:v>Netherlands</c:v>
                </c:pt>
                <c:pt idx="23">
                  <c:v>Lithuania</c:v>
                </c:pt>
                <c:pt idx="24">
                  <c:v>Latvia</c:v>
                </c:pt>
                <c:pt idx="25">
                  <c:v>Croatia</c:v>
                </c:pt>
                <c:pt idx="26">
                  <c:v>Malta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North Macedonia</c:v>
                </c:pt>
                <c:pt idx="39">
                  <c:v>Serbia</c:v>
                </c:pt>
                <c:pt idx="41">
                  <c:v>Bosnia and Herzegovina</c:v>
                </c:pt>
                <c:pt idx="42">
                  <c:v>Kosovo (¹)</c:v>
                </c:pt>
                <c:pt idx="44">
                  <c:v>Moldova</c:v>
                </c:pt>
                <c:pt idx="45">
                  <c:v>Georgia</c:v>
                </c:pt>
                <c:pt idx="46">
                  <c:v>Ukraine</c:v>
                </c:pt>
              </c:strCache>
            </c:strRef>
          </c:cat>
          <c:val>
            <c:numRef>
              <c:f>'Figure 1'!$E$6:$E$52</c:f>
              <c:numCache>
                <c:formatCode>0.0000</c:formatCode>
                <c:ptCount val="47"/>
                <c:pt idx="0">
                  <c:v>0.12690000000000001</c:v>
                </c:pt>
                <c:pt idx="1">
                  <c:v>0.13270000000000001</c:v>
                </c:pt>
                <c:pt idx="3">
                  <c:v>0.14299999999999999</c:v>
                </c:pt>
                <c:pt idx="4">
                  <c:v>9.5100000000000004E-2</c:v>
                </c:pt>
                <c:pt idx="5">
                  <c:v>0.18720000000000001</c:v>
                </c:pt>
                <c:pt idx="6">
                  <c:v>0.20430000000000001</c:v>
                </c:pt>
                <c:pt idx="7">
                  <c:v>0.1178</c:v>
                </c:pt>
                <c:pt idx="8">
                  <c:v>0.13819999999999999</c:v>
                </c:pt>
                <c:pt idx="9">
                  <c:v>0.1497</c:v>
                </c:pt>
                <c:pt idx="10">
                  <c:v>0.1139</c:v>
                </c:pt>
                <c:pt idx="11">
                  <c:v>0.13500000000000001</c:v>
                </c:pt>
                <c:pt idx="12">
                  <c:v>0.14649999999999999</c:v>
                </c:pt>
                <c:pt idx="13">
                  <c:v>0.12470000000000001</c:v>
                </c:pt>
                <c:pt idx="14">
                  <c:v>0.1321</c:v>
                </c:pt>
                <c:pt idx="15">
                  <c:v>0.113</c:v>
                </c:pt>
                <c:pt idx="16">
                  <c:v>0.1178</c:v>
                </c:pt>
                <c:pt idx="17">
                  <c:v>0.1074</c:v>
                </c:pt>
                <c:pt idx="18">
                  <c:v>0.12920000000000001</c:v>
                </c:pt>
                <c:pt idx="19">
                  <c:v>9.2600000000000002E-2</c:v>
                </c:pt>
                <c:pt idx="20">
                  <c:v>0.1045</c:v>
                </c:pt>
                <c:pt idx="21">
                  <c:v>0.10630000000000001</c:v>
                </c:pt>
                <c:pt idx="22">
                  <c:v>0.13789999999999999</c:v>
                </c:pt>
                <c:pt idx="23">
                  <c:v>0.1111</c:v>
                </c:pt>
                <c:pt idx="24">
                  <c:v>9.9599999999999994E-2</c:v>
                </c:pt>
                <c:pt idx="25">
                  <c:v>0.1012</c:v>
                </c:pt>
                <c:pt idx="26">
                  <c:v>0.1208</c:v>
                </c:pt>
                <c:pt idx="27">
                  <c:v>8.8200000000000001E-2</c:v>
                </c:pt>
                <c:pt idx="28">
                  <c:v>8.1199999999999994E-2</c:v>
                </c:pt>
                <c:pt idx="29">
                  <c:v>8.3099999999999993E-2</c:v>
                </c:pt>
                <c:pt idx="31">
                  <c:v>0.1532</c:v>
                </c:pt>
                <c:pt idx="33">
                  <c:v>0.18229999999999999</c:v>
                </c:pt>
                <c:pt idx="34">
                  <c:v>9.5399999999999999E-2</c:v>
                </c:pt>
                <c:pt idx="35">
                  <c:v>0.1061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5.6399999999999999E-2</c:v>
                </c:pt>
                <c:pt idx="41">
                  <c:v>7.2099999999999997E-2</c:v>
                </c:pt>
                <c:pt idx="42">
                  <c:v>5.2499999999999998E-2</c:v>
                </c:pt>
                <c:pt idx="44">
                  <c:v>0.10680000000000001</c:v>
                </c:pt>
                <c:pt idx="45">
                  <c:v>5.62E-2</c:v>
                </c:pt>
                <c:pt idx="46">
                  <c:v>3.8800000000000001E-2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1'!$B$6:$B$52</c:f>
              <c:strCache>
                <c:ptCount val="47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Belgium</c:v>
                </c:pt>
                <c:pt idx="6">
                  <c:v>Ireland</c:v>
                </c:pt>
                <c:pt idx="7">
                  <c:v>Spain</c:v>
                </c:pt>
                <c:pt idx="8">
                  <c:v>Italy</c:v>
                </c:pt>
                <c:pt idx="9">
                  <c:v>Cyprus</c:v>
                </c:pt>
                <c:pt idx="10">
                  <c:v>Portugal</c:v>
                </c:pt>
                <c:pt idx="11">
                  <c:v>Austria</c:v>
                </c:pt>
                <c:pt idx="12">
                  <c:v>Luxembourg</c:v>
                </c:pt>
                <c:pt idx="13">
                  <c:v>France</c:v>
                </c:pt>
                <c:pt idx="14">
                  <c:v>Czechia</c:v>
                </c:pt>
                <c:pt idx="15">
                  <c:v>Sweden</c:v>
                </c:pt>
                <c:pt idx="16">
                  <c:v>Finland</c:v>
                </c:pt>
                <c:pt idx="17">
                  <c:v>Slovakia</c:v>
                </c:pt>
                <c:pt idx="18">
                  <c:v>Greece</c:v>
                </c:pt>
                <c:pt idx="19">
                  <c:v>Poland</c:v>
                </c:pt>
                <c:pt idx="20">
                  <c:v>Romania</c:v>
                </c:pt>
                <c:pt idx="21">
                  <c:v>Slovenia</c:v>
                </c:pt>
                <c:pt idx="22">
                  <c:v>Netherlands</c:v>
                </c:pt>
                <c:pt idx="23">
                  <c:v>Lithuania</c:v>
                </c:pt>
                <c:pt idx="24">
                  <c:v>Latvia</c:v>
                </c:pt>
                <c:pt idx="25">
                  <c:v>Croatia</c:v>
                </c:pt>
                <c:pt idx="26">
                  <c:v>Malta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North Macedonia</c:v>
                </c:pt>
                <c:pt idx="39">
                  <c:v>Serbia</c:v>
                </c:pt>
                <c:pt idx="41">
                  <c:v>Bosnia and Herzegovina</c:v>
                </c:pt>
                <c:pt idx="42">
                  <c:v>Kosovo (¹)</c:v>
                </c:pt>
                <c:pt idx="44">
                  <c:v>Moldova</c:v>
                </c:pt>
                <c:pt idx="45">
                  <c:v>Georgia</c:v>
                </c:pt>
                <c:pt idx="46">
                  <c:v>Ukraine</c:v>
                </c:pt>
              </c:strCache>
            </c:strRef>
          </c:cat>
          <c:val>
            <c:numRef>
              <c:f>'Figure 1'!$F$6:$F$52</c:f>
              <c:numCache>
                <c:formatCode>0.0000</c:formatCode>
                <c:ptCount val="47"/>
                <c:pt idx="0">
                  <c:v>5.2699999999999997E-2</c:v>
                </c:pt>
                <c:pt idx="1">
                  <c:v>5.8499999999999996E-2</c:v>
                </c:pt>
                <c:pt idx="3">
                  <c:v>0.11340000000000003</c:v>
                </c:pt>
                <c:pt idx="4">
                  <c:v>0.13150000000000001</c:v>
                </c:pt>
                <c:pt idx="5">
                  <c:v>4.4399999999999995E-2</c:v>
                </c:pt>
                <c:pt idx="6">
                  <c:v>8.3000000000000018E-3</c:v>
                </c:pt>
                <c:pt idx="7">
                  <c:v>6.7299999999999985E-2</c:v>
                </c:pt>
                <c:pt idx="8">
                  <c:v>6.4100000000000018E-2</c:v>
                </c:pt>
                <c:pt idx="9">
                  <c:v>3.0499999999999999E-2</c:v>
                </c:pt>
                <c:pt idx="10">
                  <c:v>5.8999999999999997E-2</c:v>
                </c:pt>
                <c:pt idx="11">
                  <c:v>4.0199999999999986E-2</c:v>
                </c:pt>
                <c:pt idx="12">
                  <c:v>3.73E-2</c:v>
                </c:pt>
                <c:pt idx="13">
                  <c:v>3.7699999999999984E-2</c:v>
                </c:pt>
                <c:pt idx="14">
                  <c:v>2.0100000000000007E-2</c:v>
                </c:pt>
                <c:pt idx="15">
                  <c:v>3.3100000000000004E-2</c:v>
                </c:pt>
                <c:pt idx="16">
                  <c:v>2.2500000000000006E-2</c:v>
                </c:pt>
                <c:pt idx="17">
                  <c:v>3.3100000000000018E-2</c:v>
                </c:pt>
                <c:pt idx="18">
                  <c:v>2.9399999999999982E-2</c:v>
                </c:pt>
                <c:pt idx="19">
                  <c:v>2.7300000000000005E-2</c:v>
                </c:pt>
                <c:pt idx="20">
                  <c:v>1.8100000000000005E-2</c:v>
                </c:pt>
                <c:pt idx="21">
                  <c:v>1.2399999999999994E-2</c:v>
                </c:pt>
                <c:pt idx="22">
                  <c:v>-1.999999999999999E-2</c:v>
                </c:pt>
                <c:pt idx="23">
                  <c:v>6.8000000000000005E-3</c:v>
                </c:pt>
                <c:pt idx="24">
                  <c:v>1.7700000000000007E-2</c:v>
                </c:pt>
                <c:pt idx="25">
                  <c:v>1.3899999999999996E-2</c:v>
                </c:pt>
                <c:pt idx="26">
                  <c:v>1.5000000000000013E-3</c:v>
                </c:pt>
                <c:pt idx="27">
                  <c:v>1.4799999999999994E-2</c:v>
                </c:pt>
                <c:pt idx="28">
                  <c:v>0</c:v>
                </c:pt>
                <c:pt idx="29">
                  <c:v>0</c:v>
                </c:pt>
                <c:pt idx="31">
                  <c:v>5.67E-2</c:v>
                </c:pt>
                <c:pt idx="33">
                  <c:v>1.4100000000000001E-2</c:v>
                </c:pt>
                <c:pt idx="34">
                  <c:v>1.5600000000000003E-2</c:v>
                </c:pt>
                <c:pt idx="35">
                  <c:v>2.1000000000000046E-3</c:v>
                </c:pt>
                <c:pt idx="37">
                  <c:v>3.9000000000000007E-3</c:v>
                </c:pt>
                <c:pt idx="38">
                  <c:v>0</c:v>
                </c:pt>
                <c:pt idx="39">
                  <c:v>5.1000000000000004E-3</c:v>
                </c:pt>
                <c:pt idx="41">
                  <c:v>2.2000000000000075E-3</c:v>
                </c:pt>
                <c:pt idx="42">
                  <c:v>3.5000000000000031E-3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1'!$B$6:$B$52</c:f>
              <c:strCache>
                <c:ptCount val="47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Belgium</c:v>
                </c:pt>
                <c:pt idx="6">
                  <c:v>Ireland</c:v>
                </c:pt>
                <c:pt idx="7">
                  <c:v>Spain</c:v>
                </c:pt>
                <c:pt idx="8">
                  <c:v>Italy</c:v>
                </c:pt>
                <c:pt idx="9">
                  <c:v>Cyprus</c:v>
                </c:pt>
                <c:pt idx="10">
                  <c:v>Portugal</c:v>
                </c:pt>
                <c:pt idx="11">
                  <c:v>Austria</c:v>
                </c:pt>
                <c:pt idx="12">
                  <c:v>Luxembourg</c:v>
                </c:pt>
                <c:pt idx="13">
                  <c:v>France</c:v>
                </c:pt>
                <c:pt idx="14">
                  <c:v>Czechia</c:v>
                </c:pt>
                <c:pt idx="15">
                  <c:v>Sweden</c:v>
                </c:pt>
                <c:pt idx="16">
                  <c:v>Finland</c:v>
                </c:pt>
                <c:pt idx="17">
                  <c:v>Slovakia</c:v>
                </c:pt>
                <c:pt idx="18">
                  <c:v>Greece</c:v>
                </c:pt>
                <c:pt idx="19">
                  <c:v>Poland</c:v>
                </c:pt>
                <c:pt idx="20">
                  <c:v>Romania</c:v>
                </c:pt>
                <c:pt idx="21">
                  <c:v>Slovenia</c:v>
                </c:pt>
                <c:pt idx="22">
                  <c:v>Netherlands</c:v>
                </c:pt>
                <c:pt idx="23">
                  <c:v>Lithuania</c:v>
                </c:pt>
                <c:pt idx="24">
                  <c:v>Latvia</c:v>
                </c:pt>
                <c:pt idx="25">
                  <c:v>Croatia</c:v>
                </c:pt>
                <c:pt idx="26">
                  <c:v>Malta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North Macedonia</c:v>
                </c:pt>
                <c:pt idx="39">
                  <c:v>Serbia</c:v>
                </c:pt>
                <c:pt idx="41">
                  <c:v>Bosnia and Herzegovina</c:v>
                </c:pt>
                <c:pt idx="42">
                  <c:v>Kosovo (¹)</c:v>
                </c:pt>
                <c:pt idx="44">
                  <c:v>Moldova</c:v>
                </c:pt>
                <c:pt idx="45">
                  <c:v>Georgia</c:v>
                </c:pt>
                <c:pt idx="46">
                  <c:v>Ukraine</c:v>
                </c:pt>
              </c:strCache>
            </c:strRef>
          </c:cat>
          <c:val>
            <c:numRef>
              <c:f>'Figure 1'!$G$6:$G$52</c:f>
              <c:numCache>
                <c:formatCode>0.0000</c:formatCode>
                <c:ptCount val="47"/>
                <c:pt idx="0">
                  <c:v>3.3000000000000002E-2</c:v>
                </c:pt>
                <c:pt idx="1">
                  <c:v>3.3500000000000002E-2</c:v>
                </c:pt>
                <c:pt idx="3">
                  <c:v>4.7899999999999998E-2</c:v>
                </c:pt>
                <c:pt idx="4">
                  <c:v>5.67E-2</c:v>
                </c:pt>
                <c:pt idx="5">
                  <c:v>4.7600000000000003E-2</c:v>
                </c:pt>
                <c:pt idx="6">
                  <c:v>2.8699999999999976E-2</c:v>
                </c:pt>
                <c:pt idx="7">
                  <c:v>3.8800000000000001E-2</c:v>
                </c:pt>
                <c:pt idx="8">
                  <c:v>2.0299999999999985E-2</c:v>
                </c:pt>
                <c:pt idx="9">
                  <c:v>3.3099999999999991E-2</c:v>
                </c:pt>
                <c:pt idx="10">
                  <c:v>3.9099999999999996E-2</c:v>
                </c:pt>
                <c:pt idx="11">
                  <c:v>3.5000000000000003E-2</c:v>
                </c:pt>
                <c:pt idx="12">
                  <c:v>1.4800000000000008E-2</c:v>
                </c:pt>
                <c:pt idx="13">
                  <c:v>2.7500000000000024E-2</c:v>
                </c:pt>
                <c:pt idx="14">
                  <c:v>3.1900000000000012E-2</c:v>
                </c:pt>
                <c:pt idx="15">
                  <c:v>3.6500000000000005E-2</c:v>
                </c:pt>
                <c:pt idx="16">
                  <c:v>3.369999999999998E-2</c:v>
                </c:pt>
                <c:pt idx="17">
                  <c:v>2.8099999999999986E-2</c:v>
                </c:pt>
                <c:pt idx="18">
                  <c:v>9.5000000000000084E-3</c:v>
                </c:pt>
                <c:pt idx="19">
                  <c:v>2.7599999999999986E-2</c:v>
                </c:pt>
                <c:pt idx="20">
                  <c:v>2.3300000000000001E-2</c:v>
                </c:pt>
                <c:pt idx="21">
                  <c:v>2.6100000000000012E-2</c:v>
                </c:pt>
                <c:pt idx="22">
                  <c:v>2.4799999999999989E-2</c:v>
                </c:pt>
                <c:pt idx="23">
                  <c:v>2.47E-2</c:v>
                </c:pt>
                <c:pt idx="24">
                  <c:v>2.4699999999999986E-2</c:v>
                </c:pt>
                <c:pt idx="25">
                  <c:v>1.4999999999999999E-2</c:v>
                </c:pt>
                <c:pt idx="26">
                  <c:v>6.0999999999999804E-3</c:v>
                </c:pt>
                <c:pt idx="27">
                  <c:v>2.0600000000000007E-2</c:v>
                </c:pt>
                <c:pt idx="28">
                  <c:v>2.1900000000000003E-2</c:v>
                </c:pt>
                <c:pt idx="29">
                  <c:v>1.6600000000000004E-2</c:v>
                </c:pt>
                <c:pt idx="31">
                  <c:v>1.0399999999999993E-2</c:v>
                </c:pt>
                <c:pt idx="33">
                  <c:v>1.5100000000000002E-2</c:v>
                </c:pt>
                <c:pt idx="34">
                  <c:v>2.4500000000000008E-2</c:v>
                </c:pt>
                <c:pt idx="35">
                  <c:v>2.5899999999999992E-2</c:v>
                </c:pt>
                <c:pt idx="37">
                  <c:v>1.5100000000000002E-2</c:v>
                </c:pt>
                <c:pt idx="38">
                  <c:v>1.2000000000000011E-2</c:v>
                </c:pt>
                <c:pt idx="39">
                  <c:v>1.2300000000000005E-2</c:v>
                </c:pt>
                <c:pt idx="41">
                  <c:v>1.2699999999999989E-2</c:v>
                </c:pt>
                <c:pt idx="42">
                  <c:v>4.4999999999999971E-3</c:v>
                </c:pt>
                <c:pt idx="44">
                  <c:v>0</c:v>
                </c:pt>
                <c:pt idx="45">
                  <c:v>1.0099999999999998E-2</c:v>
                </c:pt>
                <c:pt idx="46">
                  <c:v>7.8000000000000014E-3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4248645986598225"/>
          <c:w val="0.32786078740157482"/>
          <c:h val="3.73022616259863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household consumers, 2008-2020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9018053667867"/>
          <c:w val="0.97066666666666668"/>
          <c:h val="0.501821256090636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EU-27 (prices including taxes)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2'!$C$6:$C$30</c:f>
              <c:numCache>
                <c:formatCode>#,##0.0000</c:formatCode>
                <c:ptCount val="25"/>
                <c:pt idx="0">
                  <c:v>0.16039999999999999</c:v>
                </c:pt>
                <c:pt idx="1">
                  <c:v>0.1676</c:v>
                </c:pt>
                <c:pt idx="2">
                  <c:v>0.16700000000000001</c:v>
                </c:pt>
                <c:pt idx="3">
                  <c:v>0.16769999999999999</c:v>
                </c:pt>
                <c:pt idx="4">
                  <c:v>0.17249999999999999</c:v>
                </c:pt>
                <c:pt idx="5">
                  <c:v>0.1777</c:v>
                </c:pt>
                <c:pt idx="6">
                  <c:v>0.18579999999999999</c:v>
                </c:pt>
                <c:pt idx="7">
                  <c:v>0.18859999999999999</c:v>
                </c:pt>
                <c:pt idx="8">
                  <c:v>0.19159999999999999</c:v>
                </c:pt>
                <c:pt idx="9">
                  <c:v>0.1996</c:v>
                </c:pt>
                <c:pt idx="10">
                  <c:v>0.20419999999999999</c:v>
                </c:pt>
                <c:pt idx="11">
                  <c:v>0.20619999999999999</c:v>
                </c:pt>
                <c:pt idx="12">
                  <c:v>0.20580000000000001</c:v>
                </c:pt>
                <c:pt idx="13">
                  <c:v>0.2084</c:v>
                </c:pt>
                <c:pt idx="14">
                  <c:v>0.20830000000000001</c:v>
                </c:pt>
                <c:pt idx="15">
                  <c:v>0.2089</c:v>
                </c:pt>
                <c:pt idx="16">
                  <c:v>0.2051</c:v>
                </c:pt>
                <c:pt idx="17">
                  <c:v>0.2069</c:v>
                </c:pt>
                <c:pt idx="18">
                  <c:v>0.20699999999999999</c:v>
                </c:pt>
                <c:pt idx="19">
                  <c:v>0.20710000000000001</c:v>
                </c:pt>
                <c:pt idx="20">
                  <c:v>0.20830000000000001</c:v>
                </c:pt>
                <c:pt idx="21">
                  <c:v>0.2132</c:v>
                </c:pt>
                <c:pt idx="22">
                  <c:v>0.21590000000000001</c:v>
                </c:pt>
                <c:pt idx="23">
                  <c:v>0.21609999999999999</c:v>
                </c:pt>
                <c:pt idx="24">
                  <c:v>0.21260000000000001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3-49F9-A5A5-7635613A1123}"/>
            </c:ext>
          </c:extLst>
        </c:ser>
        <c:ser>
          <c:idx val="2"/>
          <c:order val="1"/>
          <c:tx>
            <c:strRef>
              <c:f>'Figure 2'!$E$5</c:f>
              <c:strCache>
                <c:ptCount val="1"/>
                <c:pt idx="0">
                  <c:v>EU-27 (prices excluding taxes)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2'!$E$6:$E$30</c:f>
              <c:numCache>
                <c:formatCode>General</c:formatCode>
                <c:ptCount val="25"/>
                <c:pt idx="0">
                  <c:v>0.1103</c:v>
                </c:pt>
                <c:pt idx="1">
                  <c:v>0.1152</c:v>
                </c:pt>
                <c:pt idx="2">
                  <c:v>0.11600000000000001</c:v>
                </c:pt>
                <c:pt idx="3">
                  <c:v>0.1163</c:v>
                </c:pt>
                <c:pt idx="4">
                  <c:v>0.1181</c:v>
                </c:pt>
                <c:pt idx="5">
                  <c:v>0.1226</c:v>
                </c:pt>
                <c:pt idx="6">
                  <c:v>0.12690000000000001</c:v>
                </c:pt>
                <c:pt idx="7">
                  <c:v>0.12809999999999999</c:v>
                </c:pt>
                <c:pt idx="8">
                  <c:v>0.1293</c:v>
                </c:pt>
                <c:pt idx="9">
                  <c:v>0.1333</c:v>
                </c:pt>
                <c:pt idx="10">
                  <c:v>0.1326</c:v>
                </c:pt>
                <c:pt idx="11">
                  <c:v>0.1338</c:v>
                </c:pt>
                <c:pt idx="12">
                  <c:v>0.1303</c:v>
                </c:pt>
                <c:pt idx="13">
                  <c:v>0.1331</c:v>
                </c:pt>
                <c:pt idx="14">
                  <c:v>0.13100000000000001</c:v>
                </c:pt>
                <c:pt idx="15">
                  <c:v>0.13120000000000001</c:v>
                </c:pt>
                <c:pt idx="16">
                  <c:v>0.12570000000000001</c:v>
                </c:pt>
                <c:pt idx="17">
                  <c:v>0.12759999999999999</c:v>
                </c:pt>
                <c:pt idx="18">
                  <c:v>0.12640000000000001</c:v>
                </c:pt>
                <c:pt idx="19">
                  <c:v>0.12640000000000001</c:v>
                </c:pt>
                <c:pt idx="20">
                  <c:v>0.128</c:v>
                </c:pt>
                <c:pt idx="21">
                  <c:v>0.13220000000000001</c:v>
                </c:pt>
                <c:pt idx="22">
                  <c:v>0.12809999999999999</c:v>
                </c:pt>
                <c:pt idx="23">
                  <c:v>0.12820000000000001</c:v>
                </c:pt>
                <c:pt idx="24">
                  <c:v>0.12690000000000001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3-49F9-A5A5-7635613A1123}"/>
            </c:ext>
          </c:extLst>
        </c:ser>
        <c:ser>
          <c:idx val="4"/>
          <c:order val="2"/>
          <c:tx>
            <c:strRef>
              <c:f>'Figure 2'!$I$5</c:f>
              <c:strCache>
                <c:ptCount val="1"/>
                <c:pt idx="0">
                  <c:v>EU-27 (2008S1 prices including taxes adjusted for inflation)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2'!$I$6:$I$30</c:f>
              <c:numCache>
                <c:formatCode>0.0000</c:formatCode>
                <c:ptCount val="25"/>
                <c:pt idx="0">
                  <c:v>0.16039999999999999</c:v>
                </c:pt>
                <c:pt idx="1">
                  <c:v>0.16211978925963585</c:v>
                </c:pt>
                <c:pt idx="2">
                  <c:v>0.16211682410573991</c:v>
                </c:pt>
                <c:pt idx="3">
                  <c:v>0.16291741565763937</c:v>
                </c:pt>
                <c:pt idx="4">
                  <c:v>0.16469057768740183</c:v>
                </c:pt>
                <c:pt idx="5">
                  <c:v>0.16634216840743138</c:v>
                </c:pt>
                <c:pt idx="6">
                  <c:v>0.16933697384231447</c:v>
                </c:pt>
                <c:pt idx="7">
                  <c:v>0.17113978741103614</c:v>
                </c:pt>
                <c:pt idx="8">
                  <c:v>0.17387365930307794</c:v>
                </c:pt>
                <c:pt idx="9">
                  <c:v>0.17551338940752378</c:v>
                </c:pt>
                <c:pt idx="10">
                  <c:v>0.17669055550420559</c:v>
                </c:pt>
                <c:pt idx="11">
                  <c:v>0.17732509843793329</c:v>
                </c:pt>
                <c:pt idx="12">
                  <c:v>0.17768684721323599</c:v>
                </c:pt>
                <c:pt idx="13">
                  <c:v>0.17773428967557076</c:v>
                </c:pt>
                <c:pt idx="14">
                  <c:v>0.17768684721323599</c:v>
                </c:pt>
                <c:pt idx="15">
                  <c:v>0.17813162029762455</c:v>
                </c:pt>
                <c:pt idx="16">
                  <c:v>0.17752969405675204</c:v>
                </c:pt>
                <c:pt idx="17">
                  <c:v>0.17892924669562807</c:v>
                </c:pt>
                <c:pt idx="18">
                  <c:v>0.18039106756631854</c:v>
                </c:pt>
                <c:pt idx="19">
                  <c:v>0.1816275367409188</c:v>
                </c:pt>
                <c:pt idx="20">
                  <c:v>0.18319313799796652</c:v>
                </c:pt>
                <c:pt idx="21">
                  <c:v>0.18531915334134397</c:v>
                </c:pt>
                <c:pt idx="22">
                  <c:v>0.18608119789259636</c:v>
                </c:pt>
                <c:pt idx="23">
                  <c:v>0.18765569461133194</c:v>
                </c:pt>
                <c:pt idx="24">
                  <c:v>0.18802040854053054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3-4FC7-8868-ED45A868FF69}"/>
            </c:ext>
          </c:extLst>
        </c:ser>
        <c:ser>
          <c:idx val="5"/>
          <c:order val="3"/>
          <c:tx>
            <c:strRef>
              <c:f>'Figure 2'!$J$5</c:f>
              <c:strCache>
                <c:ptCount val="1"/>
                <c:pt idx="0">
                  <c:v>EU-27 (2008S1 prices excluding taxes adjusted for inflation)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2'!$J$6:$J$30</c:f>
              <c:numCache>
                <c:formatCode>0.0000</c:formatCode>
                <c:ptCount val="25"/>
                <c:pt idx="0">
                  <c:v>0.1103</c:v>
                </c:pt>
                <c:pt idx="1">
                  <c:v>0.11148262316295408</c:v>
                </c:pt>
                <c:pt idx="2">
                  <c:v>0.1114805841575007</c:v>
                </c:pt>
                <c:pt idx="3">
                  <c:v>0.11203111562991036</c:v>
                </c:pt>
                <c:pt idx="4">
                  <c:v>0.11325044089102507</c:v>
                </c:pt>
                <c:pt idx="5">
                  <c:v>0.11438616692855164</c:v>
                </c:pt>
                <c:pt idx="6">
                  <c:v>0.1164455624364544</c:v>
                </c:pt>
                <c:pt idx="7">
                  <c:v>0.11768527775210279</c:v>
                </c:pt>
                <c:pt idx="8">
                  <c:v>0.11956524078010908</c:v>
                </c:pt>
                <c:pt idx="9">
                  <c:v>0.12069281079582216</c:v>
                </c:pt>
                <c:pt idx="10">
                  <c:v>0.12150229596080971</c:v>
                </c:pt>
                <c:pt idx="11">
                  <c:v>0.12193864312783068</c:v>
                </c:pt>
                <c:pt idx="12">
                  <c:v>0.12218740179314171</c:v>
                </c:pt>
                <c:pt idx="13">
                  <c:v>0.1222200258803956</c:v>
                </c:pt>
                <c:pt idx="14">
                  <c:v>0.12218740179314171</c:v>
                </c:pt>
                <c:pt idx="15">
                  <c:v>0.12249325261114706</c:v>
                </c:pt>
                <c:pt idx="16">
                  <c:v>0.12207933450411315</c:v>
                </c:pt>
                <c:pt idx="17">
                  <c:v>0.12304174507810334</c:v>
                </c:pt>
                <c:pt idx="18">
                  <c:v>0.12404697476661429</c:v>
                </c:pt>
                <c:pt idx="19">
                  <c:v>0.12489724004066922</c:v>
                </c:pt>
                <c:pt idx="20">
                  <c:v>0.12597383492004804</c:v>
                </c:pt>
                <c:pt idx="21">
                  <c:v>0.12743580183011372</c:v>
                </c:pt>
                <c:pt idx="22">
                  <c:v>0.12795982623162955</c:v>
                </c:pt>
                <c:pt idx="23">
                  <c:v>0.12904253812736854</c:v>
                </c:pt>
                <c:pt idx="24">
                  <c:v>0.1292933357981329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3-4FC7-8868-ED45A868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58876640419948"/>
          <c:y val="0.68432035875643094"/>
          <c:w val="0.47482246719160104"/>
          <c:h val="0.2294412345799368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electricity, first half 2020</a:t>
            </a:r>
            <a:r>
              <a:rPr lang="en-US" baseline="0"/>
              <a:t> </a:t>
            </a: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2037005433119723"/>
          <c:w val="0.98163748031496068"/>
          <c:h val="0.6622254641069118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3'!$B$6:$B$52</c:f>
              <c:strCache>
                <c:ptCount val="47"/>
                <c:pt idx="0">
                  <c:v>EU-27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Italy</c:v>
                </c:pt>
                <c:pt idx="9">
                  <c:v>Poland</c:v>
                </c:pt>
                <c:pt idx="10">
                  <c:v>Slovakia</c:v>
                </c:pt>
                <c:pt idx="11">
                  <c:v>Austria</c:v>
                </c:pt>
                <c:pt idx="12">
                  <c:v>France</c:v>
                </c:pt>
                <c:pt idx="13">
                  <c:v>Belgium</c:v>
                </c:pt>
                <c:pt idx="14">
                  <c:v>Finland</c:v>
                </c:pt>
                <c:pt idx="15">
                  <c:v>Latvia</c:v>
                </c:pt>
                <c:pt idx="16">
                  <c:v>Cyprus</c:v>
                </c:pt>
                <c:pt idx="17">
                  <c:v>Estonia</c:v>
                </c:pt>
                <c:pt idx="18">
                  <c:v>Romania</c:v>
                </c:pt>
                <c:pt idx="19">
                  <c:v>Czechia</c:v>
                </c:pt>
                <c:pt idx="20">
                  <c:v>Slovenia</c:v>
                </c:pt>
                <c:pt idx="21">
                  <c:v>Luxembourg</c:v>
                </c:pt>
                <c:pt idx="22">
                  <c:v>Serbia</c:v>
                </c:pt>
                <c:pt idx="23">
                  <c:v>Greece</c:v>
                </c:pt>
                <c:pt idx="24">
                  <c:v>Croatia</c:v>
                </c:pt>
                <c:pt idx="25">
                  <c:v>Lithuania</c:v>
                </c:pt>
                <c:pt idx="26">
                  <c:v>Hungary</c:v>
                </c:pt>
                <c:pt idx="27">
                  <c:v>Bulgaria</c:v>
                </c:pt>
                <c:pt idx="28">
                  <c:v>Ireland</c:v>
                </c:pt>
                <c:pt idx="29">
                  <c:v>Malta</c:v>
                </c:pt>
                <c:pt idx="30">
                  <c:v>Netherlands</c:v>
                </c:pt>
                <c:pt idx="32">
                  <c:v>United Kingdom</c:v>
                </c:pt>
                <c:pt idx="34">
                  <c:v>Norway</c:v>
                </c:pt>
                <c:pt idx="35">
                  <c:v>Iceland</c:v>
                </c:pt>
                <c:pt idx="36">
                  <c:v>Liechtenstein</c:v>
                </c:pt>
                <c:pt idx="38">
                  <c:v>Turkey</c:v>
                </c:pt>
                <c:pt idx="39">
                  <c:v>North Macedonia</c:v>
                </c:pt>
                <c:pt idx="41">
                  <c:v>Bosnia and Herzegovina</c:v>
                </c:pt>
                <c:pt idx="42">
                  <c:v>Kosovo (¹)</c:v>
                </c:pt>
                <c:pt idx="44">
                  <c:v>Ukraine</c:v>
                </c:pt>
                <c:pt idx="45">
                  <c:v>Georgia</c:v>
                </c:pt>
                <c:pt idx="46">
                  <c:v>Moldova</c:v>
                </c:pt>
              </c:strCache>
            </c:strRef>
          </c:cat>
          <c:val>
            <c:numRef>
              <c:f>'Figure 3'!$F$6:$F$52</c:f>
              <c:numCache>
                <c:formatCode>0.0%</c:formatCode>
                <c:ptCount val="47"/>
                <c:pt idx="0">
                  <c:v>0.40310442144872999</c:v>
                </c:pt>
                <c:pt idx="1">
                  <c:v>0.40943480195816639</c:v>
                </c:pt>
                <c:pt idx="3">
                  <c:v>0.66431344864101649</c:v>
                </c:pt>
                <c:pt idx="4">
                  <c:v>0.53006901084456137</c:v>
                </c:pt>
                <c:pt idx="5">
                  <c:v>0.47387226440375163</c:v>
                </c:pt>
                <c:pt idx="6">
                  <c:v>0.46273584905660375</c:v>
                </c:pt>
                <c:pt idx="7">
                  <c:v>0.38116100766703181</c:v>
                </c:pt>
                <c:pt idx="8">
                  <c:v>0.37915543575920935</c:v>
                </c:pt>
                <c:pt idx="9">
                  <c:v>0.37220338983050844</c:v>
                </c:pt>
                <c:pt idx="10">
                  <c:v>0.36298932384341642</c:v>
                </c:pt>
                <c:pt idx="11">
                  <c:v>0.35775451950523307</c:v>
                </c:pt>
                <c:pt idx="12">
                  <c:v>0.34333859926276988</c:v>
                </c:pt>
                <c:pt idx="13">
                  <c:v>0.32951289398280803</c:v>
                </c:pt>
                <c:pt idx="14">
                  <c:v>0.3229885057471264</c:v>
                </c:pt>
                <c:pt idx="15">
                  <c:v>0.29859154929577464</c:v>
                </c:pt>
                <c:pt idx="16">
                  <c:v>0.29817158931082977</c:v>
                </c:pt>
                <c:pt idx="17">
                  <c:v>0.28640776699029125</c:v>
                </c:pt>
                <c:pt idx="18">
                  <c:v>0.28375599725839618</c:v>
                </c:pt>
                <c:pt idx="19">
                  <c:v>0.28245518739815323</c:v>
                </c:pt>
                <c:pt idx="20">
                  <c:v>0.26588397790055252</c:v>
                </c:pt>
                <c:pt idx="21">
                  <c:v>0.2623363544813696</c:v>
                </c:pt>
                <c:pt idx="22">
                  <c:v>0.2357723577235773</c:v>
                </c:pt>
                <c:pt idx="23">
                  <c:v>0.23140987507436045</c:v>
                </c:pt>
                <c:pt idx="24">
                  <c:v>0.22213681783243655</c:v>
                </c:pt>
                <c:pt idx="25">
                  <c:v>0.2208976157082749</c:v>
                </c:pt>
                <c:pt idx="26">
                  <c:v>0.21241513094083417</c:v>
                </c:pt>
                <c:pt idx="27">
                  <c:v>0.16649949849548651</c:v>
                </c:pt>
                <c:pt idx="28">
                  <c:v>0.15333609614587643</c:v>
                </c:pt>
                <c:pt idx="29">
                  <c:v>5.9190031152647836E-2</c:v>
                </c:pt>
                <c:pt idx="30">
                  <c:v>3.3637000700770837E-2</c:v>
                </c:pt>
                <c:pt idx="32">
                  <c:v>0.3045846572855197</c:v>
                </c:pt>
                <c:pt idx="34">
                  <c:v>0.29594095940959414</c:v>
                </c:pt>
                <c:pt idx="35">
                  <c:v>0.20879940343027589</c:v>
                </c:pt>
                <c:pt idx="36" formatCode="0%">
                  <c:v>0.15233785822021115</c:v>
                </c:pt>
                <c:pt idx="38">
                  <c:v>0.19095477386934676</c:v>
                </c:pt>
                <c:pt idx="39">
                  <c:v>0.16649949849548651</c:v>
                </c:pt>
                <c:pt idx="41" formatCode="0%">
                  <c:v>0.19095477386934676</c:v>
                </c:pt>
                <c:pt idx="42">
                  <c:v>0.13223140495867769</c:v>
                </c:pt>
                <c:pt idx="44">
                  <c:v>0.16738197424892706</c:v>
                </c:pt>
                <c:pt idx="45">
                  <c:v>0.15233785822021115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household consumers compared with previous year, same semester, first half 2020</a:t>
            </a:r>
          </a:p>
        </c:rich>
      </c:tx>
      <c:layout>
        <c:manualLayout>
          <c:xMode val="edge"/>
          <c:yMode val="edge"/>
          <c:x val="5.3333333333333332E-3"/>
          <c:y val="6.3427529034711869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3557601659795908E-2"/>
          <c:w val="0.99333333333333329"/>
          <c:h val="0.81325583533267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4'!$B$6:$B$52</c:f>
              <c:strCache>
                <c:ptCount val="47"/>
                <c:pt idx="0">
                  <c:v>EU-27</c:v>
                </c:pt>
                <c:pt idx="1">
                  <c:v>Euro area</c:v>
                </c:pt>
                <c:pt idx="3">
                  <c:v>Lithuania</c:v>
                </c:pt>
                <c:pt idx="4">
                  <c:v>Poland</c:v>
                </c:pt>
                <c:pt idx="5">
                  <c:v>Luxembourg</c:v>
                </c:pt>
                <c:pt idx="6">
                  <c:v>Romania</c:v>
                </c:pt>
                <c:pt idx="7">
                  <c:v>Czechia</c:v>
                </c:pt>
                <c:pt idx="8">
                  <c:v>Slovakia</c:v>
                </c:pt>
                <c:pt idx="9">
                  <c:v>France</c:v>
                </c:pt>
                <c:pt idx="10">
                  <c:v>Greece</c:v>
                </c:pt>
                <c:pt idx="11">
                  <c:v>Austria</c:v>
                </c:pt>
                <c:pt idx="12">
                  <c:v>Finland</c:v>
                </c:pt>
                <c:pt idx="13">
                  <c:v>Bulgaria</c:v>
                </c:pt>
                <c:pt idx="14">
                  <c:v>Croatia</c:v>
                </c:pt>
                <c:pt idx="15">
                  <c:v>Ireland</c:v>
                </c:pt>
                <c:pt idx="16">
                  <c:v>Malta</c:v>
                </c:pt>
                <c:pt idx="17">
                  <c:v>Hungary</c:v>
                </c:pt>
                <c:pt idx="18">
                  <c:v>Portugal</c:v>
                </c:pt>
                <c:pt idx="19">
                  <c:v>Germany</c:v>
                </c:pt>
                <c:pt idx="20">
                  <c:v>Belgium</c:v>
                </c:pt>
                <c:pt idx="21">
                  <c:v>Cyprus</c:v>
                </c:pt>
                <c:pt idx="22">
                  <c:v>Italy</c:v>
                </c:pt>
                <c:pt idx="23">
                  <c:v>Denmark</c:v>
                </c:pt>
                <c:pt idx="24">
                  <c:v>Spain</c:v>
                </c:pt>
                <c:pt idx="25">
                  <c:v>Estonia</c:v>
                </c:pt>
                <c:pt idx="26">
                  <c:v>Sweden</c:v>
                </c:pt>
                <c:pt idx="27">
                  <c:v>Slovenia</c:v>
                </c:pt>
                <c:pt idx="28">
                  <c:v>Latvia</c:v>
                </c:pt>
                <c:pt idx="29">
                  <c:v>Netherlands</c:v>
                </c:pt>
                <c:pt idx="31">
                  <c:v>United Kingdom</c:v>
                </c:pt>
                <c:pt idx="33">
                  <c:v>Iceland</c:v>
                </c:pt>
                <c:pt idx="34">
                  <c:v>Liechtenstein</c:v>
                </c:pt>
                <c:pt idx="35">
                  <c:v>Norway</c:v>
                </c:pt>
                <c:pt idx="37">
                  <c:v>Turkey</c:v>
                </c:pt>
                <c:pt idx="38">
                  <c:v>Serbia</c:v>
                </c:pt>
                <c:pt idx="39">
                  <c:v>North Macedonia</c:v>
                </c:pt>
                <c:pt idx="41">
                  <c:v>Kosovo (¹)</c:v>
                </c:pt>
                <c:pt idx="42">
                  <c:v>Bosnia and Herzegovina</c:v>
                </c:pt>
                <c:pt idx="44">
                  <c:v>Moldova</c:v>
                </c:pt>
                <c:pt idx="45">
                  <c:v>Ukraine</c:v>
                </c:pt>
                <c:pt idx="46">
                  <c:v>Georgia</c:v>
                </c:pt>
              </c:strCache>
            </c:strRef>
          </c:cat>
          <c:val>
            <c:numRef>
              <c:f>'Figure 4'!$E$6:$E$52</c:f>
              <c:numCache>
                <c:formatCode>0.0%</c:formatCode>
                <c:ptCount val="47"/>
                <c:pt idx="0">
                  <c:v>-1.6196205460434876E-2</c:v>
                </c:pt>
                <c:pt idx="1">
                  <c:v>-1.2741652021089567E-2</c:v>
                </c:pt>
                <c:pt idx="3">
                  <c:v>0.13625498007968129</c:v>
                </c:pt>
                <c:pt idx="4">
                  <c:v>0.1294240111034004</c:v>
                </c:pt>
                <c:pt idx="5">
                  <c:v>0.10456062291434942</c:v>
                </c:pt>
                <c:pt idx="6">
                  <c:v>9.1304347826086873E-2</c:v>
                </c:pt>
                <c:pt idx="7">
                  <c:v>8.01781737193763E-2</c:v>
                </c:pt>
                <c:pt idx="8">
                  <c:v>6.9118579581483708E-2</c:v>
                </c:pt>
                <c:pt idx="9">
                  <c:v>6.8053993250843714E-2</c:v>
                </c:pt>
                <c:pt idx="10">
                  <c:v>5.3918495297805569E-2</c:v>
                </c:pt>
                <c:pt idx="11">
                  <c:v>3.3431661750245922E-2</c:v>
                </c:pt>
                <c:pt idx="12">
                  <c:v>3.4602076124565784E-3</c:v>
                </c:pt>
                <c:pt idx="13">
                  <c:v>0</c:v>
                </c:pt>
                <c:pt idx="14">
                  <c:v>-5.0994390617042917E-4</c:v>
                </c:pt>
                <c:pt idx="15">
                  <c:v>-4.1271151465125389E-3</c:v>
                </c:pt>
                <c:pt idx="16">
                  <c:v>-4.6511627906977715E-3</c:v>
                </c:pt>
                <c:pt idx="17">
                  <c:v>-7.6567715618365284E-3</c:v>
                </c:pt>
                <c:pt idx="18">
                  <c:v>-1.3953488372092981E-2</c:v>
                </c:pt>
                <c:pt idx="19">
                  <c:v>-1.4572538860103679E-2</c:v>
                </c:pt>
                <c:pt idx="20">
                  <c:v>-1.6555125044029562E-2</c:v>
                </c:pt>
                <c:pt idx="21">
                  <c:v>-3.1774852473899218E-2</c:v>
                </c:pt>
                <c:pt idx="22">
                  <c:v>-3.2594524119947899E-2</c:v>
                </c:pt>
                <c:pt idx="23">
                  <c:v>-5.0594837261504044E-2</c:v>
                </c:pt>
                <c:pt idx="24">
                  <c:v>-6.8248023304203209E-2</c:v>
                </c:pt>
                <c:pt idx="25">
                  <c:v>-8.9167280766396351E-2</c:v>
                </c:pt>
                <c:pt idx="26">
                  <c:v>-0.10044354093513219</c:v>
                </c:pt>
                <c:pt idx="27">
                  <c:v>-0.11383108935128505</c:v>
                </c:pt>
                <c:pt idx="28">
                  <c:v>-0.12829957028852057</c:v>
                </c:pt>
                <c:pt idx="29">
                  <c:v>-0.3096274794388002</c:v>
                </c:pt>
                <c:pt idx="31">
                  <c:v>3.9374325782092878E-2</c:v>
                </c:pt>
                <c:pt idx="33">
                  <c:v>1.6768105878027795E-2</c:v>
                </c:pt>
                <c:pt idx="34" formatCode="0%">
                  <c:v>4.014272970561894E-3</c:v>
                </c:pt>
                <c:pt idx="35">
                  <c:v>-0.19921831993834627</c:v>
                </c:pt>
                <c:pt idx="37">
                  <c:v>0.32225728605903114</c:v>
                </c:pt>
                <c:pt idx="38">
                  <c:v>4.0377399206358744E-2</c:v>
                </c:pt>
                <c:pt idx="39">
                  <c:v>-1.2450199203195567E-4</c:v>
                </c:pt>
                <c:pt idx="41">
                  <c:v>8.3333333333333037E-3</c:v>
                </c:pt>
                <c:pt idx="42" formatCode="0%">
                  <c:v>-3.5149384885764245E-3</c:v>
                </c:pt>
                <c:pt idx="44">
                  <c:v>0.12023713284828874</c:v>
                </c:pt>
                <c:pt idx="45">
                  <c:v>-1.0549777117384807E-2</c:v>
                </c:pt>
                <c:pt idx="46" formatCode="0%">
                  <c:v>-0.10396440129449835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2968704"/>
        <c:axId val="142970240"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2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0.35000000000000003"/>
          <c:min val="-0.35000000000000003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non-household consumers,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436887676923808"/>
          <c:w val="0.97066666666666668"/>
          <c:h val="0.70683065171837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5'!$B$6:$B$51</c:f>
              <c:strCache>
                <c:ptCount val="46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Italy</c:v>
                </c:pt>
                <c:pt idx="5">
                  <c:v>Cyprus</c:v>
                </c:pt>
                <c:pt idx="6">
                  <c:v>Netherlands</c:v>
                </c:pt>
                <c:pt idx="7">
                  <c:v>Malta</c:v>
                </c:pt>
                <c:pt idx="8">
                  <c:v>Ireland</c:v>
                </c:pt>
                <c:pt idx="9">
                  <c:v>Slovakia</c:v>
                </c:pt>
                <c:pt idx="10">
                  <c:v>Austria</c:v>
                </c:pt>
                <c:pt idx="11">
                  <c:v>Belgium</c:v>
                </c:pt>
                <c:pt idx="12">
                  <c:v>Portugal</c:v>
                </c:pt>
                <c:pt idx="13">
                  <c:v>Poland</c:v>
                </c:pt>
                <c:pt idx="14">
                  <c:v>Greece</c:v>
                </c:pt>
                <c:pt idx="15">
                  <c:v>Spain</c:v>
                </c:pt>
                <c:pt idx="16">
                  <c:v>Romania</c:v>
                </c:pt>
                <c:pt idx="17">
                  <c:v>France</c:v>
                </c:pt>
                <c:pt idx="18">
                  <c:v>Croatia</c:v>
                </c:pt>
                <c:pt idx="19">
                  <c:v>Latvia</c:v>
                </c:pt>
                <c:pt idx="20">
                  <c:v>Hungary</c:v>
                </c:pt>
                <c:pt idx="21">
                  <c:v>Slovenia</c:v>
                </c:pt>
                <c:pt idx="22">
                  <c:v>Lithuania</c:v>
                </c:pt>
                <c:pt idx="23">
                  <c:v>Luxembourg</c:v>
                </c:pt>
                <c:pt idx="24">
                  <c:v>Czechia</c:v>
                </c:pt>
                <c:pt idx="25">
                  <c:v>Estonia</c:v>
                </c:pt>
                <c:pt idx="26">
                  <c:v>Bulgaria</c:v>
                </c:pt>
                <c:pt idx="27">
                  <c:v>Finland</c:v>
                </c:pt>
                <c:pt idx="28">
                  <c:v>Sweden</c:v>
                </c:pt>
                <c:pt idx="29">
                  <c:v>Denmark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  <c:pt idx="40">
                  <c:v>Bosnia and Herzegovina</c:v>
                </c:pt>
                <c:pt idx="41">
                  <c:v>Kosovo (¹)</c:v>
                </c:pt>
                <c:pt idx="43">
                  <c:v>Moldova</c:v>
                </c:pt>
                <c:pt idx="44">
                  <c:v>Ukraine</c:v>
                </c:pt>
                <c:pt idx="45">
                  <c:v>Georgia</c:v>
                </c:pt>
              </c:strCache>
            </c:strRef>
          </c:cat>
          <c:val>
            <c:numRef>
              <c:f>'Figure 5'!$D$6:$D$51</c:f>
              <c:numCache>
                <c:formatCode>0.0000</c:formatCode>
                <c:ptCount val="46"/>
                <c:pt idx="0">
                  <c:v>8.1100000000000005E-2</c:v>
                </c:pt>
                <c:pt idx="1">
                  <c:v>8.2600000000000007E-2</c:v>
                </c:pt>
                <c:pt idx="3">
                  <c:v>8.4900000000000003E-2</c:v>
                </c:pt>
                <c:pt idx="4">
                  <c:v>8.5599999999999996E-2</c:v>
                </c:pt>
                <c:pt idx="5">
                  <c:v>0.1178</c:v>
                </c:pt>
                <c:pt idx="6">
                  <c:v>6.7599999999999993E-2</c:v>
                </c:pt>
                <c:pt idx="7">
                  <c:v>0.1328</c:v>
                </c:pt>
                <c:pt idx="8">
                  <c:v>0.1265</c:v>
                </c:pt>
                <c:pt idx="9">
                  <c:v>9.7699999999999995E-2</c:v>
                </c:pt>
                <c:pt idx="10">
                  <c:v>8.77E-2</c:v>
                </c:pt>
                <c:pt idx="11">
                  <c:v>7.9500000000000001E-2</c:v>
                </c:pt>
                <c:pt idx="12">
                  <c:v>7.9399999999999998E-2</c:v>
                </c:pt>
                <c:pt idx="13">
                  <c:v>0.08</c:v>
                </c:pt>
                <c:pt idx="14">
                  <c:v>8.2600000000000007E-2</c:v>
                </c:pt>
                <c:pt idx="15">
                  <c:v>7.8600000000000003E-2</c:v>
                </c:pt>
                <c:pt idx="16">
                  <c:v>8.8999999999999996E-2</c:v>
                </c:pt>
                <c:pt idx="17">
                  <c:v>8.4000000000000005E-2</c:v>
                </c:pt>
                <c:pt idx="18">
                  <c:v>8.9800000000000005E-2</c:v>
                </c:pt>
                <c:pt idx="19">
                  <c:v>8.1299999999999997E-2</c:v>
                </c:pt>
                <c:pt idx="20">
                  <c:v>8.4900000000000003E-2</c:v>
                </c:pt>
                <c:pt idx="21">
                  <c:v>8.1100000000000005E-2</c:v>
                </c:pt>
                <c:pt idx="22">
                  <c:v>8.7099999999999997E-2</c:v>
                </c:pt>
                <c:pt idx="23">
                  <c:v>8.2400000000000001E-2</c:v>
                </c:pt>
                <c:pt idx="24">
                  <c:v>7.1599999999999997E-2</c:v>
                </c:pt>
                <c:pt idx="25">
                  <c:v>6.7500000000000004E-2</c:v>
                </c:pt>
                <c:pt idx="26">
                  <c:v>8.0500000000000002E-2</c:v>
                </c:pt>
                <c:pt idx="27">
                  <c:v>6.25E-2</c:v>
                </c:pt>
                <c:pt idx="28">
                  <c:v>6.4100000000000004E-2</c:v>
                </c:pt>
                <c:pt idx="29">
                  <c:v>5.3999999999999999E-2</c:v>
                </c:pt>
                <c:pt idx="31">
                  <c:v>0.1065</c:v>
                </c:pt>
                <c:pt idx="33">
                  <c:v>8.7999999999999995E-2</c:v>
                </c:pt>
                <c:pt idx="34">
                  <c:v>4.1700000000000001E-2</c:v>
                </c:pt>
                <c:pt idx="36">
                  <c:v>7.4800000000000005E-2</c:v>
                </c:pt>
                <c:pt idx="37">
                  <c:v>7.7399999999999997E-2</c:v>
                </c:pt>
                <c:pt idx="38">
                  <c:v>7.7799999999999994E-2</c:v>
                </c:pt>
                <c:pt idx="40" formatCode="General">
                  <c:v>7.0800000000000002E-2</c:v>
                </c:pt>
                <c:pt idx="41">
                  <c:v>6.3799999999999996E-2</c:v>
                </c:pt>
                <c:pt idx="43">
                  <c:v>7.9500000000000001E-2</c:v>
                </c:pt>
                <c:pt idx="44">
                  <c:v>5.9499999999999997E-2</c:v>
                </c:pt>
                <c:pt idx="45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5'!$E$5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5'!$B$6:$B$51</c:f>
              <c:strCache>
                <c:ptCount val="46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Italy</c:v>
                </c:pt>
                <c:pt idx="5">
                  <c:v>Cyprus</c:v>
                </c:pt>
                <c:pt idx="6">
                  <c:v>Netherlands</c:v>
                </c:pt>
                <c:pt idx="7">
                  <c:v>Malta</c:v>
                </c:pt>
                <c:pt idx="8">
                  <c:v>Ireland</c:v>
                </c:pt>
                <c:pt idx="9">
                  <c:v>Slovakia</c:v>
                </c:pt>
                <c:pt idx="10">
                  <c:v>Austria</c:v>
                </c:pt>
                <c:pt idx="11">
                  <c:v>Belgium</c:v>
                </c:pt>
                <c:pt idx="12">
                  <c:v>Portugal</c:v>
                </c:pt>
                <c:pt idx="13">
                  <c:v>Poland</c:v>
                </c:pt>
                <c:pt idx="14">
                  <c:v>Greece</c:v>
                </c:pt>
                <c:pt idx="15">
                  <c:v>Spain</c:v>
                </c:pt>
                <c:pt idx="16">
                  <c:v>Romania</c:v>
                </c:pt>
                <c:pt idx="17">
                  <c:v>France</c:v>
                </c:pt>
                <c:pt idx="18">
                  <c:v>Croatia</c:v>
                </c:pt>
                <c:pt idx="19">
                  <c:v>Latvia</c:v>
                </c:pt>
                <c:pt idx="20">
                  <c:v>Hungary</c:v>
                </c:pt>
                <c:pt idx="21">
                  <c:v>Slovenia</c:v>
                </c:pt>
                <c:pt idx="22">
                  <c:v>Lithuania</c:v>
                </c:pt>
                <c:pt idx="23">
                  <c:v>Luxembourg</c:v>
                </c:pt>
                <c:pt idx="24">
                  <c:v>Czechia</c:v>
                </c:pt>
                <c:pt idx="25">
                  <c:v>Estonia</c:v>
                </c:pt>
                <c:pt idx="26">
                  <c:v>Bulgaria</c:v>
                </c:pt>
                <c:pt idx="27">
                  <c:v>Finland</c:v>
                </c:pt>
                <c:pt idx="28">
                  <c:v>Sweden</c:v>
                </c:pt>
                <c:pt idx="29">
                  <c:v>Denmark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  <c:pt idx="40">
                  <c:v>Bosnia and Herzegovina</c:v>
                </c:pt>
                <c:pt idx="41">
                  <c:v>Kosovo (¹)</c:v>
                </c:pt>
                <c:pt idx="43">
                  <c:v>Moldova</c:v>
                </c:pt>
                <c:pt idx="44">
                  <c:v>Ukraine</c:v>
                </c:pt>
                <c:pt idx="45">
                  <c:v>Georgia</c:v>
                </c:pt>
              </c:strCache>
            </c:strRef>
          </c:cat>
          <c:val>
            <c:numRef>
              <c:f>'Figure 5'!$E$6:$E$51</c:f>
              <c:numCache>
                <c:formatCode>0.0000</c:formatCode>
                <c:ptCount val="46"/>
                <c:pt idx="0">
                  <c:v>4.4300000000000006E-2</c:v>
                </c:pt>
                <c:pt idx="1">
                  <c:v>5.1400000000000001E-2</c:v>
                </c:pt>
                <c:pt idx="3">
                  <c:v>9.3200000000000005E-2</c:v>
                </c:pt>
                <c:pt idx="4">
                  <c:v>6.4699999999999994E-2</c:v>
                </c:pt>
                <c:pt idx="5">
                  <c:v>2.700000000000001E-2</c:v>
                </c:pt>
                <c:pt idx="6">
                  <c:v>7.0000000000000007E-2</c:v>
                </c:pt>
                <c:pt idx="7">
                  <c:v>1.5000000000000013E-3</c:v>
                </c:pt>
                <c:pt idx="8">
                  <c:v>6.0999999999999943E-3</c:v>
                </c:pt>
                <c:pt idx="9">
                  <c:v>3.44E-2</c:v>
                </c:pt>
                <c:pt idx="10">
                  <c:v>3.15E-2</c:v>
                </c:pt>
                <c:pt idx="11">
                  <c:v>3.7599999999999995E-2</c:v>
                </c:pt>
                <c:pt idx="12">
                  <c:v>3.3100000000000004E-2</c:v>
                </c:pt>
                <c:pt idx="13">
                  <c:v>2.86E-2</c:v>
                </c:pt>
                <c:pt idx="14">
                  <c:v>2.5299999999999989E-2</c:v>
                </c:pt>
                <c:pt idx="15">
                  <c:v>2.8999999999999998E-2</c:v>
                </c:pt>
                <c:pt idx="16">
                  <c:v>1.730000000000001E-2</c:v>
                </c:pt>
                <c:pt idx="17">
                  <c:v>2.1099999999999994E-2</c:v>
                </c:pt>
                <c:pt idx="18">
                  <c:v>1.4499999999999999E-2</c:v>
                </c:pt>
                <c:pt idx="19">
                  <c:v>2.1699999999999997E-2</c:v>
                </c:pt>
                <c:pt idx="20">
                  <c:v>1.4600000000000002E-2</c:v>
                </c:pt>
                <c:pt idx="21">
                  <c:v>1.7299999999999996E-2</c:v>
                </c:pt>
                <c:pt idx="22">
                  <c:v>7.1999999999999981E-3</c:v>
                </c:pt>
                <c:pt idx="23">
                  <c:v>1.0399999999999993E-2</c:v>
                </c:pt>
                <c:pt idx="24">
                  <c:v>1.2999999999999998E-2</c:v>
                </c:pt>
                <c:pt idx="25">
                  <c:v>1.4799999999999994E-2</c:v>
                </c:pt>
                <c:pt idx="26">
                  <c:v>1.1000000000000038E-3</c:v>
                </c:pt>
                <c:pt idx="27">
                  <c:v>7.0000000000000062E-3</c:v>
                </c:pt>
                <c:pt idx="28">
                  <c:v>3.9999999999999758E-4</c:v>
                </c:pt>
                <c:pt idx="29">
                  <c:v>7.1999999999999981E-3</c:v>
                </c:pt>
                <c:pt idx="31">
                  <c:v>5.8300000000000005E-2</c:v>
                </c:pt>
                <c:pt idx="33">
                  <c:v>1.4100000000000001E-2</c:v>
                </c:pt>
                <c:pt idx="34">
                  <c:v>9.099999999999997E-3</c:v>
                </c:pt>
                <c:pt idx="36">
                  <c:v>6.5999999999999948E-3</c:v>
                </c:pt>
                <c:pt idx="37">
                  <c:v>2.5000000000000022E-3</c:v>
                </c:pt>
                <c:pt idx="38">
                  <c:v>0</c:v>
                </c:pt>
                <c:pt idx="40" formatCode="#,##0.00">
                  <c:v>2.6000000000000051E-3</c:v>
                </c:pt>
                <c:pt idx="41">
                  <c:v>3.4000000000000002E-3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  <c:max val="0.180000000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187286089238843"/>
          <c:y val="0.84248645986598225"/>
          <c:w val="0.33625427821522308"/>
          <c:h val="3.73022616259863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non-household consumers, 2008-2020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9018053667867"/>
          <c:w val="0.97066666666666668"/>
          <c:h val="0.501821256090636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EU-27 (prices including taxes)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6'!$C$6:$C$30</c:f>
              <c:numCache>
                <c:formatCode>#,##0.0000</c:formatCode>
                <c:ptCount val="25"/>
                <c:pt idx="0">
                  <c:v>9.6799999999999997E-2</c:v>
                </c:pt>
                <c:pt idx="1">
                  <c:v>0.1007</c:v>
                </c:pt>
                <c:pt idx="2">
                  <c:v>0.1047</c:v>
                </c:pt>
                <c:pt idx="3">
                  <c:v>0.1011</c:v>
                </c:pt>
                <c:pt idx="4">
                  <c:v>0.10349999999999999</c:v>
                </c:pt>
                <c:pt idx="5">
                  <c:v>0.1042</c:v>
                </c:pt>
                <c:pt idx="6">
                  <c:v>0.1106</c:v>
                </c:pt>
                <c:pt idx="7">
                  <c:v>0.1113</c:v>
                </c:pt>
                <c:pt idx="8">
                  <c:v>0.11459999999999999</c:v>
                </c:pt>
                <c:pt idx="9">
                  <c:v>0.1144</c:v>
                </c:pt>
                <c:pt idx="10">
                  <c:v>0.11899999999999999</c:v>
                </c:pt>
                <c:pt idx="11">
                  <c:v>0.11700000000000001</c:v>
                </c:pt>
                <c:pt idx="12">
                  <c:v>0.1215</c:v>
                </c:pt>
                <c:pt idx="13">
                  <c:v>0.1181</c:v>
                </c:pt>
                <c:pt idx="14">
                  <c:v>0.1172</c:v>
                </c:pt>
                <c:pt idx="15">
                  <c:v>0.1144</c:v>
                </c:pt>
                <c:pt idx="16">
                  <c:v>0.11310000000000001</c:v>
                </c:pt>
                <c:pt idx="17">
                  <c:v>0.1113</c:v>
                </c:pt>
                <c:pt idx="18">
                  <c:v>0.1118</c:v>
                </c:pt>
                <c:pt idx="19">
                  <c:v>0.1104</c:v>
                </c:pt>
                <c:pt idx="20">
                  <c:v>0.1115</c:v>
                </c:pt>
                <c:pt idx="21">
                  <c:v>0.1116</c:v>
                </c:pt>
                <c:pt idx="22">
                  <c:v>0.1202</c:v>
                </c:pt>
                <c:pt idx="23">
                  <c:v>0.1178</c:v>
                </c:pt>
                <c:pt idx="24">
                  <c:v>0.12540000000000001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E-41F2-BCB2-AC6B1A9DD058}"/>
            </c:ext>
          </c:extLst>
        </c:ser>
        <c:ser>
          <c:idx val="2"/>
          <c:order val="1"/>
          <c:tx>
            <c:strRef>
              <c:f>'Figure 6'!$E$5</c:f>
              <c:strCache>
                <c:ptCount val="1"/>
                <c:pt idx="0">
                  <c:v>EU-27 (prices excluding taxes)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6'!$E$6:$E$30</c:f>
              <c:numCache>
                <c:formatCode>General</c:formatCode>
                <c:ptCount val="25"/>
                <c:pt idx="0">
                  <c:v>8.3400000000000002E-2</c:v>
                </c:pt>
                <c:pt idx="1">
                  <c:v>8.5999999999999993E-2</c:v>
                </c:pt>
                <c:pt idx="2">
                  <c:v>8.9499999999999996E-2</c:v>
                </c:pt>
                <c:pt idx="3">
                  <c:v>8.7300000000000003E-2</c:v>
                </c:pt>
                <c:pt idx="4">
                  <c:v>8.7999999999999995E-2</c:v>
                </c:pt>
                <c:pt idx="5">
                  <c:v>8.9499999999999996E-2</c:v>
                </c:pt>
                <c:pt idx="6">
                  <c:v>9.2499999999999999E-2</c:v>
                </c:pt>
                <c:pt idx="7">
                  <c:v>9.1999999999999998E-2</c:v>
                </c:pt>
                <c:pt idx="8">
                  <c:v>9.4299999999999995E-2</c:v>
                </c:pt>
                <c:pt idx="9">
                  <c:v>9.1600000000000001E-2</c:v>
                </c:pt>
                <c:pt idx="10">
                  <c:v>9.1999999999999998E-2</c:v>
                </c:pt>
                <c:pt idx="11">
                  <c:v>0.09</c:v>
                </c:pt>
                <c:pt idx="12">
                  <c:v>8.8599999999999998E-2</c:v>
                </c:pt>
                <c:pt idx="13">
                  <c:v>8.5500000000000007E-2</c:v>
                </c:pt>
                <c:pt idx="14">
                  <c:v>8.4199999999999997E-2</c:v>
                </c:pt>
                <c:pt idx="15">
                  <c:v>8.2299999999999998E-2</c:v>
                </c:pt>
                <c:pt idx="16">
                  <c:v>7.9299999999999995E-2</c:v>
                </c:pt>
                <c:pt idx="17">
                  <c:v>7.8299999999999995E-2</c:v>
                </c:pt>
                <c:pt idx="18">
                  <c:v>7.6200000000000004E-2</c:v>
                </c:pt>
                <c:pt idx="19">
                  <c:v>7.51E-2</c:v>
                </c:pt>
                <c:pt idx="20">
                  <c:v>7.7499999999999999E-2</c:v>
                </c:pt>
                <c:pt idx="21">
                  <c:v>7.7899999999999997E-2</c:v>
                </c:pt>
                <c:pt idx="22">
                  <c:v>8.3599999999999994E-2</c:v>
                </c:pt>
                <c:pt idx="23">
                  <c:v>7.7700000000000005E-2</c:v>
                </c:pt>
                <c:pt idx="24">
                  <c:v>8.1100000000000005E-2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1F2-BCB2-AC6B1A9DD058}"/>
            </c:ext>
          </c:extLst>
        </c:ser>
        <c:ser>
          <c:idx val="4"/>
          <c:order val="2"/>
          <c:tx>
            <c:strRef>
              <c:f>'Figure 6'!$I$5</c:f>
              <c:strCache>
                <c:ptCount val="1"/>
                <c:pt idx="0">
                  <c:v>EU-27 (2008S1 prices including taxes adjusted for inflation)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6'!$I$6:$I$30</c:f>
              <c:numCache>
                <c:formatCode>0.0000</c:formatCode>
                <c:ptCount val="25"/>
                <c:pt idx="0">
                  <c:v>9.6799999999999997E-2</c:v>
                </c:pt>
                <c:pt idx="1">
                  <c:v>9.78378778075608E-2</c:v>
                </c:pt>
                <c:pt idx="2">
                  <c:v>9.7836088363064982E-2</c:v>
                </c:pt>
                <c:pt idx="3">
                  <c:v>9.8319238376929491E-2</c:v>
                </c:pt>
                <c:pt idx="4">
                  <c:v>9.9389326185414559E-2</c:v>
                </c:pt>
                <c:pt idx="5">
                  <c:v>0.10038604676957207</c:v>
                </c:pt>
                <c:pt idx="6">
                  <c:v>0.10219338571032445</c:v>
                </c:pt>
                <c:pt idx="7">
                  <c:v>0.10328136796376745</c:v>
                </c:pt>
                <c:pt idx="8">
                  <c:v>0.10493123578888992</c:v>
                </c:pt>
                <c:pt idx="9">
                  <c:v>0.10592079859506423</c:v>
                </c:pt>
                <c:pt idx="10">
                  <c:v>0.10663120805989465</c:v>
                </c:pt>
                <c:pt idx="11">
                  <c:v>0.10701414918199464</c:v>
                </c:pt>
                <c:pt idx="12">
                  <c:v>0.10723246141048157</c:v>
                </c:pt>
                <c:pt idx="13">
                  <c:v>0.10726109252241427</c:v>
                </c:pt>
                <c:pt idx="14">
                  <c:v>0.10723246141048157</c:v>
                </c:pt>
                <c:pt idx="15">
                  <c:v>0.10750087808485073</c:v>
                </c:pt>
                <c:pt idx="16">
                  <c:v>0.10713762085220448</c:v>
                </c:pt>
                <c:pt idx="17">
                  <c:v>0.10798223865421942</c:v>
                </c:pt>
                <c:pt idx="18">
                  <c:v>0.10886443479064609</c:v>
                </c:pt>
                <c:pt idx="19">
                  <c:v>0.10961063314539239</c:v>
                </c:pt>
                <c:pt idx="20">
                  <c:v>0.11055545983917182</c:v>
                </c:pt>
                <c:pt idx="21">
                  <c:v>0.11183849154265646</c:v>
                </c:pt>
                <c:pt idx="22">
                  <c:v>0.11229837877807561</c:v>
                </c:pt>
                <c:pt idx="23">
                  <c:v>0.11324857380534246</c:v>
                </c:pt>
                <c:pt idx="24">
                  <c:v>0.11346867547832516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B-4BB3-8038-7DD5C4BECB90}"/>
            </c:ext>
          </c:extLst>
        </c:ser>
        <c:ser>
          <c:idx val="5"/>
          <c:order val="3"/>
          <c:tx>
            <c:strRef>
              <c:f>'Figure 6'!$J$5</c:f>
              <c:strCache>
                <c:ptCount val="1"/>
                <c:pt idx="0">
                  <c:v>EU-27 (2008S1 prices excluding taxes adjusted for inflation)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6'!$J$6:$J$30</c:f>
              <c:numCache>
                <c:formatCode>0.0000</c:formatCode>
                <c:ptCount val="25"/>
                <c:pt idx="0">
                  <c:v>8.3400000000000002E-2</c:v>
                </c:pt>
                <c:pt idx="1">
                  <c:v>8.4294204639985243E-2</c:v>
                </c:pt>
                <c:pt idx="2">
                  <c:v>8.4292662907847329E-2</c:v>
                </c:pt>
                <c:pt idx="3">
                  <c:v>8.4708930585081818E-2</c:v>
                </c:pt>
                <c:pt idx="4">
                  <c:v>8.5630886403549336E-2</c:v>
                </c:pt>
                <c:pt idx="5">
                  <c:v>8.6489631204362719E-2</c:v>
                </c:pt>
                <c:pt idx="6">
                  <c:v>8.8046780663647309E-2</c:v>
                </c:pt>
                <c:pt idx="7">
                  <c:v>8.8984153803493865E-2</c:v>
                </c:pt>
                <c:pt idx="8">
                  <c:v>9.0405630834642786E-2</c:v>
                </c:pt>
                <c:pt idx="9">
                  <c:v>9.1258208706904528E-2</c:v>
                </c:pt>
                <c:pt idx="10">
                  <c:v>9.187027636565305E-2</c:v>
                </c:pt>
                <c:pt idx="11">
                  <c:v>9.2200207043164825E-2</c:v>
                </c:pt>
                <c:pt idx="12">
                  <c:v>9.2388298363989305E-2</c:v>
                </c:pt>
                <c:pt idx="13">
                  <c:v>9.2412966078195782E-2</c:v>
                </c:pt>
                <c:pt idx="14">
                  <c:v>9.2388298363989305E-2</c:v>
                </c:pt>
                <c:pt idx="15">
                  <c:v>9.2619558184675127E-2</c:v>
                </c:pt>
                <c:pt idx="16">
                  <c:v>9.2306586560680318E-2</c:v>
                </c:pt>
                <c:pt idx="17">
                  <c:v>9.3034284129771716E-2</c:v>
                </c:pt>
                <c:pt idx="18">
                  <c:v>9.3794358073759146E-2</c:v>
                </c:pt>
                <c:pt idx="19">
                  <c:v>9.4437260375265772E-2</c:v>
                </c:pt>
                <c:pt idx="20">
                  <c:v>9.525129494407987E-2</c:v>
                </c:pt>
                <c:pt idx="21">
                  <c:v>9.6356716886958155E-2</c:v>
                </c:pt>
                <c:pt idx="22">
                  <c:v>9.6752942046399865E-2</c:v>
                </c:pt>
                <c:pt idx="23">
                  <c:v>9.7571601811627717E-2</c:v>
                </c:pt>
                <c:pt idx="24">
                  <c:v>9.7761234864590082E-2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B-4BB3-8038-7DD5C4BE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58876640419948"/>
          <c:y val="0.68432035875643094"/>
          <c:w val="0.47482246719160104"/>
          <c:h val="0.2294412345799368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electricity,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442701127216918"/>
          <c:w val="0.97066666666666668"/>
          <c:h val="0.7156858323205406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7'!$B$6:$B$51</c:f>
              <c:strCache>
                <c:ptCount val="46"/>
                <c:pt idx="0">
                  <c:v>EU-27</c:v>
                </c:pt>
                <c:pt idx="1">
                  <c:v>Euro area</c:v>
                </c:pt>
                <c:pt idx="3">
                  <c:v>Germany</c:v>
                </c:pt>
                <c:pt idx="4">
                  <c:v>Netherlands</c:v>
                </c:pt>
                <c:pt idx="5">
                  <c:v>Italy</c:v>
                </c:pt>
                <c:pt idx="6">
                  <c:v>Belgium</c:v>
                </c:pt>
                <c:pt idx="7">
                  <c:v>Portugal</c:v>
                </c:pt>
                <c:pt idx="8">
                  <c:v>Spain</c:v>
                </c:pt>
                <c:pt idx="9">
                  <c:v>Austria</c:v>
                </c:pt>
                <c:pt idx="10">
                  <c:v>Poland</c:v>
                </c:pt>
                <c:pt idx="11">
                  <c:v>Slovakia</c:v>
                </c:pt>
                <c:pt idx="12">
                  <c:v>Greece</c:v>
                </c:pt>
                <c:pt idx="13">
                  <c:v>Latvia</c:v>
                </c:pt>
                <c:pt idx="14">
                  <c:v>France</c:v>
                </c:pt>
                <c:pt idx="15">
                  <c:v>Cyprus</c:v>
                </c:pt>
                <c:pt idx="16">
                  <c:v>Estonia</c:v>
                </c:pt>
                <c:pt idx="17">
                  <c:v>Slovenia</c:v>
                </c:pt>
                <c:pt idx="18">
                  <c:v>Romania</c:v>
                </c:pt>
                <c:pt idx="19">
                  <c:v>Czechia</c:v>
                </c:pt>
                <c:pt idx="20">
                  <c:v>Hungary</c:v>
                </c:pt>
                <c:pt idx="21">
                  <c:v>Croatia</c:v>
                </c:pt>
                <c:pt idx="22">
                  <c:v>Denmark</c:v>
                </c:pt>
                <c:pt idx="23">
                  <c:v>Luxembourg</c:v>
                </c:pt>
                <c:pt idx="24">
                  <c:v>Finland</c:v>
                </c:pt>
                <c:pt idx="25">
                  <c:v>Lithuania</c:v>
                </c:pt>
                <c:pt idx="26">
                  <c:v>Ireland</c:v>
                </c:pt>
                <c:pt idx="27">
                  <c:v>Bulgaria</c:v>
                </c:pt>
                <c:pt idx="28">
                  <c:v>Malta</c:v>
                </c:pt>
                <c:pt idx="29">
                  <c:v>Sweden</c:v>
                </c:pt>
                <c:pt idx="31">
                  <c:v>United Kingdom</c:v>
                </c:pt>
                <c:pt idx="33">
                  <c:v>Norway</c:v>
                </c:pt>
                <c:pt idx="34">
                  <c:v>Liechtenstein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  <c:pt idx="40">
                  <c:v>Kosovo (¹)</c:v>
                </c:pt>
                <c:pt idx="41">
                  <c:v>Bosnia and Herzegovina</c:v>
                </c:pt>
                <c:pt idx="43">
                  <c:v>Moldova</c:v>
                </c:pt>
                <c:pt idx="44">
                  <c:v>Georgia</c:v>
                </c:pt>
                <c:pt idx="45">
                  <c:v>Ukraine</c:v>
                </c:pt>
              </c:strCache>
            </c:strRef>
          </c:cat>
          <c:val>
            <c:numRef>
              <c:f>'Figure 7'!$E$6:$E$51</c:f>
              <c:numCache>
                <c:formatCode>0.0%</c:formatCode>
                <c:ptCount val="46"/>
                <c:pt idx="0">
                  <c:v>0.35326953748006379</c:v>
                </c:pt>
                <c:pt idx="1">
                  <c:v>0.38358208955223877</c:v>
                </c:pt>
                <c:pt idx="3">
                  <c:v>0.52330151600224595</c:v>
                </c:pt>
                <c:pt idx="4">
                  <c:v>0.50872093023255816</c:v>
                </c:pt>
                <c:pt idx="5">
                  <c:v>0.43047238855622089</c:v>
                </c:pt>
                <c:pt idx="6">
                  <c:v>0.32109308283518356</c:v>
                </c:pt>
                <c:pt idx="7">
                  <c:v>0.29422222222222227</c:v>
                </c:pt>
                <c:pt idx="8">
                  <c:v>0.2695167286245353</c:v>
                </c:pt>
                <c:pt idx="9">
                  <c:v>0.26426174496644295</c:v>
                </c:pt>
                <c:pt idx="10">
                  <c:v>0.26335174953959484</c:v>
                </c:pt>
                <c:pt idx="11">
                  <c:v>0.2604087812263437</c:v>
                </c:pt>
                <c:pt idx="12">
                  <c:v>0.23447636700648739</c:v>
                </c:pt>
                <c:pt idx="13">
                  <c:v>0.21067961165048543</c:v>
                </c:pt>
                <c:pt idx="14">
                  <c:v>0.20076117982873448</c:v>
                </c:pt>
                <c:pt idx="15">
                  <c:v>0.18646408839779011</c:v>
                </c:pt>
                <c:pt idx="16">
                  <c:v>0.17982989064398536</c:v>
                </c:pt>
                <c:pt idx="17">
                  <c:v>0.17581300813008124</c:v>
                </c:pt>
                <c:pt idx="18">
                  <c:v>0.16274694261523998</c:v>
                </c:pt>
                <c:pt idx="19">
                  <c:v>0.15366430260047279</c:v>
                </c:pt>
                <c:pt idx="20">
                  <c:v>0.14673366834170856</c:v>
                </c:pt>
                <c:pt idx="21">
                  <c:v>0.13902205177372962</c:v>
                </c:pt>
                <c:pt idx="22">
                  <c:v>0.11764705882352938</c:v>
                </c:pt>
                <c:pt idx="23">
                  <c:v>0.11206896551724131</c:v>
                </c:pt>
                <c:pt idx="24">
                  <c:v>0.10071942446043174</c:v>
                </c:pt>
                <c:pt idx="25">
                  <c:v>7.635206786850475E-2</c:v>
                </c:pt>
                <c:pt idx="26">
                  <c:v>4.6003016591251847E-2</c:v>
                </c:pt>
                <c:pt idx="27">
                  <c:v>1.3480392156862791E-2</c:v>
                </c:pt>
                <c:pt idx="28">
                  <c:v>1.1169024571854067E-2</c:v>
                </c:pt>
                <c:pt idx="29">
                  <c:v>6.2015503875968618E-3</c:v>
                </c:pt>
                <c:pt idx="31">
                  <c:v>0.35376213592233013</c:v>
                </c:pt>
                <c:pt idx="33">
                  <c:v>0.17913385826771649</c:v>
                </c:pt>
                <c:pt idx="34">
                  <c:v>0.13809990205680708</c:v>
                </c:pt>
                <c:pt idx="36">
                  <c:v>0</c:v>
                </c:pt>
                <c:pt idx="37">
                  <c:v>8.1081081081081016E-2</c:v>
                </c:pt>
                <c:pt idx="38">
                  <c:v>3.1289111389236575E-2</c:v>
                </c:pt>
                <c:pt idx="40">
                  <c:v>5.0595238095238103E-2</c:v>
                </c:pt>
                <c:pt idx="41">
                  <c:v>3.5422343324250746E-2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0.5500000000000000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non-household consumers compared with previous year, same semester, first half 2020</a:t>
            </a:r>
          </a:p>
        </c:rich>
      </c:tx>
      <c:layout>
        <c:manualLayout>
          <c:xMode val="edge"/>
          <c:yMode val="edge"/>
          <c:x val="5.3333333333333332E-3"/>
          <c:y val="6.607330281570502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6302673744522301E-2"/>
          <c:w val="0.99333333333333329"/>
          <c:h val="0.782044091534267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8'!$B$6:$B$51</c:f>
              <c:strCache>
                <c:ptCount val="46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Germany</c:v>
                </c:pt>
                <c:pt idx="5">
                  <c:v>Czechia</c:v>
                </c:pt>
                <c:pt idx="6">
                  <c:v>Poland</c:v>
                </c:pt>
                <c:pt idx="7">
                  <c:v>Romania</c:v>
                </c:pt>
                <c:pt idx="8">
                  <c:v>Austria</c:v>
                </c:pt>
                <c:pt idx="9">
                  <c:v>Hungary</c:v>
                </c:pt>
                <c:pt idx="10">
                  <c:v>Luxembourg</c:v>
                </c:pt>
                <c:pt idx="11">
                  <c:v>Slovakia</c:v>
                </c:pt>
                <c:pt idx="12">
                  <c:v>France</c:v>
                </c:pt>
                <c:pt idx="13">
                  <c:v>Slovenia</c:v>
                </c:pt>
                <c:pt idx="14">
                  <c:v>Croatia</c:v>
                </c:pt>
                <c:pt idx="15">
                  <c:v>Lithuania</c:v>
                </c:pt>
                <c:pt idx="16">
                  <c:v>Belgium</c:v>
                </c:pt>
                <c:pt idx="17">
                  <c:v>Greece</c:v>
                </c:pt>
                <c:pt idx="18">
                  <c:v>Malta</c:v>
                </c:pt>
                <c:pt idx="19">
                  <c:v>Ireland</c:v>
                </c:pt>
                <c:pt idx="20">
                  <c:v>Finland</c:v>
                </c:pt>
                <c:pt idx="21">
                  <c:v>Latvia</c:v>
                </c:pt>
                <c:pt idx="22">
                  <c:v>Portugal</c:v>
                </c:pt>
                <c:pt idx="23">
                  <c:v>Spain</c:v>
                </c:pt>
                <c:pt idx="24">
                  <c:v>Bulgaria</c:v>
                </c:pt>
                <c:pt idx="25">
                  <c:v>Italy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Sweden</c:v>
                </c:pt>
                <c:pt idx="31">
                  <c:v>United Kingdom</c:v>
                </c:pt>
                <c:pt idx="33">
                  <c:v>Liechtenstein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40">
                  <c:v>Bosnia and Herzegovina</c:v>
                </c:pt>
                <c:pt idx="41">
                  <c:v>Kosovo (¹)</c:v>
                </c:pt>
                <c:pt idx="43">
                  <c:v>Ukraine</c:v>
                </c:pt>
                <c:pt idx="44">
                  <c:v>Moldova</c:v>
                </c:pt>
                <c:pt idx="45">
                  <c:v>Georgia</c:v>
                </c:pt>
              </c:strCache>
            </c:strRef>
          </c:cat>
          <c:val>
            <c:numRef>
              <c:f>'Figure 8'!$E$6:$E$51</c:f>
              <c:numCache>
                <c:formatCode>0.0%</c:formatCode>
                <c:ptCount val="46"/>
                <c:pt idx="0">
                  <c:v>4.3758043758043819E-2</c:v>
                </c:pt>
                <c:pt idx="1">
                  <c:v>3.6386449184441894E-2</c:v>
                </c:pt>
                <c:pt idx="3">
                  <c:v>0.46227417640807644</c:v>
                </c:pt>
                <c:pt idx="4">
                  <c:v>0.14386640976236365</c:v>
                </c:pt>
                <c:pt idx="5">
                  <c:v>0.12895216862586145</c:v>
                </c:pt>
                <c:pt idx="6">
                  <c:v>0.11384758364312275</c:v>
                </c:pt>
                <c:pt idx="7">
                  <c:v>0.11106290672451191</c:v>
                </c:pt>
                <c:pt idx="8">
                  <c:v>0.10780669144981414</c:v>
                </c:pt>
                <c:pt idx="9">
                  <c:v>0.10494488351072917</c:v>
                </c:pt>
                <c:pt idx="10">
                  <c:v>3.4559643255295258E-2</c:v>
                </c:pt>
                <c:pt idx="11">
                  <c:v>2.7216174183514852E-2</c:v>
                </c:pt>
                <c:pt idx="12">
                  <c:v>2.63671875E-2</c:v>
                </c:pt>
                <c:pt idx="13">
                  <c:v>2.6068821689259725E-2</c:v>
                </c:pt>
                <c:pt idx="14">
                  <c:v>2.436482084690561E-2</c:v>
                </c:pt>
                <c:pt idx="15">
                  <c:v>1.8358531317494542E-2</c:v>
                </c:pt>
                <c:pt idx="16">
                  <c:v>1.826086956521733E-2</c:v>
                </c:pt>
                <c:pt idx="17">
                  <c:v>4.6554934823090921E-3</c:v>
                </c:pt>
                <c:pt idx="18">
                  <c:v>-1.4869888475836923E-3</c:v>
                </c:pt>
                <c:pt idx="19">
                  <c:v>-1.850481125092529E-2</c:v>
                </c:pt>
                <c:pt idx="20">
                  <c:v>-1.9746121297602226E-2</c:v>
                </c:pt>
                <c:pt idx="21">
                  <c:v>-2.0912547528517234E-2</c:v>
                </c:pt>
                <c:pt idx="22">
                  <c:v>-3.1841652323579939E-2</c:v>
                </c:pt>
                <c:pt idx="23">
                  <c:v>-6.2717770034843134E-2</c:v>
                </c:pt>
                <c:pt idx="24">
                  <c:v>-8.0691642651296802E-2</c:v>
                </c:pt>
                <c:pt idx="25">
                  <c:v>-8.7431693989071135E-2</c:v>
                </c:pt>
                <c:pt idx="26">
                  <c:v>-0.10250817884405672</c:v>
                </c:pt>
                <c:pt idx="27">
                  <c:v>-0.10562075355157485</c:v>
                </c:pt>
                <c:pt idx="28">
                  <c:v>-0.13503787878787887</c:v>
                </c:pt>
                <c:pt idx="29">
                  <c:v>-0.1529180004924896</c:v>
                </c:pt>
                <c:pt idx="31">
                  <c:v>8.6661642803315564E-2</c:v>
                </c:pt>
                <c:pt idx="33">
                  <c:v>4.6253469010175685E-3</c:v>
                </c:pt>
                <c:pt idx="34">
                  <c:v>-0.32415674603174593</c:v>
                </c:pt>
                <c:pt idx="36">
                  <c:v>0.27317290552584672</c:v>
                </c:pt>
                <c:pt idx="37">
                  <c:v>0.13572797614822174</c:v>
                </c:pt>
                <c:pt idx="38">
                  <c:v>-2.7752936872485034E-2</c:v>
                </c:pt>
                <c:pt idx="40">
                  <c:v>0.10046012269938642</c:v>
                </c:pt>
                <c:pt idx="41">
                  <c:v>1.8181818181818077E-2</c:v>
                </c:pt>
                <c:pt idx="43">
                  <c:v>-0.14768059312694115</c:v>
                </c:pt>
                <c:pt idx="44">
                  <c:v>1.3684279447390812E-2</c:v>
                </c:pt>
                <c:pt idx="45">
                  <c:v>-7.0996147495872242E-2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57536"/>
        <c:axId val="145511168"/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2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0.5"/>
          <c:min val="-0.35000000000000003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590548</xdr:colOff>
      <xdr:row>3</xdr:row>
      <xdr:rowOff>146049</xdr:rowOff>
    </xdr:from>
    <xdr:to>
      <xdr:col>24</xdr:col>
      <xdr:colOff>361948</xdr:colOff>
      <xdr:row>53</xdr:row>
      <xdr:rowOff>3161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0.89914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00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381000</xdr:colOff>
      <xdr:row>45</xdr:row>
      <xdr:rowOff>70316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4</xdr:row>
      <xdr:rowOff>0</xdr:rowOff>
    </xdr:from>
    <xdr:to>
      <xdr:col>23</xdr:col>
      <xdr:colOff>380999</xdr:colOff>
      <xdr:row>53</xdr:row>
      <xdr:rowOff>9512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0.89914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00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</xdr:rowOff>
    </xdr:from>
    <xdr:to>
      <xdr:col>22</xdr:col>
      <xdr:colOff>381000</xdr:colOff>
      <xdr:row>70</xdr:row>
      <xdr:rowOff>37073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0.92543</cdr:y>
    </cdr:from>
    <cdr:ext cx="7994650" cy="661911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214361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0.83933</cdr:x>
      <cdr:y>0.95292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4583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152399</xdr:rowOff>
    </xdr:from>
    <xdr:to>
      <xdr:col>23</xdr:col>
      <xdr:colOff>381000</xdr:colOff>
      <xdr:row>53</xdr:row>
      <xdr:rowOff>9511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0.89914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00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381000</xdr:colOff>
      <xdr:row>45</xdr:row>
      <xdr:rowOff>70316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609598</xdr:colOff>
      <xdr:row>4</xdr:row>
      <xdr:rowOff>0</xdr:rowOff>
    </xdr:from>
    <xdr:to>
      <xdr:col>22</xdr:col>
      <xdr:colOff>380998</xdr:colOff>
      <xdr:row>53</xdr:row>
      <xdr:rowOff>9512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0.89914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00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22</xdr:col>
      <xdr:colOff>501650</xdr:colOff>
      <xdr:row>70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0.8979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716520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
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0.83933</cdr:x>
      <cdr:y>0.95137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17602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g_pc_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rg_pc_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c_hicp_mid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73">
          <cell r="A273" t="str">
            <v>GEO/TIME</v>
          </cell>
          <cell r="B273" t="str">
            <v>2008S1</v>
          </cell>
          <cell r="C273" t="str">
            <v>Flags and footnotes</v>
          </cell>
          <cell r="D273" t="str">
            <v>2008S2</v>
          </cell>
          <cell r="E273" t="str">
            <v>Flags and footnotes</v>
          </cell>
          <cell r="F273" t="str">
            <v>2009S1</v>
          </cell>
          <cell r="G273" t="str">
            <v>Flags and footnotes</v>
          </cell>
          <cell r="H273" t="str">
            <v>2009S2</v>
          </cell>
          <cell r="I273" t="str">
            <v>Flags and footnotes</v>
          </cell>
          <cell r="J273" t="str">
            <v>2010S1</v>
          </cell>
          <cell r="K273" t="str">
            <v>Flags and footnotes</v>
          </cell>
          <cell r="L273" t="str">
            <v>2010S2</v>
          </cell>
          <cell r="M273" t="str">
            <v>Flags and footnotes</v>
          </cell>
          <cell r="N273" t="str">
            <v>2011S1</v>
          </cell>
          <cell r="O273" t="str">
            <v>Flags and footnotes</v>
          </cell>
          <cell r="P273" t="str">
            <v>2011S2</v>
          </cell>
          <cell r="Q273" t="str">
            <v>Flags and footnotes</v>
          </cell>
          <cell r="R273" t="str">
            <v>2012S1</v>
          </cell>
          <cell r="S273" t="str">
            <v>Flags and footnotes</v>
          </cell>
          <cell r="T273" t="str">
            <v>2012S2</v>
          </cell>
          <cell r="U273" t="str">
            <v>Flags and footnotes</v>
          </cell>
          <cell r="V273" t="str">
            <v>2013S1</v>
          </cell>
          <cell r="W273" t="str">
            <v>Flags and footnotes</v>
          </cell>
          <cell r="X273" t="str">
            <v>2013S2</v>
          </cell>
          <cell r="Y273" t="str">
            <v>Flags and footnotes</v>
          </cell>
          <cell r="Z273" t="str">
            <v>2014S1</v>
          </cell>
          <cell r="AA273" t="str">
            <v>Flags and footnotes</v>
          </cell>
          <cell r="AB273" t="str">
            <v>2014S2</v>
          </cell>
          <cell r="AC273" t="str">
            <v>Flags and footnotes</v>
          </cell>
          <cell r="AD273" t="str">
            <v>2015S1</v>
          </cell>
          <cell r="AE273" t="str">
            <v>Flags and footnotes</v>
          </cell>
          <cell r="AF273" t="str">
            <v>2015S2</v>
          </cell>
          <cell r="AG273" t="str">
            <v>Flags and footnotes</v>
          </cell>
          <cell r="AH273" t="str">
            <v>2016S1</v>
          </cell>
          <cell r="AI273" t="str">
            <v>Flags and footnotes</v>
          </cell>
          <cell r="AJ273" t="str">
            <v>2016S2</v>
          </cell>
          <cell r="AK273" t="str">
            <v>Flags and footnotes</v>
          </cell>
          <cell r="AL273" t="str">
            <v>2017S1</v>
          </cell>
          <cell r="AM273" t="str">
            <v>Flags and footnotes</v>
          </cell>
          <cell r="AN273" t="str">
            <v>2017S2</v>
          </cell>
          <cell r="AO273" t="str">
            <v>Flags and footnotes</v>
          </cell>
          <cell r="AP273" t="str">
            <v>2018S1</v>
          </cell>
          <cell r="AQ273" t="str">
            <v>Flags and footnotes</v>
          </cell>
          <cell r="AR273" t="str">
            <v>2018S2</v>
          </cell>
          <cell r="AS273" t="str">
            <v>Flags and footnotes</v>
          </cell>
          <cell r="AT273" t="str">
            <v>2019S1</v>
          </cell>
          <cell r="AU273" t="str">
            <v>Flags and footnotes</v>
          </cell>
          <cell r="AV273" t="str">
            <v>2019S2</v>
          </cell>
          <cell r="AW273" t="str">
            <v>Flags and footnotes</v>
          </cell>
          <cell r="AX273" t="str">
            <v>2020S1</v>
          </cell>
          <cell r="AY273" t="str">
            <v>Flags and footnotes</v>
          </cell>
        </row>
        <row r="274">
          <cell r="A274" t="str">
            <v>European Union - 27 countries (from 2020)</v>
          </cell>
        </row>
        <row r="275">
          <cell r="A275" t="str">
            <v>European Union - 28 countries (2013-2020)</v>
          </cell>
        </row>
        <row r="276">
          <cell r="A276" t="str">
            <v>Euro area (EA11-1999, EA12-2001, EA13-2007, EA15-2008, EA16-2009, EA17-2011, EA18-2014, EA19-2015)</v>
          </cell>
        </row>
        <row r="277">
          <cell r="A277" t="str">
            <v>Belgium</v>
          </cell>
        </row>
        <row r="278">
          <cell r="A278" t="str">
            <v>Bulgaria</v>
          </cell>
        </row>
        <row r="279">
          <cell r="A279" t="str">
            <v>Czechia</v>
          </cell>
        </row>
        <row r="280">
          <cell r="A280" t="str">
            <v>Denmark</v>
          </cell>
        </row>
        <row r="281">
          <cell r="A281" t="str">
            <v>Germany (until 1990 former territory of the FRG)</v>
          </cell>
        </row>
        <row r="282">
          <cell r="A282" t="str">
            <v>Estonia</v>
          </cell>
        </row>
        <row r="283">
          <cell r="A283" t="str">
            <v>Ireland</v>
          </cell>
        </row>
        <row r="284">
          <cell r="A284" t="str">
            <v>Greece</v>
          </cell>
        </row>
        <row r="285">
          <cell r="A285" t="str">
            <v>Spain</v>
          </cell>
        </row>
        <row r="286">
          <cell r="A286" t="str">
            <v>France</v>
          </cell>
        </row>
        <row r="287">
          <cell r="A287" t="str">
            <v>Croatia</v>
          </cell>
        </row>
        <row r="288">
          <cell r="A288" t="str">
            <v>Italy</v>
          </cell>
        </row>
        <row r="289">
          <cell r="A289" t="str">
            <v>Cyprus</v>
          </cell>
        </row>
        <row r="290">
          <cell r="A290" t="str">
            <v>Latvia</v>
          </cell>
        </row>
        <row r="291">
          <cell r="A291" t="str">
            <v>Lithuania</v>
          </cell>
        </row>
        <row r="292">
          <cell r="A292" t="str">
            <v>Luxembourg</v>
          </cell>
        </row>
        <row r="293">
          <cell r="A293" t="str">
            <v>Hungary</v>
          </cell>
        </row>
        <row r="294">
          <cell r="A294" t="str">
            <v>Malta</v>
          </cell>
        </row>
        <row r="295">
          <cell r="A295" t="str">
            <v>Netherlands</v>
          </cell>
        </row>
        <row r="296">
          <cell r="A296" t="str">
            <v>Austria</v>
          </cell>
        </row>
        <row r="297">
          <cell r="A297" t="str">
            <v>Poland</v>
          </cell>
        </row>
        <row r="298">
          <cell r="A298" t="str">
            <v>Portugal</v>
          </cell>
        </row>
        <row r="299">
          <cell r="A299" t="str">
            <v>Romania</v>
          </cell>
        </row>
        <row r="300">
          <cell r="A300" t="str">
            <v>Slovenia</v>
          </cell>
        </row>
        <row r="301">
          <cell r="A301" t="str">
            <v>Slovakia</v>
          </cell>
        </row>
        <row r="302">
          <cell r="A302" t="str">
            <v>Finland</v>
          </cell>
        </row>
        <row r="303">
          <cell r="A303" t="str">
            <v>Sweden</v>
          </cell>
        </row>
        <row r="304">
          <cell r="A304" t="str">
            <v>United Kingdom</v>
          </cell>
        </row>
        <row r="305">
          <cell r="A305" t="str">
            <v>Iceland</v>
          </cell>
        </row>
        <row r="306">
          <cell r="A306" t="str">
            <v>Liechtenstein</v>
          </cell>
        </row>
        <row r="307">
          <cell r="A307" t="str">
            <v>Norway</v>
          </cell>
        </row>
        <row r="308">
          <cell r="A308" t="str">
            <v>Montenegro</v>
          </cell>
        </row>
        <row r="309">
          <cell r="A309" t="str">
            <v>North Macedonia</v>
          </cell>
        </row>
        <row r="310">
          <cell r="A310" t="str">
            <v>Albania</v>
          </cell>
        </row>
        <row r="311">
          <cell r="A311" t="str">
            <v>Serbia</v>
          </cell>
        </row>
        <row r="312">
          <cell r="A312" t="str">
            <v>Turkey</v>
          </cell>
        </row>
        <row r="313">
          <cell r="A313" t="str">
            <v>Bosnia and Herzegovina</v>
          </cell>
        </row>
        <row r="314">
          <cell r="A314" t="str">
            <v>Kosovo (under United Nations Security Council Resolution 1244/99)</v>
          </cell>
        </row>
        <row r="315">
          <cell r="A315" t="str">
            <v>Moldova</v>
          </cell>
        </row>
        <row r="316">
          <cell r="A316" t="str">
            <v>Ukraine</v>
          </cell>
        </row>
        <row r="317">
          <cell r="A317" t="str">
            <v>Georgia</v>
          </cell>
        </row>
        <row r="319">
          <cell r="A319" t="str">
            <v>Available flags:</v>
          </cell>
        </row>
        <row r="320">
          <cell r="A320" t="str">
            <v>b</v>
          </cell>
        </row>
        <row r="321">
          <cell r="A321" t="str">
            <v>c</v>
          </cell>
        </row>
        <row r="322">
          <cell r="A322" t="str">
            <v>d</v>
          </cell>
        </row>
        <row r="323">
          <cell r="A323" t="str">
            <v>e</v>
          </cell>
        </row>
        <row r="338">
          <cell r="A338" t="str">
            <v>GEO/TIME</v>
          </cell>
          <cell r="B338" t="str">
            <v>2008S1</v>
          </cell>
          <cell r="C338" t="str">
            <v>Flags and footnotes</v>
          </cell>
          <cell r="D338" t="str">
            <v>2008S2</v>
          </cell>
          <cell r="E338" t="str">
            <v>Flags and footnotes</v>
          </cell>
          <cell r="F338" t="str">
            <v>2009S1</v>
          </cell>
          <cell r="G338" t="str">
            <v>Flags and footnotes</v>
          </cell>
          <cell r="H338" t="str">
            <v>2009S2</v>
          </cell>
          <cell r="I338" t="str">
            <v>Flags and footnotes</v>
          </cell>
          <cell r="J338" t="str">
            <v>2010S1</v>
          </cell>
          <cell r="K338" t="str">
            <v>Flags and footnotes</v>
          </cell>
          <cell r="L338" t="str">
            <v>2010S2</v>
          </cell>
          <cell r="M338" t="str">
            <v>Flags and footnotes</v>
          </cell>
          <cell r="N338" t="str">
            <v>2011S1</v>
          </cell>
          <cell r="O338" t="str">
            <v>Flags and footnotes</v>
          </cell>
          <cell r="P338" t="str">
            <v>2011S2</v>
          </cell>
          <cell r="Q338" t="str">
            <v>Flags and footnotes</v>
          </cell>
          <cell r="R338" t="str">
            <v>2012S1</v>
          </cell>
          <cell r="S338" t="str">
            <v>Flags and footnotes</v>
          </cell>
          <cell r="T338" t="str">
            <v>2012S2</v>
          </cell>
          <cell r="U338" t="str">
            <v>Flags and footnotes</v>
          </cell>
          <cell r="V338" t="str">
            <v>2013S1</v>
          </cell>
          <cell r="W338" t="str">
            <v>Flags and footnotes</v>
          </cell>
          <cell r="X338" t="str">
            <v>2013S2</v>
          </cell>
          <cell r="Y338" t="str">
            <v>Flags and footnotes</v>
          </cell>
          <cell r="Z338" t="str">
            <v>2014S1</v>
          </cell>
          <cell r="AA338" t="str">
            <v>Flags and footnotes</v>
          </cell>
          <cell r="AB338" t="str">
            <v>2014S2</v>
          </cell>
          <cell r="AC338" t="str">
            <v>Flags and footnotes</v>
          </cell>
          <cell r="AD338" t="str">
            <v>2015S1</v>
          </cell>
          <cell r="AE338" t="str">
            <v>Flags and footnotes</v>
          </cell>
          <cell r="AF338" t="str">
            <v>2015S2</v>
          </cell>
          <cell r="AG338" t="str">
            <v>Flags and footnotes</v>
          </cell>
          <cell r="AH338" t="str">
            <v>2016S1</v>
          </cell>
          <cell r="AI338" t="str">
            <v>Flags and footnotes</v>
          </cell>
          <cell r="AJ338" t="str">
            <v>2016S2</v>
          </cell>
          <cell r="AK338" t="str">
            <v>Flags and footnotes</v>
          </cell>
          <cell r="AL338" t="str">
            <v>2017S1</v>
          </cell>
          <cell r="AM338" t="str">
            <v>Flags and footnotes</v>
          </cell>
          <cell r="AN338" t="str">
            <v>2017S2</v>
          </cell>
          <cell r="AO338" t="str">
            <v>Flags and footnotes</v>
          </cell>
          <cell r="AP338" t="str">
            <v>2018S1</v>
          </cell>
          <cell r="AQ338" t="str">
            <v>Flags and footnotes</v>
          </cell>
          <cell r="AR338" t="str">
            <v>2018S2</v>
          </cell>
          <cell r="AS338" t="str">
            <v>Flags and footnotes</v>
          </cell>
          <cell r="AT338" t="str">
            <v>2019S1</v>
          </cell>
          <cell r="AU338" t="str">
            <v>Flags and footnotes</v>
          </cell>
          <cell r="AV338" t="str">
            <v>2019S2</v>
          </cell>
          <cell r="AW338" t="str">
            <v>Flags and footnotes</v>
          </cell>
          <cell r="AX338" t="str">
            <v>2020S1</v>
          </cell>
          <cell r="AY338" t="str">
            <v>Flags and footnotes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41">
          <cell r="A141" t="str">
            <v>GEO/TIME</v>
          </cell>
          <cell r="B141" t="str">
            <v>2008S1</v>
          </cell>
          <cell r="C141" t="str">
            <v>Flags and footnotes</v>
          </cell>
          <cell r="D141" t="str">
            <v>2008S2</v>
          </cell>
          <cell r="E141" t="str">
            <v>Flags and footnotes</v>
          </cell>
          <cell r="F141" t="str">
            <v>2009S1</v>
          </cell>
          <cell r="G141" t="str">
            <v>Flags and footnotes</v>
          </cell>
          <cell r="H141" t="str">
            <v>2009S2</v>
          </cell>
          <cell r="I141" t="str">
            <v>Flags and footnotes</v>
          </cell>
          <cell r="J141" t="str">
            <v>2010S1</v>
          </cell>
          <cell r="K141" t="str">
            <v>Flags and footnotes</v>
          </cell>
          <cell r="L141" t="str">
            <v>2010S2</v>
          </cell>
          <cell r="M141" t="str">
            <v>Flags and footnotes</v>
          </cell>
          <cell r="N141" t="str">
            <v>2011S1</v>
          </cell>
          <cell r="O141" t="str">
            <v>Flags and footnotes</v>
          </cell>
          <cell r="P141" t="str">
            <v>2011S2</v>
          </cell>
          <cell r="Q141" t="str">
            <v>Flags and footnotes</v>
          </cell>
          <cell r="R141" t="str">
            <v>2012S1</v>
          </cell>
          <cell r="S141" t="str">
            <v>Flags and footnotes</v>
          </cell>
          <cell r="T141" t="str">
            <v>2012S2</v>
          </cell>
          <cell r="U141" t="str">
            <v>Flags and footnotes</v>
          </cell>
          <cell r="V141" t="str">
            <v>2013S1</v>
          </cell>
          <cell r="W141" t="str">
            <v>Flags and footnotes</v>
          </cell>
          <cell r="X141" t="str">
            <v>2013S2</v>
          </cell>
          <cell r="Y141" t="str">
            <v>Flags and footnotes</v>
          </cell>
          <cell r="Z141" t="str">
            <v>2014S1</v>
          </cell>
          <cell r="AA141" t="str">
            <v>Flags and footnotes</v>
          </cell>
          <cell r="AB141" t="str">
            <v>2014S2</v>
          </cell>
          <cell r="AC141" t="str">
            <v>Flags and footnotes</v>
          </cell>
          <cell r="AD141" t="str">
            <v>2015S1</v>
          </cell>
          <cell r="AE141" t="str">
            <v>Flags and footnotes</v>
          </cell>
          <cell r="AF141" t="str">
            <v>2015S2</v>
          </cell>
          <cell r="AG141" t="str">
            <v>Flags and footnotes</v>
          </cell>
          <cell r="AH141" t="str">
            <v>2016S1</v>
          </cell>
          <cell r="AI141" t="str">
            <v>Flags and footnotes</v>
          </cell>
          <cell r="AJ141" t="str">
            <v>2016S2</v>
          </cell>
          <cell r="AK141" t="str">
            <v>Flags and footnotes</v>
          </cell>
          <cell r="AL141" t="str">
            <v>2017S1</v>
          </cell>
          <cell r="AM141" t="str">
            <v>Flags and footnotes</v>
          </cell>
          <cell r="AN141" t="str">
            <v>2017S2</v>
          </cell>
          <cell r="AO141" t="str">
            <v>Flags and footnotes</v>
          </cell>
          <cell r="AP141" t="str">
            <v>2018S1</v>
          </cell>
          <cell r="AQ141" t="str">
            <v>Flags and footnotes</v>
          </cell>
          <cell r="AR141" t="str">
            <v>2018S2</v>
          </cell>
          <cell r="AS141" t="str">
            <v>Flags and footnotes</v>
          </cell>
          <cell r="AT141" t="str">
            <v>2019S1</v>
          </cell>
          <cell r="AU141" t="str">
            <v>Flags and footnotes</v>
          </cell>
          <cell r="AV141" t="str">
            <v>2019S2</v>
          </cell>
          <cell r="AW141" t="str">
            <v>Flags and footnotes</v>
          </cell>
          <cell r="AX141" t="str">
            <v>2020S1</v>
          </cell>
          <cell r="AY141" t="str">
            <v>Flags and footnotes</v>
          </cell>
        </row>
        <row r="142">
          <cell r="A142" t="str">
            <v>European Union - 27 countries (from 2020)</v>
          </cell>
        </row>
        <row r="143">
          <cell r="A143" t="str">
            <v>European Union - 28 countries (2013-2020)</v>
          </cell>
        </row>
        <row r="144">
          <cell r="A144" t="str">
            <v>Euro area (EA11-1999, EA12-2001, EA13-2007, EA15-2008, EA16-2009, EA17-2011, EA18-2014, EA19-2015)</v>
          </cell>
        </row>
        <row r="145">
          <cell r="A145" t="str">
            <v>Belgium</v>
          </cell>
        </row>
        <row r="146">
          <cell r="A146" t="str">
            <v>Bulgaria</v>
          </cell>
        </row>
        <row r="147">
          <cell r="A147" t="str">
            <v>Czechia</v>
          </cell>
        </row>
        <row r="148">
          <cell r="A148" t="str">
            <v>Denmark</v>
          </cell>
        </row>
        <row r="149">
          <cell r="A149" t="str">
            <v>Germany (until 1990 former territory of the FRG)</v>
          </cell>
        </row>
        <row r="150">
          <cell r="A150" t="str">
            <v>Estonia</v>
          </cell>
        </row>
        <row r="151">
          <cell r="A151" t="str">
            <v>Ireland</v>
          </cell>
        </row>
        <row r="152">
          <cell r="A152" t="str">
            <v>Greece</v>
          </cell>
        </row>
        <row r="153">
          <cell r="A153" t="str">
            <v>Spain</v>
          </cell>
        </row>
        <row r="154">
          <cell r="A154" t="str">
            <v>France</v>
          </cell>
        </row>
        <row r="155">
          <cell r="A155" t="str">
            <v>Croatia</v>
          </cell>
        </row>
        <row r="156">
          <cell r="A156" t="str">
            <v>Italy</v>
          </cell>
        </row>
        <row r="157">
          <cell r="A157" t="str">
            <v>Cyprus</v>
          </cell>
        </row>
        <row r="158">
          <cell r="A158" t="str">
            <v>Latvia</v>
          </cell>
        </row>
        <row r="159">
          <cell r="A159" t="str">
            <v>Lithuania</v>
          </cell>
        </row>
        <row r="160">
          <cell r="A160" t="str">
            <v>Luxembourg</v>
          </cell>
        </row>
        <row r="161">
          <cell r="A161" t="str">
            <v>Hungary</v>
          </cell>
        </row>
        <row r="162">
          <cell r="A162" t="str">
            <v>Malta</v>
          </cell>
        </row>
        <row r="163">
          <cell r="A163" t="str">
            <v>Netherlands</v>
          </cell>
        </row>
        <row r="164">
          <cell r="A164" t="str">
            <v>Austria</v>
          </cell>
        </row>
        <row r="165">
          <cell r="A165" t="str">
            <v>Poland</v>
          </cell>
        </row>
        <row r="166">
          <cell r="A166" t="str">
            <v>Portugal</v>
          </cell>
        </row>
        <row r="167">
          <cell r="A167" t="str">
            <v>Romania</v>
          </cell>
        </row>
        <row r="168">
          <cell r="A168" t="str">
            <v>Slovenia</v>
          </cell>
        </row>
        <row r="169">
          <cell r="A169" t="str">
            <v>Slovakia</v>
          </cell>
        </row>
        <row r="170">
          <cell r="A170" t="str">
            <v>Finland</v>
          </cell>
        </row>
        <row r="171">
          <cell r="A171" t="str">
            <v>Sweden</v>
          </cell>
        </row>
        <row r="172">
          <cell r="A172" t="str">
            <v>United Kingdom</v>
          </cell>
        </row>
        <row r="173">
          <cell r="A173" t="str">
            <v>Iceland</v>
          </cell>
        </row>
        <row r="174">
          <cell r="A174" t="str">
            <v>Liechtenstein</v>
          </cell>
        </row>
        <row r="175">
          <cell r="A175" t="str">
            <v>Norway</v>
          </cell>
        </row>
        <row r="176">
          <cell r="A176" t="str">
            <v>Montenegro</v>
          </cell>
        </row>
        <row r="177">
          <cell r="A177" t="str">
            <v>North Macedonia</v>
          </cell>
        </row>
        <row r="178">
          <cell r="A178" t="str">
            <v>Serbia</v>
          </cell>
        </row>
        <row r="179">
          <cell r="A179" t="str">
            <v>Turkey</v>
          </cell>
        </row>
        <row r="180">
          <cell r="A180" t="str">
            <v>Bosnia and Herzegovina</v>
          </cell>
        </row>
        <row r="181">
          <cell r="A181" t="str">
            <v>Kosovo (under United Nations Security Council Resolution 1244/99)</v>
          </cell>
        </row>
        <row r="182">
          <cell r="A182" t="str">
            <v>Moldova</v>
          </cell>
        </row>
        <row r="183">
          <cell r="A183" t="str">
            <v>Ukraine</v>
          </cell>
        </row>
        <row r="184">
          <cell r="A184" t="str">
            <v>Georgia</v>
          </cell>
        </row>
        <row r="186">
          <cell r="A186" t="str">
            <v>Available flags:</v>
          </cell>
        </row>
        <row r="187">
          <cell r="A187" t="str">
            <v>b</v>
          </cell>
        </row>
        <row r="188">
          <cell r="A188" t="str">
            <v>c</v>
          </cell>
        </row>
        <row r="189">
          <cell r="A189" t="str">
            <v>d</v>
          </cell>
        </row>
        <row r="190">
          <cell r="A190" t="str">
            <v>e</v>
          </cell>
        </row>
        <row r="191">
          <cell r="A191" t="str">
            <v>f</v>
          </cell>
        </row>
        <row r="205">
          <cell r="A205" t="str">
            <v>GEO/TIME</v>
          </cell>
          <cell r="B205" t="str">
            <v>2008S1</v>
          </cell>
          <cell r="C205" t="str">
            <v>Flags and footnotes</v>
          </cell>
          <cell r="D205" t="str">
            <v>2008S2</v>
          </cell>
          <cell r="E205" t="str">
            <v>Flags and footnotes</v>
          </cell>
          <cell r="F205" t="str">
            <v>2009S1</v>
          </cell>
          <cell r="G205" t="str">
            <v>Flags and footnotes</v>
          </cell>
          <cell r="H205" t="str">
            <v>2009S2</v>
          </cell>
          <cell r="I205" t="str">
            <v>Flags and footnotes</v>
          </cell>
          <cell r="J205" t="str">
            <v>2010S1</v>
          </cell>
          <cell r="K205" t="str">
            <v>Flags and footnotes</v>
          </cell>
          <cell r="L205" t="str">
            <v>2010S2</v>
          </cell>
          <cell r="M205" t="str">
            <v>Flags and footnotes</v>
          </cell>
          <cell r="N205" t="str">
            <v>2011S1</v>
          </cell>
          <cell r="O205" t="str">
            <v>Flags and footnotes</v>
          </cell>
          <cell r="P205" t="str">
            <v>2011S2</v>
          </cell>
          <cell r="Q205" t="str">
            <v>Flags and footnotes</v>
          </cell>
          <cell r="R205" t="str">
            <v>2012S1</v>
          </cell>
          <cell r="S205" t="str">
            <v>Flags and footnotes</v>
          </cell>
          <cell r="T205" t="str">
            <v>2012S2</v>
          </cell>
          <cell r="U205" t="str">
            <v>Flags and footnotes</v>
          </cell>
          <cell r="V205" t="str">
            <v>2013S1</v>
          </cell>
          <cell r="W205" t="str">
            <v>Flags and footnotes</v>
          </cell>
          <cell r="X205" t="str">
            <v>2013S2</v>
          </cell>
          <cell r="Y205" t="str">
            <v>Flags and footnotes</v>
          </cell>
          <cell r="Z205" t="str">
            <v>2014S1</v>
          </cell>
          <cell r="AA205" t="str">
            <v>Flags and footnotes</v>
          </cell>
          <cell r="AB205" t="str">
            <v>2014S2</v>
          </cell>
          <cell r="AC205" t="str">
            <v>Flags and footnotes</v>
          </cell>
          <cell r="AD205" t="str">
            <v>2015S1</v>
          </cell>
          <cell r="AE205" t="str">
            <v>Flags and footnotes</v>
          </cell>
          <cell r="AF205" t="str">
            <v>2015S2</v>
          </cell>
          <cell r="AG205" t="str">
            <v>Flags and footnotes</v>
          </cell>
          <cell r="AH205" t="str">
            <v>2016S1</v>
          </cell>
          <cell r="AI205" t="str">
            <v>Flags and footnotes</v>
          </cell>
          <cell r="AJ205" t="str">
            <v>2016S2</v>
          </cell>
          <cell r="AK205" t="str">
            <v>Flags and footnotes</v>
          </cell>
          <cell r="AL205" t="str">
            <v>2017S1</v>
          </cell>
          <cell r="AM205" t="str">
            <v>Flags and footnotes</v>
          </cell>
          <cell r="AN205" t="str">
            <v>2017S2</v>
          </cell>
          <cell r="AO205" t="str">
            <v>Flags and footnotes</v>
          </cell>
          <cell r="AP205" t="str">
            <v>2018S1</v>
          </cell>
          <cell r="AQ205" t="str">
            <v>Flags and footnotes</v>
          </cell>
          <cell r="AR205" t="str">
            <v>2018S2</v>
          </cell>
          <cell r="AS205" t="str">
            <v>Flags and footnotes</v>
          </cell>
          <cell r="AT205" t="str">
            <v>2019S1</v>
          </cell>
          <cell r="AU205" t="str">
            <v>Flags and footnotes</v>
          </cell>
          <cell r="AV205" t="str">
            <v>2019S2</v>
          </cell>
          <cell r="AW205" t="str">
            <v>Flags and footnotes</v>
          </cell>
          <cell r="AX205" t="str">
            <v>2020S1</v>
          </cell>
          <cell r="AY205" t="str">
            <v>Flags and footnotes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0">
          <cell r="A10" t="str">
            <v>GEO/TIME</v>
          </cell>
          <cell r="B10" t="str">
            <v>2007M01</v>
          </cell>
          <cell r="C10" t="str">
            <v>2007M02</v>
          </cell>
          <cell r="D10" t="str">
            <v>2007M03</v>
          </cell>
          <cell r="E10" t="str">
            <v>2007M04</v>
          </cell>
          <cell r="F10" t="str">
            <v>2007M05</v>
          </cell>
          <cell r="G10" t="str">
            <v>2007M06</v>
          </cell>
          <cell r="H10" t="str">
            <v>2007S1</v>
          </cell>
          <cell r="I10" t="str">
            <v>2007M07</v>
          </cell>
          <cell r="J10" t="str">
            <v>2007M08</v>
          </cell>
          <cell r="K10" t="str">
            <v>2007M09</v>
          </cell>
          <cell r="L10" t="str">
            <v>2007M10</v>
          </cell>
          <cell r="M10" t="str">
            <v>2007M11</v>
          </cell>
          <cell r="N10" t="str">
            <v>2007M12</v>
          </cell>
          <cell r="O10" t="str">
            <v>2007S2</v>
          </cell>
          <cell r="P10" t="str">
            <v>2008M01</v>
          </cell>
          <cell r="Q10" t="str">
            <v>2008M02</v>
          </cell>
          <cell r="R10" t="str">
            <v>2008M03</v>
          </cell>
          <cell r="S10" t="str">
            <v>2008M04</v>
          </cell>
          <cell r="T10" t="str">
            <v>2008M05</v>
          </cell>
          <cell r="U10" t="str">
            <v>2008M06</v>
          </cell>
          <cell r="V10" t="str">
            <v>2008S1</v>
          </cell>
          <cell r="W10" t="str">
            <v>2008M07</v>
          </cell>
          <cell r="X10" t="str">
            <v>2008M08</v>
          </cell>
          <cell r="Y10" t="str">
            <v>2008M09</v>
          </cell>
          <cell r="Z10" t="str">
            <v>2008M10</v>
          </cell>
          <cell r="AA10" t="str">
            <v>2008M11</v>
          </cell>
          <cell r="AB10" t="str">
            <v>2008M12</v>
          </cell>
          <cell r="AC10" t="str">
            <v>2008S2</v>
          </cell>
          <cell r="AD10" t="str">
            <v>2009M01</v>
          </cell>
          <cell r="AE10" t="str">
            <v>2009M02</v>
          </cell>
          <cell r="AF10" t="str">
            <v>2009M03</v>
          </cell>
          <cell r="AG10" t="str">
            <v>2009M04</v>
          </cell>
          <cell r="AH10" t="str">
            <v>2009M05</v>
          </cell>
          <cell r="AI10" t="str">
            <v>2009M06</v>
          </cell>
          <cell r="AJ10" t="str">
            <v>2009S1</v>
          </cell>
          <cell r="AK10" t="str">
            <v>2009M07</v>
          </cell>
          <cell r="AL10" t="str">
            <v>2009M08</v>
          </cell>
          <cell r="AM10" t="str">
            <v>2009M09</v>
          </cell>
          <cell r="AN10" t="str">
            <v>2009M10</v>
          </cell>
          <cell r="AO10" t="str">
            <v>2009M11</v>
          </cell>
          <cell r="AP10" t="str">
            <v>2009M12</v>
          </cell>
          <cell r="AQ10" t="str">
            <v>2009S2</v>
          </cell>
          <cell r="AR10" t="str">
            <v>2010M01</v>
          </cell>
          <cell r="AS10" t="str">
            <v>2010M02</v>
          </cell>
          <cell r="AT10" t="str">
            <v>2010M03</v>
          </cell>
          <cell r="AU10" t="str">
            <v>2010M04</v>
          </cell>
          <cell r="AV10" t="str">
            <v>2010M05</v>
          </cell>
          <cell r="AW10" t="str">
            <v>2010M06</v>
          </cell>
          <cell r="AX10" t="str">
            <v>2010S1</v>
          </cell>
          <cell r="AY10" t="str">
            <v>2010M07</v>
          </cell>
          <cell r="AZ10" t="str">
            <v>2010M08</v>
          </cell>
          <cell r="BA10" t="str">
            <v>2010M09</v>
          </cell>
          <cell r="BB10" t="str">
            <v>2010M10</v>
          </cell>
          <cell r="BC10" t="str">
            <v>2010M11</v>
          </cell>
          <cell r="BD10" t="str">
            <v>2010M12</v>
          </cell>
          <cell r="BE10" t="str">
            <v>2010S2</v>
          </cell>
          <cell r="BF10" t="str">
            <v>2011M01</v>
          </cell>
          <cell r="BG10" t="str">
            <v>2011M02</v>
          </cell>
          <cell r="BH10" t="str">
            <v>2011M03</v>
          </cell>
          <cell r="BI10" t="str">
            <v>2011M04</v>
          </cell>
          <cell r="BJ10" t="str">
            <v>2011M05</v>
          </cell>
          <cell r="BK10" t="str">
            <v>2011M06</v>
          </cell>
          <cell r="BL10" t="str">
            <v>2011S1</v>
          </cell>
          <cell r="BM10" t="str">
            <v>2011M07</v>
          </cell>
          <cell r="BN10" t="str">
            <v>2011M08</v>
          </cell>
          <cell r="BO10" t="str">
            <v>2011M09</v>
          </cell>
          <cell r="BP10" t="str">
            <v>2011M10</v>
          </cell>
          <cell r="BQ10" t="str">
            <v>2011M11</v>
          </cell>
          <cell r="BR10" t="str">
            <v>2011M12</v>
          </cell>
          <cell r="BS10" t="str">
            <v>2011S2</v>
          </cell>
          <cell r="BT10" t="str">
            <v>2012M01</v>
          </cell>
          <cell r="BU10" t="str">
            <v>2012M02</v>
          </cell>
          <cell r="BV10" t="str">
            <v>2012M03</v>
          </cell>
          <cell r="BW10" t="str">
            <v>2012M04</v>
          </cell>
          <cell r="BX10" t="str">
            <v>2012M05</v>
          </cell>
          <cell r="BY10" t="str">
            <v>2012M06</v>
          </cell>
          <cell r="BZ10" t="str">
            <v>2012S1</v>
          </cell>
          <cell r="CA10" t="str">
            <v>2012M07</v>
          </cell>
          <cell r="CB10" t="str">
            <v>2012M08</v>
          </cell>
          <cell r="CC10" t="str">
            <v>2012M09</v>
          </cell>
          <cell r="CD10" t="str">
            <v>2012M10</v>
          </cell>
          <cell r="CE10" t="str">
            <v>2012M11</v>
          </cell>
          <cell r="CF10" t="str">
            <v>2012M12</v>
          </cell>
          <cell r="CG10" t="str">
            <v>2012S2</v>
          </cell>
          <cell r="CH10" t="str">
            <v>2013M01</v>
          </cell>
          <cell r="CI10" t="str">
            <v>2013M02</v>
          </cell>
          <cell r="CJ10" t="str">
            <v>2013M03</v>
          </cell>
          <cell r="CK10" t="str">
            <v>2013M04</v>
          </cell>
          <cell r="CL10" t="str">
            <v>2013M05</v>
          </cell>
          <cell r="CM10" t="str">
            <v>2013M06</v>
          </cell>
          <cell r="CN10" t="str">
            <v>2013S1</v>
          </cell>
          <cell r="CO10" t="str">
            <v>2013M07</v>
          </cell>
          <cell r="CP10" t="str">
            <v>2013M08</v>
          </cell>
          <cell r="CQ10" t="str">
            <v>2013M09</v>
          </cell>
          <cell r="CR10" t="str">
            <v>2013M10</v>
          </cell>
          <cell r="CS10" t="str">
            <v>2013M11</v>
          </cell>
          <cell r="CT10" t="str">
            <v>2013M12</v>
          </cell>
          <cell r="CU10" t="str">
            <v>2013S2</v>
          </cell>
          <cell r="CV10" t="str">
            <v>2014M01</v>
          </cell>
          <cell r="CW10" t="str">
            <v>2014M02</v>
          </cell>
          <cell r="CX10" t="str">
            <v>2014M03</v>
          </cell>
          <cell r="CY10" t="str">
            <v>2014M04</v>
          </cell>
          <cell r="CZ10" t="str">
            <v>2014M05</v>
          </cell>
          <cell r="DA10" t="str">
            <v>2014M06</v>
          </cell>
          <cell r="DB10" t="str">
            <v>2014S1</v>
          </cell>
          <cell r="DC10" t="str">
            <v>2014M07</v>
          </cell>
          <cell r="DD10" t="str">
            <v>2014M08</v>
          </cell>
          <cell r="DE10" t="str">
            <v>2014M09</v>
          </cell>
          <cell r="DF10" t="str">
            <v>2014M10</v>
          </cell>
          <cell r="DG10" t="str">
            <v>2014M11</v>
          </cell>
          <cell r="DH10" t="str">
            <v>2014M12</v>
          </cell>
          <cell r="DI10" t="str">
            <v>2014S2</v>
          </cell>
          <cell r="DJ10" t="str">
            <v>2015M01</v>
          </cell>
          <cell r="DK10" t="str">
            <v>2015M02</v>
          </cell>
          <cell r="DL10" t="str">
            <v>2015M03</v>
          </cell>
          <cell r="DM10" t="str">
            <v>2015M04</v>
          </cell>
          <cell r="DN10" t="str">
            <v>2015M05</v>
          </cell>
          <cell r="DO10" t="str">
            <v>2015M06</v>
          </cell>
          <cell r="DP10" t="str">
            <v>2015S1</v>
          </cell>
          <cell r="DQ10" t="str">
            <v>2015M07</v>
          </cell>
          <cell r="DR10" t="str">
            <v>2015M08</v>
          </cell>
          <cell r="DS10" t="str">
            <v>2015M09</v>
          </cell>
          <cell r="DT10" t="str">
            <v>2015M10</v>
          </cell>
          <cell r="DU10" t="str">
            <v>2015M11</v>
          </cell>
          <cell r="DV10" t="str">
            <v>2015M12</v>
          </cell>
          <cell r="DW10" t="str">
            <v>2015S2</v>
          </cell>
          <cell r="DX10" t="str">
            <v>2016M01</v>
          </cell>
          <cell r="DY10" t="str">
            <v>2016M02</v>
          </cell>
          <cell r="DZ10" t="str">
            <v>2016M03</v>
          </cell>
          <cell r="EA10" t="str">
            <v>2016M04</v>
          </cell>
          <cell r="EB10" t="str">
            <v>2016M05</v>
          </cell>
          <cell r="EC10" t="str">
            <v>2016M06</v>
          </cell>
          <cell r="ED10" t="str">
            <v>2016S1</v>
          </cell>
          <cell r="EE10" t="str">
            <v>2016M07</v>
          </cell>
          <cell r="EF10" t="str">
            <v>2016M08</v>
          </cell>
          <cell r="EG10" t="str">
            <v>2016M09</v>
          </cell>
          <cell r="EH10" t="str">
            <v>2016M10</v>
          </cell>
          <cell r="EI10" t="str">
            <v>2016M11</v>
          </cell>
          <cell r="EJ10" t="str">
            <v>2016M12</v>
          </cell>
          <cell r="EK10" t="str">
            <v>2016S2</v>
          </cell>
          <cell r="EL10" t="str">
            <v>2017M01</v>
          </cell>
          <cell r="EM10" t="str">
            <v>2017M02</v>
          </cell>
          <cell r="EN10" t="str">
            <v>2017M03</v>
          </cell>
          <cell r="EO10" t="str">
            <v>2017M04</v>
          </cell>
          <cell r="EP10" t="str">
            <v>2017M05</v>
          </cell>
          <cell r="EQ10" t="str">
            <v>2017M06</v>
          </cell>
          <cell r="ER10" t="str">
            <v>2017S1</v>
          </cell>
          <cell r="ES10" t="str">
            <v>2017M07</v>
          </cell>
          <cell r="ET10" t="str">
            <v>2017M08</v>
          </cell>
          <cell r="EU10" t="str">
            <v>2017M09</v>
          </cell>
          <cell r="EV10" t="str">
            <v>2017M10</v>
          </cell>
          <cell r="EW10" t="str">
            <v>2017M11</v>
          </cell>
          <cell r="EX10" t="str">
            <v>2017M12</v>
          </cell>
          <cell r="EY10" t="str">
            <v>2017S2</v>
          </cell>
          <cell r="EZ10" t="str">
            <v>2018M01</v>
          </cell>
          <cell r="FA10" t="str">
            <v>2018M02</v>
          </cell>
          <cell r="FB10" t="str">
            <v>2018M03</v>
          </cell>
          <cell r="FC10" t="str">
            <v>2018M04</v>
          </cell>
          <cell r="FD10" t="str">
            <v>2018M05</v>
          </cell>
          <cell r="FE10" t="str">
            <v>2018M06</v>
          </cell>
          <cell r="FF10" t="str">
            <v>2018S1</v>
          </cell>
          <cell r="FG10" t="str">
            <v>2018M07</v>
          </cell>
          <cell r="FH10" t="str">
            <v>2018M08</v>
          </cell>
          <cell r="FI10" t="str">
            <v>2018M09</v>
          </cell>
          <cell r="FJ10" t="str">
            <v>2018M10</v>
          </cell>
          <cell r="FK10" t="str">
            <v>2018M11</v>
          </cell>
          <cell r="FL10" t="str">
            <v>2018M12</v>
          </cell>
          <cell r="FM10" t="str">
            <v>2018S2</v>
          </cell>
          <cell r="FN10" t="str">
            <v>2019M01</v>
          </cell>
          <cell r="FO10" t="str">
            <v>2019M02</v>
          </cell>
          <cell r="FP10" t="str">
            <v>2019M03</v>
          </cell>
          <cell r="FQ10" t="str">
            <v>2019M04</v>
          </cell>
          <cell r="FR10" t="str">
            <v>2019M05</v>
          </cell>
          <cell r="FS10" t="str">
            <v>2019M06</v>
          </cell>
          <cell r="FT10" t="str">
            <v>2019S1</v>
          </cell>
          <cell r="FU10" t="str">
            <v>2019M07</v>
          </cell>
          <cell r="FV10" t="str">
            <v>2019M08</v>
          </cell>
          <cell r="FW10" t="str">
            <v>2019M09</v>
          </cell>
          <cell r="FX10" t="str">
            <v>2019M10</v>
          </cell>
          <cell r="FY10" t="str">
            <v>2019M11</v>
          </cell>
          <cell r="FZ10" t="str">
            <v>2019M12</v>
          </cell>
          <cell r="GA10" t="str">
            <v>2019S2</v>
          </cell>
          <cell r="GB10" t="str">
            <v>2020M01</v>
          </cell>
          <cell r="GC10" t="str">
            <v>2020M02</v>
          </cell>
          <cell r="GD10" t="str">
            <v>2020M03</v>
          </cell>
          <cell r="GE10" t="str">
            <v>2020M04</v>
          </cell>
          <cell r="GF10" t="str">
            <v>2020M05</v>
          </cell>
          <cell r="GG10" t="str">
            <v>2020M06</v>
          </cell>
          <cell r="GH10" t="str">
            <v>2020S1</v>
          </cell>
          <cell r="GI10" t="str">
            <v>2020M07</v>
          </cell>
          <cell r="GJ10" t="str">
            <v>2020M08</v>
          </cell>
          <cell r="GK10" t="str">
            <v>2020M09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5"/>
  <sheetViews>
    <sheetView workbookViewId="0">
      <selection activeCell="A4" sqref="A4"/>
    </sheetView>
  </sheetViews>
  <sheetFormatPr defaultColWidth="9.1796875" defaultRowHeight="11.5" x14ac:dyDescent="0.35"/>
  <cols>
    <col min="1" max="3" width="9.1796875" style="10"/>
    <col min="4" max="4" width="11.7265625" style="10" bestFit="1" customWidth="1"/>
    <col min="5" max="7" width="9.1796875" style="10"/>
    <col min="8" max="14" width="9.1796875" style="10" customWidth="1"/>
    <col min="15" max="16384" width="9.1796875" style="10"/>
  </cols>
  <sheetData>
    <row r="1" spans="1:9" ht="17.25" customHeight="1" x14ac:dyDescent="0.25">
      <c r="A1" s="46"/>
      <c r="B1" s="8"/>
      <c r="C1" s="9"/>
      <c r="D1" s="9"/>
      <c r="E1" s="9"/>
      <c r="F1" s="9"/>
      <c r="G1" s="9"/>
      <c r="H1" s="9"/>
      <c r="I1" s="9"/>
    </row>
    <row r="2" spans="1:9" ht="17.25" customHeight="1" x14ac:dyDescent="0.35">
      <c r="A2" s="47"/>
      <c r="B2" s="9"/>
      <c r="C2" s="9"/>
      <c r="D2" s="9"/>
      <c r="E2" s="9"/>
      <c r="F2" s="9"/>
      <c r="G2" s="9"/>
      <c r="H2" s="9"/>
      <c r="I2" s="9"/>
    </row>
    <row r="3" spans="1:9" ht="17.25" customHeight="1" x14ac:dyDescent="0.35">
      <c r="A3" s="47"/>
      <c r="B3" s="9"/>
      <c r="C3" s="11"/>
      <c r="D3" s="9"/>
      <c r="E3" s="12"/>
      <c r="F3" s="13"/>
      <c r="G3" s="13"/>
      <c r="H3" s="13"/>
      <c r="I3" s="13"/>
    </row>
    <row r="4" spans="1:9" ht="17.25" customHeight="1" x14ac:dyDescent="0.35">
      <c r="A4" s="9"/>
      <c r="B4" s="9"/>
      <c r="C4" s="9"/>
      <c r="D4" s="9"/>
      <c r="E4" s="9"/>
      <c r="F4" s="9"/>
      <c r="G4" s="9"/>
      <c r="H4" s="9"/>
      <c r="I4" s="9"/>
    </row>
    <row r="5" spans="1:9" ht="45.75" customHeight="1" x14ac:dyDescent="0.35">
      <c r="A5" s="9"/>
      <c r="B5" s="11" t="s">
        <v>46</v>
      </c>
      <c r="C5" s="9"/>
      <c r="D5" s="9"/>
      <c r="E5" s="14"/>
      <c r="F5" s="9"/>
      <c r="G5" s="9"/>
      <c r="H5" s="9"/>
      <c r="I5" s="9"/>
    </row>
    <row r="6" spans="1:9" ht="17.25" customHeight="1" x14ac:dyDescent="0.35">
      <c r="A6" s="10" t="s">
        <v>137</v>
      </c>
    </row>
    <row r="7" spans="1:9" ht="17.25" customHeight="1" x14ac:dyDescent="0.35"/>
    <row r="8" spans="1:9" ht="17.25" customHeight="1" x14ac:dyDescent="0.35">
      <c r="A8" s="15" t="s">
        <v>44</v>
      </c>
      <c r="B8" s="15"/>
      <c r="C8" s="15"/>
      <c r="D8" s="15"/>
      <c r="E8" s="15"/>
      <c r="F8" s="15"/>
      <c r="G8" s="15"/>
      <c r="H8" s="15"/>
      <c r="I8" s="15"/>
    </row>
    <row r="9" spans="1:9" ht="17.25" customHeight="1" x14ac:dyDescent="0.35">
      <c r="A9" s="15"/>
      <c r="B9" s="15"/>
      <c r="C9" s="15"/>
      <c r="D9" s="15"/>
      <c r="E9" s="15"/>
      <c r="F9" s="15"/>
      <c r="G9" s="15"/>
      <c r="H9" s="15"/>
      <c r="I9" s="15"/>
    </row>
    <row r="10" spans="1:9" ht="17.25" customHeight="1" x14ac:dyDescent="0.35">
      <c r="A10" s="10" t="s">
        <v>99</v>
      </c>
      <c r="B10" s="10" t="str">
        <f>'Table 1'!B2</f>
        <v>Electricity prices, first semester of 2018-2020</v>
      </c>
    </row>
    <row r="11" spans="1:9" ht="17.25" customHeight="1" x14ac:dyDescent="0.35">
      <c r="A11" s="10" t="s">
        <v>100</v>
      </c>
      <c r="B11" s="10" t="str">
        <f>'Figure 1'!B2</f>
        <v>Electricity prices for household consumers, first half 2020</v>
      </c>
    </row>
    <row r="12" spans="1:9" ht="17.25" customHeight="1" x14ac:dyDescent="0.35">
      <c r="A12" s="10" t="s">
        <v>101</v>
      </c>
      <c r="B12" s="10" t="str">
        <f>'Figure 2'!B2</f>
        <v>Development of electricity prices for household consumers, 2008-2020</v>
      </c>
    </row>
    <row r="13" spans="1:9" ht="17.25" customHeight="1" x14ac:dyDescent="0.35">
      <c r="A13" s="10" t="s">
        <v>102</v>
      </c>
      <c r="B13" s="10" t="str">
        <f>'Figure 3'!B2</f>
        <v>Share of taxes and levies paid by household consumers for electricity, first half 2020</v>
      </c>
    </row>
    <row r="14" spans="1:9" ht="17.25" customHeight="1" x14ac:dyDescent="0.35">
      <c r="A14" s="10" t="s">
        <v>103</v>
      </c>
      <c r="B14" s="10" t="str">
        <f>'Figure 4'!B2</f>
        <v>Change in electricity prices for household consumers compared with previous year, same semester, first half 2020</v>
      </c>
    </row>
    <row r="15" spans="1:9" ht="17.25" customHeight="1" x14ac:dyDescent="0.35">
      <c r="A15" s="10" t="s">
        <v>104</v>
      </c>
      <c r="B15" s="10" t="str">
        <f>'Figure 5'!B2</f>
        <v>Electricity prices for non-household consumers, first half 2020</v>
      </c>
    </row>
    <row r="16" spans="1:9" ht="17.25" customHeight="1" x14ac:dyDescent="0.35">
      <c r="A16" s="10" t="s">
        <v>105</v>
      </c>
      <c r="B16" s="10" t="str">
        <f>'Figure 6'!B2</f>
        <v>Development of electricity prices for non-household consumers, EU-27 and EA, 2008-2020</v>
      </c>
    </row>
    <row r="17" spans="1:9" ht="17.25" customHeight="1" x14ac:dyDescent="0.35">
      <c r="A17" s="10" t="s">
        <v>106</v>
      </c>
      <c r="B17" s="10" t="str">
        <f>'Figure 7'!B2</f>
        <v>Share of taxes and levies paid by non-household consumers for electricity, first half 2020</v>
      </c>
    </row>
    <row r="18" spans="1:9" ht="17.25" customHeight="1" x14ac:dyDescent="0.35">
      <c r="A18" s="10" t="s">
        <v>107</v>
      </c>
      <c r="B18" s="10" t="str">
        <f>'Figure 8'!B2</f>
        <v>Change in electricity prices for non-household consumers compared with previous year, same semester, first half 2020</v>
      </c>
    </row>
    <row r="19" spans="1:9" ht="17.25" customHeight="1" x14ac:dyDescent="0.35"/>
    <row r="20" spans="1:9" ht="17.25" customHeight="1" x14ac:dyDescent="0.35">
      <c r="A20" s="10" t="s">
        <v>79</v>
      </c>
      <c r="D20" s="10" t="s">
        <v>108</v>
      </c>
    </row>
    <row r="21" spans="1:9" ht="17.25" customHeight="1" x14ac:dyDescent="0.35">
      <c r="A21" s="10" t="s">
        <v>80</v>
      </c>
      <c r="D21" s="10" t="s">
        <v>110</v>
      </c>
    </row>
    <row r="22" spans="1:9" ht="17.25" customHeight="1" x14ac:dyDescent="0.35">
      <c r="A22" s="87" t="s">
        <v>121</v>
      </c>
      <c r="B22" s="87"/>
      <c r="C22" s="87"/>
      <c r="D22" s="87"/>
      <c r="E22" s="87"/>
      <c r="F22" s="87"/>
      <c r="G22" s="87"/>
      <c r="H22" s="87"/>
      <c r="I22" s="87"/>
    </row>
    <row r="23" spans="1:9" ht="17.25" customHeight="1" x14ac:dyDescent="0.35">
      <c r="A23" s="87"/>
      <c r="B23" s="87"/>
      <c r="C23" s="87"/>
      <c r="D23" s="87"/>
      <c r="E23" s="87"/>
      <c r="F23" s="87"/>
      <c r="G23" s="87"/>
      <c r="H23" s="87"/>
      <c r="I23" s="87"/>
    </row>
    <row r="24" spans="1:9" ht="17.25" customHeight="1" x14ac:dyDescent="0.35">
      <c r="A24" s="87"/>
      <c r="B24" s="87"/>
      <c r="C24" s="87"/>
      <c r="D24" s="87"/>
      <c r="E24" s="87"/>
      <c r="F24" s="87"/>
      <c r="G24" s="87"/>
      <c r="H24" s="87"/>
      <c r="I24" s="87"/>
    </row>
    <row r="25" spans="1:9" ht="17.25" customHeight="1" x14ac:dyDescent="0.35"/>
    <row r="26" spans="1:9" ht="17.25" customHeight="1" x14ac:dyDescent="0.35">
      <c r="A26" s="16"/>
      <c r="B26" s="16"/>
      <c r="C26" s="17" t="s">
        <v>45</v>
      </c>
      <c r="D26" s="16" t="s">
        <v>122</v>
      </c>
      <c r="E26" s="16"/>
      <c r="F26" s="16"/>
      <c r="G26" s="16"/>
      <c r="H26" s="16"/>
    </row>
    <row r="27" spans="1:9" ht="25.5" customHeight="1" x14ac:dyDescent="0.35"/>
    <row r="28" spans="1:9" ht="25.5" customHeight="1" x14ac:dyDescent="0.35"/>
    <row r="29" spans="1:9" ht="25.5" customHeight="1" x14ac:dyDescent="0.35"/>
    <row r="30" spans="1:9" ht="25.5" customHeight="1" x14ac:dyDescent="0.35"/>
    <row r="31" spans="1:9" ht="25.5" customHeight="1" x14ac:dyDescent="0.35"/>
    <row r="32" spans="1:9" ht="25.5" customHeight="1" x14ac:dyDescent="0.35"/>
    <row r="33" ht="25.5" customHeight="1" x14ac:dyDescent="0.35"/>
    <row r="34" ht="25.5" customHeight="1" x14ac:dyDescent="0.35"/>
    <row r="35" ht="25.5" customHeight="1" x14ac:dyDescent="0.35"/>
    <row r="36" ht="25.5" customHeight="1" x14ac:dyDescent="0.35"/>
    <row r="37" ht="17.25" customHeight="1" x14ac:dyDescent="0.35"/>
    <row r="38" ht="17.25" customHeight="1" x14ac:dyDescent="0.35"/>
    <row r="39" ht="17.25" customHeight="1" x14ac:dyDescent="0.35"/>
    <row r="40" ht="17.25" customHeight="1" x14ac:dyDescent="0.35"/>
    <row r="41" ht="17.25" customHeight="1" x14ac:dyDescent="0.35"/>
    <row r="42" ht="17.25" customHeight="1" x14ac:dyDescent="0.35"/>
    <row r="43" ht="17.25" customHeight="1" x14ac:dyDescent="0.35"/>
    <row r="44" ht="17.25" customHeight="1" x14ac:dyDescent="0.35"/>
    <row r="45" ht="17.25" customHeight="1" x14ac:dyDescent="0.35"/>
    <row r="46" ht="17.25" customHeight="1" x14ac:dyDescent="0.35"/>
    <row r="47" ht="17.25" customHeight="1" x14ac:dyDescent="0.35"/>
    <row r="48" ht="17.25" customHeight="1" x14ac:dyDescent="0.35"/>
    <row r="49" ht="17.25" customHeight="1" x14ac:dyDescent="0.35"/>
    <row r="50" ht="17.25" customHeight="1" x14ac:dyDescent="0.35"/>
    <row r="51" ht="17.25" customHeight="1" x14ac:dyDescent="0.35"/>
    <row r="52" ht="17.25" customHeight="1" x14ac:dyDescent="0.35"/>
    <row r="53" ht="17.25" customHeight="1" x14ac:dyDescent="0.35"/>
    <row r="54" ht="17.25" customHeight="1" x14ac:dyDescent="0.35"/>
    <row r="55" ht="17.25" customHeight="1" x14ac:dyDescent="0.35"/>
    <row r="56" ht="17.25" customHeight="1" x14ac:dyDescent="0.35"/>
    <row r="57" ht="17.25" customHeight="1" x14ac:dyDescent="0.35"/>
    <row r="58" ht="17.25" customHeight="1" x14ac:dyDescent="0.35"/>
    <row r="59" ht="17.25" customHeight="1" x14ac:dyDescent="0.35"/>
    <row r="60" ht="17.25" customHeight="1" x14ac:dyDescent="0.35"/>
    <row r="61" ht="17.25" customHeight="1" x14ac:dyDescent="0.35"/>
    <row r="62" ht="17.25" customHeight="1" x14ac:dyDescent="0.35"/>
    <row r="63" ht="17.25" customHeight="1" x14ac:dyDescent="0.35"/>
    <row r="64" ht="17.25" customHeight="1" x14ac:dyDescent="0.35"/>
    <row r="65" ht="17.25" customHeight="1" x14ac:dyDescent="0.35"/>
  </sheetData>
  <mergeCells count="1">
    <mergeCell ref="A22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showGridLines="0" zoomScaleNormal="100" workbookViewId="0">
      <selection activeCell="C4" sqref="C4"/>
    </sheetView>
  </sheetViews>
  <sheetFormatPr defaultColWidth="9.1796875" defaultRowHeight="12" customHeight="1" x14ac:dyDescent="0.25"/>
  <cols>
    <col min="1" max="1" width="9.1796875" style="53"/>
    <col min="2" max="2" width="20.7265625" style="1" customWidth="1"/>
    <col min="3" max="8" width="17.26953125" style="1" customWidth="1"/>
    <col min="9" max="9" width="9.1796875" style="50"/>
    <col min="10" max="16384" width="9.1796875" style="1"/>
  </cols>
  <sheetData>
    <row r="1" spans="1:9" s="49" customFormat="1" ht="12" customHeight="1" x14ac:dyDescent="0.25">
      <c r="A1" s="53"/>
      <c r="C1" s="49">
        <f>MATCH(C6, [1]Data!$A$273:$CZ$273,FALSE)-1</f>
        <v>41</v>
      </c>
      <c r="D1" s="49">
        <f>MATCH(D6, [1]Data!$A$273:$CZ$273,FALSE)-1</f>
        <v>45</v>
      </c>
      <c r="E1" s="49">
        <f>MATCH(E6, [1]Data!$A$273:$CZ$273,FALSE)-1</f>
        <v>49</v>
      </c>
      <c r="F1" s="49">
        <f>MATCH(F6, [2]Data!$A$141:$CZ$141,FALSE)-1</f>
        <v>41</v>
      </c>
      <c r="G1" s="49">
        <f>MATCH(G6, [2]Data!$A$141:$CZ$141,FALSE)-1</f>
        <v>45</v>
      </c>
      <c r="H1" s="49">
        <f>MATCH(H6, [2]Data!$A$141:$CZ$141,FALSE)-1</f>
        <v>49</v>
      </c>
      <c r="I1" s="50"/>
    </row>
    <row r="2" spans="1:9" ht="12" customHeight="1" x14ac:dyDescent="0.25">
      <c r="B2" s="35" t="s">
        <v>128</v>
      </c>
    </row>
    <row r="3" spans="1:9" ht="12" customHeight="1" x14ac:dyDescent="0.25">
      <c r="B3" s="36" t="s">
        <v>41</v>
      </c>
    </row>
    <row r="4" spans="1:9" ht="12" customHeight="1" x14ac:dyDescent="0.25">
      <c r="A4" s="48"/>
      <c r="B4" s="22"/>
      <c r="C4" s="22"/>
      <c r="D4" s="22"/>
      <c r="E4" s="22"/>
      <c r="F4" s="22"/>
      <c r="G4" s="22"/>
      <c r="H4" s="22"/>
      <c r="I4" s="51"/>
    </row>
    <row r="5" spans="1:9" ht="12" customHeight="1" x14ac:dyDescent="0.25">
      <c r="A5" s="48"/>
      <c r="B5" s="19"/>
      <c r="C5" s="88" t="s">
        <v>88</v>
      </c>
      <c r="D5" s="88"/>
      <c r="E5" s="88"/>
      <c r="F5" s="89" t="s">
        <v>89</v>
      </c>
      <c r="G5" s="88"/>
      <c r="H5" s="88"/>
      <c r="I5" s="51"/>
    </row>
    <row r="6" spans="1:9" ht="12" customHeight="1" x14ac:dyDescent="0.25">
      <c r="A6" s="48"/>
      <c r="B6" s="20"/>
      <c r="C6" s="21" t="s">
        <v>81</v>
      </c>
      <c r="D6" s="21" t="s">
        <v>97</v>
      </c>
      <c r="E6" s="21" t="s">
        <v>123</v>
      </c>
      <c r="F6" s="30" t="s">
        <v>81</v>
      </c>
      <c r="G6" s="21" t="s">
        <v>97</v>
      </c>
      <c r="H6" s="21" t="s">
        <v>123</v>
      </c>
      <c r="I6" s="51"/>
    </row>
    <row r="7" spans="1:9" ht="12" customHeight="1" x14ac:dyDescent="0.25">
      <c r="A7" s="48">
        <f>IF(B7="EU-27", 1, IF(B7="EU-28", 2, IF(B7="Euro area", 3, IF(LEFT(B7,6)="Kosovo", 41, IF(B7="Germany", 8, MATCH(B7,[1]Data!$A$273:$A$323,FALSE)-1)))))</f>
        <v>1</v>
      </c>
      <c r="B7" s="25" t="s">
        <v>109</v>
      </c>
      <c r="C7" s="66">
        <v>0.20830000000000001</v>
      </c>
      <c r="D7" s="66">
        <v>0.21590000000000001</v>
      </c>
      <c r="E7" s="66">
        <v>0.21260000000000001</v>
      </c>
      <c r="F7" s="67">
        <v>0.1115</v>
      </c>
      <c r="G7" s="66">
        <v>0.1202</v>
      </c>
      <c r="H7" s="66">
        <v>0.12540000000000001</v>
      </c>
      <c r="I7" s="48">
        <f>IF(B7="EU-27",1,IF(B7="EU-28",2,IF(B7="Euro area",3,IF(LEFT(B7,6)="Kosovo",40,IF(B7="Germany",8,IF(B7="Albania","",MATCH(B7,[2]Data!$A$141:$A$191,FALSE)-1))))))</f>
        <v>1</v>
      </c>
    </row>
    <row r="8" spans="1:9" ht="12" customHeight="1" x14ac:dyDescent="0.25">
      <c r="A8" s="48">
        <f>IF(B8="EU-27", 1, IF(B8="EU-28", 2, IF(B8="Euro area", 3, IF(LEFT(B8,6)="Kosovo", 41, IF(B8="Germany", 8, MATCH(B8,[1]Data!$A$273:$A$323,FALSE)-1)))))</f>
        <v>2</v>
      </c>
      <c r="B8" s="25" t="s">
        <v>42</v>
      </c>
      <c r="C8" s="66">
        <v>0.20580000000000001</v>
      </c>
      <c r="D8" s="66">
        <v>0.21540000000000001</v>
      </c>
      <c r="E8" s="66" t="s">
        <v>40</v>
      </c>
      <c r="F8" s="67">
        <v>0.1137</v>
      </c>
      <c r="G8" s="66">
        <v>0.1232</v>
      </c>
      <c r="H8" s="66" t="s">
        <v>40</v>
      </c>
      <c r="I8" s="48">
        <f>IF(B8="EU-27",1,IF(B8="EU-28",2,IF(B8="Euro area",3,IF(LEFT(B8,6)="Kosovo",40,IF(B8="Germany",8,IF(B8="Albania","",MATCH(B8,[2]Data!$A$141:$A$191,FALSE)-1))))))</f>
        <v>2</v>
      </c>
    </row>
    <row r="9" spans="1:9" ht="12" customHeight="1" x14ac:dyDescent="0.25">
      <c r="A9" s="48">
        <f>IF(B9="EU-27", 1, IF(B9="EU-28", 2, IF(B9="Euro area", 3, IF(LEFT(B9,6)="Kosovo", 41, IF(B9="Germany", 8, MATCH(B9,[1]Data!$A$273:$A$323,FALSE)-1)))))</f>
        <v>3</v>
      </c>
      <c r="B9" s="26" t="s">
        <v>43</v>
      </c>
      <c r="C9" s="68">
        <v>0.2195</v>
      </c>
      <c r="D9" s="68">
        <v>0.22770000000000001</v>
      </c>
      <c r="E9" s="68">
        <v>0.22470000000000001</v>
      </c>
      <c r="F9" s="69">
        <v>0.1192</v>
      </c>
      <c r="G9" s="68">
        <v>0.12770000000000001</v>
      </c>
      <c r="H9" s="68">
        <v>0.13400000000000001</v>
      </c>
      <c r="I9" s="48">
        <f>IF(B9="EU-27",1,IF(B9="EU-28",2,IF(B9="Euro area",3,IF(LEFT(B9,6)="Kosovo",40,IF(B9="Germany",8,IF(B9="Albania","",MATCH(B9,[2]Data!$A$141:$A$191,FALSE)-1))))))</f>
        <v>3</v>
      </c>
    </row>
    <row r="10" spans="1:9" ht="12" customHeight="1" x14ac:dyDescent="0.25">
      <c r="A10" s="48">
        <f>IF(B10="EU-27", 1, IF(B10="EU-28", 2, IF(B10="Euro area", 3, IF(LEFT(B10,6)="Kosovo", 41, IF(B10="Germany", 8, MATCH(B10,[1]Data!$A$273:$A$323,FALSE)-1)))))</f>
        <v>4</v>
      </c>
      <c r="B10" s="27" t="s">
        <v>1</v>
      </c>
      <c r="C10" s="70">
        <v>0.28239999999999998</v>
      </c>
      <c r="D10" s="70">
        <v>0.28389999999999999</v>
      </c>
      <c r="E10" s="70">
        <v>0.2792</v>
      </c>
      <c r="F10" s="71">
        <v>0.1095</v>
      </c>
      <c r="G10" s="70">
        <v>0.115</v>
      </c>
      <c r="H10" s="70">
        <v>0.1171</v>
      </c>
      <c r="I10" s="48">
        <f>IF(B10="EU-27",1,IF(B10="EU-28",2,IF(B10="Euro area",3,IF(LEFT(B10,6)="Kosovo",40,IF(B10="Germany",8,IF(B10="Albania","",MATCH(B10,[2]Data!$A$141:$A$191,FALSE)-1))))))</f>
        <v>4</v>
      </c>
    </row>
    <row r="11" spans="1:9" ht="12" customHeight="1" x14ac:dyDescent="0.25">
      <c r="A11" s="48">
        <f>IF(B11="EU-27", 1, IF(B11="EU-28", 2, IF(B11="Euro area", 3, IF(LEFT(B11,6)="Kosovo", 41, IF(B11="Germany", 8, MATCH(B11,[1]Data!$A$273:$A$323,FALSE)-1)))))</f>
        <v>5</v>
      </c>
      <c r="B11" s="28" t="s">
        <v>2</v>
      </c>
      <c r="C11" s="72">
        <v>9.7900000000000001E-2</v>
      </c>
      <c r="D11" s="72">
        <v>9.9699999999999997E-2</v>
      </c>
      <c r="E11" s="72">
        <v>9.9699999999999997E-2</v>
      </c>
      <c r="F11" s="73">
        <v>8.1000000000000003E-2</v>
      </c>
      <c r="G11" s="72">
        <v>8.8700000000000001E-2</v>
      </c>
      <c r="H11" s="72">
        <v>8.1600000000000006E-2</v>
      </c>
      <c r="I11" s="48">
        <f>IF(B11="EU-27",1,IF(B11="EU-28",2,IF(B11="Euro area",3,IF(LEFT(B11,6)="Kosovo",40,IF(B11="Germany",8,IF(B11="Albania","",MATCH(B11,[2]Data!$A$141:$A$191,FALSE)-1))))))</f>
        <v>5</v>
      </c>
    </row>
    <row r="12" spans="1:9" ht="12" customHeight="1" x14ac:dyDescent="0.25">
      <c r="A12" s="48">
        <f>IF(B12="EU-27", 1, IF(B12="EU-28", 2, IF(B12="Euro area", 3, IF(LEFT(B12,6)="Kosovo", 41, IF(B12="Germany", 8, MATCH(B12,[1]Data!$A$273:$A$323,FALSE)-1)))))</f>
        <v>6</v>
      </c>
      <c r="B12" s="28" t="s">
        <v>82</v>
      </c>
      <c r="C12" s="72">
        <v>0.1573</v>
      </c>
      <c r="D12" s="72">
        <v>0.17480000000000001</v>
      </c>
      <c r="E12" s="72">
        <v>0.18410000000000001</v>
      </c>
      <c r="F12" s="73">
        <v>7.3300000000000004E-2</v>
      </c>
      <c r="G12" s="72">
        <v>7.6799999999999993E-2</v>
      </c>
      <c r="H12" s="72">
        <v>8.4599999999999995E-2</v>
      </c>
      <c r="I12" s="48">
        <f>IF(B12="EU-27",1,IF(B12="EU-28",2,IF(B12="Euro area",3,IF(LEFT(B12,6)="Kosovo",40,IF(B12="Germany",8,IF(B12="Albania","",MATCH(B12,[2]Data!$A$141:$A$191,FALSE)-1))))))</f>
        <v>6</v>
      </c>
    </row>
    <row r="13" spans="1:9" ht="12" customHeight="1" x14ac:dyDescent="0.25">
      <c r="A13" s="48">
        <f>IF(B13="EU-27", 1, IF(B13="EU-28", 2, IF(B13="Euro area", 3, IF(LEFT(B13,6)="Kosovo", 41, IF(B13="Germany", 8, MATCH(B13,[1]Data!$A$273:$A$323,FALSE)-1)))))</f>
        <v>7</v>
      </c>
      <c r="B13" s="28" t="s">
        <v>3</v>
      </c>
      <c r="C13" s="72">
        <v>0.31259999999999999</v>
      </c>
      <c r="D13" s="72">
        <v>0.2984</v>
      </c>
      <c r="E13" s="72">
        <v>0.2833</v>
      </c>
      <c r="F13" s="73">
        <v>8.0699999999999994E-2</v>
      </c>
      <c r="G13" s="72">
        <v>7.0699999999999999E-2</v>
      </c>
      <c r="H13" s="72">
        <v>6.1199999999999997E-2</v>
      </c>
      <c r="I13" s="48">
        <f>IF(B13="EU-27",1,IF(B13="EU-28",2,IF(B13="Euro area",3,IF(LEFT(B13,6)="Kosovo",40,IF(B13="Germany",8,IF(B13="Albania","",MATCH(B13,[2]Data!$A$141:$A$191,FALSE)-1))))))</f>
        <v>7</v>
      </c>
    </row>
    <row r="14" spans="1:9" ht="12" customHeight="1" x14ac:dyDescent="0.25">
      <c r="A14" s="48">
        <f>IF(B14="EU-27", 1, IF(B14="EU-28", 2, IF(B14="Euro area", 3, IF(LEFT(B14,6)="Kosovo", 41, IF(B14="Germany", 8, MATCH(B14,[1]Data!$A$273:$A$323,FALSE)-1)))))</f>
        <v>8</v>
      </c>
      <c r="B14" s="28" t="s">
        <v>73</v>
      </c>
      <c r="C14" s="72">
        <v>0.29870000000000002</v>
      </c>
      <c r="D14" s="72">
        <v>0.30880000000000002</v>
      </c>
      <c r="E14" s="72">
        <v>0.30430000000000001</v>
      </c>
      <c r="F14" s="73">
        <v>0.14990000000000001</v>
      </c>
      <c r="G14" s="72">
        <v>0.15570000000000001</v>
      </c>
      <c r="H14" s="72">
        <v>0.17810000000000001</v>
      </c>
      <c r="I14" s="48">
        <f>IF(B14="EU-27",1,IF(B14="EU-28",2,IF(B14="Euro area",3,IF(LEFT(B14,6)="Kosovo",40,IF(B14="Germany",8,IF(B14="Albania","",MATCH(B14,[2]Data!$A$141:$A$191,FALSE)-1))))))</f>
        <v>8</v>
      </c>
    </row>
    <row r="15" spans="1:9" ht="12" customHeight="1" x14ac:dyDescent="0.25">
      <c r="A15" s="48">
        <f>IF(B15="EU-27", 1, IF(B15="EU-28", 2, IF(B15="Euro area", 3, IF(LEFT(B15,6)="Kosovo", 41, IF(B15="Germany", 8, MATCH(B15,[1]Data!$A$273:$A$323,FALSE)-1)))))</f>
        <v>9</v>
      </c>
      <c r="B15" s="28" t="s">
        <v>4</v>
      </c>
      <c r="C15" s="72">
        <v>0.1348</v>
      </c>
      <c r="D15" s="72">
        <v>0.13569999999999999</v>
      </c>
      <c r="E15" s="72">
        <v>0.1236</v>
      </c>
      <c r="F15" s="73">
        <v>8.6499999999999994E-2</v>
      </c>
      <c r="G15" s="72">
        <v>9.1700000000000004E-2</v>
      </c>
      <c r="H15" s="72">
        <v>8.2299999999999998E-2</v>
      </c>
      <c r="I15" s="48">
        <f>IF(B15="EU-27",1,IF(B15="EU-28",2,IF(B15="Euro area",3,IF(LEFT(B15,6)="Kosovo",40,IF(B15="Germany",8,IF(B15="Albania","",MATCH(B15,[2]Data!$A$141:$A$191,FALSE)-1))))))</f>
        <v>9</v>
      </c>
    </row>
    <row r="16" spans="1:9" ht="12" customHeight="1" x14ac:dyDescent="0.25">
      <c r="A16" s="48">
        <f>IF(B16="EU-27", 1, IF(B16="EU-28", 2, IF(B16="Euro area", 3, IF(LEFT(B16,6)="Kosovo", 41, IF(B16="Germany", 8, MATCH(B16,[1]Data!$A$273:$A$323,FALSE)-1)))))</f>
        <v>10</v>
      </c>
      <c r="B16" s="28" t="s">
        <v>5</v>
      </c>
      <c r="C16" s="72">
        <v>0.2369</v>
      </c>
      <c r="D16" s="72">
        <v>0.24229999999999999</v>
      </c>
      <c r="E16" s="72">
        <v>0.24129999999999999</v>
      </c>
      <c r="F16" s="73">
        <v>0.1321</v>
      </c>
      <c r="G16" s="72">
        <v>0.1351</v>
      </c>
      <c r="H16" s="72">
        <v>0.1326</v>
      </c>
      <c r="I16" s="48">
        <f>IF(B16="EU-27",1,IF(B16="EU-28",2,IF(B16="Euro area",3,IF(LEFT(B16,6)="Kosovo",40,IF(B16="Germany",8,IF(B16="Albania","",MATCH(B16,[2]Data!$A$141:$A$191,FALSE)-1))))))</f>
        <v>10</v>
      </c>
    </row>
    <row r="17" spans="1:9" ht="12" customHeight="1" x14ac:dyDescent="0.25">
      <c r="A17" s="48">
        <f>IF(B17="EU-27", 1, IF(B17="EU-28", 2, IF(B17="Euro area", 3, IF(LEFT(B17,6)="Kosovo", 41, IF(B17="Germany", 8, MATCH(B17,[1]Data!$A$273:$A$323,FALSE)-1)))))</f>
        <v>11</v>
      </c>
      <c r="B17" s="28" t="s">
        <v>6</v>
      </c>
      <c r="C17" s="72">
        <v>0.16719999999999999</v>
      </c>
      <c r="D17" s="72">
        <v>0.1595</v>
      </c>
      <c r="E17" s="72">
        <v>0.1681</v>
      </c>
      <c r="F17" s="73">
        <v>0.1038</v>
      </c>
      <c r="G17" s="72">
        <v>0.1074</v>
      </c>
      <c r="H17" s="72">
        <v>0.1079</v>
      </c>
      <c r="I17" s="48">
        <f>IF(B17="EU-27",1,IF(B17="EU-28",2,IF(B17="Euro area",3,IF(LEFT(B17,6)="Kosovo",40,IF(B17="Germany",8,IF(B17="Albania","",MATCH(B17,[2]Data!$A$141:$A$191,FALSE)-1))))))</f>
        <v>11</v>
      </c>
    </row>
    <row r="18" spans="1:9" ht="12" customHeight="1" x14ac:dyDescent="0.25">
      <c r="A18" s="48">
        <f>IF(B18="EU-27", 1, IF(B18="EU-28", 2, IF(B18="Euro area", 3, IF(LEFT(B18,6)="Kosovo", 41, IF(B18="Germany", 8, MATCH(B18,[1]Data!$A$273:$A$323,FALSE)-1)))))</f>
        <v>12</v>
      </c>
      <c r="B18" s="28" t="s">
        <v>7</v>
      </c>
      <c r="C18" s="72">
        <v>0.23830000000000001</v>
      </c>
      <c r="D18" s="72">
        <v>0.24030000000000001</v>
      </c>
      <c r="E18" s="72">
        <v>0.22389999999999999</v>
      </c>
      <c r="F18" s="73">
        <v>0.10589999999999999</v>
      </c>
      <c r="G18" s="72">
        <v>0.1148</v>
      </c>
      <c r="H18" s="72">
        <v>0.1076</v>
      </c>
      <c r="I18" s="48">
        <f>IF(B18="EU-27",1,IF(B18="EU-28",2,IF(B18="Euro area",3,IF(LEFT(B18,6)="Kosovo",40,IF(B18="Germany",8,IF(B18="Albania","",MATCH(B18,[2]Data!$A$141:$A$191,FALSE)-1))))))</f>
        <v>12</v>
      </c>
    </row>
    <row r="19" spans="1:9" ht="12" customHeight="1" x14ac:dyDescent="0.25">
      <c r="A19" s="48">
        <f>IF(B19="EU-27", 1, IF(B19="EU-28", 2, IF(B19="Euro area", 3, IF(LEFT(B19,6)="Kosovo", 41, IF(B19="Germany", 8, MATCH(B19,[1]Data!$A$273:$A$323,FALSE)-1)))))</f>
        <v>13</v>
      </c>
      <c r="B19" s="28" t="s">
        <v>8</v>
      </c>
      <c r="C19" s="72">
        <v>0.17480000000000001</v>
      </c>
      <c r="D19" s="72">
        <v>0.17780000000000001</v>
      </c>
      <c r="E19" s="72">
        <v>0.18990000000000001</v>
      </c>
      <c r="F19" s="73">
        <v>9.8199999999999996E-2</v>
      </c>
      <c r="G19" s="72">
        <v>0.1024</v>
      </c>
      <c r="H19" s="72">
        <v>0.1051</v>
      </c>
      <c r="I19" s="48">
        <f>IF(B19="EU-27",1,IF(B19="EU-28",2,IF(B19="Euro area",3,IF(LEFT(B19,6)="Kosovo",40,IF(B19="Germany",8,IF(B19="Albania","",MATCH(B19,[2]Data!$A$141:$A$191,FALSE)-1))))))</f>
        <v>13</v>
      </c>
    </row>
    <row r="20" spans="1:9" ht="12" customHeight="1" x14ac:dyDescent="0.25">
      <c r="A20" s="48">
        <f>IF(B20="EU-27", 1, IF(B20="EU-28", 2, IF(B20="Euro area", 3, IF(LEFT(B20,6)="Kosovo", 41, IF(B20="Germany", 8, MATCH(B20,[1]Data!$A$273:$A$323,FALSE)-1)))))</f>
        <v>14</v>
      </c>
      <c r="B20" s="28" t="s">
        <v>9</v>
      </c>
      <c r="C20" s="72">
        <v>0.13109999999999999</v>
      </c>
      <c r="D20" s="72">
        <v>0.1321</v>
      </c>
      <c r="E20" s="72">
        <v>0.13009999999999999</v>
      </c>
      <c r="F20" s="73">
        <v>9.9400000000000002E-2</v>
      </c>
      <c r="G20" s="72">
        <v>0.10340000000000001</v>
      </c>
      <c r="H20" s="72">
        <v>0.1043</v>
      </c>
      <c r="I20" s="48">
        <f>IF(B20="EU-27",1,IF(B20="EU-28",2,IF(B20="Euro area",3,IF(LEFT(B20,6)="Kosovo",40,IF(B20="Germany",8,IF(B20="Albania","",MATCH(B20,[2]Data!$A$141:$A$191,FALSE)-1))))))</f>
        <v>14</v>
      </c>
    </row>
    <row r="21" spans="1:9" ht="12" customHeight="1" x14ac:dyDescent="0.25">
      <c r="A21" s="48">
        <f>IF(B21="EU-27", 1, IF(B21="EU-28", 2, IF(B21="Euro area", 3, IF(LEFT(B21,6)="Kosovo", 41, IF(B21="Germany", 8, MATCH(B21,[1]Data!$A$273:$A$323,FALSE)-1)))))</f>
        <v>15</v>
      </c>
      <c r="B21" s="28" t="s">
        <v>10</v>
      </c>
      <c r="C21" s="72">
        <v>0.20669999999999999</v>
      </c>
      <c r="D21" s="72">
        <v>0.2301</v>
      </c>
      <c r="E21" s="72">
        <v>0.22259999999999999</v>
      </c>
      <c r="F21" s="73">
        <v>0.14230000000000001</v>
      </c>
      <c r="G21" s="72">
        <v>0.16470000000000001</v>
      </c>
      <c r="H21" s="72">
        <v>0.15029999999999999</v>
      </c>
      <c r="I21" s="48">
        <f>IF(B21="EU-27",1,IF(B21="EU-28",2,IF(B21="Euro area",3,IF(LEFT(B21,6)="Kosovo",40,IF(B21="Germany",8,IF(B21="Albania","",MATCH(B21,[2]Data!$A$141:$A$191,FALSE)-1))))))</f>
        <v>15</v>
      </c>
    </row>
    <row r="22" spans="1:9" ht="12" customHeight="1" x14ac:dyDescent="0.25">
      <c r="A22" s="48">
        <f>IF(B22="EU-27", 1, IF(B22="EU-28", 2, IF(B22="Euro area", 3, IF(LEFT(B22,6)="Kosovo", 41, IF(B22="Germany", 8, MATCH(B22,[1]Data!$A$273:$A$323,FALSE)-1)))))</f>
        <v>16</v>
      </c>
      <c r="B22" s="28" t="s">
        <v>11</v>
      </c>
      <c r="C22" s="72">
        <v>0.1893</v>
      </c>
      <c r="D22" s="72">
        <v>0.2203</v>
      </c>
      <c r="E22" s="72">
        <v>0.21329999999999999</v>
      </c>
      <c r="F22" s="73">
        <v>0.14050000000000001</v>
      </c>
      <c r="G22" s="72">
        <v>0.16189999999999999</v>
      </c>
      <c r="H22" s="72">
        <v>0.14480000000000001</v>
      </c>
      <c r="I22" s="48">
        <f>IF(B22="EU-27",1,IF(B22="EU-28",2,IF(B22="Euro area",3,IF(LEFT(B22,6)="Kosovo",40,IF(B22="Germany",8,IF(B22="Albania","",MATCH(B22,[2]Data!$A$141:$A$191,FALSE)-1))))))</f>
        <v>16</v>
      </c>
    </row>
    <row r="23" spans="1:9" ht="12" customHeight="1" x14ac:dyDescent="0.25">
      <c r="A23" s="48">
        <f>IF(B23="EU-27", 1, IF(B23="EU-28", 2, IF(B23="Euro area", 3, IF(LEFT(B23,6)="Kosovo", 41, IF(B23="Germany", 8, MATCH(B23,[1]Data!$A$273:$A$323,FALSE)-1)))))</f>
        <v>17</v>
      </c>
      <c r="B23" s="28" t="s">
        <v>12</v>
      </c>
      <c r="C23" s="72">
        <v>0.15310000000000001</v>
      </c>
      <c r="D23" s="72">
        <v>0.16289999999999999</v>
      </c>
      <c r="E23" s="72">
        <v>0.14199999999999999</v>
      </c>
      <c r="F23" s="73">
        <v>0.10390000000000001</v>
      </c>
      <c r="G23" s="72">
        <v>0.1052</v>
      </c>
      <c r="H23" s="72">
        <v>0.10299999999999999</v>
      </c>
      <c r="I23" s="48">
        <f>IF(B23="EU-27",1,IF(B23="EU-28",2,IF(B23="Euro area",3,IF(LEFT(B23,6)="Kosovo",40,IF(B23="Germany",8,IF(B23="Albania","",MATCH(B23,[2]Data!$A$141:$A$191,FALSE)-1))))))</f>
        <v>17</v>
      </c>
    </row>
    <row r="24" spans="1:9" ht="12" customHeight="1" x14ac:dyDescent="0.25">
      <c r="A24" s="48">
        <f>IF(B24="EU-27", 1, IF(B24="EU-28", 2, IF(B24="Euro area", 3, IF(LEFT(B24,6)="Kosovo", 41, IF(B24="Germany", 8, MATCH(B24,[1]Data!$A$273:$A$323,FALSE)-1)))))</f>
        <v>18</v>
      </c>
      <c r="B24" s="28" t="s">
        <v>13</v>
      </c>
      <c r="C24" s="72">
        <v>0.10970000000000001</v>
      </c>
      <c r="D24" s="72">
        <v>0.1255</v>
      </c>
      <c r="E24" s="72">
        <v>0.1426</v>
      </c>
      <c r="F24" s="73">
        <v>8.3799999999999999E-2</v>
      </c>
      <c r="G24" s="72">
        <v>9.2600000000000002E-2</v>
      </c>
      <c r="H24" s="72">
        <v>9.4299999999999995E-2</v>
      </c>
      <c r="I24" s="48">
        <f>IF(B24="EU-27",1,IF(B24="EU-28",2,IF(B24="Euro area",3,IF(LEFT(B24,6)="Kosovo",40,IF(B24="Germany",8,IF(B24="Albania","",MATCH(B24,[2]Data!$A$141:$A$191,FALSE)-1))))))</f>
        <v>18</v>
      </c>
    </row>
    <row r="25" spans="1:9" ht="12" customHeight="1" x14ac:dyDescent="0.25">
      <c r="A25" s="48">
        <f>IF(B25="EU-27", 1, IF(B25="EU-28", 2, IF(B25="Euro area", 3, IF(LEFT(B25,6)="Kosovo", 41, IF(B25="Germany", 8, MATCH(B25,[1]Data!$A$273:$A$323,FALSE)-1)))))</f>
        <v>19</v>
      </c>
      <c r="B25" s="28" t="s">
        <v>14</v>
      </c>
      <c r="C25" s="72">
        <v>0.1671</v>
      </c>
      <c r="D25" s="72">
        <v>0.17979999999999999</v>
      </c>
      <c r="E25" s="72">
        <v>0.1986</v>
      </c>
      <c r="F25" s="73">
        <v>8.3299999999999999E-2</v>
      </c>
      <c r="G25" s="72">
        <v>8.9700000000000002E-2</v>
      </c>
      <c r="H25" s="72">
        <v>9.2799999999999994E-2</v>
      </c>
      <c r="I25" s="48">
        <f>IF(B25="EU-27",1,IF(B25="EU-28",2,IF(B25="Euro area",3,IF(LEFT(B25,6)="Kosovo",40,IF(B25="Germany",8,IF(B25="Albania","",MATCH(B25,[2]Data!$A$141:$A$191,FALSE)-1))))))</f>
        <v>19</v>
      </c>
    </row>
    <row r="26" spans="1:9" ht="12" customHeight="1" x14ac:dyDescent="0.25">
      <c r="A26" s="48">
        <f>IF(B26="EU-27", 1, IF(B26="EU-28", 2, IF(B26="Euro area", 3, IF(LEFT(B26,6)="Kosovo", 41, IF(B26="Germany", 8, MATCH(B26,[1]Data!$A$273:$A$323,FALSE)-1)))))</f>
        <v>20</v>
      </c>
      <c r="B26" s="28" t="s">
        <v>15</v>
      </c>
      <c r="C26" s="72">
        <v>0.1123</v>
      </c>
      <c r="D26" s="72">
        <v>0.112</v>
      </c>
      <c r="E26" s="72">
        <v>0.1031</v>
      </c>
      <c r="F26" s="73">
        <v>8.4000000000000005E-2</v>
      </c>
      <c r="G26" s="72">
        <v>9.7000000000000003E-2</v>
      </c>
      <c r="H26" s="72">
        <v>9.9500000000000005E-2</v>
      </c>
      <c r="I26" s="48">
        <f>IF(B26="EU-27",1,IF(B26="EU-28",2,IF(B26="Euro area",3,IF(LEFT(B26,6)="Kosovo",40,IF(B26="Germany",8,IF(B26="Albania","",MATCH(B26,[2]Data!$A$141:$A$191,FALSE)-1))))))</f>
        <v>20</v>
      </c>
    </row>
    <row r="27" spans="1:9" ht="12" customHeight="1" x14ac:dyDescent="0.25">
      <c r="A27" s="48">
        <f>IF(B27="EU-27", 1, IF(B27="EU-28", 2, IF(B27="Euro area", 3, IF(LEFT(B27,6)="Kosovo", 41, IF(B27="Germany", 8, MATCH(B27,[1]Data!$A$273:$A$323,FALSE)-1)))))</f>
        <v>21</v>
      </c>
      <c r="B27" s="28" t="s">
        <v>16</v>
      </c>
      <c r="C27" s="72">
        <v>0.1285</v>
      </c>
      <c r="D27" s="72">
        <v>0.129</v>
      </c>
      <c r="E27" s="72">
        <v>0.12839999999999999</v>
      </c>
      <c r="F27" s="73">
        <v>0.1346</v>
      </c>
      <c r="G27" s="72">
        <v>0.13450000000000001</v>
      </c>
      <c r="H27" s="72">
        <v>0.1343</v>
      </c>
      <c r="I27" s="48">
        <f>IF(B27="EU-27",1,IF(B27="EU-28",2,IF(B27="Euro area",3,IF(LEFT(B27,6)="Kosovo",40,IF(B27="Germany",8,IF(B27="Albania","",MATCH(B27,[2]Data!$A$141:$A$191,FALSE)-1))))))</f>
        <v>21</v>
      </c>
    </row>
    <row r="28" spans="1:9" ht="12" customHeight="1" x14ac:dyDescent="0.25">
      <c r="A28" s="48">
        <f>IF(B28="EU-27", 1, IF(B28="EU-28", 2, IF(B28="Euro area", 3, IF(LEFT(B28,6)="Kosovo", 41, IF(B28="Germany", 8, MATCH(B28,[1]Data!$A$273:$A$323,FALSE)-1)))))</f>
        <v>22</v>
      </c>
      <c r="B28" s="28" t="s">
        <v>17</v>
      </c>
      <c r="C28" s="72">
        <v>0.1706</v>
      </c>
      <c r="D28" s="72">
        <v>0.20669999999999999</v>
      </c>
      <c r="E28" s="72">
        <v>0.14269999999999999</v>
      </c>
      <c r="F28" s="73">
        <v>8.6300000000000002E-2</v>
      </c>
      <c r="G28" s="72">
        <v>9.4100000000000003E-2</v>
      </c>
      <c r="H28" s="72">
        <v>0.1376</v>
      </c>
      <c r="I28" s="48">
        <f>IF(B28="EU-27",1,IF(B28="EU-28",2,IF(B28="Euro area",3,IF(LEFT(B28,6)="Kosovo",40,IF(B28="Germany",8,IF(B28="Albania","",MATCH(B28,[2]Data!$A$141:$A$191,FALSE)-1))))))</f>
        <v>22</v>
      </c>
    </row>
    <row r="29" spans="1:9" ht="12" customHeight="1" x14ac:dyDescent="0.25">
      <c r="A29" s="48">
        <f>IF(B29="EU-27", 1, IF(B29="EU-28", 2, IF(B29="Euro area", 3, IF(LEFT(B29,6)="Kosovo", 41, IF(B29="Germany", 8, MATCH(B29,[1]Data!$A$273:$A$323,FALSE)-1)))))</f>
        <v>23</v>
      </c>
      <c r="B29" s="28" t="s">
        <v>18</v>
      </c>
      <c r="C29" s="72">
        <v>0.1966</v>
      </c>
      <c r="D29" s="72">
        <v>0.2034</v>
      </c>
      <c r="E29" s="72">
        <v>0.2102</v>
      </c>
      <c r="F29" s="73">
        <v>9.9699999999999997E-2</v>
      </c>
      <c r="G29" s="72">
        <v>0.1076</v>
      </c>
      <c r="H29" s="72">
        <v>0.1192</v>
      </c>
      <c r="I29" s="48">
        <f>IF(B29="EU-27",1,IF(B29="EU-28",2,IF(B29="Euro area",3,IF(LEFT(B29,6)="Kosovo",40,IF(B29="Germany",8,IF(B29="Albania","",MATCH(B29,[2]Data!$A$141:$A$191,FALSE)-1))))))</f>
        <v>23</v>
      </c>
    </row>
    <row r="30" spans="1:9" ht="12" customHeight="1" x14ac:dyDescent="0.25">
      <c r="A30" s="48">
        <f>IF(B30="EU-27", 1, IF(B30="EU-28", 2, IF(B30="Euro area", 3, IF(LEFT(B30,6)="Kosovo", 41, IF(B30="Germany", 8, MATCH(B30,[1]Data!$A$273:$A$323,FALSE)-1)))))</f>
        <v>24</v>
      </c>
      <c r="B30" s="28" t="s">
        <v>19</v>
      </c>
      <c r="C30" s="72">
        <v>0.14099999999999999</v>
      </c>
      <c r="D30" s="72">
        <v>0.1343</v>
      </c>
      <c r="E30" s="72">
        <v>0.14749999999999999</v>
      </c>
      <c r="F30" s="73">
        <v>8.7599999999999997E-2</v>
      </c>
      <c r="G30" s="72">
        <v>0.1003</v>
      </c>
      <c r="H30" s="72">
        <v>0.1086</v>
      </c>
      <c r="I30" s="48">
        <f>IF(B30="EU-27",1,IF(B30="EU-28",2,IF(B30="Euro area",3,IF(LEFT(B30,6)="Kosovo",40,IF(B30="Germany",8,IF(B30="Albania","",MATCH(B30,[2]Data!$A$141:$A$191,FALSE)-1))))))</f>
        <v>24</v>
      </c>
    </row>
    <row r="31" spans="1:9" ht="12" customHeight="1" x14ac:dyDescent="0.25">
      <c r="A31" s="48">
        <f>IF(B31="EU-27", 1, IF(B31="EU-28", 2, IF(B31="Euro area", 3, IF(LEFT(B31,6)="Kosovo", 41, IF(B31="Germany", 8, MATCH(B31,[1]Data!$A$273:$A$323,FALSE)-1)))))</f>
        <v>25</v>
      </c>
      <c r="B31" s="28" t="s">
        <v>20</v>
      </c>
      <c r="C31" s="72">
        <v>0.22459999999999999</v>
      </c>
      <c r="D31" s="72">
        <v>0.215</v>
      </c>
      <c r="E31" s="72">
        <v>0.21199999999999999</v>
      </c>
      <c r="F31" s="73">
        <v>0.1123</v>
      </c>
      <c r="G31" s="72">
        <v>0.1162</v>
      </c>
      <c r="H31" s="72">
        <v>0.1125</v>
      </c>
      <c r="I31" s="48">
        <f>IF(B31="EU-27",1,IF(B31="EU-28",2,IF(B31="Euro area",3,IF(LEFT(B31,6)="Kosovo",40,IF(B31="Germany",8,IF(B31="Albania","",MATCH(B31,[2]Data!$A$141:$A$191,FALSE)-1))))))</f>
        <v>25</v>
      </c>
    </row>
    <row r="32" spans="1:9" ht="12" customHeight="1" x14ac:dyDescent="0.25">
      <c r="A32" s="48">
        <f>IF(B32="EU-27", 1, IF(B32="EU-28", 2, IF(B32="Euro area", 3, IF(LEFT(B32,6)="Kosovo", 41, IF(B32="Germany", 8, MATCH(B32,[1]Data!$A$273:$A$323,FALSE)-1)))))</f>
        <v>26</v>
      </c>
      <c r="B32" s="28" t="s">
        <v>21</v>
      </c>
      <c r="C32" s="72">
        <v>0.1333</v>
      </c>
      <c r="D32" s="72">
        <v>0.1358</v>
      </c>
      <c r="E32" s="72">
        <v>0.1459</v>
      </c>
      <c r="F32" s="73">
        <v>8.3099999999999993E-2</v>
      </c>
      <c r="G32" s="72">
        <v>9.7199999999999995E-2</v>
      </c>
      <c r="H32" s="72">
        <v>0.10630000000000001</v>
      </c>
      <c r="I32" s="48">
        <f>IF(B32="EU-27",1,IF(B32="EU-28",2,IF(B32="Euro area",3,IF(LEFT(B32,6)="Kosovo",40,IF(B32="Germany",8,IF(B32="Albania","",MATCH(B32,[2]Data!$A$141:$A$191,FALSE)-1))))))</f>
        <v>26</v>
      </c>
    </row>
    <row r="33" spans="1:9" ht="12" customHeight="1" x14ac:dyDescent="0.25">
      <c r="A33" s="48">
        <f>IF(B33="EU-27", 1, IF(B33="EU-28", 2, IF(B33="Euro area", 3, IF(LEFT(B33,6)="Kosovo", 41, IF(B33="Germany", 8, MATCH(B33,[1]Data!$A$273:$A$323,FALSE)-1)))))</f>
        <v>27</v>
      </c>
      <c r="B33" s="28" t="s">
        <v>22</v>
      </c>
      <c r="C33" s="72">
        <v>0.1613</v>
      </c>
      <c r="D33" s="72">
        <v>0.16339999999999999</v>
      </c>
      <c r="E33" s="72">
        <v>0.14480000000000001</v>
      </c>
      <c r="F33" s="73">
        <v>8.5999999999999993E-2</v>
      </c>
      <c r="G33" s="72">
        <v>9.5899999999999999E-2</v>
      </c>
      <c r="H33" s="72">
        <v>9.8400000000000001E-2</v>
      </c>
      <c r="I33" s="48">
        <f>IF(B33="EU-27",1,IF(B33="EU-28",2,IF(B33="Euro area",3,IF(LEFT(B33,6)="Kosovo",40,IF(B33="Germany",8,IF(B33="Albania","",MATCH(B33,[2]Data!$A$141:$A$191,FALSE)-1))))))</f>
        <v>27</v>
      </c>
    </row>
    <row r="34" spans="1:9" ht="12" customHeight="1" x14ac:dyDescent="0.25">
      <c r="A34" s="48">
        <f>IF(B34="EU-27", 1, IF(B34="EU-28", 2, IF(B34="Euro area", 3, IF(LEFT(B34,6)="Kosovo", 41, IF(B34="Germany", 8, MATCH(B34,[1]Data!$A$273:$A$323,FALSE)-1)))))</f>
        <v>28</v>
      </c>
      <c r="B34" s="28" t="s">
        <v>23</v>
      </c>
      <c r="C34" s="72">
        <v>0.15659999999999999</v>
      </c>
      <c r="D34" s="72">
        <v>0.15770000000000001</v>
      </c>
      <c r="E34" s="72">
        <v>0.1686</v>
      </c>
      <c r="F34" s="73">
        <v>0.1166</v>
      </c>
      <c r="G34" s="72">
        <v>0.12859999999999999</v>
      </c>
      <c r="H34" s="72">
        <v>0.1321</v>
      </c>
      <c r="I34" s="48">
        <f>IF(B34="EU-27",1,IF(B34="EU-28",2,IF(B34="Euro area",3,IF(LEFT(B34,6)="Kosovo",40,IF(B34="Germany",8,IF(B34="Albania","",MATCH(B34,[2]Data!$A$141:$A$191,FALSE)-1))))))</f>
        <v>28</v>
      </c>
    </row>
    <row r="35" spans="1:9" ht="12" customHeight="1" x14ac:dyDescent="0.25">
      <c r="A35" s="48">
        <f>IF(B35="EU-27", 1, IF(B35="EU-28", 2, IF(B35="Euro area", 3, IF(LEFT(B35,6)="Kosovo", 41, IF(B35="Germany", 8, MATCH(B35,[1]Data!$A$273:$A$323,FALSE)-1)))))</f>
        <v>29</v>
      </c>
      <c r="B35" s="28" t="s">
        <v>24</v>
      </c>
      <c r="C35" s="72">
        <v>0.16120000000000001</v>
      </c>
      <c r="D35" s="72">
        <v>0.1734</v>
      </c>
      <c r="E35" s="72">
        <v>0.17399999999999999</v>
      </c>
      <c r="F35" s="73">
        <v>6.8099999999999994E-2</v>
      </c>
      <c r="G35" s="72">
        <v>7.0900000000000005E-2</v>
      </c>
      <c r="H35" s="72">
        <v>6.9500000000000006E-2</v>
      </c>
      <c r="I35" s="48">
        <f>IF(B35="EU-27",1,IF(B35="EU-28",2,IF(B35="Euro area",3,IF(LEFT(B35,6)="Kosovo",40,IF(B35="Germany",8,IF(B35="Albania","",MATCH(B35,[2]Data!$A$141:$A$191,FALSE)-1))))))</f>
        <v>29</v>
      </c>
    </row>
    <row r="36" spans="1:9" ht="12" customHeight="1" x14ac:dyDescent="0.25">
      <c r="A36" s="48">
        <f>IF(B36="EU-27", 1, IF(B36="EU-28", 2, IF(B36="Euro area", 3, IF(LEFT(B36,6)="Kosovo", 41, IF(B36="Germany", 8, MATCH(B36,[1]Data!$A$273:$A$323,FALSE)-1)))))</f>
        <v>30</v>
      </c>
      <c r="B36" s="65" t="s">
        <v>25</v>
      </c>
      <c r="C36" s="74">
        <v>0.18909999999999999</v>
      </c>
      <c r="D36" s="74">
        <v>0.20580000000000001</v>
      </c>
      <c r="E36" s="74" t="s">
        <v>124</v>
      </c>
      <c r="F36" s="75">
        <v>6.8400000000000002E-2</v>
      </c>
      <c r="G36" s="74">
        <v>7.7200000000000005E-2</v>
      </c>
      <c r="H36" s="74" t="s">
        <v>125</v>
      </c>
      <c r="I36" s="48">
        <f>IF(B36="EU-27",1,IF(B36="EU-28",2,IF(B36="Euro area",3,IF(LEFT(B36,6)="Kosovo",40,IF(B36="Germany",8,IF(B36="Albania","",MATCH(B36,[2]Data!$A$141:$A$191,FALSE)-1))))))</f>
        <v>30</v>
      </c>
    </row>
    <row r="37" spans="1:9" ht="12" customHeight="1" x14ac:dyDescent="0.25">
      <c r="A37" s="48">
        <f>IF(B37="EU-27", 1, IF(B37="EU-28", 2, IF(B37="Euro area", 3, IF(LEFT(B37,6)="Kosovo", 41, IF(B37="Germany", 8, MATCH(B37,[1]Data!$A$273:$A$323,FALSE)-1)))))</f>
        <v>31</v>
      </c>
      <c r="B37" s="64" t="s">
        <v>26</v>
      </c>
      <c r="C37" s="76">
        <v>0.18870000000000001</v>
      </c>
      <c r="D37" s="76">
        <v>0.2122</v>
      </c>
      <c r="E37" s="76">
        <v>0.2203</v>
      </c>
      <c r="F37" s="77">
        <v>0.13370000000000001</v>
      </c>
      <c r="G37" s="76">
        <v>0.15190000000000001</v>
      </c>
      <c r="H37" s="76">
        <v>0.1648</v>
      </c>
      <c r="I37" s="48">
        <f>IF(B37="EU-27",1,IF(B37="EU-28",2,IF(B37="Euro area",3,IF(LEFT(B37,6)="Kosovo",40,IF(B37="Germany",8,IF(B37="Albania","",MATCH(B37,[2]Data!$A$141:$A$191,FALSE)-1))))))</f>
        <v>31</v>
      </c>
    </row>
    <row r="38" spans="1:9" ht="12" customHeight="1" x14ac:dyDescent="0.25">
      <c r="A38" s="48">
        <f>IF(B38="EU-27", 1, IF(B38="EU-28", 2, IF(B38="Euro area", 3, IF(LEFT(B38,6)="Kosovo", 41, IF(B38="Germany", 8, MATCH(B38,[1]Data!$A$273:$A$323,FALSE)-1)))))</f>
        <v>32</v>
      </c>
      <c r="B38" s="32" t="s">
        <v>27</v>
      </c>
      <c r="C38" s="78">
        <v>0.1545</v>
      </c>
      <c r="D38" s="78">
        <v>0.1429</v>
      </c>
      <c r="E38" s="78">
        <v>0.1341</v>
      </c>
      <c r="F38" s="79" t="s">
        <v>126</v>
      </c>
      <c r="G38" s="78">
        <v>5.79E-2</v>
      </c>
      <c r="H38" s="78" t="s">
        <v>40</v>
      </c>
      <c r="I38" s="48">
        <f>IF(B38="EU-27",1,IF(B38="EU-28",2,IF(B38="Euro area",3,IF(LEFT(B38,6)="Kosovo",40,IF(B38="Germany",8,IF(B38="Albania","",MATCH(B38,[2]Data!$A$141:$A$191,FALSE)-1))))))</f>
        <v>32</v>
      </c>
    </row>
    <row r="39" spans="1:9" ht="12" customHeight="1" x14ac:dyDescent="0.25">
      <c r="A39" s="48">
        <f>IF(B39="EU-27", 1, IF(B39="EU-28", 2, IF(B39="Euro area", 3, IF(LEFT(B39,6)="Kosovo", 41, IF(B39="Germany", 8, MATCH(B39,[1]Data!$A$273:$A$323,FALSE)-1)))))</f>
        <v>33</v>
      </c>
      <c r="B39" s="29" t="s">
        <v>28</v>
      </c>
      <c r="C39" s="80">
        <v>0.19159999999999999</v>
      </c>
      <c r="D39" s="80">
        <v>0.19850000000000001</v>
      </c>
      <c r="E39" s="80">
        <v>0.21149999999999999</v>
      </c>
      <c r="F39" s="81">
        <v>8.6800000000000002E-2</v>
      </c>
      <c r="G39" s="80">
        <v>9.5699999999999993E-2</v>
      </c>
      <c r="H39" s="80">
        <v>0.1021</v>
      </c>
      <c r="I39" s="48">
        <f>IF(B39="EU-27",1,IF(B39="EU-28",2,IF(B39="Euro area",3,IF(LEFT(B39,6)="Kosovo",40,IF(B39="Germany",8,IF(B39="Albania","",MATCH(B39,[2]Data!$A$141:$A$191,FALSE)-1))))))</f>
        <v>33</v>
      </c>
    </row>
    <row r="40" spans="1:9" ht="12" customHeight="1" x14ac:dyDescent="0.25">
      <c r="A40" s="48">
        <f>IF(B40="EU-27", 1, IF(B40="EU-28", 2, IF(B40="Euro area", 3, IF(LEFT(B40,6)="Kosovo", 41, IF(B40="Germany", 8, MATCH(B40,[1]Data!$A$273:$A$323,FALSE)-1)))))</f>
        <v>34</v>
      </c>
      <c r="B40" s="31" t="s">
        <v>29</v>
      </c>
      <c r="C40" s="82">
        <v>0.17510000000000001</v>
      </c>
      <c r="D40" s="82">
        <v>0.1867</v>
      </c>
      <c r="E40" s="82">
        <v>0.13550000000000001</v>
      </c>
      <c r="F40" s="83">
        <v>7.7799999999999994E-2</v>
      </c>
      <c r="G40" s="82">
        <v>8.2900000000000001E-2</v>
      </c>
      <c r="H40" s="82">
        <v>5.0799999999999998E-2</v>
      </c>
      <c r="I40" s="48">
        <f>IF(B40="EU-27",1,IF(B40="EU-28",2,IF(B40="Euro area",3,IF(LEFT(B40,6)="Kosovo",40,IF(B40="Germany",8,IF(B40="Albania","",MATCH(B40,[2]Data!$A$141:$A$191,FALSE)-1))))))</f>
        <v>34</v>
      </c>
    </row>
    <row r="41" spans="1:9" ht="12" customHeight="1" x14ac:dyDescent="0.25">
      <c r="A41" s="48">
        <f>IF(B41="EU-27", 1, IF(B41="EU-28", 2, IF(B41="Euro area", 3, IF(LEFT(B41,6)="Kosovo", 41, IF(B41="Germany", 8, MATCH(B41,[1]Data!$A$273:$A$323,FALSE)-1)))))</f>
        <v>35</v>
      </c>
      <c r="B41" s="32" t="s">
        <v>30</v>
      </c>
      <c r="C41" s="78">
        <v>0.1024</v>
      </c>
      <c r="D41" s="78">
        <v>0.1032</v>
      </c>
      <c r="E41" s="78" t="s">
        <v>40</v>
      </c>
      <c r="F41" s="79">
        <v>8.1000000000000003E-2</v>
      </c>
      <c r="G41" s="78">
        <v>8.6800000000000002E-2</v>
      </c>
      <c r="H41" s="78" t="s">
        <v>40</v>
      </c>
      <c r="I41" s="48">
        <f>IF(B41="EU-27",1,IF(B41="EU-28",2,IF(B41="Euro area",3,IF(LEFT(B41,6)="Kosovo",40,IF(B41="Germany",8,IF(B41="Albania","",MATCH(B41,[2]Data!$A$141:$A$191,FALSE)-1))))))</f>
        <v>35</v>
      </c>
    </row>
    <row r="42" spans="1:9" ht="12" customHeight="1" x14ac:dyDescent="0.25">
      <c r="A42" s="48">
        <f>IF(B42="EU-27", 1, IF(B42="EU-28", 2, IF(B42="Euro area", 3, IF(LEFT(B42,6)="Kosovo", 41, IF(B42="Germany", 8, MATCH(B42,[1]Data!$A$273:$A$323,FALSE)-1)))))</f>
        <v>36</v>
      </c>
      <c r="B42" s="28" t="s">
        <v>92</v>
      </c>
      <c r="C42" s="72">
        <v>7.8100000000000003E-2</v>
      </c>
      <c r="D42" s="72">
        <v>7.8299999999999995E-2</v>
      </c>
      <c r="E42" s="72">
        <v>7.8200000000000006E-2</v>
      </c>
      <c r="F42" s="73">
        <v>6.2399999999999997E-2</v>
      </c>
      <c r="G42" s="72">
        <v>6.8699999999999997E-2</v>
      </c>
      <c r="H42" s="72">
        <v>7.7799999999999994E-2</v>
      </c>
      <c r="I42" s="48">
        <f>IF(B42="EU-27",1,IF(B42="EU-28",2,IF(B42="Euro area",3,IF(LEFT(B42,6)="Kosovo",40,IF(B42="Germany",8,IF(B42="Albania","",MATCH(B42,[2]Data!$A$141:$A$191,FALSE)-1))))))</f>
        <v>36</v>
      </c>
    </row>
    <row r="43" spans="1:9" ht="12" customHeight="1" x14ac:dyDescent="0.25">
      <c r="A43" s="48">
        <f>IF(B43="EU-27", 1, IF(B43="EU-28", 2, IF(B43="Euro area", 3, IF(LEFT(B43,6)="Kosovo", 41, IF(B43="Germany", 8, MATCH(B43,[1]Data!$A$273:$A$323,FALSE)-1)))))</f>
        <v>37</v>
      </c>
      <c r="B43" s="28" t="s">
        <v>31</v>
      </c>
      <c r="C43" s="72" t="s">
        <v>40</v>
      </c>
      <c r="D43" s="72" t="s">
        <v>127</v>
      </c>
      <c r="E43" s="72" t="s">
        <v>40</v>
      </c>
      <c r="F43" s="73" t="s">
        <v>40</v>
      </c>
      <c r="G43" s="72" t="s">
        <v>40</v>
      </c>
      <c r="H43" s="72" t="s">
        <v>40</v>
      </c>
      <c r="I43" s="48" t="str">
        <f>IF(B43="EU-27",1,IF(B43="EU-28",2,IF(B43="Euro area",3,IF(LEFT(B43,6)="Kosovo",40,IF(B43="Germany",8,IF(B43="Albania","",MATCH(B43,[2]Data!$A$141:$A$191,FALSE)-1))))))</f>
        <v/>
      </c>
    </row>
    <row r="44" spans="1:9" ht="12" customHeight="1" x14ac:dyDescent="0.25">
      <c r="A44" s="48">
        <f>IF(B44="EU-27", 1, IF(B44="EU-28", 2, IF(B44="Euro area", 3, IF(LEFT(B44,6)="Kosovo", 41, IF(B44="Germany", 8, MATCH(B44,[1]Data!$A$273:$A$323,FALSE)-1)))))</f>
        <v>38</v>
      </c>
      <c r="B44" s="29" t="s">
        <v>32</v>
      </c>
      <c r="C44" s="80">
        <v>7.0499999999999993E-2</v>
      </c>
      <c r="D44" s="80">
        <v>7.0599999999999996E-2</v>
      </c>
      <c r="E44" s="80">
        <v>7.3800000000000004E-2</v>
      </c>
      <c r="F44" s="81">
        <v>7.0400000000000004E-2</v>
      </c>
      <c r="G44" s="80">
        <v>8.3299999999999999E-2</v>
      </c>
      <c r="H44" s="80">
        <v>8.14E-2</v>
      </c>
      <c r="I44" s="48">
        <f>IF(B44="EU-27",1,IF(B44="EU-28",2,IF(B44="Euro area",3,IF(LEFT(B44,6)="Kosovo",40,IF(B44="Germany",8,IF(B44="Albania","",MATCH(B44,[2]Data!$A$141:$A$191,FALSE)-1))))))</f>
        <v>37</v>
      </c>
    </row>
    <row r="45" spans="1:9" ht="12" customHeight="1" x14ac:dyDescent="0.25">
      <c r="A45" s="48">
        <f>IF(B45="EU-27", 1, IF(B45="EU-28", 2, IF(B45="Euro area", 3, IF(LEFT(B45,6)="Kosovo", 41, IF(B45="Germany", 8, MATCH(B45,[1]Data!$A$273:$A$323,FALSE)-1)))))</f>
        <v>39</v>
      </c>
      <c r="B45" s="31" t="s">
        <v>33</v>
      </c>
      <c r="C45" s="82">
        <v>9.0399999999999994E-2</v>
      </c>
      <c r="D45" s="82">
        <v>8.4699999999999998E-2</v>
      </c>
      <c r="E45" s="82">
        <v>9.9500000000000005E-2</v>
      </c>
      <c r="F45" s="83">
        <v>5.8900000000000001E-2</v>
      </c>
      <c r="G45" s="82">
        <v>7.0599999999999996E-2</v>
      </c>
      <c r="H45" s="82">
        <v>7.9899999999999999E-2</v>
      </c>
      <c r="I45" s="48">
        <f>IF(B45="EU-27",1,IF(B45="EU-28",2,IF(B45="Euro area",3,IF(LEFT(B45,6)="Kosovo",40,IF(B45="Germany",8,IF(B45="Albania","",MATCH(B45,[2]Data!$A$141:$A$191,FALSE)-1))))))</f>
        <v>38</v>
      </c>
    </row>
    <row r="46" spans="1:9" ht="12" customHeight="1" x14ac:dyDescent="0.25">
      <c r="A46" s="48">
        <f>IF(B46="EU-27", 1, IF(B46="EU-28", 2, IF(B46="Euro area", 3, IF(LEFT(B46,6)="Kosovo", 41, IF(B46="Germany", 8, MATCH(B46,[1]Data!$A$273:$A$323,FALSE)-1)))))</f>
        <v>40</v>
      </c>
      <c r="B46" s="23" t="s">
        <v>34</v>
      </c>
      <c r="C46" s="84">
        <v>8.6400000000000005E-2</v>
      </c>
      <c r="D46" s="84">
        <v>8.7300000000000003E-2</v>
      </c>
      <c r="E46" s="84">
        <v>8.6999999999999994E-2</v>
      </c>
      <c r="F46" s="85">
        <v>6.6100000000000006E-2</v>
      </c>
      <c r="G46" s="84">
        <v>6.6699999999999995E-2</v>
      </c>
      <c r="H46" s="84">
        <v>7.3400000000000007E-2</v>
      </c>
      <c r="I46" s="48">
        <f>IF(B46="EU-27",1,IF(B46="EU-28",2,IF(B46="Euro area",3,IF(LEFT(B46,6)="Kosovo",40,IF(B46="Germany",8,IF(B46="Albania","",MATCH(B46,[2]Data!$A$141:$A$191,FALSE)-1))))))</f>
        <v>39</v>
      </c>
    </row>
    <row r="47" spans="1:9" ht="12" customHeight="1" x14ac:dyDescent="0.25">
      <c r="A47" s="48">
        <f>IF(B47="EU-27", 1, IF(B47="EU-28", 2, IF(B47="Euro area", 3, IF(LEFT(B47,6)="Kosovo", 41, IF(B47="Germany", 8, MATCH(B47,[1]Data!$A$273:$A$323,FALSE)-1)))))</f>
        <v>41</v>
      </c>
      <c r="B47" s="31" t="s">
        <v>90</v>
      </c>
      <c r="C47" s="82">
        <v>6.3299999999999995E-2</v>
      </c>
      <c r="D47" s="82">
        <v>0.06</v>
      </c>
      <c r="E47" s="82">
        <v>6.0499999999999998E-2</v>
      </c>
      <c r="F47" s="83">
        <v>7.46E-2</v>
      </c>
      <c r="G47" s="82">
        <v>6.6000000000000003E-2</v>
      </c>
      <c r="H47" s="82">
        <v>6.7199999999999996E-2</v>
      </c>
      <c r="I47" s="48">
        <f>IF(B47="EU-27",1,IF(B47="EU-28",2,IF(B47="Euro area",3,IF(LEFT(B47,6)="Kosovo",40,IF(B47="Germany",8,IF(B47="Albania","",MATCH(B47,[2]Data!$A$141:$A$191,FALSE)-1))))))</f>
        <v>40</v>
      </c>
    </row>
    <row r="48" spans="1:9" ht="12" customHeight="1" x14ac:dyDescent="0.25">
      <c r="A48" s="48">
        <f>IF(B48="EU-27", 1, IF(B48="EU-28", 2, IF(B48="Euro area", 3, IF(LEFT(B48,6)="Kosovo", 41, IF(B48="Germany", 8, MATCH(B48,[1]Data!$A$273:$A$323,FALSE)-1)))))</f>
        <v>42</v>
      </c>
      <c r="B48" s="23" t="s">
        <v>35</v>
      </c>
      <c r="C48" s="84">
        <v>0.10199999999999999</v>
      </c>
      <c r="D48" s="84">
        <v>9.3600000000000003E-2</v>
      </c>
      <c r="E48" s="84">
        <v>0.10680000000000001</v>
      </c>
      <c r="F48" s="85">
        <v>8.7999999999999995E-2</v>
      </c>
      <c r="G48" s="84">
        <v>7.7100000000000002E-2</v>
      </c>
      <c r="H48" s="84">
        <v>7.9500000000000001E-2</v>
      </c>
      <c r="I48" s="48">
        <f>IF(B48="EU-27",1,IF(B48="EU-28",2,IF(B48="Euro area",3,IF(LEFT(B48,6)="Kosovo",40,IF(B48="Germany",8,IF(B48="Albania","",MATCH(B48,[2]Data!$A$141:$A$191,FALSE)-1))))))</f>
        <v>41</v>
      </c>
    </row>
    <row r="49" spans="1:9" ht="12" customHeight="1" x14ac:dyDescent="0.25">
      <c r="A49" s="48">
        <f>IF(B49="EU-27", 1, IF(B49="EU-28", 2, IF(B49="Euro area", 3, IF(LEFT(B49,6)="Kosovo", 41, IF(B49="Germany", 8, MATCH(B49,[1]Data!$A$273:$A$323,FALSE)-1)))))</f>
        <v>43</v>
      </c>
      <c r="B49" s="28" t="s">
        <v>36</v>
      </c>
      <c r="C49" s="72">
        <v>4.1000000000000002E-2</v>
      </c>
      <c r="D49" s="72">
        <v>4.4200000000000003E-2</v>
      </c>
      <c r="E49" s="72">
        <v>4.6600000000000003E-2</v>
      </c>
      <c r="F49" s="73">
        <v>5.9499999999999997E-2</v>
      </c>
      <c r="G49" s="72">
        <v>6.5600000000000006E-2</v>
      </c>
      <c r="H49" s="72">
        <v>5.9499999999999997E-2</v>
      </c>
      <c r="I49" s="48">
        <f>IF(B49="EU-27",1,IF(B49="EU-28",2,IF(B49="Euro area",3,IF(LEFT(B49,6)="Kosovo",40,IF(B49="Germany",8,IF(B49="Albania","",MATCH(B49,[2]Data!$A$141:$A$191,FALSE)-1))))))</f>
        <v>42</v>
      </c>
    </row>
    <row r="50" spans="1:9" ht="12" customHeight="1" x14ac:dyDescent="0.25">
      <c r="A50" s="48">
        <f>IF(B50="EU-27", 1, IF(B50="EU-28", 2, IF(B50="Euro area", 3, IF(LEFT(B50,6)="Kosovo", 41, IF(B50="Germany", 8, MATCH(B50,[1]Data!$A$273:$A$323,FALSE)-1)))))</f>
        <v>44</v>
      </c>
      <c r="B50" s="29" t="s">
        <v>83</v>
      </c>
      <c r="C50" s="80">
        <v>6.8500000000000005E-2</v>
      </c>
      <c r="D50" s="80">
        <v>8.09E-2</v>
      </c>
      <c r="E50" s="80">
        <v>6.6299999999999998E-2</v>
      </c>
      <c r="F50" s="81">
        <v>4.8899999999999999E-2</v>
      </c>
      <c r="G50" s="80">
        <v>5.9499999999999997E-2</v>
      </c>
      <c r="H50" s="80">
        <v>5.0500000000000003E-2</v>
      </c>
      <c r="I50" s="48">
        <f>IF(B50="EU-27",1,IF(B50="EU-28",2,IF(B50="Euro area",3,IF(LEFT(B50,6)="Kosovo",40,IF(B50="Germany",8,IF(B50="Albania","",MATCH(B50,[2]Data!$A$141:$A$191,FALSE)-1))))))</f>
        <v>43</v>
      </c>
    </row>
    <row r="51" spans="1:9" ht="12" customHeight="1" x14ac:dyDescent="0.25">
      <c r="B51" s="90"/>
      <c r="C51" s="90"/>
      <c r="D51" s="90"/>
      <c r="E51" s="90"/>
      <c r="F51" s="90"/>
      <c r="G51" s="90"/>
      <c r="H51" s="90"/>
    </row>
    <row r="52" spans="1:9" ht="12" customHeight="1" x14ac:dyDescent="0.25">
      <c r="B52" s="1" t="s">
        <v>50</v>
      </c>
    </row>
    <row r="53" spans="1:9" ht="12" customHeight="1" x14ac:dyDescent="0.25">
      <c r="B53" s="1" t="s">
        <v>111</v>
      </c>
    </row>
    <row r="54" spans="1:9" ht="12" customHeight="1" x14ac:dyDescent="0.25">
      <c r="B54" s="18" t="s">
        <v>47</v>
      </c>
      <c r="C54" s="7"/>
      <c r="D54" s="7"/>
      <c r="E54" s="7"/>
      <c r="F54" s="7"/>
      <c r="G54" s="7"/>
      <c r="H54" s="7"/>
      <c r="I54" s="52"/>
    </row>
    <row r="55" spans="1:9" ht="12" customHeight="1" x14ac:dyDescent="0.25">
      <c r="A55" s="48"/>
      <c r="B55" s="6" t="s">
        <v>48</v>
      </c>
      <c r="C55" s="7"/>
      <c r="D55" s="7"/>
      <c r="E55" s="7"/>
      <c r="F55" s="6"/>
      <c r="G55" s="7"/>
      <c r="H55" s="7"/>
      <c r="I55" s="52"/>
    </row>
    <row r="56" spans="1:9" ht="12" customHeight="1" x14ac:dyDescent="0.25">
      <c r="A56" s="48"/>
      <c r="B56" s="91" t="s">
        <v>84</v>
      </c>
      <c r="C56" s="91"/>
      <c r="D56" s="91"/>
      <c r="E56" s="91"/>
      <c r="F56" s="91"/>
      <c r="G56" s="91"/>
      <c r="H56" s="91"/>
      <c r="I56" s="52"/>
    </row>
    <row r="57" spans="1:9" ht="12" customHeight="1" x14ac:dyDescent="0.3">
      <c r="A57" s="48"/>
      <c r="B57" s="43" t="s">
        <v>49</v>
      </c>
      <c r="C57" s="42"/>
      <c r="D57" s="42"/>
      <c r="E57" s="42"/>
      <c r="F57" s="42"/>
      <c r="G57" s="42"/>
      <c r="H57" s="42"/>
    </row>
  </sheetData>
  <mergeCells count="4">
    <mergeCell ref="C5:E5"/>
    <mergeCell ref="F5:H5"/>
    <mergeCell ref="B51:H51"/>
    <mergeCell ref="B56:H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1"/>
  <sheetViews>
    <sheetView zoomScaleNormal="100" workbookViewId="0">
      <selection activeCell="I9" sqref="I9"/>
    </sheetView>
  </sheetViews>
  <sheetFormatPr defaultColWidth="9.1796875" defaultRowHeight="12" customHeight="1" x14ac:dyDescent="0.25"/>
  <cols>
    <col min="1" max="1" width="9.1796875" style="49"/>
    <col min="2" max="2" width="9.1796875" style="1" customWidth="1"/>
    <col min="3" max="16384" width="9.1796875" style="1"/>
  </cols>
  <sheetData>
    <row r="1" spans="1:7" s="49" customFormat="1" ht="12" customHeight="1" x14ac:dyDescent="0.25">
      <c r="A1" s="53"/>
      <c r="B1" s="53"/>
      <c r="C1" s="49" t="e">
        <f>MATCH(Info!A1&amp;"S"&amp;Info!A3, [1]Data!$A$273:$CZ$273,FALSE)-1</f>
        <v>#N/A</v>
      </c>
    </row>
    <row r="2" spans="1:7" ht="12" customHeight="1" x14ac:dyDescent="0.25">
      <c r="A2" s="53"/>
      <c r="B2" s="54" t="s">
        <v>129</v>
      </c>
    </row>
    <row r="3" spans="1:7" ht="12" customHeight="1" x14ac:dyDescent="0.25">
      <c r="A3" s="53"/>
      <c r="B3" s="54" t="s">
        <v>41</v>
      </c>
    </row>
    <row r="5" spans="1:7" ht="12" customHeight="1" x14ac:dyDescent="0.25">
      <c r="B5" s="2" t="s">
        <v>0</v>
      </c>
      <c r="C5" s="2" t="s">
        <v>68</v>
      </c>
      <c r="D5" s="2" t="s">
        <v>69</v>
      </c>
      <c r="E5" s="2" t="s">
        <v>72</v>
      </c>
      <c r="F5" s="1" t="s">
        <v>70</v>
      </c>
      <c r="G5" s="1" t="s">
        <v>71</v>
      </c>
    </row>
    <row r="6" spans="1:7" ht="12" customHeight="1" x14ac:dyDescent="0.25">
      <c r="A6" s="48"/>
      <c r="B6" s="2" t="s">
        <v>109</v>
      </c>
      <c r="C6" s="40">
        <v>0.21260000000000001</v>
      </c>
      <c r="D6" s="40">
        <v>0.17960000000000001</v>
      </c>
      <c r="E6" s="40">
        <v>0.12690000000000001</v>
      </c>
      <c r="F6" s="41">
        <v>5.2699999999999997E-2</v>
      </c>
      <c r="G6" s="41">
        <v>3.3000000000000002E-2</v>
      </c>
    </row>
    <row r="7" spans="1:7" ht="12" customHeight="1" x14ac:dyDescent="0.25">
      <c r="A7" s="48"/>
      <c r="B7" s="2" t="s">
        <v>43</v>
      </c>
      <c r="C7" s="40">
        <v>0.22470000000000001</v>
      </c>
      <c r="D7" s="40">
        <v>0.19120000000000001</v>
      </c>
      <c r="E7" s="40">
        <v>0.13270000000000001</v>
      </c>
      <c r="F7" s="41">
        <v>5.8499999999999996E-2</v>
      </c>
      <c r="G7" s="41">
        <v>3.3500000000000002E-2</v>
      </c>
    </row>
    <row r="8" spans="1:7" ht="12" customHeight="1" x14ac:dyDescent="0.25">
      <c r="A8" s="48"/>
      <c r="B8" s="2"/>
      <c r="C8" s="40"/>
      <c r="D8" s="40"/>
      <c r="E8" s="40"/>
      <c r="F8" s="41"/>
      <c r="G8" s="41"/>
    </row>
    <row r="9" spans="1:7" ht="12" customHeight="1" x14ac:dyDescent="0.25">
      <c r="A9" s="48"/>
      <c r="B9" s="2" t="s">
        <v>73</v>
      </c>
      <c r="C9" s="40">
        <v>0.30430000000000001</v>
      </c>
      <c r="D9" s="40">
        <v>0.25640000000000002</v>
      </c>
      <c r="E9" s="40">
        <v>0.14299999999999999</v>
      </c>
      <c r="F9" s="41">
        <v>0.11340000000000003</v>
      </c>
      <c r="G9" s="41">
        <v>4.7899999999999998E-2</v>
      </c>
    </row>
    <row r="10" spans="1:7" ht="12" customHeight="1" x14ac:dyDescent="0.25">
      <c r="A10" s="48"/>
      <c r="B10" s="2" t="s">
        <v>3</v>
      </c>
      <c r="C10" s="40">
        <v>0.2833</v>
      </c>
      <c r="D10" s="40">
        <v>0.2266</v>
      </c>
      <c r="E10" s="40">
        <v>9.5100000000000004E-2</v>
      </c>
      <c r="F10" s="41">
        <v>0.13150000000000001</v>
      </c>
      <c r="G10" s="41">
        <v>5.67E-2</v>
      </c>
    </row>
    <row r="11" spans="1:7" ht="12" customHeight="1" x14ac:dyDescent="0.25">
      <c r="A11" s="48"/>
      <c r="B11" s="2" t="s">
        <v>1</v>
      </c>
      <c r="C11" s="40">
        <v>0.2792</v>
      </c>
      <c r="D11" s="40">
        <v>0.2316</v>
      </c>
      <c r="E11" s="40">
        <v>0.18720000000000001</v>
      </c>
      <c r="F11" s="41">
        <v>4.4399999999999995E-2</v>
      </c>
      <c r="G11" s="41">
        <v>4.7600000000000003E-2</v>
      </c>
    </row>
    <row r="12" spans="1:7" ht="12" customHeight="1" x14ac:dyDescent="0.25">
      <c r="A12" s="48"/>
      <c r="B12" s="2" t="s">
        <v>5</v>
      </c>
      <c r="C12" s="40">
        <v>0.24129999999999999</v>
      </c>
      <c r="D12" s="40">
        <v>0.21260000000000001</v>
      </c>
      <c r="E12" s="40">
        <v>0.20430000000000001</v>
      </c>
      <c r="F12" s="41">
        <v>8.3000000000000018E-3</v>
      </c>
      <c r="G12" s="41">
        <v>2.8699999999999976E-2</v>
      </c>
    </row>
    <row r="13" spans="1:7" ht="12" customHeight="1" x14ac:dyDescent="0.25">
      <c r="A13" s="48"/>
      <c r="B13" s="2" t="s">
        <v>7</v>
      </c>
      <c r="C13" s="40">
        <v>0.22389999999999999</v>
      </c>
      <c r="D13" s="40">
        <v>0.18509999999999999</v>
      </c>
      <c r="E13" s="40">
        <v>0.1178</v>
      </c>
      <c r="F13" s="41">
        <v>6.7299999999999985E-2</v>
      </c>
      <c r="G13" s="41">
        <v>3.8800000000000001E-2</v>
      </c>
    </row>
    <row r="14" spans="1:7" ht="12" customHeight="1" x14ac:dyDescent="0.25">
      <c r="A14" s="48"/>
      <c r="B14" s="2" t="s">
        <v>10</v>
      </c>
      <c r="C14" s="40">
        <v>0.22259999999999999</v>
      </c>
      <c r="D14" s="40">
        <v>0.20230000000000001</v>
      </c>
      <c r="E14" s="40">
        <v>0.13819999999999999</v>
      </c>
      <c r="F14" s="41">
        <v>6.4100000000000018E-2</v>
      </c>
      <c r="G14" s="41">
        <v>2.0299999999999985E-2</v>
      </c>
    </row>
    <row r="15" spans="1:7" ht="12" customHeight="1" x14ac:dyDescent="0.25">
      <c r="A15" s="48"/>
      <c r="B15" s="2" t="s">
        <v>11</v>
      </c>
      <c r="C15" s="40">
        <v>0.21329999999999999</v>
      </c>
      <c r="D15" s="40">
        <v>0.1802</v>
      </c>
      <c r="E15" s="40">
        <v>0.1497</v>
      </c>
      <c r="F15" s="41">
        <v>3.0499999999999999E-2</v>
      </c>
      <c r="G15" s="41">
        <v>3.3099999999999991E-2</v>
      </c>
    </row>
    <row r="16" spans="1:7" ht="12" customHeight="1" x14ac:dyDescent="0.25">
      <c r="A16" s="48"/>
      <c r="B16" s="2" t="s">
        <v>20</v>
      </c>
      <c r="C16" s="40">
        <v>0.21199999999999999</v>
      </c>
      <c r="D16" s="40">
        <v>0.1729</v>
      </c>
      <c r="E16" s="40">
        <v>0.1139</v>
      </c>
      <c r="F16" s="41">
        <v>5.8999999999999997E-2</v>
      </c>
      <c r="G16" s="41">
        <v>3.9099999999999996E-2</v>
      </c>
    </row>
    <row r="17" spans="1:25" ht="12" customHeight="1" x14ac:dyDescent="0.25">
      <c r="A17" s="48"/>
      <c r="B17" s="2" t="s">
        <v>18</v>
      </c>
      <c r="C17" s="40">
        <v>0.2102</v>
      </c>
      <c r="D17" s="40">
        <v>0.17519999999999999</v>
      </c>
      <c r="E17" s="40">
        <v>0.13500000000000001</v>
      </c>
      <c r="F17" s="41">
        <v>4.0199999999999986E-2</v>
      </c>
      <c r="G17" s="41">
        <v>3.5000000000000003E-2</v>
      </c>
    </row>
    <row r="18" spans="1:25" ht="12" customHeight="1" x14ac:dyDescent="0.25">
      <c r="A18" s="48"/>
      <c r="B18" s="2" t="s">
        <v>14</v>
      </c>
      <c r="C18" s="40">
        <v>0.1986</v>
      </c>
      <c r="D18" s="40">
        <v>0.18379999999999999</v>
      </c>
      <c r="E18" s="40">
        <v>0.14649999999999999</v>
      </c>
      <c r="F18" s="41">
        <v>3.73E-2</v>
      </c>
      <c r="G18" s="41">
        <v>1.4800000000000008E-2</v>
      </c>
    </row>
    <row r="19" spans="1:25" ht="12" customHeight="1" x14ac:dyDescent="0.25">
      <c r="A19" s="48"/>
      <c r="B19" s="2" t="s">
        <v>8</v>
      </c>
      <c r="C19" s="40">
        <v>0.18990000000000001</v>
      </c>
      <c r="D19" s="40">
        <v>0.16239999999999999</v>
      </c>
      <c r="E19" s="40">
        <v>0.12470000000000001</v>
      </c>
      <c r="F19" s="41">
        <v>3.7699999999999984E-2</v>
      </c>
      <c r="G19" s="41">
        <v>2.7500000000000024E-2</v>
      </c>
    </row>
    <row r="20" spans="1:25" ht="12" customHeight="1" x14ac:dyDescent="0.25">
      <c r="A20" s="48"/>
      <c r="B20" s="37" t="s">
        <v>82</v>
      </c>
      <c r="C20" s="40">
        <v>0.18410000000000001</v>
      </c>
      <c r="D20" s="40">
        <v>0.1522</v>
      </c>
      <c r="E20" s="40">
        <v>0.1321</v>
      </c>
      <c r="F20" s="41">
        <v>2.0100000000000007E-2</v>
      </c>
      <c r="G20" s="41">
        <v>3.1900000000000012E-2</v>
      </c>
    </row>
    <row r="21" spans="1:25" ht="12" customHeight="1" x14ac:dyDescent="0.25">
      <c r="A21" s="48"/>
      <c r="B21" s="2" t="s">
        <v>25</v>
      </c>
      <c r="C21" s="40">
        <v>0.18260000000000001</v>
      </c>
      <c r="D21" s="40">
        <v>0.14610000000000001</v>
      </c>
      <c r="E21" s="40">
        <v>0.113</v>
      </c>
      <c r="F21" s="41">
        <v>3.3100000000000004E-2</v>
      </c>
      <c r="G21" s="41">
        <v>3.6500000000000005E-2</v>
      </c>
    </row>
    <row r="22" spans="1:25" ht="12" customHeight="1" x14ac:dyDescent="0.25">
      <c r="A22" s="48"/>
      <c r="B22" s="2" t="s">
        <v>24</v>
      </c>
      <c r="C22" s="40">
        <v>0.17399999999999999</v>
      </c>
      <c r="D22" s="40">
        <v>0.14030000000000001</v>
      </c>
      <c r="E22" s="40">
        <v>0.1178</v>
      </c>
      <c r="F22" s="41">
        <v>2.2500000000000006E-2</v>
      </c>
      <c r="G22" s="41">
        <v>3.369999999999998E-2</v>
      </c>
    </row>
    <row r="23" spans="1:25" ht="12" customHeight="1" x14ac:dyDescent="0.25">
      <c r="A23" s="48"/>
      <c r="B23" s="2" t="s">
        <v>23</v>
      </c>
      <c r="C23" s="40">
        <v>0.1686</v>
      </c>
      <c r="D23" s="40">
        <v>0.14050000000000001</v>
      </c>
      <c r="E23" s="40">
        <v>0.1074</v>
      </c>
      <c r="F23" s="41">
        <v>3.3100000000000018E-2</v>
      </c>
      <c r="G23" s="41">
        <v>2.8099999999999986E-2</v>
      </c>
    </row>
    <row r="24" spans="1:25" ht="12" customHeight="1" x14ac:dyDescent="0.25">
      <c r="A24" s="48"/>
      <c r="B24" s="2" t="s">
        <v>6</v>
      </c>
      <c r="C24" s="40">
        <v>0.1681</v>
      </c>
      <c r="D24" s="40">
        <v>0.15859999999999999</v>
      </c>
      <c r="E24" s="40">
        <v>0.12920000000000001</v>
      </c>
      <c r="F24" s="41">
        <v>2.9399999999999982E-2</v>
      </c>
      <c r="G24" s="41">
        <v>9.5000000000000084E-3</v>
      </c>
    </row>
    <row r="25" spans="1:25" ht="12" customHeight="1" x14ac:dyDescent="0.25">
      <c r="A25" s="48"/>
      <c r="B25" s="2" t="s">
        <v>19</v>
      </c>
      <c r="C25" s="40">
        <v>0.14749999999999999</v>
      </c>
      <c r="D25" s="40">
        <v>0.11990000000000001</v>
      </c>
      <c r="E25" s="40">
        <v>9.2600000000000002E-2</v>
      </c>
      <c r="F25" s="41">
        <v>2.7300000000000005E-2</v>
      </c>
      <c r="G25" s="41">
        <v>2.7599999999999986E-2</v>
      </c>
    </row>
    <row r="26" spans="1:25" ht="12" customHeight="1" x14ac:dyDescent="0.25">
      <c r="A26" s="48"/>
      <c r="B26" s="2" t="s">
        <v>21</v>
      </c>
      <c r="C26" s="40">
        <v>0.1459</v>
      </c>
      <c r="D26" s="40">
        <v>0.1226</v>
      </c>
      <c r="E26" s="40">
        <v>0.1045</v>
      </c>
      <c r="F26" s="41">
        <v>1.8100000000000005E-2</v>
      </c>
      <c r="G26" s="41">
        <v>2.3300000000000001E-2</v>
      </c>
    </row>
    <row r="27" spans="1:25" ht="12" customHeight="1" x14ac:dyDescent="0.25">
      <c r="A27" s="48"/>
      <c r="B27" s="2" t="s">
        <v>22</v>
      </c>
      <c r="C27" s="40">
        <v>0.14480000000000001</v>
      </c>
      <c r="D27" s="40">
        <v>0.1187</v>
      </c>
      <c r="E27" s="40">
        <v>0.10630000000000001</v>
      </c>
      <c r="F27" s="41">
        <v>1.2399999999999994E-2</v>
      </c>
      <c r="G27" s="41">
        <v>2.6100000000000012E-2</v>
      </c>
    </row>
    <row r="28" spans="1:25" ht="12" customHeight="1" x14ac:dyDescent="0.25">
      <c r="A28" s="48"/>
      <c r="B28" s="2" t="s">
        <v>17</v>
      </c>
      <c r="C28" s="40">
        <v>0.14269999999999999</v>
      </c>
      <c r="D28" s="40">
        <v>0.1179</v>
      </c>
      <c r="E28" s="40">
        <v>0.13789999999999999</v>
      </c>
      <c r="F28" s="41">
        <v>-1.999999999999999E-2</v>
      </c>
      <c r="G28" s="41">
        <v>2.4799999999999989E-2</v>
      </c>
      <c r="V28" s="55"/>
      <c r="W28" s="55"/>
      <c r="X28" s="55"/>
      <c r="Y28" s="55"/>
    </row>
    <row r="29" spans="1:25" ht="12" customHeight="1" x14ac:dyDescent="0.25">
      <c r="A29" s="48"/>
      <c r="B29" s="2" t="s">
        <v>13</v>
      </c>
      <c r="C29" s="40">
        <v>0.1426</v>
      </c>
      <c r="D29" s="40">
        <v>0.1179</v>
      </c>
      <c r="E29" s="40">
        <v>0.1111</v>
      </c>
      <c r="F29" s="41">
        <v>6.8000000000000005E-3</v>
      </c>
      <c r="G29" s="41">
        <v>2.47E-2</v>
      </c>
      <c r="J29" s="5"/>
    </row>
    <row r="30" spans="1:25" ht="12" customHeight="1" x14ac:dyDescent="0.25">
      <c r="A30" s="48"/>
      <c r="B30" s="2" t="s">
        <v>12</v>
      </c>
      <c r="C30" s="40">
        <v>0.14199999999999999</v>
      </c>
      <c r="D30" s="40">
        <v>0.1173</v>
      </c>
      <c r="E30" s="40">
        <v>9.9599999999999994E-2</v>
      </c>
      <c r="F30" s="41">
        <v>1.7700000000000007E-2</v>
      </c>
      <c r="G30" s="41">
        <v>2.4699999999999986E-2</v>
      </c>
    </row>
    <row r="31" spans="1:25" ht="12" customHeight="1" x14ac:dyDescent="0.25">
      <c r="A31" s="48"/>
      <c r="B31" s="2" t="s">
        <v>9</v>
      </c>
      <c r="C31" s="40">
        <v>0.13009999999999999</v>
      </c>
      <c r="D31" s="40">
        <v>0.11509999999999999</v>
      </c>
      <c r="E31" s="40">
        <v>0.1012</v>
      </c>
      <c r="F31" s="41">
        <v>1.3899999999999996E-2</v>
      </c>
      <c r="G31" s="41">
        <v>1.4999999999999999E-2</v>
      </c>
    </row>
    <row r="32" spans="1:25" ht="12" customHeight="1" x14ac:dyDescent="0.25">
      <c r="A32" s="48"/>
      <c r="B32" s="2" t="s">
        <v>16</v>
      </c>
      <c r="C32" s="40">
        <v>0.12839999999999999</v>
      </c>
      <c r="D32" s="40">
        <v>0.12230000000000001</v>
      </c>
      <c r="E32" s="40">
        <v>0.1208</v>
      </c>
      <c r="F32" s="41">
        <v>1.5000000000000013E-3</v>
      </c>
      <c r="G32" s="41">
        <v>6.0999999999999804E-3</v>
      </c>
    </row>
    <row r="33" spans="1:7" ht="12" customHeight="1" x14ac:dyDescent="0.25">
      <c r="A33" s="48"/>
      <c r="B33" s="2" t="s">
        <v>4</v>
      </c>
      <c r="C33" s="40">
        <v>0.1236</v>
      </c>
      <c r="D33" s="40">
        <v>0.10299999999999999</v>
      </c>
      <c r="E33" s="40">
        <v>8.8200000000000001E-2</v>
      </c>
      <c r="F33" s="41">
        <v>1.4799999999999994E-2</v>
      </c>
      <c r="G33" s="41">
        <v>2.0600000000000007E-2</v>
      </c>
    </row>
    <row r="34" spans="1:7" ht="12" customHeight="1" x14ac:dyDescent="0.25">
      <c r="A34" s="48"/>
      <c r="B34" s="2" t="s">
        <v>15</v>
      </c>
      <c r="C34" s="40">
        <v>0.1031</v>
      </c>
      <c r="D34" s="40">
        <v>8.1199999999999994E-2</v>
      </c>
      <c r="E34" s="40">
        <v>8.1199999999999994E-2</v>
      </c>
      <c r="F34" s="41">
        <v>0</v>
      </c>
      <c r="G34" s="41">
        <v>2.1900000000000003E-2</v>
      </c>
    </row>
    <row r="35" spans="1:7" ht="12" customHeight="1" x14ac:dyDescent="0.25">
      <c r="A35" s="48"/>
      <c r="B35" s="2" t="s">
        <v>2</v>
      </c>
      <c r="C35" s="40">
        <v>9.9699999999999997E-2</v>
      </c>
      <c r="D35" s="40">
        <v>8.3099999999999993E-2</v>
      </c>
      <c r="E35" s="40">
        <v>8.3099999999999993E-2</v>
      </c>
      <c r="F35" s="41">
        <v>0</v>
      </c>
      <c r="G35" s="41">
        <v>1.6600000000000004E-2</v>
      </c>
    </row>
    <row r="36" spans="1:7" ht="12" customHeight="1" x14ac:dyDescent="0.25">
      <c r="A36" s="48"/>
      <c r="B36" s="2"/>
      <c r="C36" s="40"/>
      <c r="D36" s="40"/>
      <c r="E36" s="40"/>
      <c r="F36" s="41"/>
      <c r="G36" s="41"/>
    </row>
    <row r="37" spans="1:7" ht="12" customHeight="1" x14ac:dyDescent="0.25">
      <c r="A37" s="48"/>
      <c r="B37" s="2" t="s">
        <v>26</v>
      </c>
      <c r="C37" s="40">
        <v>0.2203</v>
      </c>
      <c r="D37" s="40">
        <v>0.2099</v>
      </c>
      <c r="E37" s="40">
        <v>0.1532</v>
      </c>
      <c r="F37" s="41">
        <v>5.67E-2</v>
      </c>
      <c r="G37" s="41">
        <v>1.0399999999999993E-2</v>
      </c>
    </row>
    <row r="38" spans="1:7" ht="12" customHeight="1" x14ac:dyDescent="0.25">
      <c r="A38" s="48"/>
      <c r="B38" s="2"/>
      <c r="C38" s="40"/>
      <c r="D38" s="40"/>
      <c r="E38" s="40"/>
      <c r="F38" s="41"/>
      <c r="G38" s="41"/>
    </row>
    <row r="39" spans="1:7" ht="12" customHeight="1" x14ac:dyDescent="0.25">
      <c r="A39" s="48"/>
      <c r="B39" s="2" t="s">
        <v>28</v>
      </c>
      <c r="C39" s="40">
        <v>0.21149999999999999</v>
      </c>
      <c r="D39" s="40">
        <v>0.19639999999999999</v>
      </c>
      <c r="E39" s="40">
        <v>0.18229999999999999</v>
      </c>
      <c r="F39" s="41">
        <v>1.4100000000000001E-2</v>
      </c>
      <c r="G39" s="41">
        <v>1.5100000000000002E-2</v>
      </c>
    </row>
    <row r="40" spans="1:7" ht="12" customHeight="1" x14ac:dyDescent="0.25">
      <c r="A40" s="48"/>
      <c r="B40" s="2" t="s">
        <v>29</v>
      </c>
      <c r="C40" s="40">
        <v>0.13550000000000001</v>
      </c>
      <c r="D40" s="40">
        <v>0.111</v>
      </c>
      <c r="E40" s="40">
        <v>9.5399999999999999E-2</v>
      </c>
      <c r="F40" s="41">
        <v>1.5600000000000003E-2</v>
      </c>
      <c r="G40" s="41">
        <v>2.4500000000000008E-2</v>
      </c>
    </row>
    <row r="41" spans="1:7" ht="12" customHeight="1" x14ac:dyDescent="0.25">
      <c r="A41" s="48"/>
      <c r="B41" s="2" t="s">
        <v>27</v>
      </c>
      <c r="C41" s="40">
        <v>0.1341</v>
      </c>
      <c r="D41" s="40">
        <v>0.1082</v>
      </c>
      <c r="E41" s="40">
        <v>0.1061</v>
      </c>
      <c r="F41" s="41">
        <v>2.1000000000000046E-3</v>
      </c>
      <c r="G41" s="41">
        <v>2.5899999999999992E-2</v>
      </c>
    </row>
    <row r="42" spans="1:7" ht="12" customHeight="1" x14ac:dyDescent="0.25">
      <c r="A42" s="48"/>
      <c r="B42" s="2"/>
      <c r="C42" s="40"/>
      <c r="D42" s="40"/>
      <c r="E42" s="40"/>
      <c r="F42" s="41"/>
      <c r="G42" s="41"/>
    </row>
    <row r="43" spans="1:7" ht="12" customHeight="1" x14ac:dyDescent="0.25">
      <c r="A43" s="48"/>
      <c r="B43" s="2" t="s">
        <v>33</v>
      </c>
      <c r="C43" s="40">
        <v>9.9500000000000005E-2</v>
      </c>
      <c r="D43" s="40">
        <v>8.4400000000000003E-2</v>
      </c>
      <c r="E43" s="40">
        <v>8.0500000000000002E-2</v>
      </c>
      <c r="F43" s="41">
        <v>3.9000000000000007E-3</v>
      </c>
      <c r="G43" s="41">
        <v>1.5100000000000002E-2</v>
      </c>
    </row>
    <row r="44" spans="1:7" ht="12" customHeight="1" x14ac:dyDescent="0.25">
      <c r="A44" s="48"/>
      <c r="B44" s="37" t="s">
        <v>92</v>
      </c>
      <c r="C44" s="40">
        <v>7.8200000000000006E-2</v>
      </c>
      <c r="D44" s="40">
        <v>6.6199999999999995E-2</v>
      </c>
      <c r="E44" s="40">
        <v>6.6199999999999995E-2</v>
      </c>
      <c r="F44" s="41">
        <v>0</v>
      </c>
      <c r="G44" s="41">
        <v>1.2000000000000011E-2</v>
      </c>
    </row>
    <row r="45" spans="1:7" ht="12" customHeight="1" x14ac:dyDescent="0.25">
      <c r="A45" s="48"/>
      <c r="B45" s="2" t="s">
        <v>32</v>
      </c>
      <c r="C45" s="40">
        <v>7.3800000000000004E-2</v>
      </c>
      <c r="D45" s="40">
        <v>6.1499999999999999E-2</v>
      </c>
      <c r="E45" s="40">
        <v>5.6399999999999999E-2</v>
      </c>
      <c r="F45" s="41">
        <v>5.1000000000000004E-3</v>
      </c>
      <c r="G45" s="41">
        <v>1.2300000000000005E-2</v>
      </c>
    </row>
    <row r="46" spans="1:7" ht="12" customHeight="1" x14ac:dyDescent="0.25">
      <c r="A46" s="48"/>
      <c r="B46" s="2"/>
      <c r="C46" s="40"/>
      <c r="D46" s="40"/>
      <c r="E46" s="40"/>
      <c r="F46" s="41"/>
      <c r="G46" s="41"/>
    </row>
    <row r="47" spans="1:7" ht="12" customHeight="1" x14ac:dyDescent="0.25">
      <c r="A47" s="48"/>
      <c r="B47" s="2" t="s">
        <v>34</v>
      </c>
      <c r="C47" s="40">
        <v>8.6999999999999994E-2</v>
      </c>
      <c r="D47" s="40">
        <v>7.4300000000000005E-2</v>
      </c>
      <c r="E47" s="40">
        <v>7.2099999999999997E-2</v>
      </c>
      <c r="F47" s="41">
        <v>2.2000000000000075E-3</v>
      </c>
      <c r="G47" s="41">
        <v>1.2699999999999989E-2</v>
      </c>
    </row>
    <row r="48" spans="1:7" ht="12" customHeight="1" x14ac:dyDescent="0.25">
      <c r="A48" s="48"/>
      <c r="B48" s="44" t="s">
        <v>91</v>
      </c>
      <c r="C48" s="40">
        <v>6.0499999999999998E-2</v>
      </c>
      <c r="D48" s="40">
        <v>5.6000000000000001E-2</v>
      </c>
      <c r="E48" s="40">
        <v>5.2499999999999998E-2</v>
      </c>
      <c r="F48" s="41">
        <v>3.5000000000000031E-3</v>
      </c>
      <c r="G48" s="41">
        <v>4.4999999999999971E-3</v>
      </c>
    </row>
    <row r="49" spans="1:21" ht="12" customHeight="1" x14ac:dyDescent="0.25">
      <c r="A49" s="48"/>
      <c r="B49" s="44"/>
      <c r="C49" s="40"/>
      <c r="D49" s="40"/>
      <c r="E49" s="40"/>
      <c r="F49" s="41"/>
      <c r="G49" s="41"/>
    </row>
    <row r="50" spans="1:21" ht="12" customHeight="1" x14ac:dyDescent="0.25">
      <c r="A50" s="48"/>
      <c r="B50" s="2" t="s">
        <v>35</v>
      </c>
      <c r="C50" s="40">
        <v>0.10680000000000001</v>
      </c>
      <c r="D50" s="40">
        <v>0.10680000000000001</v>
      </c>
      <c r="E50" s="40">
        <v>0.10680000000000001</v>
      </c>
      <c r="F50" s="41">
        <v>0</v>
      </c>
      <c r="G50" s="41">
        <v>0</v>
      </c>
    </row>
    <row r="51" spans="1:21" ht="12" customHeight="1" x14ac:dyDescent="0.25">
      <c r="A51" s="48"/>
      <c r="B51" s="2" t="s">
        <v>83</v>
      </c>
      <c r="C51" s="40">
        <v>6.6299999999999998E-2</v>
      </c>
      <c r="D51" s="40">
        <v>5.62E-2</v>
      </c>
      <c r="E51" s="40">
        <v>5.62E-2</v>
      </c>
      <c r="F51" s="41">
        <v>0</v>
      </c>
      <c r="G51" s="41">
        <v>1.0099999999999998E-2</v>
      </c>
    </row>
    <row r="52" spans="1:21" ht="12" customHeight="1" x14ac:dyDescent="0.25">
      <c r="A52" s="48"/>
      <c r="B52" s="2" t="s">
        <v>36</v>
      </c>
      <c r="C52" s="40">
        <v>4.6600000000000003E-2</v>
      </c>
      <c r="D52" s="40">
        <v>3.8800000000000001E-2</v>
      </c>
      <c r="E52" s="40">
        <v>3.8800000000000001E-2</v>
      </c>
      <c r="F52" s="41">
        <v>0</v>
      </c>
      <c r="G52" s="41">
        <v>7.8000000000000014E-3</v>
      </c>
    </row>
    <row r="53" spans="1:21" ht="12" customHeight="1" x14ac:dyDescent="0.25">
      <c r="A53" s="48"/>
    </row>
    <row r="54" spans="1:21" ht="12" customHeight="1" x14ac:dyDescent="0.25">
      <c r="A54" s="48"/>
    </row>
    <row r="55" spans="1:21" ht="12" customHeight="1" x14ac:dyDescent="0.25">
      <c r="A55" s="48"/>
    </row>
    <row r="59" spans="1:21" ht="12" customHeight="1" x14ac:dyDescent="0.25">
      <c r="J59" s="92" t="s">
        <v>85</v>
      </c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</row>
    <row r="60" spans="1:21" ht="12" customHeight="1" x14ac:dyDescent="0.25"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</row>
    <row r="61" spans="1:21" ht="12" customHeight="1" x14ac:dyDescent="0.3">
      <c r="J61" s="24" t="s">
        <v>74</v>
      </c>
    </row>
  </sheetData>
  <sortState ref="B52:G53">
    <sortCondition descending="1" ref="C52"/>
  </sortState>
  <mergeCells count="1">
    <mergeCell ref="J59:U6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6"/>
  <sheetViews>
    <sheetView showGridLines="0" tabSelected="1" topLeftCell="A4" zoomScaleNormal="100" workbookViewId="0">
      <selection activeCell="C33" sqref="C33"/>
    </sheetView>
  </sheetViews>
  <sheetFormatPr defaultColWidth="9.1796875" defaultRowHeight="12" customHeight="1" x14ac:dyDescent="0.25"/>
  <cols>
    <col min="1" max="1" width="9.1796875" style="49"/>
    <col min="2" max="10" width="9.1796875" style="1"/>
    <col min="11" max="11" width="9.1796875" style="49"/>
    <col min="12" max="16384" width="9.1796875" style="1"/>
  </cols>
  <sheetData>
    <row r="1" spans="1:11" s="49" customFormat="1" ht="12" customHeight="1" x14ac:dyDescent="0.25">
      <c r="A1" s="53"/>
    </row>
    <row r="2" spans="1:11" ht="12" customHeight="1" x14ac:dyDescent="0.25">
      <c r="B2" s="1" t="s">
        <v>130</v>
      </c>
    </row>
    <row r="3" spans="1:11" ht="12" customHeight="1" x14ac:dyDescent="0.25">
      <c r="B3" s="1" t="s">
        <v>41</v>
      </c>
    </row>
    <row r="5" spans="1:11" ht="12" customHeight="1" x14ac:dyDescent="0.25">
      <c r="B5" s="57" t="s">
        <v>0</v>
      </c>
      <c r="C5" s="57" t="s">
        <v>116</v>
      </c>
      <c r="D5" s="57" t="s">
        <v>43</v>
      </c>
      <c r="E5" s="57" t="s">
        <v>117</v>
      </c>
      <c r="F5" s="57" t="s">
        <v>96</v>
      </c>
      <c r="G5" s="57" t="s">
        <v>112</v>
      </c>
      <c r="H5" s="57" t="s">
        <v>113</v>
      </c>
      <c r="I5" s="61" t="s">
        <v>118</v>
      </c>
      <c r="J5" s="61" t="s">
        <v>119</v>
      </c>
    </row>
    <row r="6" spans="1:11" ht="12" customHeight="1" x14ac:dyDescent="0.25">
      <c r="B6" s="57" t="s">
        <v>51</v>
      </c>
      <c r="C6" s="58">
        <v>0.16039999999999999</v>
      </c>
      <c r="D6" s="58">
        <v>0.16350000000000001</v>
      </c>
      <c r="E6" s="59">
        <v>0.1103</v>
      </c>
      <c r="F6" s="59">
        <v>0.1124</v>
      </c>
      <c r="G6" s="63">
        <v>90.158333333333317</v>
      </c>
      <c r="H6" s="63">
        <v>90.92</v>
      </c>
      <c r="I6" s="62">
        <v>0.16039999999999999</v>
      </c>
      <c r="J6" s="62">
        <v>0.1103</v>
      </c>
      <c r="K6" s="49">
        <f>IF(RIGHT(B6, 2)= "S1", MATCH(LEFT(B6, 4)&amp;"M01", [3]Data!$A$10:$IV$10, 0), MATCH(LEFT(B6, 4)&amp;"M07", [3]Data!$A$10:$IV$10, 0))-1</f>
        <v>15</v>
      </c>
    </row>
    <row r="7" spans="1:11" ht="12" customHeight="1" x14ac:dyDescent="0.25">
      <c r="B7" s="57" t="s">
        <v>52</v>
      </c>
      <c r="C7" s="58">
        <v>0.1676</v>
      </c>
      <c r="D7" s="58">
        <v>0.1709</v>
      </c>
      <c r="E7" s="59">
        <v>0.1152</v>
      </c>
      <c r="F7" s="59">
        <v>0.1172</v>
      </c>
      <c r="G7" s="63">
        <v>91.125000000000014</v>
      </c>
      <c r="H7" s="63">
        <v>91.81</v>
      </c>
      <c r="I7" s="62">
        <v>0.16211978925963585</v>
      </c>
      <c r="J7" s="62">
        <v>0.11148262316295408</v>
      </c>
      <c r="K7" s="49">
        <f>IF(RIGHT(B7, 2)= "S1", MATCH(LEFT(B7, 4)&amp;"M01", [3]Data!$A$10:$IV$10, 0), MATCH(LEFT(B7, 4)&amp;"M07", [3]Data!$A$10:$IV$10, 0))-1</f>
        <v>22</v>
      </c>
    </row>
    <row r="8" spans="1:11" ht="12" customHeight="1" x14ac:dyDescent="0.25">
      <c r="B8" s="57" t="s">
        <v>53</v>
      </c>
      <c r="C8" s="58">
        <v>0.16700000000000001</v>
      </c>
      <c r="D8" s="58">
        <v>0.17269999999999999</v>
      </c>
      <c r="E8" s="59">
        <v>0.11600000000000001</v>
      </c>
      <c r="F8" s="59">
        <v>0.12039999999999999</v>
      </c>
      <c r="G8" s="63">
        <v>91.123333333333335</v>
      </c>
      <c r="H8" s="63">
        <v>91.469999999999985</v>
      </c>
      <c r="I8" s="62">
        <v>0.16211682410573991</v>
      </c>
      <c r="J8" s="62">
        <v>0.1114805841575007</v>
      </c>
      <c r="K8" s="49">
        <f>IF(RIGHT(B8, 2)= "S1", MATCH(LEFT(B8, 4)&amp;"M01", [3]Data!$A$10:$IV$10, 0), MATCH(LEFT(B8, 4)&amp;"M07", [3]Data!$A$10:$IV$10, 0))-1</f>
        <v>29</v>
      </c>
    </row>
    <row r="9" spans="1:11" ht="12" customHeight="1" x14ac:dyDescent="0.25">
      <c r="B9" s="57" t="s">
        <v>54</v>
      </c>
      <c r="C9" s="58">
        <v>0.16769999999999999</v>
      </c>
      <c r="D9" s="58">
        <v>0.17219999999999999</v>
      </c>
      <c r="E9" s="59">
        <v>0.1163</v>
      </c>
      <c r="F9" s="59">
        <v>0.1197</v>
      </c>
      <c r="G9" s="63">
        <v>91.573333333333338</v>
      </c>
      <c r="H9" s="63">
        <v>91.838333333333324</v>
      </c>
      <c r="I9" s="62">
        <v>0.16291741565763937</v>
      </c>
      <c r="J9" s="62">
        <v>0.11203111562991036</v>
      </c>
      <c r="K9" s="49">
        <f>IF(RIGHT(B9, 2)= "S1", MATCH(LEFT(B9, 4)&amp;"M01", [3]Data!$A$10:$IV$10, 0), MATCH(LEFT(B9, 4)&amp;"M07", [3]Data!$A$10:$IV$10, 0))-1</f>
        <v>36</v>
      </c>
    </row>
    <row r="10" spans="1:11" ht="12" customHeight="1" x14ac:dyDescent="0.25">
      <c r="B10" s="57" t="s">
        <v>55</v>
      </c>
      <c r="C10" s="58">
        <v>0.17249999999999999</v>
      </c>
      <c r="D10" s="58">
        <v>0.17610000000000001</v>
      </c>
      <c r="E10" s="59">
        <v>0.1181</v>
      </c>
      <c r="F10" s="59">
        <v>0.1206</v>
      </c>
      <c r="G10" s="63">
        <v>92.570000000000007</v>
      </c>
      <c r="H10" s="63">
        <v>92.701666666666668</v>
      </c>
      <c r="I10" s="62">
        <v>0.16469057768740183</v>
      </c>
      <c r="J10" s="62">
        <v>0.11325044089102507</v>
      </c>
      <c r="K10" s="49">
        <f>IF(RIGHT(B10, 2)= "S1", MATCH(LEFT(B10, 4)&amp;"M01", [3]Data!$A$10:$IV$10, 0), MATCH(LEFT(B10, 4)&amp;"M07", [3]Data!$A$10:$IV$10, 0))-1</f>
        <v>43</v>
      </c>
    </row>
    <row r="11" spans="1:11" ht="12" customHeight="1" x14ac:dyDescent="0.25">
      <c r="B11" s="57" t="s">
        <v>56</v>
      </c>
      <c r="C11" s="58">
        <v>0.1777</v>
      </c>
      <c r="D11" s="58">
        <v>0.18129999999999999</v>
      </c>
      <c r="E11" s="59">
        <v>0.1226</v>
      </c>
      <c r="F11" s="59">
        <v>0.125</v>
      </c>
      <c r="G11" s="63">
        <v>93.498333333333335</v>
      </c>
      <c r="H11" s="63">
        <v>93.56</v>
      </c>
      <c r="I11" s="62">
        <v>0.16634216840743138</v>
      </c>
      <c r="J11" s="62">
        <v>0.11438616692855164</v>
      </c>
      <c r="K11" s="49">
        <f>IF(RIGHT(B11, 2)= "S1", MATCH(LEFT(B11, 4)&amp;"M01", [3]Data!$A$10:$IV$10, 0), MATCH(LEFT(B11, 4)&amp;"M07", [3]Data!$A$10:$IV$10, 0))-1</f>
        <v>50</v>
      </c>
    </row>
    <row r="12" spans="1:11" ht="12" customHeight="1" x14ac:dyDescent="0.25">
      <c r="B12" s="57" t="s">
        <v>57</v>
      </c>
      <c r="C12" s="58">
        <v>0.18579999999999999</v>
      </c>
      <c r="D12" s="58">
        <v>0.1893</v>
      </c>
      <c r="E12" s="59">
        <v>0.12690000000000001</v>
      </c>
      <c r="F12" s="59">
        <v>0.12889999999999999</v>
      </c>
      <c r="G12" s="63">
        <v>95.181666666666672</v>
      </c>
      <c r="H12" s="63">
        <v>95.133333333333326</v>
      </c>
      <c r="I12" s="62">
        <v>0.16933697384231447</v>
      </c>
      <c r="J12" s="62">
        <v>0.1164455624364544</v>
      </c>
      <c r="K12" s="49">
        <f>IF(RIGHT(B12, 2)= "S1", MATCH(LEFT(B12, 4)&amp;"M01", [3]Data!$A$10:$IV$10, 0), MATCH(LEFT(B12, 4)&amp;"M07", [3]Data!$A$10:$IV$10, 0))-1</f>
        <v>57</v>
      </c>
    </row>
    <row r="13" spans="1:11" ht="12" customHeight="1" x14ac:dyDescent="0.25">
      <c r="B13" s="57" t="s">
        <v>58</v>
      </c>
      <c r="C13" s="58">
        <v>0.18859999999999999</v>
      </c>
      <c r="D13" s="58">
        <v>0.1938</v>
      </c>
      <c r="E13" s="59">
        <v>0.12809999999999999</v>
      </c>
      <c r="F13" s="59">
        <v>0.1313</v>
      </c>
      <c r="G13" s="63">
        <v>96.194999999999993</v>
      </c>
      <c r="H13" s="63">
        <v>96.204999999999998</v>
      </c>
      <c r="I13" s="62">
        <v>0.17113978741103614</v>
      </c>
      <c r="J13" s="62">
        <v>0.11768527775210279</v>
      </c>
      <c r="K13" s="49">
        <f>IF(RIGHT(B13, 2)= "S1", MATCH(LEFT(B13, 4)&amp;"M01", [3]Data!$A$10:$IV$10, 0), MATCH(LEFT(B13, 4)&amp;"M07", [3]Data!$A$10:$IV$10, 0))-1</f>
        <v>64</v>
      </c>
    </row>
    <row r="14" spans="1:11" ht="12" customHeight="1" x14ac:dyDescent="0.25">
      <c r="B14" s="57" t="s">
        <v>59</v>
      </c>
      <c r="C14" s="58">
        <v>0.19159999999999999</v>
      </c>
      <c r="D14" s="58">
        <v>0.19719999999999999</v>
      </c>
      <c r="E14" s="59">
        <v>0.1293</v>
      </c>
      <c r="F14" s="59">
        <v>0.13289999999999999</v>
      </c>
      <c r="G14" s="63">
        <v>97.731666666666669</v>
      </c>
      <c r="H14" s="63">
        <v>97.581666666666663</v>
      </c>
      <c r="I14" s="62">
        <v>0.17387365930307794</v>
      </c>
      <c r="J14" s="62">
        <v>0.11956524078010908</v>
      </c>
      <c r="K14" s="49">
        <f>IF(RIGHT(B14, 2)= "S1", MATCH(LEFT(B14, 4)&amp;"M01", [3]Data!$A$10:$IV$10, 0), MATCH(LEFT(B14, 4)&amp;"M07", [3]Data!$A$10:$IV$10, 0))-1</f>
        <v>71</v>
      </c>
    </row>
    <row r="15" spans="1:11" ht="12" customHeight="1" x14ac:dyDescent="0.25">
      <c r="B15" s="57" t="s">
        <v>60</v>
      </c>
      <c r="C15" s="58">
        <v>0.1996</v>
      </c>
      <c r="D15" s="58">
        <v>0.2056</v>
      </c>
      <c r="E15" s="59">
        <v>0.1333</v>
      </c>
      <c r="F15" s="59">
        <v>0.13700000000000001</v>
      </c>
      <c r="G15" s="63">
        <v>98.653333333333322</v>
      </c>
      <c r="H15" s="63">
        <v>98.536666666666648</v>
      </c>
      <c r="I15" s="62">
        <v>0.17551338940752378</v>
      </c>
      <c r="J15" s="62">
        <v>0.12069281079582216</v>
      </c>
      <c r="K15" s="49">
        <f>IF(RIGHT(B15, 2)= "S1", MATCH(LEFT(B15, 4)&amp;"M01", [3]Data!$A$10:$IV$10, 0), MATCH(LEFT(B15, 4)&amp;"M07", [3]Data!$A$10:$IV$10, 0))-1</f>
        <v>78</v>
      </c>
    </row>
    <row r="16" spans="1:11" ht="12" customHeight="1" x14ac:dyDescent="0.25">
      <c r="B16" s="57" t="s">
        <v>61</v>
      </c>
      <c r="C16" s="58">
        <v>0.20419999999999999</v>
      </c>
      <c r="D16" s="58">
        <v>0.2112</v>
      </c>
      <c r="E16" s="59">
        <v>0.1326</v>
      </c>
      <c r="F16" s="59">
        <v>0.13619999999999999</v>
      </c>
      <c r="G16" s="63">
        <v>99.315000000000012</v>
      </c>
      <c r="H16" s="63">
        <v>99.171666666666667</v>
      </c>
      <c r="I16" s="62">
        <v>0.17669055550420559</v>
      </c>
      <c r="J16" s="62">
        <v>0.12150229596080971</v>
      </c>
      <c r="K16" s="49">
        <f>IF(RIGHT(B16, 2)= "S1", MATCH(LEFT(B16, 4)&amp;"M01", [3]Data!$A$10:$IV$10, 0), MATCH(LEFT(B16, 4)&amp;"M07", [3]Data!$A$10:$IV$10, 0))-1</f>
        <v>85</v>
      </c>
    </row>
    <row r="17" spans="2:11" ht="12" customHeight="1" x14ac:dyDescent="0.25">
      <c r="B17" s="57" t="s">
        <v>62</v>
      </c>
      <c r="C17" s="58">
        <v>0.20619999999999999</v>
      </c>
      <c r="D17" s="58">
        <v>0.2147</v>
      </c>
      <c r="E17" s="59">
        <v>0.1338</v>
      </c>
      <c r="F17" s="59">
        <v>0.1384</v>
      </c>
      <c r="G17" s="63">
        <v>99.671666666666667</v>
      </c>
      <c r="H17" s="63">
        <v>99.591666666666683</v>
      </c>
      <c r="I17" s="62">
        <v>0.17732509843793329</v>
      </c>
      <c r="J17" s="62">
        <v>0.12193864312783068</v>
      </c>
      <c r="K17" s="49">
        <f>IF(RIGHT(B17, 2)= "S1", MATCH(LEFT(B17, 4)&amp;"M01", [3]Data!$A$10:$IV$10, 0), MATCH(LEFT(B17, 4)&amp;"M07", [3]Data!$A$10:$IV$10, 0))-1</f>
        <v>92</v>
      </c>
    </row>
    <row r="18" spans="2:11" ht="12" customHeight="1" x14ac:dyDescent="0.25">
      <c r="B18" s="57" t="s">
        <v>63</v>
      </c>
      <c r="C18" s="58">
        <v>0.20580000000000001</v>
      </c>
      <c r="D18" s="58">
        <v>0.21609999999999999</v>
      </c>
      <c r="E18" s="59">
        <v>0.1303</v>
      </c>
      <c r="F18" s="59">
        <v>0.13550000000000001</v>
      </c>
      <c r="G18" s="63">
        <v>99.875</v>
      </c>
      <c r="H18" s="63">
        <v>99.766666666666666</v>
      </c>
      <c r="I18" s="62">
        <v>0.17768684721323599</v>
      </c>
      <c r="J18" s="62">
        <v>0.12218740179314171</v>
      </c>
      <c r="K18" s="49">
        <f>IF(RIGHT(B18, 2)= "S1", MATCH(LEFT(B18, 4)&amp;"M01", [3]Data!$A$10:$IV$10, 0), MATCH(LEFT(B18, 4)&amp;"M07", [3]Data!$A$10:$IV$10, 0))-1</f>
        <v>99</v>
      </c>
    </row>
    <row r="19" spans="2:11" ht="12" customHeight="1" x14ac:dyDescent="0.25">
      <c r="B19" s="57" t="s">
        <v>64</v>
      </c>
      <c r="C19" s="58">
        <v>0.2084</v>
      </c>
      <c r="D19" s="58">
        <v>0.2203</v>
      </c>
      <c r="E19" s="59">
        <v>0.1331</v>
      </c>
      <c r="F19" s="59">
        <v>0.13969999999999999</v>
      </c>
      <c r="G19" s="63">
        <v>99.901666666666657</v>
      </c>
      <c r="H19" s="63">
        <v>99.848333333333343</v>
      </c>
      <c r="I19" s="62">
        <v>0.17773428967557076</v>
      </c>
      <c r="J19" s="62">
        <v>0.1222200258803956</v>
      </c>
      <c r="K19" s="49">
        <f>IF(RIGHT(B19, 2)= "S1", MATCH(LEFT(B19, 4)&amp;"M01", [3]Data!$A$10:$IV$10, 0), MATCH(LEFT(B19, 4)&amp;"M07", [3]Data!$A$10:$IV$10, 0))-1</f>
        <v>106</v>
      </c>
    </row>
    <row r="20" spans="2:11" ht="12" customHeight="1" x14ac:dyDescent="0.25">
      <c r="B20" s="57" t="s">
        <v>65</v>
      </c>
      <c r="C20" s="58">
        <v>0.20830000000000001</v>
      </c>
      <c r="D20" s="58">
        <v>0.21990000000000001</v>
      </c>
      <c r="E20" s="59">
        <v>0.13100000000000001</v>
      </c>
      <c r="F20" s="59">
        <v>0.1371</v>
      </c>
      <c r="G20" s="63">
        <v>99.875</v>
      </c>
      <c r="H20" s="63">
        <v>99.824999999999989</v>
      </c>
      <c r="I20" s="62">
        <v>0.17768684721323599</v>
      </c>
      <c r="J20" s="62">
        <v>0.12218740179314171</v>
      </c>
      <c r="K20" s="49">
        <f>IF(RIGHT(B20, 2)= "S1", MATCH(LEFT(B20, 4)&amp;"M01", [3]Data!$A$10:$IV$10, 0), MATCH(LEFT(B20, 4)&amp;"M07", [3]Data!$A$10:$IV$10, 0))-1</f>
        <v>113</v>
      </c>
    </row>
    <row r="21" spans="2:11" ht="12" customHeight="1" x14ac:dyDescent="0.25">
      <c r="B21" s="57" t="s">
        <v>66</v>
      </c>
      <c r="C21" s="58">
        <v>0.2089</v>
      </c>
      <c r="D21" s="58">
        <v>0.22059999999999999</v>
      </c>
      <c r="E21" s="59">
        <v>0.13120000000000001</v>
      </c>
      <c r="F21" s="59">
        <v>0.13719999999999999</v>
      </c>
      <c r="G21" s="63">
        <v>100.125</v>
      </c>
      <c r="H21" s="63">
        <v>100.17333333333333</v>
      </c>
      <c r="I21" s="62">
        <v>0.17813162029762455</v>
      </c>
      <c r="J21" s="62">
        <v>0.12249325261114706</v>
      </c>
      <c r="K21" s="49">
        <f>IF(RIGHT(B21, 2)= "S1", MATCH(LEFT(B21, 4)&amp;"M01", [3]Data!$A$10:$IV$10, 0), MATCH(LEFT(B21, 4)&amp;"M07", [3]Data!$A$10:$IV$10, 0))-1</f>
        <v>120</v>
      </c>
    </row>
    <row r="22" spans="2:11" ht="12" customHeight="1" x14ac:dyDescent="0.25">
      <c r="B22" s="57" t="s">
        <v>67</v>
      </c>
      <c r="C22" s="58">
        <v>0.2051</v>
      </c>
      <c r="D22" s="58">
        <v>0.2162</v>
      </c>
      <c r="E22" s="59">
        <v>0.12570000000000001</v>
      </c>
      <c r="F22" s="59">
        <v>0.13070000000000001</v>
      </c>
      <c r="G22" s="63">
        <v>99.786666666666676</v>
      </c>
      <c r="H22" s="63">
        <v>99.796666666666667</v>
      </c>
      <c r="I22" s="62">
        <v>0.17752969405675204</v>
      </c>
      <c r="J22" s="62">
        <v>0.12207933450411315</v>
      </c>
      <c r="K22" s="49">
        <f>IF(RIGHT(B22, 2)= "S1", MATCH(LEFT(B22, 4)&amp;"M01", [3]Data!$A$10:$IV$10, 0), MATCH(LEFT(B22, 4)&amp;"M07", [3]Data!$A$10:$IV$10, 0))-1</f>
        <v>127</v>
      </c>
    </row>
    <row r="23" spans="2:11" ht="12" customHeight="1" x14ac:dyDescent="0.25">
      <c r="B23" s="57" t="s">
        <v>37</v>
      </c>
      <c r="C23" s="58">
        <v>0.2069</v>
      </c>
      <c r="D23" s="58">
        <v>0.21790000000000001</v>
      </c>
      <c r="E23" s="59">
        <v>0.12759999999999999</v>
      </c>
      <c r="F23" s="59">
        <v>0.13239999999999999</v>
      </c>
      <c r="G23" s="63">
        <v>100.57333333333332</v>
      </c>
      <c r="H23" s="63">
        <v>100.67166666666667</v>
      </c>
      <c r="I23" s="62">
        <v>0.17892924669562807</v>
      </c>
      <c r="J23" s="62">
        <v>0.12304174507810334</v>
      </c>
      <c r="K23" s="49">
        <f>IF(RIGHT(B23, 2)= "S1", MATCH(LEFT(B23, 4)&amp;"M01", [3]Data!$A$10:$IV$10, 0), MATCH(LEFT(B23, 4)&amp;"M07", [3]Data!$A$10:$IV$10, 0))-1</f>
        <v>134</v>
      </c>
    </row>
    <row r="24" spans="2:11" ht="12" customHeight="1" x14ac:dyDescent="0.25">
      <c r="B24" s="57" t="s">
        <v>38</v>
      </c>
      <c r="C24" s="58">
        <v>0.20699999999999999</v>
      </c>
      <c r="D24" s="58">
        <v>0.21829999999999999</v>
      </c>
      <c r="E24" s="59">
        <v>0.12640000000000001</v>
      </c>
      <c r="F24" s="59">
        <v>0.13170000000000001</v>
      </c>
      <c r="G24" s="63">
        <v>101.395</v>
      </c>
      <c r="H24" s="63">
        <v>101.42333333333335</v>
      </c>
      <c r="I24" s="62">
        <v>0.18039106756631854</v>
      </c>
      <c r="J24" s="62">
        <v>0.12404697476661429</v>
      </c>
      <c r="K24" s="49">
        <f>IF(RIGHT(B24, 2)= "S1", MATCH(LEFT(B24, 4)&amp;"M01", [3]Data!$A$10:$IV$10, 0), MATCH(LEFT(B24, 4)&amp;"M07", [3]Data!$A$10:$IV$10, 0))-1</f>
        <v>141</v>
      </c>
    </row>
    <row r="25" spans="2:11" ht="12" customHeight="1" x14ac:dyDescent="0.25">
      <c r="B25" s="57" t="s">
        <v>39</v>
      </c>
      <c r="C25" s="58">
        <v>0.20710000000000001</v>
      </c>
      <c r="D25" s="58">
        <v>0.2175</v>
      </c>
      <c r="E25" s="59">
        <v>0.12640000000000001</v>
      </c>
      <c r="F25" s="59">
        <v>0.13109999999999999</v>
      </c>
      <c r="G25" s="63">
        <v>102.09000000000002</v>
      </c>
      <c r="H25" s="63">
        <v>102.12833333333333</v>
      </c>
      <c r="I25" s="62">
        <v>0.1816275367409188</v>
      </c>
      <c r="J25" s="62">
        <v>0.12489724004066922</v>
      </c>
      <c r="K25" s="49">
        <f>IF(RIGHT(B25, 2)= "S1", MATCH(LEFT(B25, 4)&amp;"M01", [3]Data!$A$10:$IV$10, 0), MATCH(LEFT(B25, 4)&amp;"M07", [3]Data!$A$10:$IV$10, 0))-1</f>
        <v>148</v>
      </c>
    </row>
    <row r="26" spans="2:11" ht="12" customHeight="1" x14ac:dyDescent="0.25">
      <c r="B26" s="57" t="s">
        <v>81</v>
      </c>
      <c r="C26" s="58">
        <v>0.20830000000000001</v>
      </c>
      <c r="D26" s="58">
        <v>0.2195</v>
      </c>
      <c r="E26" s="59">
        <v>0.128</v>
      </c>
      <c r="F26" s="59">
        <v>0.1336</v>
      </c>
      <c r="G26" s="63">
        <v>102.96999999999998</v>
      </c>
      <c r="H26" s="63">
        <v>102.93833333333333</v>
      </c>
      <c r="I26" s="62">
        <v>0.18319313799796652</v>
      </c>
      <c r="J26" s="62">
        <v>0.12597383492004804</v>
      </c>
      <c r="K26" s="49">
        <f>IF(RIGHT(B26, 2)= "S1", MATCH(LEFT(B26, 4)&amp;"M01", [3]Data!$A$10:$IV$10, 0), MATCH(LEFT(B26, 4)&amp;"M07", [3]Data!$A$10:$IV$10, 0))-1</f>
        <v>155</v>
      </c>
    </row>
    <row r="27" spans="2:11" ht="12" customHeight="1" x14ac:dyDescent="0.25">
      <c r="B27" s="57" t="s">
        <v>94</v>
      </c>
      <c r="C27" s="58">
        <v>0.2132</v>
      </c>
      <c r="D27" s="58">
        <v>0.2248</v>
      </c>
      <c r="E27" s="59">
        <v>0.13220000000000001</v>
      </c>
      <c r="F27" s="59">
        <v>0.1381</v>
      </c>
      <c r="G27" s="63">
        <v>104.16500000000001</v>
      </c>
      <c r="H27" s="63">
        <v>104.185</v>
      </c>
      <c r="I27" s="62">
        <v>0.18531915334134397</v>
      </c>
      <c r="J27" s="62">
        <v>0.12743580183011372</v>
      </c>
      <c r="K27" s="49">
        <f>IF(RIGHT(B27, 2)= "S1", MATCH(LEFT(B27, 4)&amp;"M01", [3]Data!$A$10:$IV$10, 0), MATCH(LEFT(B27, 4)&amp;"M07", [3]Data!$A$10:$IV$10, 0))-1</f>
        <v>162</v>
      </c>
    </row>
    <row r="28" spans="2:11" ht="12" customHeight="1" x14ac:dyDescent="0.25">
      <c r="B28" s="57" t="s">
        <v>97</v>
      </c>
      <c r="C28" s="58">
        <v>0.21590000000000001</v>
      </c>
      <c r="D28" s="58">
        <v>0.22770000000000001</v>
      </c>
      <c r="E28" s="59">
        <v>0.12809999999999999</v>
      </c>
      <c r="F28" s="59">
        <v>0.13300000000000001</v>
      </c>
      <c r="G28" s="63">
        <v>104.59333333333332</v>
      </c>
      <c r="H28" s="63">
        <v>104.395</v>
      </c>
      <c r="I28" s="62">
        <v>0.18608119789259636</v>
      </c>
      <c r="J28" s="62">
        <v>0.12795982623162955</v>
      </c>
      <c r="K28" s="49">
        <f>IF(RIGHT(B28, 2)= "S1", MATCH(LEFT(B28, 4)&amp;"M01", [3]Data!$A$10:$IV$10, 0), MATCH(LEFT(B28, 4)&amp;"M07", [3]Data!$A$10:$IV$10, 0))-1</f>
        <v>169</v>
      </c>
    </row>
    <row r="29" spans="2:11" ht="12" customHeight="1" x14ac:dyDescent="0.25">
      <c r="B29" s="57" t="s">
        <v>98</v>
      </c>
      <c r="C29" s="58">
        <v>0.21609999999999999</v>
      </c>
      <c r="D29" s="58">
        <v>0.2276</v>
      </c>
      <c r="E29" s="59">
        <v>0.12820000000000001</v>
      </c>
      <c r="F29" s="59">
        <v>0.13320000000000001</v>
      </c>
      <c r="G29" s="63">
        <v>105.47833333333334</v>
      </c>
      <c r="H29" s="63">
        <v>105.205</v>
      </c>
      <c r="I29" s="62">
        <v>0.18765569461133194</v>
      </c>
      <c r="J29" s="62">
        <v>0.12904253812736854</v>
      </c>
      <c r="K29" s="49">
        <f>IF(RIGHT(B29, 2)= "S1", MATCH(LEFT(B29, 4)&amp;"M01", [3]Data!$A$10:$IV$10, 0), MATCH(LEFT(B29, 4)&amp;"M07", [3]Data!$A$10:$IV$10, 0))-1</f>
        <v>176</v>
      </c>
    </row>
    <row r="30" spans="2:11" ht="12" customHeight="1" x14ac:dyDescent="0.25">
      <c r="B30" s="57" t="s">
        <v>123</v>
      </c>
      <c r="C30" s="58">
        <v>0.21260000000000001</v>
      </c>
      <c r="D30" s="58">
        <v>0.22470000000000001</v>
      </c>
      <c r="E30" s="59">
        <v>0.12690000000000001</v>
      </c>
      <c r="F30" s="59">
        <v>0.13270000000000001</v>
      </c>
      <c r="G30" s="63">
        <v>105.68333333333332</v>
      </c>
      <c r="H30" s="63">
        <v>105.08499999999999</v>
      </c>
      <c r="I30" s="62">
        <f t="shared" ref="I30" si="0">C$6/G$6*G30</f>
        <v>0.18802040854053054</v>
      </c>
      <c r="J30" s="62">
        <f t="shared" ref="J30" si="1">E$6/G$6*G30</f>
        <v>0.1292933357981329</v>
      </c>
    </row>
    <row r="31" spans="2:11" ht="12" customHeight="1" x14ac:dyDescent="0.25">
      <c r="B31" s="49"/>
      <c r="K31" s="1"/>
    </row>
    <row r="56" spans="13:13" ht="12" customHeight="1" x14ac:dyDescent="0.3">
      <c r="M56" s="2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4"/>
  <sheetViews>
    <sheetView zoomScaleNormal="100" workbookViewId="0">
      <selection activeCell="I3" sqref="I3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7" s="49" customFormat="1" ht="12" customHeight="1" x14ac:dyDescent="0.25">
      <c r="C1" s="49" t="e">
        <f>MATCH(Info!A1&amp;"S"&amp;Info!A3, [1]Data!$A$273:$CZ$273,FALSE)-1</f>
        <v>#N/A</v>
      </c>
    </row>
    <row r="2" spans="1:7" ht="12" customHeight="1" x14ac:dyDescent="0.25">
      <c r="B2" s="1" t="s">
        <v>131</v>
      </c>
    </row>
    <row r="3" spans="1:7" ht="12" customHeight="1" x14ac:dyDescent="0.25">
      <c r="B3" s="1" t="s">
        <v>77</v>
      </c>
    </row>
    <row r="5" spans="1:7" ht="12" customHeight="1" x14ac:dyDescent="0.25">
      <c r="B5" s="2" t="s">
        <v>0</v>
      </c>
      <c r="C5" s="2" t="s">
        <v>68</v>
      </c>
      <c r="D5" s="2" t="s">
        <v>114</v>
      </c>
      <c r="E5" s="2" t="s">
        <v>72</v>
      </c>
      <c r="F5" s="1" t="s">
        <v>76</v>
      </c>
      <c r="G5" s="1" t="s">
        <v>115</v>
      </c>
    </row>
    <row r="6" spans="1:7" ht="12" customHeight="1" x14ac:dyDescent="0.25">
      <c r="A6" s="48"/>
      <c r="B6" s="2" t="s">
        <v>109</v>
      </c>
      <c r="C6" s="40">
        <v>0.21260000000000001</v>
      </c>
      <c r="D6" s="40">
        <v>0.17960000000000001</v>
      </c>
      <c r="E6" s="40">
        <v>0.12690000000000001</v>
      </c>
      <c r="F6" s="38">
        <v>0.40310442144872999</v>
      </c>
      <c r="G6" s="38">
        <v>0.15522107243650046</v>
      </c>
    </row>
    <row r="7" spans="1:7" ht="12" customHeight="1" x14ac:dyDescent="0.25">
      <c r="A7" s="48"/>
      <c r="B7" s="2" t="s">
        <v>43</v>
      </c>
      <c r="C7" s="40">
        <v>0.22470000000000001</v>
      </c>
      <c r="D7" s="40">
        <v>0.19120000000000001</v>
      </c>
      <c r="E7" s="40">
        <v>0.13270000000000001</v>
      </c>
      <c r="F7" s="38">
        <v>0.40943480195816639</v>
      </c>
      <c r="G7" s="38">
        <v>0.14908767245215843</v>
      </c>
    </row>
    <row r="8" spans="1:7" ht="12" customHeight="1" x14ac:dyDescent="0.25">
      <c r="A8" s="48"/>
      <c r="B8" s="2"/>
      <c r="C8" s="40"/>
      <c r="D8" s="40"/>
      <c r="E8" s="40"/>
      <c r="F8" s="38"/>
      <c r="G8" s="38"/>
    </row>
    <row r="9" spans="1:7" ht="12" customHeight="1" x14ac:dyDescent="0.25">
      <c r="A9" s="48"/>
      <c r="B9" s="2" t="s">
        <v>3</v>
      </c>
      <c r="C9" s="40">
        <v>0.2833</v>
      </c>
      <c r="D9" s="40">
        <v>0.2266</v>
      </c>
      <c r="E9" s="40">
        <v>9.5100000000000004E-2</v>
      </c>
      <c r="F9" s="38">
        <v>0.66431344864101649</v>
      </c>
      <c r="G9" s="38">
        <v>0.20014119308153902</v>
      </c>
    </row>
    <row r="10" spans="1:7" ht="12" customHeight="1" x14ac:dyDescent="0.25">
      <c r="A10" s="48"/>
      <c r="B10" s="2" t="s">
        <v>73</v>
      </c>
      <c r="C10" s="40">
        <v>0.30430000000000001</v>
      </c>
      <c r="D10" s="40">
        <v>0.25640000000000002</v>
      </c>
      <c r="E10" s="40">
        <v>0.14299999999999999</v>
      </c>
      <c r="F10" s="38">
        <v>0.53006901084456137</v>
      </c>
      <c r="G10" s="38">
        <v>0.15741045021360497</v>
      </c>
    </row>
    <row r="11" spans="1:7" ht="12" customHeight="1" x14ac:dyDescent="0.25">
      <c r="A11" s="48"/>
      <c r="B11" s="2" t="s">
        <v>7</v>
      </c>
      <c r="C11" s="40">
        <v>0.22389999999999999</v>
      </c>
      <c r="D11" s="40">
        <v>0.18509999999999999</v>
      </c>
      <c r="E11" s="40">
        <v>0.1178</v>
      </c>
      <c r="F11" s="38">
        <v>0.47387226440375163</v>
      </c>
      <c r="G11" s="38">
        <v>0.1732916480571684</v>
      </c>
    </row>
    <row r="12" spans="1:7" ht="12" customHeight="1" x14ac:dyDescent="0.25">
      <c r="A12" s="48"/>
      <c r="B12" s="2" t="s">
        <v>20</v>
      </c>
      <c r="C12" s="40">
        <v>0.21199999999999999</v>
      </c>
      <c r="D12" s="40">
        <v>0.1729</v>
      </c>
      <c r="E12" s="40">
        <v>0.1139</v>
      </c>
      <c r="F12" s="38">
        <v>0.46273584905660375</v>
      </c>
      <c r="G12" s="38">
        <v>0.18443396226415093</v>
      </c>
    </row>
    <row r="13" spans="1:7" ht="12" customHeight="1" x14ac:dyDescent="0.25">
      <c r="A13" s="48"/>
      <c r="B13" s="2" t="s">
        <v>25</v>
      </c>
      <c r="C13" s="40">
        <v>0.18260000000000001</v>
      </c>
      <c r="D13" s="40">
        <v>0.14610000000000001</v>
      </c>
      <c r="E13" s="40">
        <v>0.113</v>
      </c>
      <c r="F13" s="38">
        <v>0.38116100766703181</v>
      </c>
      <c r="G13" s="38">
        <v>0.19989047097480833</v>
      </c>
    </row>
    <row r="14" spans="1:7" ht="12" customHeight="1" x14ac:dyDescent="0.25">
      <c r="A14" s="48"/>
      <c r="B14" s="2" t="s">
        <v>10</v>
      </c>
      <c r="C14" s="40">
        <v>0.22259999999999999</v>
      </c>
      <c r="D14" s="40">
        <v>0.20230000000000001</v>
      </c>
      <c r="E14" s="40">
        <v>0.13819999999999999</v>
      </c>
      <c r="F14" s="38">
        <v>0.37915543575920935</v>
      </c>
      <c r="G14" s="38">
        <v>9.1194968553459058E-2</v>
      </c>
    </row>
    <row r="15" spans="1:7" ht="12" customHeight="1" x14ac:dyDescent="0.25">
      <c r="A15" s="48"/>
      <c r="B15" s="2" t="s">
        <v>19</v>
      </c>
      <c r="C15" s="40">
        <v>0.14749999999999999</v>
      </c>
      <c r="D15" s="40">
        <v>0.11990000000000001</v>
      </c>
      <c r="E15" s="40">
        <v>9.2600000000000002E-2</v>
      </c>
      <c r="F15" s="38">
        <v>0.37220338983050844</v>
      </c>
      <c r="G15" s="38">
        <v>0.18711864406779652</v>
      </c>
    </row>
    <row r="16" spans="1:7" ht="12" customHeight="1" x14ac:dyDescent="0.25">
      <c r="A16" s="48"/>
      <c r="B16" s="2" t="s">
        <v>23</v>
      </c>
      <c r="C16" s="40">
        <v>0.1686</v>
      </c>
      <c r="D16" s="40">
        <v>0.14050000000000001</v>
      </c>
      <c r="E16" s="40">
        <v>0.1074</v>
      </c>
      <c r="F16" s="38">
        <v>0.36298932384341642</v>
      </c>
      <c r="G16" s="38">
        <v>0.16666666666666657</v>
      </c>
    </row>
    <row r="17" spans="1:7" ht="12" customHeight="1" x14ac:dyDescent="0.25">
      <c r="A17" s="48"/>
      <c r="B17" s="2" t="s">
        <v>18</v>
      </c>
      <c r="C17" s="40">
        <v>0.2102</v>
      </c>
      <c r="D17" s="40">
        <v>0.17519999999999999</v>
      </c>
      <c r="E17" s="40">
        <v>0.13500000000000001</v>
      </c>
      <c r="F17" s="38">
        <v>0.35775451950523307</v>
      </c>
      <c r="G17" s="38">
        <v>0.16650808753568033</v>
      </c>
    </row>
    <row r="18" spans="1:7" ht="12" customHeight="1" x14ac:dyDescent="0.25">
      <c r="A18" s="48"/>
      <c r="B18" s="2" t="s">
        <v>8</v>
      </c>
      <c r="C18" s="40">
        <v>0.18990000000000001</v>
      </c>
      <c r="D18" s="40">
        <v>0.16239999999999999</v>
      </c>
      <c r="E18" s="40">
        <v>0.12470000000000001</v>
      </c>
      <c r="F18" s="38">
        <v>0.34333859926276988</v>
      </c>
      <c r="G18" s="38">
        <v>0.14481305950500276</v>
      </c>
    </row>
    <row r="19" spans="1:7" ht="12" customHeight="1" x14ac:dyDescent="0.25">
      <c r="A19" s="48"/>
      <c r="B19" s="2" t="s">
        <v>1</v>
      </c>
      <c r="C19" s="40">
        <v>0.2792</v>
      </c>
      <c r="D19" s="40">
        <v>0.2316</v>
      </c>
      <c r="E19" s="40">
        <v>0.18720000000000001</v>
      </c>
      <c r="F19" s="38">
        <v>0.32951289398280803</v>
      </c>
      <c r="G19" s="38">
        <v>0.170487106017192</v>
      </c>
    </row>
    <row r="20" spans="1:7" ht="12" customHeight="1" x14ac:dyDescent="0.25">
      <c r="A20" s="48"/>
      <c r="B20" s="2" t="s">
        <v>24</v>
      </c>
      <c r="C20" s="40">
        <v>0.17399999999999999</v>
      </c>
      <c r="D20" s="40">
        <v>0.14030000000000001</v>
      </c>
      <c r="E20" s="40">
        <v>0.1178</v>
      </c>
      <c r="F20" s="38">
        <v>0.3229885057471264</v>
      </c>
      <c r="G20" s="38">
        <v>0.19367816091954013</v>
      </c>
    </row>
    <row r="21" spans="1:7" ht="12" customHeight="1" x14ac:dyDescent="0.25">
      <c r="A21" s="48"/>
      <c r="B21" s="2" t="s">
        <v>12</v>
      </c>
      <c r="C21" s="40">
        <v>0.14199999999999999</v>
      </c>
      <c r="D21" s="40">
        <v>0.1173</v>
      </c>
      <c r="E21" s="40">
        <v>9.9599999999999994E-2</v>
      </c>
      <c r="F21" s="38">
        <v>0.29859154929577464</v>
      </c>
      <c r="G21" s="38">
        <v>0.17394366197183089</v>
      </c>
    </row>
    <row r="22" spans="1:7" ht="12" customHeight="1" x14ac:dyDescent="0.25">
      <c r="A22" s="48"/>
      <c r="B22" s="2" t="s">
        <v>11</v>
      </c>
      <c r="C22" s="40">
        <v>0.21329999999999999</v>
      </c>
      <c r="D22" s="40">
        <v>0.1802</v>
      </c>
      <c r="E22" s="40">
        <v>0.1497</v>
      </c>
      <c r="F22" s="38">
        <v>0.29817158931082977</v>
      </c>
      <c r="G22" s="38">
        <v>0.15518049695264882</v>
      </c>
    </row>
    <row r="23" spans="1:7" ht="12" customHeight="1" x14ac:dyDescent="0.25">
      <c r="A23" s="48"/>
      <c r="B23" s="2" t="s">
        <v>4</v>
      </c>
      <c r="C23" s="40">
        <v>0.1236</v>
      </c>
      <c r="D23" s="40">
        <v>0.10299999999999999</v>
      </c>
      <c r="E23" s="40">
        <v>8.8200000000000001E-2</v>
      </c>
      <c r="F23" s="38">
        <v>0.28640776699029125</v>
      </c>
      <c r="G23" s="38">
        <v>0.16666666666666671</v>
      </c>
    </row>
    <row r="24" spans="1:7" ht="12" customHeight="1" x14ac:dyDescent="0.25">
      <c r="A24" s="48"/>
      <c r="B24" s="2" t="s">
        <v>21</v>
      </c>
      <c r="C24" s="40">
        <v>0.1459</v>
      </c>
      <c r="D24" s="40">
        <v>0.1226</v>
      </c>
      <c r="E24" s="40">
        <v>0.1045</v>
      </c>
      <c r="F24" s="38">
        <v>0.28375599725839618</v>
      </c>
      <c r="G24" s="38">
        <v>0.15969842357779301</v>
      </c>
    </row>
    <row r="25" spans="1:7" ht="12" customHeight="1" x14ac:dyDescent="0.25">
      <c r="A25" s="48"/>
      <c r="B25" s="2" t="s">
        <v>82</v>
      </c>
      <c r="C25" s="40">
        <v>0.18410000000000001</v>
      </c>
      <c r="D25" s="40">
        <v>0.1522</v>
      </c>
      <c r="E25" s="40">
        <v>0.1321</v>
      </c>
      <c r="F25" s="38">
        <v>0.28245518739815323</v>
      </c>
      <c r="G25" s="38">
        <v>0.17327539380771326</v>
      </c>
    </row>
    <row r="26" spans="1:7" ht="12" customHeight="1" x14ac:dyDescent="0.25">
      <c r="A26" s="48"/>
      <c r="B26" s="2" t="s">
        <v>22</v>
      </c>
      <c r="C26" s="40">
        <v>0.14480000000000001</v>
      </c>
      <c r="D26" s="40">
        <v>0.1187</v>
      </c>
      <c r="E26" s="40">
        <v>0.10630000000000001</v>
      </c>
      <c r="F26" s="38">
        <v>0.26588397790055252</v>
      </c>
      <c r="G26" s="38">
        <v>0.18024861878453047</v>
      </c>
    </row>
    <row r="27" spans="1:7" ht="12" customHeight="1" x14ac:dyDescent="0.25">
      <c r="A27" s="48"/>
      <c r="B27" s="2" t="s">
        <v>14</v>
      </c>
      <c r="C27" s="40">
        <v>0.1986</v>
      </c>
      <c r="D27" s="40">
        <v>0.18379999999999999</v>
      </c>
      <c r="E27" s="40">
        <v>0.14649999999999999</v>
      </c>
      <c r="F27" s="38">
        <v>0.2623363544813696</v>
      </c>
      <c r="G27" s="38">
        <v>7.4521651560926522E-2</v>
      </c>
    </row>
    <row r="28" spans="1:7" ht="12" customHeight="1" x14ac:dyDescent="0.25">
      <c r="A28" s="48"/>
      <c r="B28" s="2" t="s">
        <v>32</v>
      </c>
      <c r="C28" s="40">
        <v>7.3800000000000004E-2</v>
      </c>
      <c r="D28" s="40">
        <v>6.1499999999999999E-2</v>
      </c>
      <c r="E28" s="40">
        <v>5.6399999999999999E-2</v>
      </c>
      <c r="F28" s="38">
        <v>0.2357723577235773</v>
      </c>
      <c r="G28" s="38">
        <v>0.16666666666666674</v>
      </c>
    </row>
    <row r="29" spans="1:7" ht="12" customHeight="1" x14ac:dyDescent="0.25">
      <c r="A29" s="48"/>
      <c r="B29" s="2" t="s">
        <v>6</v>
      </c>
      <c r="C29" s="40">
        <v>0.1681</v>
      </c>
      <c r="D29" s="40">
        <v>0.15859999999999999</v>
      </c>
      <c r="E29" s="40">
        <v>0.12920000000000001</v>
      </c>
      <c r="F29" s="38">
        <v>0.23140987507436045</v>
      </c>
      <c r="G29" s="38">
        <v>5.651397977394413E-2</v>
      </c>
    </row>
    <row r="30" spans="1:7" ht="12" customHeight="1" x14ac:dyDescent="0.25">
      <c r="A30" s="48"/>
      <c r="B30" s="2" t="s">
        <v>9</v>
      </c>
      <c r="C30" s="40">
        <v>0.13009999999999999</v>
      </c>
      <c r="D30" s="40">
        <v>0.11509999999999999</v>
      </c>
      <c r="E30" s="40">
        <v>0.1012</v>
      </c>
      <c r="F30" s="38">
        <v>0.22213681783243655</v>
      </c>
      <c r="G30" s="38">
        <v>0.11529592621060723</v>
      </c>
    </row>
    <row r="31" spans="1:7" ht="12" customHeight="1" x14ac:dyDescent="0.25">
      <c r="A31" s="48"/>
      <c r="B31" s="2" t="s">
        <v>13</v>
      </c>
      <c r="C31" s="40">
        <v>0.1426</v>
      </c>
      <c r="D31" s="40">
        <v>0.1179</v>
      </c>
      <c r="E31" s="40">
        <v>0.1111</v>
      </c>
      <c r="F31" s="38">
        <v>0.2208976157082749</v>
      </c>
      <c r="G31" s="38">
        <v>0.17321178120617109</v>
      </c>
    </row>
    <row r="32" spans="1:7" ht="12" customHeight="1" x14ac:dyDescent="0.25">
      <c r="A32" s="48"/>
      <c r="B32" s="2" t="s">
        <v>15</v>
      </c>
      <c r="C32" s="40">
        <v>0.1031</v>
      </c>
      <c r="D32" s="40">
        <v>8.1199999999999994E-2</v>
      </c>
      <c r="E32" s="40">
        <v>8.1199999999999994E-2</v>
      </c>
      <c r="F32" s="38">
        <v>0.21241513094083417</v>
      </c>
      <c r="G32" s="38">
        <v>0.21241513094083417</v>
      </c>
    </row>
    <row r="33" spans="1:7" ht="12" customHeight="1" x14ac:dyDescent="0.25">
      <c r="A33" s="48"/>
      <c r="B33" s="2" t="s">
        <v>2</v>
      </c>
      <c r="C33" s="40">
        <v>9.9699999999999997E-2</v>
      </c>
      <c r="D33" s="40">
        <v>8.3099999999999993E-2</v>
      </c>
      <c r="E33" s="40">
        <v>8.3099999999999993E-2</v>
      </c>
      <c r="F33" s="38">
        <v>0.16649949849548651</v>
      </c>
      <c r="G33" s="38">
        <v>0.16649949849548651</v>
      </c>
    </row>
    <row r="34" spans="1:7" ht="12" customHeight="1" x14ac:dyDescent="0.25">
      <c r="A34" s="48"/>
      <c r="B34" s="2" t="s">
        <v>5</v>
      </c>
      <c r="C34" s="40">
        <v>0.24129999999999999</v>
      </c>
      <c r="D34" s="40">
        <v>0.21260000000000001</v>
      </c>
      <c r="E34" s="40">
        <v>0.20430000000000001</v>
      </c>
      <c r="F34" s="38">
        <v>0.15333609614587643</v>
      </c>
      <c r="G34" s="38">
        <v>0.11893907998342303</v>
      </c>
    </row>
    <row r="35" spans="1:7" ht="12" customHeight="1" x14ac:dyDescent="0.25">
      <c r="A35" s="48"/>
      <c r="B35" s="2" t="s">
        <v>16</v>
      </c>
      <c r="C35" s="40">
        <v>0.12839999999999999</v>
      </c>
      <c r="D35" s="40">
        <v>0.12230000000000001</v>
      </c>
      <c r="E35" s="40">
        <v>0.1208</v>
      </c>
      <c r="F35" s="38">
        <v>5.9190031152647836E-2</v>
      </c>
      <c r="G35" s="38">
        <v>4.7507788161993622E-2</v>
      </c>
    </row>
    <row r="36" spans="1:7" ht="12" customHeight="1" x14ac:dyDescent="0.25">
      <c r="A36" s="48"/>
      <c r="B36" s="2" t="s">
        <v>17</v>
      </c>
      <c r="C36" s="40">
        <v>0.14269999999999999</v>
      </c>
      <c r="D36" s="40">
        <v>0.1179</v>
      </c>
      <c r="E36" s="40">
        <v>0.13789999999999999</v>
      </c>
      <c r="F36" s="38">
        <v>3.3637000700770837E-2</v>
      </c>
      <c r="G36" s="38">
        <v>0.17379117028731597</v>
      </c>
    </row>
    <row r="37" spans="1:7" ht="12" customHeight="1" x14ac:dyDescent="0.25">
      <c r="A37" s="48"/>
      <c r="B37" s="2"/>
      <c r="C37" s="40"/>
      <c r="D37" s="40"/>
      <c r="E37" s="40"/>
      <c r="F37" s="38"/>
      <c r="G37" s="38"/>
    </row>
    <row r="38" spans="1:7" ht="12" customHeight="1" x14ac:dyDescent="0.25">
      <c r="A38" s="48"/>
      <c r="B38" s="2" t="s">
        <v>26</v>
      </c>
      <c r="C38" s="40">
        <v>0.2203</v>
      </c>
      <c r="D38" s="40">
        <v>0.2099</v>
      </c>
      <c r="E38" s="40">
        <v>0.1532</v>
      </c>
      <c r="F38" s="38">
        <v>0.3045846572855197</v>
      </c>
      <c r="G38" s="38">
        <v>4.7208352246935967E-2</v>
      </c>
    </row>
    <row r="39" spans="1:7" ht="12" customHeight="1" x14ac:dyDescent="0.25">
      <c r="A39" s="48"/>
      <c r="B39" s="2"/>
      <c r="C39" s="40"/>
      <c r="D39" s="40"/>
      <c r="E39" s="40"/>
      <c r="F39" s="38"/>
      <c r="G39" s="38"/>
    </row>
    <row r="40" spans="1:7" ht="12" customHeight="1" x14ac:dyDescent="0.25">
      <c r="A40" s="48"/>
      <c r="B40" s="2" t="s">
        <v>29</v>
      </c>
      <c r="C40" s="40">
        <v>0.13550000000000001</v>
      </c>
      <c r="D40" s="40">
        <v>0.111</v>
      </c>
      <c r="E40" s="40">
        <v>9.5399999999999999E-2</v>
      </c>
      <c r="F40" s="38">
        <v>0.29594095940959414</v>
      </c>
      <c r="G40" s="38">
        <v>0.18081180811808123</v>
      </c>
    </row>
    <row r="41" spans="1:7" ht="12" customHeight="1" x14ac:dyDescent="0.25">
      <c r="A41" s="48"/>
      <c r="B41" s="2" t="s">
        <v>27</v>
      </c>
      <c r="C41" s="40">
        <v>0.1341</v>
      </c>
      <c r="D41" s="40">
        <v>0.1082</v>
      </c>
      <c r="E41" s="40">
        <v>0.1061</v>
      </c>
      <c r="F41" s="38">
        <v>0.20879940343027589</v>
      </c>
      <c r="G41" s="38">
        <v>0.19313944817300516</v>
      </c>
    </row>
    <row r="42" spans="1:7" ht="12" customHeight="1" x14ac:dyDescent="0.25">
      <c r="A42" s="48"/>
      <c r="B42" s="2" t="s">
        <v>28</v>
      </c>
      <c r="C42" s="40">
        <v>6.6299999999999998E-2</v>
      </c>
      <c r="D42" s="40">
        <v>5.62E-2</v>
      </c>
      <c r="E42" s="40">
        <v>5.62E-2</v>
      </c>
      <c r="F42" s="39">
        <v>0.15233785822021115</v>
      </c>
    </row>
    <row r="43" spans="1:7" ht="12" customHeight="1" x14ac:dyDescent="0.25">
      <c r="A43" s="48"/>
      <c r="B43" s="2"/>
      <c r="C43" s="40"/>
      <c r="D43" s="40"/>
      <c r="E43" s="40"/>
      <c r="F43" s="39"/>
    </row>
    <row r="44" spans="1:7" ht="12" customHeight="1" x14ac:dyDescent="0.25">
      <c r="A44" s="48"/>
      <c r="B44" s="37" t="s">
        <v>33</v>
      </c>
      <c r="C44" s="40">
        <v>9.9500000000000005E-2</v>
      </c>
      <c r="D44" s="40">
        <v>8.4400000000000003E-2</v>
      </c>
      <c r="E44" s="40">
        <v>8.0500000000000002E-2</v>
      </c>
      <c r="F44" s="38">
        <v>0.19095477386934676</v>
      </c>
      <c r="G44" s="38">
        <v>0.15175879396984926</v>
      </c>
    </row>
    <row r="45" spans="1:7" ht="12" customHeight="1" x14ac:dyDescent="0.25">
      <c r="A45" s="48"/>
      <c r="B45" s="2" t="s">
        <v>92</v>
      </c>
      <c r="C45" s="40">
        <v>9.9699999999999997E-2</v>
      </c>
      <c r="D45" s="40">
        <v>8.3099999999999993E-2</v>
      </c>
      <c r="E45" s="40">
        <v>8.3099999999999993E-2</v>
      </c>
      <c r="F45" s="38">
        <v>0.16649949849548651</v>
      </c>
    </row>
    <row r="46" spans="1:7" ht="12" customHeight="1" x14ac:dyDescent="0.25">
      <c r="A46" s="48"/>
      <c r="B46" s="2"/>
      <c r="C46" s="40"/>
      <c r="D46" s="40"/>
      <c r="E46" s="40"/>
      <c r="F46" s="38"/>
    </row>
    <row r="47" spans="1:7" ht="12" customHeight="1" x14ac:dyDescent="0.25">
      <c r="A47" s="48"/>
      <c r="B47" s="2" t="s">
        <v>34</v>
      </c>
      <c r="C47" s="40">
        <v>9.9500000000000005E-2</v>
      </c>
      <c r="D47" s="40">
        <v>8.4400000000000003E-2</v>
      </c>
      <c r="E47" s="40">
        <v>8.0500000000000002E-2</v>
      </c>
      <c r="F47" s="39">
        <v>0.19095477386934676</v>
      </c>
    </row>
    <row r="48" spans="1:7" ht="12" customHeight="1" x14ac:dyDescent="0.25">
      <c r="A48" s="48"/>
      <c r="B48" s="44" t="s">
        <v>91</v>
      </c>
      <c r="C48" s="40">
        <v>6.0499999999999998E-2</v>
      </c>
      <c r="D48" s="40">
        <v>5.6000000000000001E-2</v>
      </c>
      <c r="E48" s="40">
        <v>5.2499999999999998E-2</v>
      </c>
      <c r="F48" s="38">
        <v>0.13223140495867769</v>
      </c>
      <c r="G48" s="38">
        <v>7.4380165289256159E-2</v>
      </c>
    </row>
    <row r="49" spans="1:24" ht="12" customHeight="1" x14ac:dyDescent="0.25">
      <c r="A49" s="48"/>
      <c r="B49" s="44"/>
      <c r="C49" s="40"/>
      <c r="D49" s="40"/>
      <c r="E49" s="40"/>
      <c r="F49" s="38"/>
      <c r="G49" s="38"/>
    </row>
    <row r="50" spans="1:24" ht="12" customHeight="1" x14ac:dyDescent="0.25">
      <c r="A50" s="48"/>
      <c r="B50" s="2" t="s">
        <v>36</v>
      </c>
      <c r="C50" s="40">
        <v>4.6600000000000003E-2</v>
      </c>
      <c r="D50" s="40">
        <v>3.8800000000000001E-2</v>
      </c>
      <c r="E50" s="40">
        <v>3.8800000000000001E-2</v>
      </c>
      <c r="F50" s="38">
        <v>0.16738197424892706</v>
      </c>
    </row>
    <row r="51" spans="1:24" ht="12" customHeight="1" x14ac:dyDescent="0.25">
      <c r="A51" s="48"/>
      <c r="B51" s="2" t="s">
        <v>83</v>
      </c>
      <c r="C51" s="40">
        <v>6.6299999999999998E-2</v>
      </c>
      <c r="D51" s="40">
        <v>5.62E-2</v>
      </c>
      <c r="E51" s="40">
        <v>5.62E-2</v>
      </c>
      <c r="F51" s="38">
        <v>0.15233785822021115</v>
      </c>
      <c r="G51" s="38">
        <v>0.15233785822021115</v>
      </c>
    </row>
    <row r="52" spans="1:24" ht="12" customHeight="1" x14ac:dyDescent="0.25">
      <c r="A52" s="48"/>
      <c r="B52" s="2" t="s">
        <v>35</v>
      </c>
      <c r="C52" s="40">
        <v>0.10680000000000001</v>
      </c>
      <c r="D52" s="40">
        <v>0.10680000000000001</v>
      </c>
      <c r="E52" s="40">
        <v>0.10680000000000001</v>
      </c>
      <c r="F52" s="38">
        <v>0</v>
      </c>
      <c r="G52" s="38">
        <v>0</v>
      </c>
    </row>
    <row r="53" spans="1:24" ht="12" customHeight="1" x14ac:dyDescent="0.25">
      <c r="A53" s="48"/>
    </row>
    <row r="54" spans="1:24" ht="12" customHeight="1" x14ac:dyDescent="0.25">
      <c r="A54" s="48"/>
    </row>
    <row r="55" spans="1:24" ht="12" customHeight="1" x14ac:dyDescent="0.25">
      <c r="A55" s="48"/>
    </row>
    <row r="60" spans="1:24" ht="12" customHeight="1" x14ac:dyDescent="0.25">
      <c r="U60" s="55"/>
      <c r="V60" s="55"/>
      <c r="W60" s="55"/>
      <c r="X60" s="55"/>
    </row>
    <row r="62" spans="1:24" ht="12" customHeight="1" x14ac:dyDescent="0.25">
      <c r="I62" s="92" t="s">
        <v>85</v>
      </c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1:24" ht="12" customHeight="1" x14ac:dyDescent="0.25"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</row>
    <row r="64" spans="1:24" ht="12" customHeight="1" x14ac:dyDescent="0.3">
      <c r="I64" s="24" t="s">
        <v>74</v>
      </c>
    </row>
  </sheetData>
  <sortState ref="B50:G52">
    <sortCondition descending="1" ref="F50"/>
  </sortState>
  <mergeCells count="1">
    <mergeCell ref="I62:T6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75"/>
  <sheetViews>
    <sheetView zoomScaleNormal="100" workbookViewId="0">
      <selection activeCell="A51" sqref="A51:XFD51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5" s="49" customFormat="1" ht="12" customHeight="1" x14ac:dyDescent="0.25">
      <c r="C1" s="49">
        <f>MATCH(C5, [1]Data!$A$338:$CZ$338,FALSE)-1</f>
        <v>45</v>
      </c>
      <c r="D1" s="49">
        <f>MATCH(D5, [1]Data!$A$338:$CZ$338,FALSE)-1</f>
        <v>49</v>
      </c>
    </row>
    <row r="2" spans="1:5" ht="12" customHeight="1" x14ac:dyDescent="0.25">
      <c r="B2" s="1" t="s">
        <v>132</v>
      </c>
    </row>
    <row r="5" spans="1:5" ht="12" customHeight="1" x14ac:dyDescent="0.25">
      <c r="B5" s="2" t="s">
        <v>0</v>
      </c>
      <c r="C5" s="2" t="s">
        <v>97</v>
      </c>
      <c r="D5" s="2" t="s">
        <v>123</v>
      </c>
      <c r="E5" s="1" t="s">
        <v>78</v>
      </c>
    </row>
    <row r="6" spans="1:5" ht="12" customHeight="1" x14ac:dyDescent="0.25">
      <c r="A6" s="48">
        <f>IF(B6="EU-27", 1, IF(B6="EU-28", 2, IF(B6="Euro area", 3, IF(LEFT(B6,6)="Kosovo", 41, IF(B6="Germany", 8, MATCH(B6,[1]Data!$A$273:$A$323,FALSE)-1)))))</f>
        <v>1</v>
      </c>
      <c r="B6" s="2" t="s">
        <v>109</v>
      </c>
      <c r="C6" s="3">
        <v>0.21609999999999999</v>
      </c>
      <c r="D6" s="3">
        <v>0.21260000000000001</v>
      </c>
      <c r="E6" s="38">
        <f>D6/C6-1</f>
        <v>-1.6196205460434876E-2</v>
      </c>
    </row>
    <row r="7" spans="1:5" ht="12" customHeight="1" x14ac:dyDescent="0.25">
      <c r="A7" s="48">
        <f>IF(B7="EU-27", 1, IF(B7="EU-28", 2, IF(B7="Euro area", 3, IF(LEFT(B7,6)="Kosovo", 41, IF(B7="Germany", 8, MATCH(B7,[1]Data!$A$273:$A$323,FALSE)-1)))))</f>
        <v>3</v>
      </c>
      <c r="B7" s="2" t="s">
        <v>43</v>
      </c>
      <c r="C7" s="3">
        <v>0.2276</v>
      </c>
      <c r="D7" s="3">
        <v>0.22470000000000001</v>
      </c>
      <c r="E7" s="38">
        <f>D7/C7-1</f>
        <v>-1.2741652021089567E-2</v>
      </c>
    </row>
    <row r="8" spans="1:5" ht="12" customHeight="1" x14ac:dyDescent="0.25">
      <c r="A8" s="48"/>
      <c r="B8" s="2"/>
      <c r="C8" s="3"/>
      <c r="D8" s="3"/>
      <c r="E8" s="38"/>
    </row>
    <row r="9" spans="1:5" ht="12" customHeight="1" x14ac:dyDescent="0.25">
      <c r="A9" s="48"/>
      <c r="B9" s="2" t="s">
        <v>13</v>
      </c>
      <c r="C9" s="3">
        <v>0.1255</v>
      </c>
      <c r="D9" s="3">
        <v>0.1426</v>
      </c>
      <c r="E9" s="38">
        <v>0.13625498007968129</v>
      </c>
    </row>
    <row r="10" spans="1:5" ht="12" customHeight="1" x14ac:dyDescent="0.25">
      <c r="A10" s="48"/>
      <c r="B10" s="2" t="s">
        <v>19</v>
      </c>
      <c r="C10" s="3">
        <v>0.57640000000000002</v>
      </c>
      <c r="D10" s="3">
        <v>0.65100000000000002</v>
      </c>
      <c r="E10" s="38">
        <v>0.1294240111034004</v>
      </c>
    </row>
    <row r="11" spans="1:5" ht="12" customHeight="1" x14ac:dyDescent="0.25">
      <c r="A11" s="48"/>
      <c r="B11" s="2" t="s">
        <v>14</v>
      </c>
      <c r="C11" s="3">
        <v>0.17979999999999999</v>
      </c>
      <c r="D11" s="3">
        <v>0.1986</v>
      </c>
      <c r="E11" s="38">
        <v>0.10456062291434942</v>
      </c>
    </row>
    <row r="12" spans="1:5" ht="12" customHeight="1" x14ac:dyDescent="0.25">
      <c r="A12" s="48"/>
      <c r="B12" s="2" t="s">
        <v>21</v>
      </c>
      <c r="C12" s="3">
        <v>0.64400000000000002</v>
      </c>
      <c r="D12" s="3">
        <v>0.70279999999999998</v>
      </c>
      <c r="E12" s="38">
        <v>9.1304347826086873E-2</v>
      </c>
    </row>
    <row r="13" spans="1:5" ht="12" customHeight="1" x14ac:dyDescent="0.25">
      <c r="A13" s="48"/>
      <c r="B13" s="2" t="s">
        <v>82</v>
      </c>
      <c r="C13" s="3">
        <v>4.49</v>
      </c>
      <c r="D13" s="3">
        <v>4.8499999999999996</v>
      </c>
      <c r="E13" s="38">
        <v>8.01781737193763E-2</v>
      </c>
    </row>
    <row r="14" spans="1:5" ht="12" customHeight="1" x14ac:dyDescent="0.25">
      <c r="A14" s="48"/>
      <c r="B14" s="2" t="s">
        <v>23</v>
      </c>
      <c r="C14" s="3">
        <v>0.15770000000000001</v>
      </c>
      <c r="D14" s="3">
        <v>0.1686</v>
      </c>
      <c r="E14" s="38">
        <v>6.9118579581483708E-2</v>
      </c>
    </row>
    <row r="15" spans="1:5" ht="12" customHeight="1" x14ac:dyDescent="0.25">
      <c r="A15" s="48"/>
      <c r="B15" s="2" t="s">
        <v>8</v>
      </c>
      <c r="C15" s="3">
        <v>0.17780000000000001</v>
      </c>
      <c r="D15" s="3">
        <v>0.18990000000000001</v>
      </c>
      <c r="E15" s="38">
        <v>6.8053993250843714E-2</v>
      </c>
    </row>
    <row r="16" spans="1:5" ht="12" customHeight="1" x14ac:dyDescent="0.25">
      <c r="A16" s="48"/>
      <c r="B16" s="2" t="s">
        <v>6</v>
      </c>
      <c r="C16" s="3">
        <v>0.1595</v>
      </c>
      <c r="D16" s="3">
        <v>0.1681</v>
      </c>
      <c r="E16" s="38">
        <v>5.3918495297805569E-2</v>
      </c>
    </row>
    <row r="17" spans="1:5" ht="12" customHeight="1" x14ac:dyDescent="0.25">
      <c r="A17" s="48"/>
      <c r="B17" s="2" t="s">
        <v>18</v>
      </c>
      <c r="C17" s="3">
        <v>0.2034</v>
      </c>
      <c r="D17" s="3">
        <v>0.2102</v>
      </c>
      <c r="E17" s="38">
        <v>3.3431661750245922E-2</v>
      </c>
    </row>
    <row r="18" spans="1:5" ht="12" customHeight="1" x14ac:dyDescent="0.25">
      <c r="A18" s="48"/>
      <c r="B18" s="2" t="s">
        <v>24</v>
      </c>
      <c r="C18" s="3">
        <v>0.1734</v>
      </c>
      <c r="D18" s="3">
        <v>0.17399999999999999</v>
      </c>
      <c r="E18" s="38">
        <v>3.4602076124565784E-3</v>
      </c>
    </row>
    <row r="19" spans="1:5" ht="12" customHeight="1" x14ac:dyDescent="0.25">
      <c r="A19" s="48"/>
      <c r="B19" s="2" t="s">
        <v>2</v>
      </c>
      <c r="C19" s="3">
        <v>0.19500000000000001</v>
      </c>
      <c r="D19" s="3">
        <v>0.19500000000000001</v>
      </c>
      <c r="E19" s="38">
        <v>0</v>
      </c>
    </row>
    <row r="20" spans="1:5" ht="12" customHeight="1" x14ac:dyDescent="0.25">
      <c r="A20" s="48"/>
      <c r="B20" s="2" t="s">
        <v>9</v>
      </c>
      <c r="C20" s="3">
        <v>0.98050000000000004</v>
      </c>
      <c r="D20" s="3">
        <v>0.98</v>
      </c>
      <c r="E20" s="38">
        <v>-5.0994390617042917E-4</v>
      </c>
    </row>
    <row r="21" spans="1:5" ht="12" customHeight="1" x14ac:dyDescent="0.25">
      <c r="A21" s="48"/>
      <c r="B21" s="2" t="s">
        <v>5</v>
      </c>
      <c r="C21" s="3">
        <v>0.24229999999999999</v>
      </c>
      <c r="D21" s="3">
        <v>0.24129999999999999</v>
      </c>
      <c r="E21" s="38">
        <v>-4.1271151465125389E-3</v>
      </c>
    </row>
    <row r="22" spans="1:5" ht="12" customHeight="1" x14ac:dyDescent="0.25">
      <c r="A22" s="48"/>
      <c r="B22" s="2" t="s">
        <v>16</v>
      </c>
      <c r="C22" s="3">
        <v>0.129</v>
      </c>
      <c r="D22" s="3">
        <v>0.12839999999999999</v>
      </c>
      <c r="E22" s="38">
        <v>-4.6511627906977715E-3</v>
      </c>
    </row>
    <row r="23" spans="1:5" ht="12" customHeight="1" x14ac:dyDescent="0.25">
      <c r="A23" s="48"/>
      <c r="B23" s="2" t="s">
        <v>15</v>
      </c>
      <c r="C23" s="3">
        <v>35.889800000000001</v>
      </c>
      <c r="D23" s="3">
        <v>35.615000000000002</v>
      </c>
      <c r="E23" s="38">
        <v>-7.6567715618365284E-3</v>
      </c>
    </row>
    <row r="24" spans="1:5" ht="12" customHeight="1" x14ac:dyDescent="0.25">
      <c r="A24" s="48"/>
      <c r="B24" s="2" t="s">
        <v>20</v>
      </c>
      <c r="C24" s="3">
        <v>0.215</v>
      </c>
      <c r="D24" s="3">
        <v>0.21199999999999999</v>
      </c>
      <c r="E24" s="38">
        <v>-1.3953488372092981E-2</v>
      </c>
    </row>
    <row r="25" spans="1:5" ht="12" customHeight="1" x14ac:dyDescent="0.25">
      <c r="A25" s="48"/>
      <c r="B25" s="2" t="s">
        <v>73</v>
      </c>
      <c r="C25" s="3">
        <v>0.30880000000000002</v>
      </c>
      <c r="D25" s="3">
        <v>0.30430000000000001</v>
      </c>
      <c r="E25" s="38">
        <v>-1.4572538860103679E-2</v>
      </c>
    </row>
    <row r="26" spans="1:5" ht="12" customHeight="1" x14ac:dyDescent="0.25">
      <c r="A26" s="48"/>
      <c r="B26" s="2" t="s">
        <v>1</v>
      </c>
      <c r="C26" s="3">
        <v>0.28389999999999999</v>
      </c>
      <c r="D26" s="3">
        <v>0.2792</v>
      </c>
      <c r="E26" s="38">
        <v>-1.6555125044029562E-2</v>
      </c>
    </row>
    <row r="27" spans="1:5" ht="12" customHeight="1" x14ac:dyDescent="0.25">
      <c r="A27" s="48"/>
      <c r="B27" s="2" t="s">
        <v>11</v>
      </c>
      <c r="C27" s="3">
        <v>0.2203</v>
      </c>
      <c r="D27" s="3">
        <v>0.21329999999999999</v>
      </c>
      <c r="E27" s="38">
        <v>-3.1774852473899218E-2</v>
      </c>
    </row>
    <row r="28" spans="1:5" ht="12" customHeight="1" x14ac:dyDescent="0.25">
      <c r="A28" s="48"/>
      <c r="B28" s="2" t="s">
        <v>10</v>
      </c>
      <c r="C28" s="3">
        <v>0.2301</v>
      </c>
      <c r="D28" s="3">
        <v>0.22259999999999999</v>
      </c>
      <c r="E28" s="38">
        <v>-3.2594524119947899E-2</v>
      </c>
    </row>
    <row r="29" spans="1:5" ht="12" customHeight="1" x14ac:dyDescent="0.25">
      <c r="A29" s="48"/>
      <c r="B29" s="2" t="s">
        <v>3</v>
      </c>
      <c r="C29" s="3">
        <v>2.2275</v>
      </c>
      <c r="D29" s="3">
        <v>2.1147999999999998</v>
      </c>
      <c r="E29" s="38">
        <v>-5.0594837261504044E-2</v>
      </c>
    </row>
    <row r="30" spans="1:5" ht="12" customHeight="1" x14ac:dyDescent="0.25">
      <c r="A30" s="48"/>
      <c r="B30" s="2" t="s">
        <v>7</v>
      </c>
      <c r="C30" s="3">
        <v>0.24030000000000001</v>
      </c>
      <c r="D30" s="3">
        <v>0.22389999999999999</v>
      </c>
      <c r="E30" s="38">
        <v>-6.8248023304203209E-2</v>
      </c>
    </row>
    <row r="31" spans="1:5" ht="12" customHeight="1" x14ac:dyDescent="0.25">
      <c r="A31" s="48"/>
      <c r="B31" s="2" t="s">
        <v>4</v>
      </c>
      <c r="C31" s="3">
        <v>0.13569999999999999</v>
      </c>
      <c r="D31" s="3">
        <v>0.1236</v>
      </c>
      <c r="E31" s="38">
        <v>-8.9167280766396351E-2</v>
      </c>
    </row>
    <row r="32" spans="1:5" ht="12" customHeight="1" x14ac:dyDescent="0.25">
      <c r="A32" s="48"/>
      <c r="B32" s="2" t="s">
        <v>25</v>
      </c>
      <c r="C32" s="3">
        <v>2.1644000000000001</v>
      </c>
      <c r="D32" s="3">
        <v>1.9470000000000001</v>
      </c>
      <c r="E32" s="38">
        <v>-0.10044354093513219</v>
      </c>
    </row>
    <row r="33" spans="1:5" ht="12" customHeight="1" x14ac:dyDescent="0.25">
      <c r="A33" s="48"/>
      <c r="B33" s="2" t="s">
        <v>22</v>
      </c>
      <c r="C33" s="3">
        <v>0.16339999999999999</v>
      </c>
      <c r="D33" s="3">
        <v>0.14480000000000001</v>
      </c>
      <c r="E33" s="38">
        <v>-0.11383108935128505</v>
      </c>
    </row>
    <row r="34" spans="1:5" ht="12" customHeight="1" x14ac:dyDescent="0.25">
      <c r="A34" s="48"/>
      <c r="B34" s="2" t="s">
        <v>12</v>
      </c>
      <c r="C34" s="3">
        <v>0.16289999999999999</v>
      </c>
      <c r="D34" s="3">
        <v>0.14199999999999999</v>
      </c>
      <c r="E34" s="38">
        <v>-0.12829957028852057</v>
      </c>
    </row>
    <row r="35" spans="1:5" ht="12" customHeight="1" x14ac:dyDescent="0.25">
      <c r="A35" s="48"/>
      <c r="B35" s="2" t="s">
        <v>17</v>
      </c>
      <c r="C35" s="3">
        <v>0.20669999999999999</v>
      </c>
      <c r="D35" s="3">
        <v>0.14269999999999999</v>
      </c>
      <c r="E35" s="38">
        <v>-0.3096274794388002</v>
      </c>
    </row>
    <row r="36" spans="1:5" ht="12" customHeight="1" x14ac:dyDescent="0.25">
      <c r="A36" s="48"/>
      <c r="B36" s="2"/>
      <c r="C36" s="3"/>
      <c r="D36" s="3"/>
      <c r="E36" s="38"/>
    </row>
    <row r="37" spans="1:5" ht="12" customHeight="1" x14ac:dyDescent="0.25">
      <c r="A37" s="48"/>
      <c r="B37" s="2" t="s">
        <v>26</v>
      </c>
      <c r="C37" s="3">
        <v>0.18540000000000001</v>
      </c>
      <c r="D37" s="3">
        <v>0.19270000000000001</v>
      </c>
      <c r="E37" s="38">
        <v>3.9374325782092878E-2</v>
      </c>
    </row>
    <row r="38" spans="1:5" ht="12" customHeight="1" x14ac:dyDescent="0.25">
      <c r="A38" s="48"/>
      <c r="B38" s="2"/>
      <c r="C38" s="3"/>
      <c r="D38" s="3"/>
      <c r="E38" s="38"/>
    </row>
    <row r="39" spans="1:5" ht="12" customHeight="1" x14ac:dyDescent="0.25">
      <c r="A39" s="48"/>
      <c r="B39" s="2" t="s">
        <v>27</v>
      </c>
      <c r="C39" s="3">
        <v>19.584800000000001</v>
      </c>
      <c r="D39" s="3">
        <v>19.9132</v>
      </c>
      <c r="E39" s="38">
        <v>1.6768105878027795E-2</v>
      </c>
    </row>
    <row r="40" spans="1:5" ht="12" customHeight="1" x14ac:dyDescent="0.25">
      <c r="A40" s="48"/>
      <c r="B40" s="2" t="s">
        <v>28</v>
      </c>
      <c r="C40" s="3">
        <v>0.22420000000000001</v>
      </c>
      <c r="D40" s="3">
        <v>0.22509999999999999</v>
      </c>
      <c r="E40" s="34">
        <v>4.014272970561894E-3</v>
      </c>
    </row>
    <row r="41" spans="1:5" ht="12" customHeight="1" x14ac:dyDescent="0.25">
      <c r="A41" s="48"/>
      <c r="B41" s="2" t="s">
        <v>29</v>
      </c>
      <c r="C41" s="3">
        <v>1.8166</v>
      </c>
      <c r="D41" s="3">
        <v>1.4547000000000001</v>
      </c>
      <c r="E41" s="38">
        <v>-0.19921831993834627</v>
      </c>
    </row>
    <row r="42" spans="1:5" ht="12" customHeight="1" x14ac:dyDescent="0.25">
      <c r="A42" s="48"/>
      <c r="B42" s="2"/>
      <c r="C42" s="3"/>
      <c r="D42" s="3"/>
      <c r="E42" s="38"/>
    </row>
    <row r="43" spans="1:5" ht="12" customHeight="1" x14ac:dyDescent="0.25">
      <c r="A43" s="48"/>
      <c r="B43" s="2" t="s">
        <v>33</v>
      </c>
      <c r="C43" s="3">
        <v>0.53869999999999996</v>
      </c>
      <c r="D43" s="3">
        <v>0.71230000000000004</v>
      </c>
      <c r="E43" s="38">
        <v>0.32225728605903114</v>
      </c>
    </row>
    <row r="44" spans="1:5" ht="12" customHeight="1" x14ac:dyDescent="0.25">
      <c r="A44" s="48"/>
      <c r="B44" s="2" t="s">
        <v>32</v>
      </c>
      <c r="C44" s="3">
        <v>8.3413000000000004</v>
      </c>
      <c r="D44" s="3">
        <v>8.6781000000000006</v>
      </c>
      <c r="E44" s="38">
        <v>4.0377399206358744E-2</v>
      </c>
    </row>
    <row r="45" spans="1:5" ht="12" customHeight="1" x14ac:dyDescent="0.25">
      <c r="A45" s="48"/>
      <c r="B45" s="2" t="s">
        <v>92</v>
      </c>
      <c r="C45" s="40">
        <v>4.8192000000000004</v>
      </c>
      <c r="D45" s="40">
        <v>4.8186</v>
      </c>
      <c r="E45" s="38">
        <v>-1.2450199203195567E-4</v>
      </c>
    </row>
    <row r="46" spans="1:5" ht="12" customHeight="1" x14ac:dyDescent="0.25">
      <c r="A46" s="48"/>
      <c r="B46" s="2"/>
      <c r="C46" s="40"/>
      <c r="D46" s="40"/>
      <c r="E46" s="38"/>
    </row>
    <row r="47" spans="1:5" ht="12" customHeight="1" x14ac:dyDescent="0.25">
      <c r="A47" s="48"/>
      <c r="B47" s="44" t="s">
        <v>91</v>
      </c>
      <c r="C47" s="40">
        <v>0.06</v>
      </c>
      <c r="D47" s="40">
        <v>6.0499999999999998E-2</v>
      </c>
      <c r="E47" s="38">
        <v>8.3333333333333037E-3</v>
      </c>
    </row>
    <row r="48" spans="1:5" ht="12" customHeight="1" x14ac:dyDescent="0.25">
      <c r="A48" s="48"/>
      <c r="B48" s="2" t="s">
        <v>34</v>
      </c>
      <c r="C48" s="3">
        <v>0.17069999999999999</v>
      </c>
      <c r="D48" s="3">
        <v>0.1701</v>
      </c>
      <c r="E48" s="34">
        <v>-3.5149384885764245E-3</v>
      </c>
    </row>
    <row r="49" spans="1:23" ht="12" customHeight="1" x14ac:dyDescent="0.25">
      <c r="A49" s="48"/>
      <c r="B49" s="44"/>
      <c r="C49" s="40"/>
      <c r="D49" s="40"/>
      <c r="E49" s="38"/>
    </row>
    <row r="50" spans="1:23" ht="12" customHeight="1" x14ac:dyDescent="0.25">
      <c r="A50" s="48"/>
      <c r="B50" s="2" t="s">
        <v>35</v>
      </c>
      <c r="C50" s="3">
        <v>1.8554999999999999</v>
      </c>
      <c r="D50" s="3">
        <v>2.0785999999999998</v>
      </c>
      <c r="E50" s="38">
        <v>0.12023713284828874</v>
      </c>
    </row>
    <row r="51" spans="1:23" ht="12" customHeight="1" x14ac:dyDescent="0.25">
      <c r="A51" s="48"/>
      <c r="B51" s="2" t="s">
        <v>36</v>
      </c>
      <c r="C51" s="3">
        <v>1.3460000000000001</v>
      </c>
      <c r="D51" s="3">
        <v>1.3318000000000001</v>
      </c>
      <c r="E51" s="38">
        <v>-1.0549777117384807E-2</v>
      </c>
    </row>
    <row r="52" spans="1:23" ht="12" customHeight="1" x14ac:dyDescent="0.25">
      <c r="A52" s="48"/>
      <c r="B52" s="2" t="s">
        <v>83</v>
      </c>
      <c r="C52" s="3">
        <v>0.2472</v>
      </c>
      <c r="D52" s="3">
        <v>0.2215</v>
      </c>
      <c r="E52" s="34">
        <v>-0.10396440129449835</v>
      </c>
    </row>
    <row r="53" spans="1:23" ht="12" customHeight="1" x14ac:dyDescent="0.25">
      <c r="A53" s="48"/>
    </row>
    <row r="54" spans="1:23" ht="12" customHeight="1" x14ac:dyDescent="0.25">
      <c r="A54" s="48"/>
    </row>
    <row r="55" spans="1:23" ht="12" customHeight="1" x14ac:dyDescent="0.25">
      <c r="A55" s="48"/>
    </row>
    <row r="56" spans="1:23" ht="12" customHeight="1" x14ac:dyDescent="0.25">
      <c r="A56" s="48"/>
    </row>
    <row r="57" spans="1:23" ht="12" customHeight="1" x14ac:dyDescent="0.25">
      <c r="A57" s="4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23" ht="12" customHeight="1" x14ac:dyDescent="0.25">
      <c r="T58" s="45"/>
      <c r="U58" s="45"/>
      <c r="V58" s="45"/>
      <c r="W58" s="45"/>
    </row>
    <row r="73" spans="8:19" ht="12" customHeight="1" x14ac:dyDescent="0.25">
      <c r="H73" s="93" t="s">
        <v>85</v>
      </c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8:19" ht="12" customHeight="1" x14ac:dyDescent="0.25"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8:19" ht="12" customHeight="1" x14ac:dyDescent="0.25">
      <c r="H75" s="45" t="s">
        <v>86</v>
      </c>
    </row>
  </sheetData>
  <sortState ref="B41:E42">
    <sortCondition descending="1" ref="E40"/>
  </sortState>
  <mergeCells count="1">
    <mergeCell ref="H73:S7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9"/>
  <sheetViews>
    <sheetView zoomScaleNormal="100" workbookViewId="0">
      <selection activeCell="F34" sqref="F34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9" s="49" customFormat="1" ht="12" customHeight="1" x14ac:dyDescent="0.25">
      <c r="A1" s="49" t="s">
        <v>93</v>
      </c>
      <c r="C1" s="49" t="e">
        <f>MATCH(Info!A1&amp;"S"&amp;Info!A3, [2]Data!$A$141:$CZ$141,FALSE)-1</f>
        <v>#N/A</v>
      </c>
    </row>
    <row r="2" spans="1:9" ht="12" customHeight="1" x14ac:dyDescent="0.25">
      <c r="B2" s="1" t="s">
        <v>133</v>
      </c>
    </row>
    <row r="3" spans="1:9" ht="12" customHeight="1" x14ac:dyDescent="0.25">
      <c r="B3" s="1" t="s">
        <v>41</v>
      </c>
    </row>
    <row r="5" spans="1:9" ht="12" customHeight="1" x14ac:dyDescent="0.25">
      <c r="B5" s="2" t="s">
        <v>0</v>
      </c>
      <c r="C5" s="2" t="s">
        <v>69</v>
      </c>
      <c r="D5" s="2" t="s">
        <v>72</v>
      </c>
      <c r="E5" s="1" t="s">
        <v>120</v>
      </c>
    </row>
    <row r="6" spans="1:9" ht="12" customHeight="1" x14ac:dyDescent="0.25">
      <c r="A6" s="49">
        <f>IF(B6="EU-27",1,IF(B6="EU-28",2,IF(B6="Euro area",3,IF(LEFT(B6,6)="Kosovo",40,IF(B6="Germany",8,IF(B6="Albania","",MATCH(B6,[2]Data!$A$141:$A$191,FALSE)-1))))))</f>
        <v>1</v>
      </c>
      <c r="B6" s="2" t="s">
        <v>109</v>
      </c>
      <c r="C6" s="40">
        <v>0.12540000000000001</v>
      </c>
      <c r="D6" s="40">
        <v>8.1100000000000005E-2</v>
      </c>
      <c r="E6" s="41">
        <v>4.4300000000000006E-2</v>
      </c>
      <c r="F6" s="33">
        <v>0.12540000000000001</v>
      </c>
      <c r="G6" s="34"/>
      <c r="I6" s="5"/>
    </row>
    <row r="7" spans="1:9" ht="12" customHeight="1" x14ac:dyDescent="0.25">
      <c r="A7" s="49">
        <f>IF(B7="EU-27",1,IF(B7="EU-28",2,IF(B7="Euro area",3,IF(LEFT(B7,6)="Kosovo",40,IF(B7="Germany",8,IF(B7="Albania","",MATCH(B7,[2]Data!$A$141:$A$191,FALSE)-1))))))</f>
        <v>3</v>
      </c>
      <c r="B7" s="2" t="s">
        <v>43</v>
      </c>
      <c r="C7" s="40">
        <v>0.13400000000000001</v>
      </c>
      <c r="D7" s="40">
        <v>8.2600000000000007E-2</v>
      </c>
      <c r="E7" s="41">
        <v>5.1400000000000001E-2</v>
      </c>
      <c r="F7" s="33">
        <v>0.13400000000000001</v>
      </c>
      <c r="G7" s="34"/>
    </row>
    <row r="8" spans="1:9" ht="12" customHeight="1" x14ac:dyDescent="0.25">
      <c r="B8" s="2"/>
      <c r="C8" s="40"/>
      <c r="D8" s="40"/>
      <c r="E8" s="41"/>
      <c r="F8" s="33"/>
      <c r="G8" s="34"/>
    </row>
    <row r="9" spans="1:9" ht="12" customHeight="1" x14ac:dyDescent="0.25">
      <c r="B9" s="2" t="s">
        <v>73</v>
      </c>
      <c r="C9" s="40">
        <v>0.17810000000000001</v>
      </c>
      <c r="D9" s="40">
        <v>8.4900000000000003E-2</v>
      </c>
      <c r="E9" s="41">
        <v>9.3200000000000005E-2</v>
      </c>
      <c r="F9" s="33">
        <v>0.17810000000000001</v>
      </c>
      <c r="G9" s="34"/>
    </row>
    <row r="10" spans="1:9" ht="12" customHeight="1" x14ac:dyDescent="0.25">
      <c r="A10" s="49">
        <f>IF(B10="EU-27",1,IF(B10="EU-28",2,IF(B10="Euro area",3,IF(LEFT(B10,6)="Kosovo",40,IF(B10="Germany",8,IF(B10="Albania","",MATCH(B10,[2]Data!$A$141:$A$191,FALSE)-1))))))</f>
        <v>15</v>
      </c>
      <c r="B10" s="2" t="s">
        <v>10</v>
      </c>
      <c r="C10" s="40">
        <v>0.15029999999999999</v>
      </c>
      <c r="D10" s="40">
        <v>8.5599999999999996E-2</v>
      </c>
      <c r="E10" s="41">
        <v>6.4699999999999994E-2</v>
      </c>
      <c r="F10" s="33">
        <v>0.15029999999999999</v>
      </c>
      <c r="G10" s="34"/>
    </row>
    <row r="11" spans="1:9" ht="12" customHeight="1" x14ac:dyDescent="0.25">
      <c r="A11" s="49">
        <f>IF(B11="EU-27",1,IF(B11="EU-28",2,IF(B11="Euro area",3,IF(LEFT(B11,6)="Kosovo",40,IF(B11="Germany",8,IF(B11="Albania","",MATCH(B11,[2]Data!$A$141:$A$191,FALSE)-1))))))</f>
        <v>16</v>
      </c>
      <c r="B11" s="2" t="s">
        <v>11</v>
      </c>
      <c r="C11" s="40">
        <v>0.14480000000000001</v>
      </c>
      <c r="D11" s="40">
        <v>0.1178</v>
      </c>
      <c r="E11" s="41">
        <v>2.700000000000001E-2</v>
      </c>
      <c r="F11" s="33">
        <v>0.14480000000000001</v>
      </c>
      <c r="G11" s="34"/>
    </row>
    <row r="12" spans="1:9" ht="12" customHeight="1" x14ac:dyDescent="0.25">
      <c r="A12" s="49">
        <f>IF(B12="EU-27",1,IF(B12="EU-28",2,IF(B12="Euro area",3,IF(LEFT(B12,6)="Kosovo",40,IF(B12="Germany",8,IF(B12="Albania","",MATCH(B12,[2]Data!$A$141:$A$191,FALSE)-1))))))</f>
        <v>22</v>
      </c>
      <c r="B12" s="2" t="s">
        <v>17</v>
      </c>
      <c r="C12" s="40">
        <v>0.1376</v>
      </c>
      <c r="D12" s="40">
        <v>6.7599999999999993E-2</v>
      </c>
      <c r="E12" s="41">
        <v>7.0000000000000007E-2</v>
      </c>
      <c r="F12" s="33">
        <v>0.1376</v>
      </c>
      <c r="G12" s="34"/>
    </row>
    <row r="13" spans="1:9" ht="12" customHeight="1" x14ac:dyDescent="0.25">
      <c r="A13" s="49">
        <f>IF(B13="EU-27",1,IF(B13="EU-28",2,IF(B13="Euro area",3,IF(LEFT(B13,6)="Kosovo",40,IF(B13="Germany",8,IF(B13="Albania","",MATCH(B13,[2]Data!$A$141:$A$191,FALSE)-1))))))</f>
        <v>21</v>
      </c>
      <c r="B13" s="2" t="s">
        <v>16</v>
      </c>
      <c r="C13" s="40">
        <v>0.1343</v>
      </c>
      <c r="D13" s="40">
        <v>0.1328</v>
      </c>
      <c r="E13" s="41">
        <v>1.5000000000000013E-3</v>
      </c>
      <c r="F13" s="33">
        <v>0.1343</v>
      </c>
      <c r="G13" s="34"/>
    </row>
    <row r="14" spans="1:9" ht="12" customHeight="1" x14ac:dyDescent="0.25">
      <c r="A14" s="49">
        <f>IF(B14="EU-27",1,IF(B14="EU-28",2,IF(B14="Euro area",3,IF(LEFT(B14,6)="Kosovo",40,IF(B14="Germany",8,IF(B14="Albania","",MATCH(B14,[2]Data!$A$141:$A$191,FALSE)-1))))))</f>
        <v>10</v>
      </c>
      <c r="B14" s="2" t="s">
        <v>5</v>
      </c>
      <c r="C14" s="40">
        <v>0.1326</v>
      </c>
      <c r="D14" s="40">
        <v>0.1265</v>
      </c>
      <c r="E14" s="41">
        <v>6.0999999999999943E-3</v>
      </c>
      <c r="F14" s="33">
        <v>0.1326</v>
      </c>
      <c r="G14" s="34"/>
    </row>
    <row r="15" spans="1:9" ht="12" customHeight="1" x14ac:dyDescent="0.25">
      <c r="A15" s="49">
        <f>IF(B15="EU-27",1,IF(B15="EU-28",2,IF(B15="Euro area",3,IF(LEFT(B15,6)="Kosovo",40,IF(B15="Germany",8,IF(B15="Albania","",MATCH(B15,[2]Data!$A$141:$A$191,FALSE)-1))))))</f>
        <v>28</v>
      </c>
      <c r="B15" s="2" t="s">
        <v>23</v>
      </c>
      <c r="C15" s="40">
        <v>0.1321</v>
      </c>
      <c r="D15" s="40">
        <v>9.7699999999999995E-2</v>
      </c>
      <c r="E15" s="41">
        <v>3.44E-2</v>
      </c>
      <c r="F15" s="33">
        <v>0.1321</v>
      </c>
      <c r="G15" s="34"/>
    </row>
    <row r="16" spans="1:9" ht="12" customHeight="1" x14ac:dyDescent="0.25">
      <c r="A16" s="49">
        <f>IF(B16="EU-27",1,IF(B16="EU-28",2,IF(B16="Euro area",3,IF(LEFT(B16,6)="Kosovo",40,IF(B16="Germany",8,IF(B16="Albania","",MATCH(B16,[2]Data!$A$141:$A$191,FALSE)-1))))))</f>
        <v>23</v>
      </c>
      <c r="B16" s="2" t="s">
        <v>18</v>
      </c>
      <c r="C16" s="40">
        <v>0.1192</v>
      </c>
      <c r="D16" s="40">
        <v>8.77E-2</v>
      </c>
      <c r="E16" s="41">
        <v>3.15E-2</v>
      </c>
      <c r="F16" s="33">
        <v>0.1192</v>
      </c>
      <c r="G16" s="34"/>
    </row>
    <row r="17" spans="1:24" ht="12" customHeight="1" x14ac:dyDescent="0.25">
      <c r="A17" s="49">
        <f>IF(B17="EU-27",1,IF(B17="EU-28",2,IF(B17="Euro area",3,IF(LEFT(B17,6)="Kosovo",40,IF(B17="Germany",8,IF(B17="Albania","",MATCH(B17,[2]Data!$A$141:$A$191,FALSE)-1))))))</f>
        <v>4</v>
      </c>
      <c r="B17" s="2" t="s">
        <v>1</v>
      </c>
      <c r="C17" s="40">
        <v>0.1171</v>
      </c>
      <c r="D17" s="40">
        <v>7.9500000000000001E-2</v>
      </c>
      <c r="E17" s="41">
        <v>3.7599999999999995E-2</v>
      </c>
      <c r="F17" s="33">
        <v>0.1171</v>
      </c>
      <c r="G17" s="34"/>
    </row>
    <row r="18" spans="1:24" ht="12" customHeight="1" x14ac:dyDescent="0.25">
      <c r="A18" s="49">
        <f>IF(B18="EU-27",1,IF(B18="EU-28",2,IF(B18="Euro area",3,IF(LEFT(B18,6)="Kosovo",40,IF(B18="Germany",8,IF(B18="Albania","",MATCH(B18,[2]Data!$A$141:$A$191,FALSE)-1))))))</f>
        <v>25</v>
      </c>
      <c r="B18" s="2" t="s">
        <v>20</v>
      </c>
      <c r="C18" s="40">
        <v>0.1125</v>
      </c>
      <c r="D18" s="40">
        <v>7.9399999999999998E-2</v>
      </c>
      <c r="E18" s="41">
        <v>3.3100000000000004E-2</v>
      </c>
      <c r="F18" s="33">
        <v>0.1125</v>
      </c>
      <c r="G18" s="34"/>
    </row>
    <row r="19" spans="1:24" ht="12" customHeight="1" x14ac:dyDescent="0.25">
      <c r="A19" s="49">
        <f>IF(B19="EU-27",1,IF(B19="EU-28",2,IF(B19="Euro area",3,IF(LEFT(B19,6)="Kosovo",40,IF(B19="Germany",8,IF(B19="Albania","",MATCH(B19,[2]Data!$A$141:$A$191,FALSE)-1))))))</f>
        <v>24</v>
      </c>
      <c r="B19" s="2" t="s">
        <v>19</v>
      </c>
      <c r="C19" s="40">
        <v>0.1086</v>
      </c>
      <c r="D19" s="40">
        <v>0.08</v>
      </c>
      <c r="E19" s="41">
        <v>2.86E-2</v>
      </c>
      <c r="F19" s="33">
        <v>0.1086</v>
      </c>
      <c r="G19" s="34"/>
    </row>
    <row r="20" spans="1:24" ht="12" customHeight="1" x14ac:dyDescent="0.25">
      <c r="A20" s="49">
        <f>IF(B20="EU-27",1,IF(B20="EU-28",2,IF(B20="Euro area",3,IF(LEFT(B20,6)="Kosovo",40,IF(B20="Germany",8,IF(B20="Albania","",MATCH(B20,[2]Data!$A$141:$A$191,FALSE)-1))))))</f>
        <v>11</v>
      </c>
      <c r="B20" s="2" t="s">
        <v>6</v>
      </c>
      <c r="C20" s="40">
        <v>0.1079</v>
      </c>
      <c r="D20" s="40">
        <v>8.2600000000000007E-2</v>
      </c>
      <c r="E20" s="41">
        <v>2.5299999999999989E-2</v>
      </c>
      <c r="F20" s="33">
        <v>0.1079</v>
      </c>
      <c r="G20" s="34"/>
    </row>
    <row r="21" spans="1:24" ht="12" customHeight="1" x14ac:dyDescent="0.25">
      <c r="A21" s="49">
        <f>IF(B21="EU-27",1,IF(B21="EU-28",2,IF(B21="Euro area",3,IF(LEFT(B21,6)="Kosovo",40,IF(B21="Germany",8,IF(B21="Albania","",MATCH(B21,[2]Data!$A$141:$A$191,FALSE)-1))))))</f>
        <v>12</v>
      </c>
      <c r="B21" s="2" t="s">
        <v>7</v>
      </c>
      <c r="C21" s="40">
        <v>0.1076</v>
      </c>
      <c r="D21" s="40">
        <v>7.8600000000000003E-2</v>
      </c>
      <c r="E21" s="41">
        <v>2.8999999999999998E-2</v>
      </c>
      <c r="F21" s="33">
        <v>0.1076</v>
      </c>
      <c r="G21" s="34"/>
    </row>
    <row r="22" spans="1:24" ht="12" customHeight="1" x14ac:dyDescent="0.25">
      <c r="A22" s="49">
        <f>IF(B22="EU-27",1,IF(B22="EU-28",2,IF(B22="Euro area",3,IF(LEFT(B22,6)="Kosovo",40,IF(B22="Germany",8,IF(B22="Albania","",MATCH(B22,[2]Data!$A$141:$A$191,FALSE)-1))))))</f>
        <v>26</v>
      </c>
      <c r="B22" s="2" t="s">
        <v>21</v>
      </c>
      <c r="C22" s="40">
        <v>0.10630000000000001</v>
      </c>
      <c r="D22" s="40">
        <v>8.8999999999999996E-2</v>
      </c>
      <c r="E22" s="41">
        <v>1.730000000000001E-2</v>
      </c>
      <c r="F22" s="33">
        <v>0.10630000000000001</v>
      </c>
      <c r="G22" s="34"/>
    </row>
    <row r="23" spans="1:24" ht="12" customHeight="1" x14ac:dyDescent="0.25">
      <c r="A23" s="49">
        <f>IF(B23="EU-27",1,IF(B23="EU-28",2,IF(B23="Euro area",3,IF(LEFT(B23,6)="Kosovo",40,IF(B23="Germany",8,IF(B23="Albania","",MATCH(B23,[2]Data!$A$141:$A$191,FALSE)-1))))))</f>
        <v>13</v>
      </c>
      <c r="B23" s="2" t="s">
        <v>8</v>
      </c>
      <c r="C23" s="40">
        <v>0.1051</v>
      </c>
      <c r="D23" s="40">
        <v>8.4000000000000005E-2</v>
      </c>
      <c r="E23" s="41">
        <v>2.1099999999999994E-2</v>
      </c>
      <c r="F23" s="33">
        <v>0.1051</v>
      </c>
      <c r="G23" s="34"/>
    </row>
    <row r="24" spans="1:24" ht="12" customHeight="1" x14ac:dyDescent="0.25">
      <c r="A24" s="49">
        <f>IF(B24="EU-27",1,IF(B24="EU-28",2,IF(B24="Euro area",3,IF(LEFT(B24,6)="Kosovo",40,IF(B24="Germany",8,IF(B24="Albania","",MATCH(B24,[2]Data!$A$141:$A$191,FALSE)-1))))))</f>
        <v>14</v>
      </c>
      <c r="B24" s="2" t="s">
        <v>9</v>
      </c>
      <c r="C24" s="40">
        <v>0.1043</v>
      </c>
      <c r="D24" s="40">
        <v>8.9800000000000005E-2</v>
      </c>
      <c r="E24" s="41">
        <v>1.4499999999999999E-2</v>
      </c>
      <c r="F24" s="33">
        <v>0.1043</v>
      </c>
      <c r="G24" s="34"/>
    </row>
    <row r="25" spans="1:24" ht="12" customHeight="1" x14ac:dyDescent="0.25">
      <c r="A25" s="49">
        <f>IF(B25="EU-27",1,IF(B25="EU-28",2,IF(B25="Euro area",3,IF(LEFT(B25,6)="Kosovo",40,IF(B25="Germany",8,IF(B25="Albania","",MATCH(B25,[2]Data!$A$141:$A$191,FALSE)-1))))))</f>
        <v>17</v>
      </c>
      <c r="B25" s="2" t="s">
        <v>12</v>
      </c>
      <c r="C25" s="40">
        <v>0.10299999999999999</v>
      </c>
      <c r="D25" s="40">
        <v>8.1299999999999997E-2</v>
      </c>
      <c r="E25" s="41">
        <v>2.1699999999999997E-2</v>
      </c>
      <c r="F25" s="33">
        <v>0.10299999999999999</v>
      </c>
      <c r="G25" s="34"/>
    </row>
    <row r="26" spans="1:24" ht="12" customHeight="1" x14ac:dyDescent="0.25">
      <c r="A26" s="49">
        <f>IF(B26="EU-27",1,IF(B26="EU-28",2,IF(B26="Euro area",3,IF(LEFT(B26,6)="Kosovo",40,IF(B26="Germany",8,IF(B26="Albania","",MATCH(B26,[2]Data!$A$141:$A$191,FALSE)-1))))))</f>
        <v>20</v>
      </c>
      <c r="B26" s="2" t="s">
        <v>15</v>
      </c>
      <c r="C26" s="40">
        <v>9.9500000000000005E-2</v>
      </c>
      <c r="D26" s="40">
        <v>8.4900000000000003E-2</v>
      </c>
      <c r="E26" s="41">
        <v>1.4600000000000002E-2</v>
      </c>
      <c r="F26" s="33">
        <v>9.9500000000000005E-2</v>
      </c>
    </row>
    <row r="27" spans="1:24" ht="12" customHeight="1" x14ac:dyDescent="0.25">
      <c r="A27" s="49">
        <f>IF(B27="EU-27",1,IF(B27="EU-28",2,IF(B27="Euro area",3,IF(LEFT(B27,6)="Kosovo",40,IF(B27="Germany",8,IF(B27="Albania","",MATCH(B27,[2]Data!$A$141:$A$191,FALSE)-1))))))</f>
        <v>27</v>
      </c>
      <c r="B27" s="2" t="s">
        <v>22</v>
      </c>
      <c r="C27" s="40">
        <v>9.8400000000000001E-2</v>
      </c>
      <c r="D27" s="40">
        <v>8.1100000000000005E-2</v>
      </c>
      <c r="E27" s="41">
        <v>1.7299999999999996E-2</v>
      </c>
      <c r="F27" s="33">
        <v>9.8400000000000001E-2</v>
      </c>
      <c r="G27" s="34"/>
    </row>
    <row r="28" spans="1:24" ht="12" customHeight="1" x14ac:dyDescent="0.25">
      <c r="A28" s="49">
        <f>IF(B28="EU-27",1,IF(B28="EU-28",2,IF(B28="Euro area",3,IF(LEFT(B28,6)="Kosovo",40,IF(B28="Germany",8,IF(B28="Albania","",MATCH(B28,[2]Data!$A$141:$A$191,FALSE)-1))))))</f>
        <v>18</v>
      </c>
      <c r="B28" s="2" t="s">
        <v>13</v>
      </c>
      <c r="C28" s="40">
        <v>9.4299999999999995E-2</v>
      </c>
      <c r="D28" s="40">
        <v>8.7099999999999997E-2</v>
      </c>
      <c r="E28" s="41">
        <v>7.1999999999999981E-3</v>
      </c>
      <c r="F28" s="33">
        <v>9.4299999999999995E-2</v>
      </c>
      <c r="G28" s="34"/>
    </row>
    <row r="29" spans="1:24" ht="12" customHeight="1" x14ac:dyDescent="0.25">
      <c r="A29" s="49">
        <f>IF(B29="EU-27",1,IF(B29="EU-28",2,IF(B29="Euro area",3,IF(LEFT(B29,6)="Kosovo",40,IF(B29="Germany",8,IF(B29="Albania","",MATCH(B29,[2]Data!$A$141:$A$191,FALSE)-1))))))</f>
        <v>19</v>
      </c>
      <c r="B29" s="2" t="s">
        <v>14</v>
      </c>
      <c r="C29" s="40">
        <v>9.2799999999999994E-2</v>
      </c>
      <c r="D29" s="40">
        <v>8.2400000000000001E-2</v>
      </c>
      <c r="E29" s="41">
        <v>1.0399999999999993E-2</v>
      </c>
      <c r="F29" s="33">
        <v>9.2799999999999994E-2</v>
      </c>
      <c r="G29" s="34"/>
      <c r="U29" s="55"/>
      <c r="V29" s="55"/>
      <c r="W29" s="55"/>
      <c r="X29" s="55"/>
    </row>
    <row r="30" spans="1:24" ht="12" customHeight="1" x14ac:dyDescent="0.25">
      <c r="A30" s="49">
        <f>IF(B30="EU-27",1,IF(B30="EU-28",2,IF(B30="Euro area",3,IF(LEFT(B30,6)="Kosovo",40,IF(B30="Germany",8,IF(B30="Albania","",MATCH(B30,[2]Data!$A$141:$A$191,FALSE)-1))))))</f>
        <v>6</v>
      </c>
      <c r="B30" s="2" t="s">
        <v>82</v>
      </c>
      <c r="C30" s="40">
        <v>8.4599999999999995E-2</v>
      </c>
      <c r="D30" s="40">
        <v>7.1599999999999997E-2</v>
      </c>
      <c r="E30" s="41">
        <v>1.2999999999999998E-2</v>
      </c>
      <c r="F30" s="33">
        <v>8.4599999999999995E-2</v>
      </c>
      <c r="G30" s="34"/>
    </row>
    <row r="31" spans="1:24" ht="12" customHeight="1" x14ac:dyDescent="0.25">
      <c r="A31" s="49">
        <f>IF(B31="EU-27",1,IF(B31="EU-28",2,IF(B31="Euro area",3,IF(LEFT(B31,6)="Kosovo",40,IF(B31="Germany",8,IF(B31="Albania","",MATCH(B31,[2]Data!$A$141:$A$191,FALSE)-1))))))</f>
        <v>9</v>
      </c>
      <c r="B31" s="2" t="s">
        <v>4</v>
      </c>
      <c r="C31" s="40">
        <v>8.2299999999999998E-2</v>
      </c>
      <c r="D31" s="40">
        <v>6.7500000000000004E-2</v>
      </c>
      <c r="E31" s="41">
        <v>1.4799999999999994E-2</v>
      </c>
      <c r="F31" s="33">
        <v>8.2299999999999998E-2</v>
      </c>
      <c r="G31" s="34"/>
    </row>
    <row r="32" spans="1:24" ht="12" customHeight="1" x14ac:dyDescent="0.25">
      <c r="A32" s="49">
        <f>IF(B32="EU-27",1,IF(B32="EU-28",2,IF(B32="Euro area",3,IF(LEFT(B32,6)="Kosovo",40,IF(B32="Germany",8,IF(B32="Albania","",MATCH(B32,[2]Data!$A$141:$A$191,FALSE)-1))))))</f>
        <v>5</v>
      </c>
      <c r="B32" s="2" t="s">
        <v>2</v>
      </c>
      <c r="C32" s="40">
        <v>8.1600000000000006E-2</v>
      </c>
      <c r="D32" s="40">
        <v>8.0500000000000002E-2</v>
      </c>
      <c r="E32" s="41">
        <v>1.1000000000000038E-3</v>
      </c>
      <c r="F32" s="33">
        <v>8.1600000000000006E-2</v>
      </c>
      <c r="G32" s="34"/>
    </row>
    <row r="33" spans="1:7" ht="12" customHeight="1" x14ac:dyDescent="0.25">
      <c r="A33" s="49">
        <f>IF(B33="EU-27",1,IF(B33="EU-28",2,IF(B33="Euro area",3,IF(LEFT(B33,6)="Kosovo",40,IF(B33="Germany",8,IF(B33="Albania","",MATCH(B33,[2]Data!$A$141:$A$191,FALSE)-1))))))</f>
        <v>29</v>
      </c>
      <c r="B33" s="2" t="s">
        <v>24</v>
      </c>
      <c r="C33" s="40">
        <v>6.9500000000000006E-2</v>
      </c>
      <c r="D33" s="40">
        <v>6.25E-2</v>
      </c>
      <c r="E33" s="41">
        <v>7.0000000000000062E-3</v>
      </c>
      <c r="F33" s="33">
        <v>6.9500000000000006E-2</v>
      </c>
      <c r="G33" s="34"/>
    </row>
    <row r="34" spans="1:7" ht="12" customHeight="1" x14ac:dyDescent="0.25">
      <c r="A34" s="49">
        <f>IF(B34="EU-27",1,IF(B34="EU-28",2,IF(B34="Euro area",3,IF(LEFT(B34,6)="Kosovo",40,IF(B34="Germany",8,IF(B34="Albania","",MATCH(B34,[2]Data!$A$141:$A$191,FALSE)-1))))))</f>
        <v>30</v>
      </c>
      <c r="B34" s="2" t="s">
        <v>25</v>
      </c>
      <c r="C34" s="40">
        <v>6.4500000000000002E-2</v>
      </c>
      <c r="D34" s="40">
        <v>6.4100000000000004E-2</v>
      </c>
      <c r="E34" s="41">
        <v>3.9999999999999758E-4</v>
      </c>
      <c r="F34" s="33">
        <v>6.4500000000000002E-2</v>
      </c>
      <c r="G34" s="34"/>
    </row>
    <row r="35" spans="1:7" ht="12" customHeight="1" x14ac:dyDescent="0.25">
      <c r="A35" s="49">
        <f>IF(B35="EU-27",1,IF(B35="EU-28",2,IF(B35="Euro area",3,IF(LEFT(B35,6)="Kosovo",40,IF(B35="Germany",8,IF(B35="Albania","",MATCH(B35,[2]Data!$A$141:$A$191,FALSE)-1))))))</f>
        <v>7</v>
      </c>
      <c r="B35" s="2" t="s">
        <v>3</v>
      </c>
      <c r="C35" s="40">
        <v>6.1199999999999997E-2</v>
      </c>
      <c r="D35" s="40">
        <v>5.3999999999999999E-2</v>
      </c>
      <c r="E35" s="41">
        <v>7.1999999999999981E-3</v>
      </c>
      <c r="F35" s="33">
        <v>6.1199999999999997E-2</v>
      </c>
    </row>
    <row r="36" spans="1:7" ht="12" customHeight="1" x14ac:dyDescent="0.25">
      <c r="B36" s="2"/>
      <c r="C36" s="40"/>
      <c r="D36" s="40"/>
      <c r="E36" s="41"/>
      <c r="F36" s="33"/>
    </row>
    <row r="37" spans="1:7" ht="12" customHeight="1" x14ac:dyDescent="0.25">
      <c r="B37" s="2" t="s">
        <v>26</v>
      </c>
      <c r="C37" s="40">
        <v>0.1648</v>
      </c>
      <c r="D37" s="40">
        <v>0.1065</v>
      </c>
      <c r="E37" s="41">
        <v>5.8300000000000005E-2</v>
      </c>
      <c r="F37" s="33">
        <v>0.1648</v>
      </c>
    </row>
    <row r="38" spans="1:7" ht="12" customHeight="1" x14ac:dyDescent="0.25">
      <c r="B38" s="2"/>
      <c r="C38" s="40"/>
      <c r="D38" s="40"/>
      <c r="E38" s="41"/>
      <c r="F38" s="33"/>
    </row>
    <row r="39" spans="1:7" ht="12" customHeight="1" x14ac:dyDescent="0.25">
      <c r="A39" s="49">
        <f>IF(B39="EU-27",1,IF(B39="EU-28",2,IF(B39="Euro area",3,IF(LEFT(B39,6)="Kosovo",40,IF(B39="Germany",8,IF(B39="Albania","",MATCH(B39,[2]Data!$A$141:$A$191,FALSE)-1))))))</f>
        <v>33</v>
      </c>
      <c r="B39" s="2" t="s">
        <v>28</v>
      </c>
      <c r="C39" s="40">
        <v>0.1021</v>
      </c>
      <c r="D39" s="40">
        <v>8.7999999999999995E-2</v>
      </c>
      <c r="E39" s="41">
        <v>1.4100000000000001E-2</v>
      </c>
      <c r="F39" s="33">
        <v>0.1021</v>
      </c>
      <c r="G39" s="34"/>
    </row>
    <row r="40" spans="1:7" ht="12" customHeight="1" x14ac:dyDescent="0.25">
      <c r="A40" s="49">
        <f>IF(B40="EU-27",1,IF(B40="EU-28",2,IF(B40="Euro area",3,IF(LEFT(B40,6)="Kosovo",40,IF(B40="Germany",8,IF(B40="Albania","",MATCH(B40,[2]Data!$A$141:$A$191,FALSE)-1))))))</f>
        <v>34</v>
      </c>
      <c r="B40" s="2" t="s">
        <v>29</v>
      </c>
      <c r="C40" s="40">
        <v>5.0799999999999998E-2</v>
      </c>
      <c r="D40" s="40">
        <v>4.1700000000000001E-2</v>
      </c>
      <c r="E40" s="41">
        <v>9.099999999999997E-3</v>
      </c>
      <c r="F40" s="33">
        <v>5.0799999999999998E-2</v>
      </c>
      <c r="G40" s="34"/>
    </row>
    <row r="41" spans="1:7" ht="12" customHeight="1" x14ac:dyDescent="0.25">
      <c r="B41" s="2"/>
      <c r="C41" s="40"/>
      <c r="D41" s="40"/>
      <c r="E41" s="41"/>
      <c r="F41" s="33"/>
      <c r="G41" s="34"/>
    </row>
    <row r="42" spans="1:7" ht="12" customHeight="1" x14ac:dyDescent="0.25">
      <c r="A42" s="49">
        <f>IF(B42="EU-27",1,IF(B42="EU-28",2,IF(B42="Euro area",3,IF(LEFT(B42,6)="Kosovo",40,IF(B42="Germany",8,IF(B42="Albania","",MATCH(B42,[2]Data!$A$141:$A$191,FALSE)-1))))))</f>
        <v>37</v>
      </c>
      <c r="B42" s="2" t="s">
        <v>32</v>
      </c>
      <c r="C42" s="40">
        <v>8.14E-2</v>
      </c>
      <c r="D42" s="40">
        <v>7.4800000000000005E-2</v>
      </c>
      <c r="E42" s="41">
        <v>6.5999999999999948E-3</v>
      </c>
      <c r="F42" s="33">
        <v>8.14E-2</v>
      </c>
      <c r="G42" s="34"/>
    </row>
    <row r="43" spans="1:7" ht="12" customHeight="1" x14ac:dyDescent="0.25">
      <c r="A43" s="49">
        <f>IF(B43="EU-27",1,IF(B43="EU-28",2,IF(B43="Euro area",3,IF(LEFT(B43,6)="Kosovo",40,IF(B43="Germany",8,IF(B43="Albania","",MATCH(B43,[2]Data!$A$141:$A$191,FALSE)-1))))))</f>
        <v>38</v>
      </c>
      <c r="B43" s="2" t="s">
        <v>33</v>
      </c>
      <c r="C43" s="40">
        <v>7.9899999999999999E-2</v>
      </c>
      <c r="D43" s="40">
        <v>7.7399999999999997E-2</v>
      </c>
      <c r="E43" s="41">
        <v>2.5000000000000022E-3</v>
      </c>
      <c r="F43" s="33">
        <v>7.9899999999999999E-2</v>
      </c>
      <c r="G43" s="34"/>
    </row>
    <row r="44" spans="1:7" ht="12" customHeight="1" x14ac:dyDescent="0.25">
      <c r="A44" s="49">
        <f>IF(B44="EU-27",1,IF(B44="EU-28",2,IF(B44="Euro area",3,IF(LEFT(B44,6)="Kosovo",40,IF(B44="Germany",8,IF(B44="Albania","",MATCH(B44,[2]Data!$A$141:$A$191,FALSE)-1))))))</f>
        <v>36</v>
      </c>
      <c r="B44" s="37" t="s">
        <v>92</v>
      </c>
      <c r="C44" s="40">
        <v>7.7799999999999994E-2</v>
      </c>
      <c r="D44" s="40">
        <v>7.7799999999999994E-2</v>
      </c>
      <c r="E44" s="41">
        <v>0</v>
      </c>
      <c r="F44" s="33">
        <v>7.7799999999999994E-2</v>
      </c>
      <c r="G44" s="34"/>
    </row>
    <row r="45" spans="1:7" ht="12" customHeight="1" x14ac:dyDescent="0.25">
      <c r="B45" s="2"/>
      <c r="C45" s="40"/>
      <c r="D45" s="40"/>
      <c r="E45" s="41"/>
      <c r="F45" s="33"/>
      <c r="G45" s="34"/>
    </row>
    <row r="46" spans="1:7" ht="12" customHeight="1" x14ac:dyDescent="0.25">
      <c r="A46" s="49">
        <f>IF(B46="EU-27",1,IF(B46="EU-28",2,IF(B46="Euro area",3,IF(LEFT(B46,6)="Kosovo",40,IF(B46="Germany",8,IF(B46="Albania","",MATCH(B46,[2]Data!$A$141:$A$191,FALSE)-1))))))</f>
        <v>39</v>
      </c>
      <c r="B46" s="2" t="s">
        <v>34</v>
      </c>
      <c r="C46" s="4">
        <v>7.3400000000000007E-2</v>
      </c>
      <c r="D46" s="4">
        <v>7.0800000000000002E-2</v>
      </c>
      <c r="E46" s="33">
        <v>2.6000000000000051E-3</v>
      </c>
      <c r="F46" s="33">
        <v>7.3400000000000007E-2</v>
      </c>
      <c r="G46" s="34"/>
    </row>
    <row r="47" spans="1:7" ht="12" customHeight="1" x14ac:dyDescent="0.25">
      <c r="A47" s="49">
        <f>IF(B47="EU-27",1,IF(B47="EU-28",2,IF(B47="Euro area",3,IF(LEFT(B47,6)="Kosovo",40,IF(B47="Germany",8,IF(B47="Albania","",MATCH(B47,[2]Data!$A$141:$A$191,FALSE)-1))))))</f>
        <v>40</v>
      </c>
      <c r="B47" s="44" t="s">
        <v>91</v>
      </c>
      <c r="C47" s="40">
        <v>6.7199999999999996E-2</v>
      </c>
      <c r="D47" s="40">
        <v>6.3799999999999996E-2</v>
      </c>
      <c r="E47" s="41">
        <v>3.4000000000000002E-3</v>
      </c>
      <c r="F47" s="33">
        <v>6.7199999999999996E-2</v>
      </c>
      <c r="G47" s="34"/>
    </row>
    <row r="48" spans="1:7" ht="12" customHeight="1" x14ac:dyDescent="0.25">
      <c r="B48" s="2"/>
      <c r="C48" s="40"/>
      <c r="D48" s="40"/>
      <c r="E48" s="41"/>
      <c r="F48" s="33"/>
      <c r="G48" s="34"/>
    </row>
    <row r="49" spans="1:20" ht="12" customHeight="1" x14ac:dyDescent="0.25">
      <c r="A49" s="49">
        <f>IF(B49="EU-27",1,IF(B49="EU-28",2,IF(B49="Euro area",3,IF(LEFT(B49,6)="Kosovo",40,IF(B49="Germany",8,IF(B49="Albania","",MATCH(B49,[2]Data!$A$141:$A$191,FALSE)-1))))))</f>
        <v>41</v>
      </c>
      <c r="B49" s="2" t="s">
        <v>35</v>
      </c>
      <c r="C49" s="40">
        <v>7.9500000000000001E-2</v>
      </c>
      <c r="D49" s="40">
        <v>7.9500000000000001E-2</v>
      </c>
      <c r="E49" s="41">
        <v>0</v>
      </c>
      <c r="F49" s="33">
        <v>7.9500000000000001E-2</v>
      </c>
      <c r="G49" s="34"/>
    </row>
    <row r="50" spans="1:20" ht="12" customHeight="1" x14ac:dyDescent="0.25">
      <c r="A50" s="49">
        <f>IF(B50="EU-27",1,IF(B50="EU-28",2,IF(B50="Euro area",3,IF(LEFT(B50,6)="Kosovo",40,IF(B50="Germany",8,IF(B50="Albania","",MATCH(B50,[2]Data!$A$141:$A$191,FALSE)-1))))))</f>
        <v>42</v>
      </c>
      <c r="B50" s="2" t="s">
        <v>36</v>
      </c>
      <c r="C50" s="40">
        <v>5.9499999999999997E-2</v>
      </c>
      <c r="D50" s="40">
        <v>5.9499999999999997E-2</v>
      </c>
      <c r="E50" s="41">
        <v>0</v>
      </c>
      <c r="F50" s="33">
        <v>5.9499999999999997E-2</v>
      </c>
      <c r="G50" s="34"/>
    </row>
    <row r="51" spans="1:20" ht="12" customHeight="1" x14ac:dyDescent="0.25">
      <c r="B51" s="2" t="s">
        <v>83</v>
      </c>
      <c r="C51" s="40">
        <v>5.0500000000000003E-2</v>
      </c>
      <c r="D51" s="40">
        <v>5.0500000000000003E-2</v>
      </c>
      <c r="E51" s="41">
        <v>0</v>
      </c>
      <c r="F51" s="33">
        <v>5.0500000000000003E-2</v>
      </c>
      <c r="G51" s="34"/>
    </row>
    <row r="57" spans="1:20" ht="12" customHeight="1" x14ac:dyDescent="0.25">
      <c r="I57" s="92" t="s">
        <v>85</v>
      </c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0" ht="12" customHeight="1" x14ac:dyDescent="0.25"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1:20" ht="12" customHeight="1" x14ac:dyDescent="0.3">
      <c r="I59" s="24" t="s">
        <v>75</v>
      </c>
    </row>
  </sheetData>
  <sortState ref="A43:F44">
    <sortCondition descending="1" ref="F42"/>
  </sortState>
  <mergeCells count="1">
    <mergeCell ref="I57:T58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5"/>
  <sheetViews>
    <sheetView zoomScaleNormal="100" workbookViewId="0">
      <selection activeCell="J6" sqref="J6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11" s="49" customFormat="1" ht="12" customHeight="1" x14ac:dyDescent="0.25">
      <c r="A1" s="53" t="s">
        <v>95</v>
      </c>
    </row>
    <row r="2" spans="1:11" ht="12" customHeight="1" x14ac:dyDescent="0.25">
      <c r="B2" s="1" t="s">
        <v>134</v>
      </c>
    </row>
    <row r="3" spans="1:11" ht="12" customHeight="1" x14ac:dyDescent="0.25">
      <c r="B3" s="1" t="s">
        <v>41</v>
      </c>
      <c r="K3" s="5"/>
    </row>
    <row r="4" spans="1:11" ht="12" customHeight="1" x14ac:dyDescent="0.25">
      <c r="K4" s="5"/>
    </row>
    <row r="5" spans="1:11" ht="12" customHeight="1" x14ac:dyDescent="0.25">
      <c r="B5" s="60" t="s">
        <v>0</v>
      </c>
      <c r="C5" s="57" t="s">
        <v>116</v>
      </c>
      <c r="D5" s="57" t="s">
        <v>43</v>
      </c>
      <c r="E5" s="57" t="s">
        <v>117</v>
      </c>
      <c r="F5" s="57" t="s">
        <v>96</v>
      </c>
      <c r="G5" s="57" t="s">
        <v>112</v>
      </c>
      <c r="H5" s="57" t="s">
        <v>113</v>
      </c>
      <c r="I5" s="61" t="s">
        <v>118</v>
      </c>
      <c r="J5" s="61" t="s">
        <v>119</v>
      </c>
      <c r="K5" s="5"/>
    </row>
    <row r="6" spans="1:11" ht="12" customHeight="1" x14ac:dyDescent="0.25">
      <c r="A6" s="49">
        <f>MATCH(B6, [2]Data!$A$141:$CZ$141, FALSE)-1</f>
        <v>1</v>
      </c>
      <c r="B6" s="60" t="s">
        <v>51</v>
      </c>
      <c r="C6" s="58">
        <v>9.6799999999999997E-2</v>
      </c>
      <c r="D6" s="58">
        <v>9.9199999999999997E-2</v>
      </c>
      <c r="E6" s="59">
        <v>8.3400000000000002E-2</v>
      </c>
      <c r="F6" s="59">
        <v>8.3699999999999997E-2</v>
      </c>
      <c r="G6" s="63">
        <v>90.158333333333317</v>
      </c>
      <c r="H6" s="63">
        <v>90.92</v>
      </c>
      <c r="I6" s="62">
        <v>9.6799999999999997E-2</v>
      </c>
      <c r="J6" s="62">
        <v>8.3400000000000002E-2</v>
      </c>
      <c r="K6" s="5"/>
    </row>
    <row r="7" spans="1:11" ht="12" customHeight="1" x14ac:dyDescent="0.25">
      <c r="A7" s="49">
        <f>MATCH(B7, [2]Data!$A$141:$CZ$141, FALSE)-1</f>
        <v>3</v>
      </c>
      <c r="B7" s="60" t="s">
        <v>52</v>
      </c>
      <c r="C7" s="58">
        <v>0.1007</v>
      </c>
      <c r="D7" s="58">
        <v>0.1026</v>
      </c>
      <c r="E7" s="59">
        <v>8.5999999999999993E-2</v>
      </c>
      <c r="F7" s="59">
        <v>8.5300000000000001E-2</v>
      </c>
      <c r="G7" s="63">
        <v>91.125000000000014</v>
      </c>
      <c r="H7" s="63">
        <v>91.81</v>
      </c>
      <c r="I7" s="62">
        <v>9.78378778075608E-2</v>
      </c>
      <c r="J7" s="62">
        <v>8.4294204639985243E-2</v>
      </c>
      <c r="K7" s="5"/>
    </row>
    <row r="8" spans="1:11" ht="12" customHeight="1" x14ac:dyDescent="0.25">
      <c r="A8" s="49">
        <f>MATCH(B8, [2]Data!$A$141:$CZ$141, FALSE)-1</f>
        <v>5</v>
      </c>
      <c r="B8" s="60" t="s">
        <v>53</v>
      </c>
      <c r="C8" s="58">
        <v>0.1047</v>
      </c>
      <c r="D8" s="58">
        <v>0.1089</v>
      </c>
      <c r="E8" s="59">
        <v>8.9499999999999996E-2</v>
      </c>
      <c r="F8" s="59">
        <v>9.1300000000000006E-2</v>
      </c>
      <c r="G8" s="63">
        <v>91.123333333333335</v>
      </c>
      <c r="H8" s="63">
        <v>91.469999999999985</v>
      </c>
      <c r="I8" s="62">
        <v>9.7836088363064982E-2</v>
      </c>
      <c r="J8" s="62">
        <v>8.4292662907847329E-2</v>
      </c>
      <c r="K8" s="5"/>
    </row>
    <row r="9" spans="1:11" ht="12" customHeight="1" x14ac:dyDescent="0.25">
      <c r="A9" s="49">
        <f>MATCH(B9, [2]Data!$A$141:$CZ$141, FALSE)-1</f>
        <v>7</v>
      </c>
      <c r="B9" s="60" t="s">
        <v>54</v>
      </c>
      <c r="C9" s="58">
        <v>0.1011</v>
      </c>
      <c r="D9" s="58">
        <v>0.1038</v>
      </c>
      <c r="E9" s="59">
        <v>8.7300000000000003E-2</v>
      </c>
      <c r="F9" s="59">
        <v>8.7800000000000003E-2</v>
      </c>
      <c r="G9" s="63">
        <v>91.573333333333338</v>
      </c>
      <c r="H9" s="63">
        <v>91.838333333333324</v>
      </c>
      <c r="I9" s="62">
        <v>9.8319238376929491E-2</v>
      </c>
      <c r="J9" s="62">
        <v>8.4708930585081818E-2</v>
      </c>
      <c r="K9" s="5"/>
    </row>
    <row r="10" spans="1:11" ht="12" customHeight="1" x14ac:dyDescent="0.25">
      <c r="A10" s="49">
        <f>MATCH(B10, [2]Data!$A$141:$CZ$141, FALSE)-1</f>
        <v>9</v>
      </c>
      <c r="B10" s="60" t="s">
        <v>55</v>
      </c>
      <c r="C10" s="58">
        <v>0.10349999999999999</v>
      </c>
      <c r="D10" s="58">
        <v>0.1062</v>
      </c>
      <c r="E10" s="59">
        <v>8.7999999999999995E-2</v>
      </c>
      <c r="F10" s="59">
        <v>8.7999999999999995E-2</v>
      </c>
      <c r="G10" s="63">
        <v>92.570000000000007</v>
      </c>
      <c r="H10" s="63">
        <v>92.701666666666668</v>
      </c>
      <c r="I10" s="62">
        <v>9.9389326185414559E-2</v>
      </c>
      <c r="J10" s="62">
        <v>8.5630886403549336E-2</v>
      </c>
      <c r="K10" s="5"/>
    </row>
    <row r="11" spans="1:11" ht="12" customHeight="1" x14ac:dyDescent="0.25">
      <c r="A11" s="49">
        <f>MATCH(B11, [2]Data!$A$141:$CZ$141, FALSE)-1</f>
        <v>11</v>
      </c>
      <c r="B11" s="60" t="s">
        <v>56</v>
      </c>
      <c r="C11" s="58">
        <v>0.1042</v>
      </c>
      <c r="D11" s="58">
        <v>0.10680000000000001</v>
      </c>
      <c r="E11" s="59">
        <v>8.9499999999999996E-2</v>
      </c>
      <c r="F11" s="59">
        <v>8.9599999999999999E-2</v>
      </c>
      <c r="G11" s="63">
        <v>93.498333333333335</v>
      </c>
      <c r="H11" s="63">
        <v>93.56</v>
      </c>
      <c r="I11" s="62">
        <v>0.10038604676957207</v>
      </c>
      <c r="J11" s="62">
        <v>8.6489631204362719E-2</v>
      </c>
      <c r="K11" s="5"/>
    </row>
    <row r="12" spans="1:11" ht="12" customHeight="1" x14ac:dyDescent="0.25">
      <c r="A12" s="49">
        <f>MATCH(B12, [2]Data!$A$141:$CZ$141, FALSE)-1</f>
        <v>13</v>
      </c>
      <c r="B12" s="60" t="s">
        <v>57</v>
      </c>
      <c r="C12" s="58">
        <v>0.1106</v>
      </c>
      <c r="D12" s="58">
        <v>0.1142</v>
      </c>
      <c r="E12" s="59">
        <v>9.2499999999999999E-2</v>
      </c>
      <c r="F12" s="59">
        <v>9.2700000000000005E-2</v>
      </c>
      <c r="G12" s="63">
        <v>95.181666666666672</v>
      </c>
      <c r="H12" s="63">
        <v>95.133333333333326</v>
      </c>
      <c r="I12" s="62">
        <v>0.10219338571032445</v>
      </c>
      <c r="J12" s="62">
        <v>8.8046780663647309E-2</v>
      </c>
      <c r="K12" s="5"/>
    </row>
    <row r="13" spans="1:11" ht="12" customHeight="1" x14ac:dyDescent="0.25">
      <c r="A13" s="49">
        <f>MATCH(B13, [2]Data!$A$141:$CZ$141, FALSE)-1</f>
        <v>15</v>
      </c>
      <c r="B13" s="60" t="s">
        <v>58</v>
      </c>
      <c r="C13" s="58">
        <v>0.1113</v>
      </c>
      <c r="D13" s="58">
        <v>0.11609999999999999</v>
      </c>
      <c r="E13" s="59">
        <v>9.1999999999999998E-2</v>
      </c>
      <c r="F13" s="59">
        <v>9.3299999999999994E-2</v>
      </c>
      <c r="G13" s="63">
        <v>96.194999999999993</v>
      </c>
      <c r="H13" s="63">
        <v>96.204999999999998</v>
      </c>
      <c r="I13" s="62">
        <v>0.10328136796376745</v>
      </c>
      <c r="J13" s="62">
        <v>8.8984153803493865E-2</v>
      </c>
      <c r="K13" s="5"/>
    </row>
    <row r="14" spans="1:11" ht="12" customHeight="1" x14ac:dyDescent="0.25">
      <c r="A14" s="49">
        <f>MATCH(B14, [2]Data!$A$141:$CZ$141, FALSE)-1</f>
        <v>17</v>
      </c>
      <c r="B14" s="60" t="s">
        <v>59</v>
      </c>
      <c r="C14" s="58">
        <v>0.11459999999999999</v>
      </c>
      <c r="D14" s="58">
        <v>0.1205</v>
      </c>
      <c r="E14" s="59">
        <v>9.4299999999999995E-2</v>
      </c>
      <c r="F14" s="59">
        <v>9.6500000000000002E-2</v>
      </c>
      <c r="G14" s="63">
        <v>97.731666666666669</v>
      </c>
      <c r="H14" s="63">
        <v>97.581666666666663</v>
      </c>
      <c r="I14" s="62">
        <v>0.10493123578888992</v>
      </c>
      <c r="J14" s="62">
        <v>9.0405630834642786E-2</v>
      </c>
      <c r="K14" s="5"/>
    </row>
    <row r="15" spans="1:11" ht="12" customHeight="1" x14ac:dyDescent="0.25">
      <c r="A15" s="49">
        <f>MATCH(B15, [2]Data!$A$141:$CZ$141, FALSE)-1</f>
        <v>19</v>
      </c>
      <c r="B15" s="60" t="s">
        <v>60</v>
      </c>
      <c r="C15" s="58">
        <v>0.1144</v>
      </c>
      <c r="D15" s="58">
        <v>0.1201</v>
      </c>
      <c r="E15" s="59">
        <v>9.1600000000000001E-2</v>
      </c>
      <c r="F15" s="59">
        <v>9.3200000000000005E-2</v>
      </c>
      <c r="G15" s="63">
        <v>98.653333333333322</v>
      </c>
      <c r="H15" s="63">
        <v>98.536666666666648</v>
      </c>
      <c r="I15" s="62">
        <v>0.10592079859506423</v>
      </c>
      <c r="J15" s="62">
        <v>9.1258208706904528E-2</v>
      </c>
      <c r="K15" s="5"/>
    </row>
    <row r="16" spans="1:11" ht="12" customHeight="1" x14ac:dyDescent="0.25">
      <c r="A16" s="49">
        <f>MATCH(B16, [2]Data!$A$141:$CZ$141, FALSE)-1</f>
        <v>21</v>
      </c>
      <c r="B16" s="60" t="s">
        <v>61</v>
      </c>
      <c r="C16" s="58">
        <v>0.11899999999999999</v>
      </c>
      <c r="D16" s="58">
        <v>0.12540000000000001</v>
      </c>
      <c r="E16" s="59">
        <v>9.1999999999999998E-2</v>
      </c>
      <c r="F16" s="59">
        <v>9.3299999999999994E-2</v>
      </c>
      <c r="G16" s="63">
        <v>99.315000000000012</v>
      </c>
      <c r="H16" s="63">
        <v>99.171666666666667</v>
      </c>
      <c r="I16" s="62">
        <v>0.10663120805989465</v>
      </c>
      <c r="J16" s="62">
        <v>9.187027636565305E-2</v>
      </c>
      <c r="K16" s="5"/>
    </row>
    <row r="17" spans="1:11" ht="12" customHeight="1" x14ac:dyDescent="0.25">
      <c r="A17" s="49">
        <f>MATCH(B17, [2]Data!$A$141:$CZ$141, FALSE)-1</f>
        <v>23</v>
      </c>
      <c r="B17" s="60" t="s">
        <v>62</v>
      </c>
      <c r="C17" s="58">
        <v>0.11700000000000001</v>
      </c>
      <c r="D17" s="58">
        <v>0.124</v>
      </c>
      <c r="E17" s="59">
        <v>0.09</v>
      </c>
      <c r="F17" s="59">
        <v>9.1999999999999998E-2</v>
      </c>
      <c r="G17" s="63">
        <v>99.671666666666667</v>
      </c>
      <c r="H17" s="63">
        <v>99.591666666666683</v>
      </c>
      <c r="I17" s="62">
        <v>0.10701414918199464</v>
      </c>
      <c r="J17" s="62">
        <v>9.2200207043164825E-2</v>
      </c>
      <c r="K17" s="5"/>
    </row>
    <row r="18" spans="1:11" ht="12" customHeight="1" x14ac:dyDescent="0.25">
      <c r="A18" s="49">
        <f>MATCH(B18, [2]Data!$A$141:$CZ$141, FALSE)-1</f>
        <v>25</v>
      </c>
      <c r="B18" s="60" t="s">
        <v>63</v>
      </c>
      <c r="C18" s="58">
        <v>0.1215</v>
      </c>
      <c r="D18" s="58">
        <v>0.1308</v>
      </c>
      <c r="E18" s="59">
        <v>8.8599999999999998E-2</v>
      </c>
      <c r="F18" s="59">
        <v>9.1600000000000001E-2</v>
      </c>
      <c r="G18" s="63">
        <v>99.875</v>
      </c>
      <c r="H18" s="63">
        <v>99.766666666666666</v>
      </c>
      <c r="I18" s="62">
        <v>0.10723246141048157</v>
      </c>
      <c r="J18" s="62">
        <v>9.2388298363989305E-2</v>
      </c>
      <c r="K18" s="5"/>
    </row>
    <row r="19" spans="1:11" ht="12" customHeight="1" x14ac:dyDescent="0.25">
      <c r="A19" s="49">
        <f>MATCH(B19, [2]Data!$A$141:$CZ$141, FALSE)-1</f>
        <v>27</v>
      </c>
      <c r="B19" s="60" t="s">
        <v>64</v>
      </c>
      <c r="C19" s="58">
        <v>0.1181</v>
      </c>
      <c r="D19" s="58">
        <v>0.127</v>
      </c>
      <c r="E19" s="59">
        <v>8.5500000000000007E-2</v>
      </c>
      <c r="F19" s="59">
        <v>8.7999999999999995E-2</v>
      </c>
      <c r="G19" s="63">
        <v>99.901666666666657</v>
      </c>
      <c r="H19" s="63">
        <v>99.848333333333343</v>
      </c>
      <c r="I19" s="62">
        <v>0.10726109252241427</v>
      </c>
      <c r="J19" s="62">
        <v>9.2412966078195782E-2</v>
      </c>
      <c r="K19" s="5"/>
    </row>
    <row r="20" spans="1:11" ht="12" customHeight="1" x14ac:dyDescent="0.25">
      <c r="A20" s="49">
        <f>MATCH(B20, [2]Data!$A$141:$CZ$141, FALSE)-1</f>
        <v>29</v>
      </c>
      <c r="B20" s="60" t="s">
        <v>65</v>
      </c>
      <c r="C20" s="58">
        <v>0.1172</v>
      </c>
      <c r="D20" s="58">
        <v>0.12609999999999999</v>
      </c>
      <c r="E20" s="59">
        <v>8.4199999999999997E-2</v>
      </c>
      <c r="F20" s="59">
        <v>8.6800000000000002E-2</v>
      </c>
      <c r="G20" s="63">
        <v>99.875</v>
      </c>
      <c r="H20" s="63">
        <v>99.824999999999989</v>
      </c>
      <c r="I20" s="62">
        <v>0.10723246141048157</v>
      </c>
      <c r="J20" s="62">
        <v>9.2388298363989305E-2</v>
      </c>
      <c r="K20" s="5"/>
    </row>
    <row r="21" spans="1:11" ht="12" customHeight="1" x14ac:dyDescent="0.25">
      <c r="A21" s="49">
        <f>MATCH(B21, [2]Data!$A$141:$CZ$141, FALSE)-1</f>
        <v>31</v>
      </c>
      <c r="B21" s="60" t="s">
        <v>66</v>
      </c>
      <c r="C21" s="58">
        <v>0.1144</v>
      </c>
      <c r="D21" s="58">
        <v>0.1229</v>
      </c>
      <c r="E21" s="59">
        <v>8.2299999999999998E-2</v>
      </c>
      <c r="F21" s="59">
        <v>8.4599999999999995E-2</v>
      </c>
      <c r="G21" s="63">
        <v>100.125</v>
      </c>
      <c r="H21" s="63">
        <v>100.17333333333333</v>
      </c>
      <c r="I21" s="62">
        <v>0.10750087808485073</v>
      </c>
      <c r="J21" s="62">
        <v>9.2619558184675127E-2</v>
      </c>
      <c r="K21" s="5"/>
    </row>
    <row r="22" spans="1:11" ht="12" customHeight="1" x14ac:dyDescent="0.25">
      <c r="A22" s="49">
        <f>MATCH(B22, [2]Data!$A$141:$CZ$141, FALSE)-1</f>
        <v>33</v>
      </c>
      <c r="B22" s="60" t="s">
        <v>67</v>
      </c>
      <c r="C22" s="58">
        <v>0.11310000000000001</v>
      </c>
      <c r="D22" s="58">
        <v>0.1217</v>
      </c>
      <c r="E22" s="59">
        <v>7.9299999999999995E-2</v>
      </c>
      <c r="F22" s="59">
        <v>8.1299999999999997E-2</v>
      </c>
      <c r="G22" s="63">
        <v>99.786666666666676</v>
      </c>
      <c r="H22" s="63">
        <v>99.796666666666667</v>
      </c>
      <c r="I22" s="62">
        <v>0.10713762085220448</v>
      </c>
      <c r="J22" s="62">
        <v>9.2306586560680318E-2</v>
      </c>
      <c r="K22" s="5"/>
    </row>
    <row r="23" spans="1:11" ht="12" customHeight="1" x14ac:dyDescent="0.25">
      <c r="A23" s="49">
        <f>MATCH(B23, [2]Data!$A$141:$CZ$141, FALSE)-1</f>
        <v>35</v>
      </c>
      <c r="B23" s="60" t="s">
        <v>37</v>
      </c>
      <c r="C23" s="58">
        <v>0.1113</v>
      </c>
      <c r="D23" s="58">
        <v>0.1195</v>
      </c>
      <c r="E23" s="59">
        <v>7.8299999999999995E-2</v>
      </c>
      <c r="F23" s="59">
        <v>0.08</v>
      </c>
      <c r="G23" s="63">
        <v>100.57333333333332</v>
      </c>
      <c r="H23" s="63">
        <v>100.67166666666667</v>
      </c>
      <c r="I23" s="62">
        <v>0.10798223865421942</v>
      </c>
      <c r="J23" s="62">
        <v>9.3034284129771716E-2</v>
      </c>
      <c r="K23" s="5"/>
    </row>
    <row r="24" spans="1:11" ht="12" customHeight="1" x14ac:dyDescent="0.25">
      <c r="A24" s="49">
        <f>MATCH(B24, [2]Data!$A$141:$CZ$141, FALSE)-1</f>
        <v>37</v>
      </c>
      <c r="B24" s="60" t="s">
        <v>38</v>
      </c>
      <c r="C24" s="58">
        <v>0.1118</v>
      </c>
      <c r="D24" s="58">
        <v>0.1201</v>
      </c>
      <c r="E24" s="59">
        <v>7.6200000000000004E-2</v>
      </c>
      <c r="F24" s="59">
        <v>7.8600000000000003E-2</v>
      </c>
      <c r="G24" s="63">
        <v>101.395</v>
      </c>
      <c r="H24" s="63">
        <v>101.42333333333335</v>
      </c>
      <c r="I24" s="62">
        <v>0.10886443479064609</v>
      </c>
      <c r="J24" s="62">
        <v>9.3794358073759146E-2</v>
      </c>
      <c r="K24" s="5"/>
    </row>
    <row r="25" spans="1:11" ht="12" customHeight="1" x14ac:dyDescent="0.25">
      <c r="A25" s="49">
        <f>MATCH(B25, [2]Data!$A$141:$CZ$141, FALSE)-1</f>
        <v>39</v>
      </c>
      <c r="B25" s="60" t="s">
        <v>39</v>
      </c>
      <c r="C25" s="58">
        <v>0.1104</v>
      </c>
      <c r="D25" s="58">
        <v>0.1182</v>
      </c>
      <c r="E25" s="59">
        <v>7.51E-2</v>
      </c>
      <c r="F25" s="59">
        <v>7.7200000000000005E-2</v>
      </c>
      <c r="G25" s="63">
        <v>102.09000000000002</v>
      </c>
      <c r="H25" s="63">
        <v>102.12833333333333</v>
      </c>
      <c r="I25" s="62">
        <v>0.10961063314539239</v>
      </c>
      <c r="J25" s="62">
        <v>9.4437260375265772E-2</v>
      </c>
      <c r="K25" s="5"/>
    </row>
    <row r="26" spans="1:11" ht="12" customHeight="1" x14ac:dyDescent="0.25">
      <c r="A26" s="49">
        <f>MATCH(B26, [2]Data!$A$141:$CZ$141, FALSE)-1</f>
        <v>41</v>
      </c>
      <c r="B26" s="60" t="s">
        <v>81</v>
      </c>
      <c r="C26" s="58">
        <v>0.1115</v>
      </c>
      <c r="D26" s="58">
        <v>0.1192</v>
      </c>
      <c r="E26" s="59">
        <v>7.7499999999999999E-2</v>
      </c>
      <c r="F26" s="59">
        <v>7.9799999999999996E-2</v>
      </c>
      <c r="G26" s="63">
        <v>102.96999999999998</v>
      </c>
      <c r="H26" s="63">
        <v>102.93833333333333</v>
      </c>
      <c r="I26" s="62">
        <v>0.11055545983917182</v>
      </c>
      <c r="J26" s="62">
        <v>9.525129494407987E-2</v>
      </c>
      <c r="K26" s="5"/>
    </row>
    <row r="27" spans="1:11" ht="12" customHeight="1" x14ac:dyDescent="0.25">
      <c r="A27" s="49">
        <f>MATCH(B27, [2]Data!$A$141:$CZ$141, FALSE)-1</f>
        <v>43</v>
      </c>
      <c r="B27" s="60" t="s">
        <v>94</v>
      </c>
      <c r="C27" s="58">
        <v>0.1116</v>
      </c>
      <c r="D27" s="58">
        <v>0.11890000000000001</v>
      </c>
      <c r="E27" s="59">
        <v>7.7899999999999997E-2</v>
      </c>
      <c r="F27" s="59">
        <v>7.9899999999999999E-2</v>
      </c>
      <c r="G27" s="63">
        <v>104.16500000000001</v>
      </c>
      <c r="H27" s="63">
        <v>104.185</v>
      </c>
      <c r="I27" s="62">
        <v>0.11183849154265646</v>
      </c>
      <c r="J27" s="62">
        <v>9.6356716886958155E-2</v>
      </c>
      <c r="K27" s="5"/>
    </row>
    <row r="28" spans="1:11" ht="12" customHeight="1" x14ac:dyDescent="0.25">
      <c r="A28" s="49">
        <f>MATCH(B28, [2]Data!$A$141:$CZ$141, FALSE)-1</f>
        <v>45</v>
      </c>
      <c r="B28" s="60" t="s">
        <v>97</v>
      </c>
      <c r="C28" s="58">
        <v>0.1202</v>
      </c>
      <c r="D28" s="58">
        <v>0.12770000000000001</v>
      </c>
      <c r="E28" s="59">
        <v>8.3599999999999994E-2</v>
      </c>
      <c r="F28" s="59">
        <v>8.5300000000000001E-2</v>
      </c>
      <c r="G28" s="63">
        <v>104.59333333333332</v>
      </c>
      <c r="H28" s="63">
        <v>104.395</v>
      </c>
      <c r="I28" s="62">
        <v>0.11229837877807561</v>
      </c>
      <c r="J28" s="62">
        <v>9.6752942046399865E-2</v>
      </c>
      <c r="K28" s="5"/>
    </row>
    <row r="29" spans="1:11" ht="12" customHeight="1" x14ac:dyDescent="0.25">
      <c r="A29" s="49">
        <f>MATCH(B29, [2]Data!$A$141:$CZ$141, FALSE)-1</f>
        <v>47</v>
      </c>
      <c r="B29" s="60" t="s">
        <v>98</v>
      </c>
      <c r="C29" s="58">
        <v>0.1178</v>
      </c>
      <c r="D29" s="58">
        <v>0.12659999999999999</v>
      </c>
      <c r="E29" s="59">
        <v>7.7700000000000005E-2</v>
      </c>
      <c r="F29" s="59">
        <v>7.9699999999999993E-2</v>
      </c>
      <c r="G29" s="63">
        <v>105.47833333333334</v>
      </c>
      <c r="H29" s="63">
        <v>105.205</v>
      </c>
      <c r="I29" s="62">
        <v>0.11324857380534246</v>
      </c>
      <c r="J29" s="62">
        <v>9.7571601811627717E-2</v>
      </c>
      <c r="K29" s="5"/>
    </row>
    <row r="30" spans="1:11" ht="12" customHeight="1" x14ac:dyDescent="0.25">
      <c r="B30" s="60" t="s">
        <v>123</v>
      </c>
      <c r="C30" s="58">
        <v>0.12540000000000001</v>
      </c>
      <c r="D30" s="58">
        <v>0.13400000000000001</v>
      </c>
      <c r="E30" s="59">
        <v>8.1100000000000005E-2</v>
      </c>
      <c r="F30" s="59">
        <v>8.2600000000000007E-2</v>
      </c>
      <c r="G30" s="63">
        <v>105.68333333333332</v>
      </c>
      <c r="H30" s="63">
        <v>105.08499999999999</v>
      </c>
      <c r="I30" s="62">
        <v>0.11346867547832516</v>
      </c>
      <c r="J30" s="62">
        <v>9.7761234864590082E-2</v>
      </c>
      <c r="K30" s="5"/>
    </row>
    <row r="31" spans="1:11" ht="12" customHeight="1" x14ac:dyDescent="0.25">
      <c r="K31" s="5"/>
    </row>
    <row r="32" spans="1:11" ht="12" customHeight="1" x14ac:dyDescent="0.25">
      <c r="K32" s="5"/>
    </row>
    <row r="33" spans="11:11" ht="12" customHeight="1" x14ac:dyDescent="0.25">
      <c r="K33" s="5"/>
    </row>
    <row r="55" spans="13:13" ht="12" customHeight="1" x14ac:dyDescent="0.3">
      <c r="M55" s="24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60"/>
  <sheetViews>
    <sheetView topLeftCell="A4" zoomScaleNormal="100" workbookViewId="0">
      <selection activeCell="E7" sqref="E7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5" s="49" customFormat="1" ht="12" customHeight="1" x14ac:dyDescent="0.25">
      <c r="A1" s="49" t="s">
        <v>93</v>
      </c>
      <c r="C1" s="49" t="e">
        <f>MATCH(Info!A1&amp;"S"&amp;Info!A3, [2]Data!$A$141:$CZ$141,FALSE)-1</f>
        <v>#N/A</v>
      </c>
    </row>
    <row r="2" spans="1:5" ht="12" customHeight="1" x14ac:dyDescent="0.25">
      <c r="B2" s="1" t="s">
        <v>135</v>
      </c>
    </row>
    <row r="3" spans="1:5" ht="12" customHeight="1" x14ac:dyDescent="0.25">
      <c r="B3" s="1" t="s">
        <v>77</v>
      </c>
    </row>
    <row r="5" spans="1:5" ht="12" customHeight="1" x14ac:dyDescent="0.25">
      <c r="B5" s="2" t="s">
        <v>0</v>
      </c>
      <c r="C5" s="2" t="s">
        <v>68</v>
      </c>
      <c r="D5" s="2" t="s">
        <v>72</v>
      </c>
      <c r="E5" s="1" t="s">
        <v>76</v>
      </c>
    </row>
    <row r="6" spans="1:5" ht="12" customHeight="1" x14ac:dyDescent="0.25">
      <c r="A6" s="49">
        <f>IF(B6="EU-27",1,IF(B6="EU-28",2,IF(B6="Euro area",3,IF(LEFT(B6,6)="Kosovo",40,IF(B6="Germany",8,IF(B6="Albania","",MATCH(B6,[2]Data!$A$141:$A$191,FALSE)-1))))))</f>
        <v>1</v>
      </c>
      <c r="B6" s="2" t="s">
        <v>109</v>
      </c>
      <c r="C6" s="40">
        <v>0.12540000000000001</v>
      </c>
      <c r="D6" s="40">
        <v>8.1100000000000005E-2</v>
      </c>
      <c r="E6" s="38">
        <v>0.35326953748006379</v>
      </c>
    </row>
    <row r="7" spans="1:5" ht="12" customHeight="1" x14ac:dyDescent="0.25">
      <c r="B7" s="2" t="s">
        <v>43</v>
      </c>
      <c r="C7" s="40">
        <v>0.13400000000000001</v>
      </c>
      <c r="D7" s="40">
        <v>8.2600000000000007E-2</v>
      </c>
      <c r="E7" s="38">
        <v>0.38358208955223877</v>
      </c>
    </row>
    <row r="8" spans="1:5" ht="12" customHeight="1" x14ac:dyDescent="0.25">
      <c r="B8" s="2"/>
      <c r="C8" s="40"/>
      <c r="D8" s="40"/>
      <c r="E8" s="38"/>
    </row>
    <row r="9" spans="1:5" ht="12" customHeight="1" x14ac:dyDescent="0.25">
      <c r="B9" s="2" t="s">
        <v>73</v>
      </c>
      <c r="C9" s="40">
        <v>0.17810000000000001</v>
      </c>
      <c r="D9" s="40">
        <v>8.4900000000000003E-2</v>
      </c>
      <c r="E9" s="38">
        <v>0.52330151600224595</v>
      </c>
    </row>
    <row r="10" spans="1:5" ht="12" customHeight="1" x14ac:dyDescent="0.25">
      <c r="B10" s="2" t="s">
        <v>17</v>
      </c>
      <c r="C10" s="40">
        <v>0.1376</v>
      </c>
      <c r="D10" s="40">
        <v>6.7599999999999993E-2</v>
      </c>
      <c r="E10" s="38">
        <v>0.50872093023255816</v>
      </c>
    </row>
    <row r="11" spans="1:5" ht="12" customHeight="1" x14ac:dyDescent="0.25">
      <c r="B11" s="2" t="s">
        <v>10</v>
      </c>
      <c r="C11" s="40">
        <v>0.15029999999999999</v>
      </c>
      <c r="D11" s="40">
        <v>8.5599999999999996E-2</v>
      </c>
      <c r="E11" s="38">
        <v>0.43047238855622089</v>
      </c>
    </row>
    <row r="12" spans="1:5" ht="12" customHeight="1" x14ac:dyDescent="0.25">
      <c r="A12" s="49">
        <f>IF(B12="EU-27",1,IF(B12="EU-28",2,IF(B12="Euro area",3,IF(LEFT(B12,6)="Kosovo",40,IF(B12="Germany",8,IF(B12="Albania","",MATCH(B12,[2]Data!$A$141:$A$191,FALSE)-1))))))</f>
        <v>4</v>
      </c>
      <c r="B12" s="2" t="s">
        <v>1</v>
      </c>
      <c r="C12" s="40">
        <v>0.1171</v>
      </c>
      <c r="D12" s="40">
        <v>7.9500000000000001E-2</v>
      </c>
      <c r="E12" s="38">
        <v>0.32109308283518356</v>
      </c>
    </row>
    <row r="13" spans="1:5" ht="12" customHeight="1" x14ac:dyDescent="0.25">
      <c r="A13" s="49">
        <f>IF(B13="EU-27",1,IF(B13="EU-28",2,IF(B13="Euro area",3,IF(LEFT(B13,6)="Kosovo",40,IF(B13="Germany",8,IF(B13="Albania","",MATCH(B13,[2]Data!$A$141:$A$191,FALSE)-1))))))</f>
        <v>25</v>
      </c>
      <c r="B13" s="2" t="s">
        <v>20</v>
      </c>
      <c r="C13" s="40">
        <v>0.1125</v>
      </c>
      <c r="D13" s="40">
        <v>7.9399999999999998E-2</v>
      </c>
      <c r="E13" s="38">
        <v>0.29422222222222227</v>
      </c>
    </row>
    <row r="14" spans="1:5" ht="12" customHeight="1" x14ac:dyDescent="0.25">
      <c r="A14" s="49">
        <f>IF(B14="EU-27",1,IF(B14="EU-28",2,IF(B14="Euro area",3,IF(LEFT(B14,6)="Kosovo",40,IF(B14="Germany",8,IF(B14="Albania","",MATCH(B14,[2]Data!$A$141:$A$191,FALSE)-1))))))</f>
        <v>12</v>
      </c>
      <c r="B14" s="2" t="s">
        <v>7</v>
      </c>
      <c r="C14" s="40">
        <v>0.1076</v>
      </c>
      <c r="D14" s="40">
        <v>7.8600000000000003E-2</v>
      </c>
      <c r="E14" s="38">
        <v>0.2695167286245353</v>
      </c>
    </row>
    <row r="15" spans="1:5" ht="12" customHeight="1" x14ac:dyDescent="0.25">
      <c r="A15" s="49">
        <f>IF(B15="EU-27",1,IF(B15="EU-28",2,IF(B15="Euro area",3,IF(LEFT(B15,6)="Kosovo",40,IF(B15="Germany",8,IF(B15="Albania","",MATCH(B15,[2]Data!$A$141:$A$191,FALSE)-1))))))</f>
        <v>23</v>
      </c>
      <c r="B15" s="2" t="s">
        <v>18</v>
      </c>
      <c r="C15" s="40">
        <v>0.1192</v>
      </c>
      <c r="D15" s="40">
        <v>8.77E-2</v>
      </c>
      <c r="E15" s="38">
        <v>0.26426174496644295</v>
      </c>
    </row>
    <row r="16" spans="1:5" ht="12" customHeight="1" x14ac:dyDescent="0.25">
      <c r="A16" s="49">
        <f>IF(B16="EU-27",1,IF(B16="EU-28",2,IF(B16="Euro area",3,IF(LEFT(B16,6)="Kosovo",40,IF(B16="Germany",8,IF(B16="Albania","",MATCH(B16,[2]Data!$A$141:$A$191,FALSE)-1))))))</f>
        <v>24</v>
      </c>
      <c r="B16" s="2" t="s">
        <v>19</v>
      </c>
      <c r="C16" s="40">
        <v>0.1086</v>
      </c>
      <c r="D16" s="40">
        <v>0.08</v>
      </c>
      <c r="E16" s="38">
        <v>0.26335174953959484</v>
      </c>
    </row>
    <row r="17" spans="1:23" ht="12" customHeight="1" x14ac:dyDescent="0.25">
      <c r="A17" s="49">
        <f>IF(B17="EU-27",1,IF(B17="EU-28",2,IF(B17="Euro area",3,IF(LEFT(B17,6)="Kosovo",40,IF(B17="Germany",8,IF(B17="Albania","",MATCH(B17,[2]Data!$A$141:$A$191,FALSE)-1))))))</f>
        <v>28</v>
      </c>
      <c r="B17" s="2" t="s">
        <v>23</v>
      </c>
      <c r="C17" s="40">
        <v>0.1321</v>
      </c>
      <c r="D17" s="40">
        <v>9.7699999999999995E-2</v>
      </c>
      <c r="E17" s="38">
        <v>0.2604087812263437</v>
      </c>
    </row>
    <row r="18" spans="1:23" ht="12" customHeight="1" x14ac:dyDescent="0.25">
      <c r="A18" s="49">
        <f>IF(B18="EU-27",1,IF(B18="EU-28",2,IF(B18="Euro area",3,IF(LEFT(B18,6)="Kosovo",40,IF(B18="Germany",8,IF(B18="Albania","",MATCH(B18,[2]Data!$A$141:$A$191,FALSE)-1))))))</f>
        <v>11</v>
      </c>
      <c r="B18" s="2" t="s">
        <v>6</v>
      </c>
      <c r="C18" s="40">
        <v>0.1079</v>
      </c>
      <c r="D18" s="40">
        <v>8.2600000000000007E-2</v>
      </c>
      <c r="E18" s="38">
        <v>0.23447636700648739</v>
      </c>
    </row>
    <row r="19" spans="1:23" ht="12" customHeight="1" x14ac:dyDescent="0.25">
      <c r="A19" s="49">
        <f>IF(B19="EU-27",1,IF(B19="EU-28",2,IF(B19="Euro area",3,IF(LEFT(B19,6)="Kosovo",40,IF(B19="Germany",8,IF(B19="Albania","",MATCH(B19,[2]Data!$A$141:$A$191,FALSE)-1))))))</f>
        <v>17</v>
      </c>
      <c r="B19" s="2" t="s">
        <v>12</v>
      </c>
      <c r="C19" s="40">
        <v>0.10299999999999999</v>
      </c>
      <c r="D19" s="40">
        <v>8.1299999999999997E-2</v>
      </c>
      <c r="E19" s="38">
        <v>0.21067961165048543</v>
      </c>
    </row>
    <row r="20" spans="1:23" ht="12" customHeight="1" x14ac:dyDescent="0.25">
      <c r="A20" s="49">
        <f>IF(B20="EU-27",1,IF(B20="EU-28",2,IF(B20="Euro area",3,IF(LEFT(B20,6)="Kosovo",40,IF(B20="Germany",8,IF(B20="Albania","",MATCH(B20,[2]Data!$A$141:$A$191,FALSE)-1))))))</f>
        <v>13</v>
      </c>
      <c r="B20" s="2" t="s">
        <v>8</v>
      </c>
      <c r="C20" s="40">
        <v>0.1051</v>
      </c>
      <c r="D20" s="40">
        <v>8.4000000000000005E-2</v>
      </c>
      <c r="E20" s="38">
        <v>0.20076117982873448</v>
      </c>
    </row>
    <row r="21" spans="1:23" ht="12" customHeight="1" x14ac:dyDescent="0.25">
      <c r="A21" s="49">
        <f>IF(B21="EU-27",1,IF(B21="EU-28",2,IF(B21="Euro area",3,IF(LEFT(B21,6)="Kosovo",40,IF(B21="Germany",8,IF(B21="Albania","",MATCH(B21,[2]Data!$A$141:$A$191,FALSE)-1))))))</f>
        <v>16</v>
      </c>
      <c r="B21" s="2" t="s">
        <v>11</v>
      </c>
      <c r="C21" s="40">
        <v>0.14480000000000001</v>
      </c>
      <c r="D21" s="40">
        <v>0.1178</v>
      </c>
      <c r="E21" s="38">
        <v>0.18646408839779011</v>
      </c>
    </row>
    <row r="22" spans="1:23" ht="12" customHeight="1" x14ac:dyDescent="0.25">
      <c r="A22" s="49">
        <f>IF(B22="EU-27",1,IF(B22="EU-28",2,IF(B22="Euro area",3,IF(LEFT(B22,6)="Kosovo",40,IF(B22="Germany",8,IF(B22="Albania","",MATCH(B22,[2]Data!$A$141:$A$191,FALSE)-1))))))</f>
        <v>9</v>
      </c>
      <c r="B22" s="2" t="s">
        <v>4</v>
      </c>
      <c r="C22" s="40">
        <v>8.2299999999999998E-2</v>
      </c>
      <c r="D22" s="40">
        <v>6.7500000000000004E-2</v>
      </c>
      <c r="E22" s="38">
        <v>0.17982989064398536</v>
      </c>
    </row>
    <row r="23" spans="1:23" ht="12" customHeight="1" x14ac:dyDescent="0.25">
      <c r="A23" s="49">
        <f>IF(B23="EU-27",1,IF(B23="EU-28",2,IF(B23="Euro area",3,IF(LEFT(B23,6)="Kosovo",40,IF(B23="Germany",8,IF(B23="Albania","",MATCH(B23,[2]Data!$A$141:$A$191,FALSE)-1))))))</f>
        <v>27</v>
      </c>
      <c r="B23" s="2" t="s">
        <v>22</v>
      </c>
      <c r="C23" s="40">
        <v>9.8400000000000001E-2</v>
      </c>
      <c r="D23" s="40">
        <v>8.1100000000000005E-2</v>
      </c>
      <c r="E23" s="38">
        <v>0.17581300813008124</v>
      </c>
    </row>
    <row r="24" spans="1:23" ht="12" customHeight="1" x14ac:dyDescent="0.25">
      <c r="A24" s="49">
        <f>IF(B24="EU-27",1,IF(B24="EU-28",2,IF(B24="Euro area",3,IF(LEFT(B24,6)="Kosovo",40,IF(B24="Germany",8,IF(B24="Albania","",MATCH(B24,[2]Data!$A$141:$A$191,FALSE)-1))))))</f>
        <v>26</v>
      </c>
      <c r="B24" s="2" t="s">
        <v>21</v>
      </c>
      <c r="C24" s="40">
        <v>0.10630000000000001</v>
      </c>
      <c r="D24" s="40">
        <v>8.8999999999999996E-2</v>
      </c>
      <c r="E24" s="38">
        <v>0.16274694261523998</v>
      </c>
    </row>
    <row r="25" spans="1:23" ht="12" customHeight="1" x14ac:dyDescent="0.25">
      <c r="A25" s="49">
        <f>IF(B25="EU-27",1,IF(B25="EU-28",2,IF(B25="Euro area",3,IF(LEFT(B25,6)="Kosovo",40,IF(B25="Germany",8,IF(B25="Albania","",MATCH(B25,[2]Data!$A$141:$A$191,FALSE)-1))))))</f>
        <v>6</v>
      </c>
      <c r="B25" s="2" t="s">
        <v>82</v>
      </c>
      <c r="C25" s="40">
        <v>8.4599999999999995E-2</v>
      </c>
      <c r="D25" s="40">
        <v>7.1599999999999997E-2</v>
      </c>
      <c r="E25" s="38">
        <v>0.15366430260047279</v>
      </c>
    </row>
    <row r="26" spans="1:23" ht="12" customHeight="1" x14ac:dyDescent="0.25">
      <c r="A26" s="49">
        <f>IF(B26="EU-27",1,IF(B26="EU-28",2,IF(B26="Euro area",3,IF(LEFT(B26,6)="Kosovo",40,IF(B26="Germany",8,IF(B26="Albania","",MATCH(B26,[2]Data!$A$141:$A$191,FALSE)-1))))))</f>
        <v>20</v>
      </c>
      <c r="B26" s="2" t="s">
        <v>15</v>
      </c>
      <c r="C26" s="40">
        <v>9.9500000000000005E-2</v>
      </c>
      <c r="D26" s="40">
        <v>8.4900000000000003E-2</v>
      </c>
      <c r="E26" s="38">
        <v>0.14673366834170856</v>
      </c>
    </row>
    <row r="27" spans="1:23" ht="12" customHeight="1" x14ac:dyDescent="0.25">
      <c r="A27" s="49">
        <f>IF(B27="EU-27",1,IF(B27="EU-28",2,IF(B27="Euro area",3,IF(LEFT(B27,6)="Kosovo",40,IF(B27="Germany",8,IF(B27="Albania","",MATCH(B27,[2]Data!$A$141:$A$191,FALSE)-1))))))</f>
        <v>14</v>
      </c>
      <c r="B27" s="2" t="s">
        <v>9</v>
      </c>
      <c r="C27" s="40">
        <v>0.1043</v>
      </c>
      <c r="D27" s="40">
        <v>8.9800000000000005E-2</v>
      </c>
      <c r="E27" s="38">
        <v>0.13902205177372962</v>
      </c>
    </row>
    <row r="28" spans="1:23" ht="12" customHeight="1" x14ac:dyDescent="0.25">
      <c r="A28" s="49">
        <f>IF(B28="EU-27",1,IF(B28="EU-28",2,IF(B28="Euro area",3,IF(LEFT(B28,6)="Kosovo",40,IF(B28="Germany",8,IF(B28="Albania","",MATCH(B28,[2]Data!$A$141:$A$191,FALSE)-1))))))</f>
        <v>7</v>
      </c>
      <c r="B28" s="2" t="s">
        <v>3</v>
      </c>
      <c r="C28" s="40">
        <v>6.1199999999999997E-2</v>
      </c>
      <c r="D28" s="40">
        <v>5.3999999999999999E-2</v>
      </c>
      <c r="E28" s="38">
        <v>0.11764705882352938</v>
      </c>
      <c r="T28" s="55"/>
      <c r="U28" s="55"/>
      <c r="V28" s="55"/>
      <c r="W28" s="55"/>
    </row>
    <row r="29" spans="1:23" ht="12" customHeight="1" x14ac:dyDescent="0.25">
      <c r="A29" s="49">
        <f>IF(B29="EU-27",1,IF(B29="EU-28",2,IF(B29="Euro area",3,IF(LEFT(B29,6)="Kosovo",40,IF(B29="Germany",8,IF(B29="Albania","",MATCH(B29,[2]Data!$A$141:$A$191,FALSE)-1))))))</f>
        <v>19</v>
      </c>
      <c r="B29" s="2" t="s">
        <v>14</v>
      </c>
      <c r="C29" s="40">
        <v>9.2799999999999994E-2</v>
      </c>
      <c r="D29" s="40">
        <v>8.2400000000000001E-2</v>
      </c>
      <c r="E29" s="38">
        <v>0.11206896551724131</v>
      </c>
      <c r="H29" s="5"/>
    </row>
    <row r="30" spans="1:23" ht="12" customHeight="1" x14ac:dyDescent="0.25">
      <c r="A30" s="49">
        <f>IF(B30="EU-27",1,IF(B30="EU-28",2,IF(B30="Euro area",3,IF(LEFT(B30,6)="Kosovo",40,IF(B30="Germany",8,IF(B30="Albania","",MATCH(B30,[2]Data!$A$141:$A$191,FALSE)-1))))))</f>
        <v>29</v>
      </c>
      <c r="B30" s="2" t="s">
        <v>24</v>
      </c>
      <c r="C30" s="40">
        <v>6.9500000000000006E-2</v>
      </c>
      <c r="D30" s="40">
        <v>6.25E-2</v>
      </c>
      <c r="E30" s="38">
        <v>0.10071942446043174</v>
      </c>
    </row>
    <row r="31" spans="1:23" ht="12" customHeight="1" x14ac:dyDescent="0.25">
      <c r="A31" s="49">
        <f>IF(B31="EU-27",1,IF(B31="EU-28",2,IF(B31="Euro area",3,IF(LEFT(B31,6)="Kosovo",40,IF(B31="Germany",8,IF(B31="Albania","",MATCH(B31,[2]Data!$A$141:$A$191,FALSE)-1))))))</f>
        <v>18</v>
      </c>
      <c r="B31" s="2" t="s">
        <v>13</v>
      </c>
      <c r="C31" s="40">
        <v>9.4299999999999995E-2</v>
      </c>
      <c r="D31" s="40">
        <v>8.7099999999999997E-2</v>
      </c>
      <c r="E31" s="38">
        <v>7.635206786850475E-2</v>
      </c>
    </row>
    <row r="32" spans="1:23" ht="12" customHeight="1" x14ac:dyDescent="0.25">
      <c r="A32" s="49">
        <f>IF(B32="EU-27",1,IF(B32="EU-28",2,IF(B32="Euro area",3,IF(LEFT(B32,6)="Kosovo",40,IF(B32="Germany",8,IF(B32="Albania","",MATCH(B32,[2]Data!$A$141:$A$191,FALSE)-1))))))</f>
        <v>10</v>
      </c>
      <c r="B32" s="2" t="s">
        <v>5</v>
      </c>
      <c r="C32" s="40">
        <v>0.1326</v>
      </c>
      <c r="D32" s="40">
        <v>0.1265</v>
      </c>
      <c r="E32" s="38">
        <v>4.6003016591251847E-2</v>
      </c>
    </row>
    <row r="33" spans="1:5" ht="12" customHeight="1" x14ac:dyDescent="0.25">
      <c r="A33" s="49">
        <f>IF(B33="EU-27",1,IF(B33="EU-28",2,IF(B33="Euro area",3,IF(LEFT(B33,6)="Kosovo",40,IF(B33="Germany",8,IF(B33="Albania","",MATCH(B33,[2]Data!$A$141:$A$191,FALSE)-1))))))</f>
        <v>5</v>
      </c>
      <c r="B33" s="2" t="s">
        <v>2</v>
      </c>
      <c r="C33" s="40">
        <v>8.1600000000000006E-2</v>
      </c>
      <c r="D33" s="40">
        <v>8.0500000000000002E-2</v>
      </c>
      <c r="E33" s="38">
        <v>1.3480392156862791E-2</v>
      </c>
    </row>
    <row r="34" spans="1:5" ht="12" customHeight="1" x14ac:dyDescent="0.25">
      <c r="A34" s="49">
        <f>IF(B34="EU-27",1,IF(B34="EU-28",2,IF(B34="Euro area",3,IF(LEFT(B34,6)="Kosovo",40,IF(B34="Germany",8,IF(B34="Albania","",MATCH(B34,[2]Data!$A$141:$A$191,FALSE)-1))))))</f>
        <v>21</v>
      </c>
      <c r="B34" s="2" t="s">
        <v>16</v>
      </c>
      <c r="C34" s="40">
        <v>0.1343</v>
      </c>
      <c r="D34" s="40">
        <v>0.1328</v>
      </c>
      <c r="E34" s="38">
        <v>1.1169024571854067E-2</v>
      </c>
    </row>
    <row r="35" spans="1:5" ht="12" customHeight="1" x14ac:dyDescent="0.25">
      <c r="A35" s="49">
        <f>IF(B35="EU-27",1,IF(B35="EU-28",2,IF(B35="Euro area",3,IF(LEFT(B35,6)="Kosovo",40,IF(B35="Germany",8,IF(B35="Albania","",MATCH(B35,[2]Data!$A$141:$A$191,FALSE)-1))))))</f>
        <v>30</v>
      </c>
      <c r="B35" s="2" t="s">
        <v>25</v>
      </c>
      <c r="C35" s="40">
        <v>6.4500000000000002E-2</v>
      </c>
      <c r="D35" s="40">
        <v>6.4100000000000004E-2</v>
      </c>
      <c r="E35" s="38">
        <v>6.2015503875968618E-3</v>
      </c>
    </row>
    <row r="36" spans="1:5" ht="12" customHeight="1" x14ac:dyDescent="0.25">
      <c r="B36" s="2"/>
      <c r="C36" s="40"/>
      <c r="D36" s="40"/>
      <c r="E36" s="38"/>
    </row>
    <row r="37" spans="1:5" ht="12" customHeight="1" x14ac:dyDescent="0.25">
      <c r="B37" s="2" t="s">
        <v>26</v>
      </c>
      <c r="C37" s="40">
        <v>0.1648</v>
      </c>
      <c r="D37" s="40">
        <v>0.1065</v>
      </c>
      <c r="E37" s="38">
        <v>0.35376213592233013</v>
      </c>
    </row>
    <row r="38" spans="1:5" ht="12" customHeight="1" x14ac:dyDescent="0.25">
      <c r="B38" s="2"/>
      <c r="C38" s="40"/>
      <c r="D38" s="40"/>
      <c r="E38" s="38"/>
    </row>
    <row r="39" spans="1:5" ht="12" customHeight="1" x14ac:dyDescent="0.25">
      <c r="A39" s="49">
        <f>IF(B39="EU-27",1,IF(B39="EU-28",2,IF(B39="Euro area",3,IF(LEFT(B39,6)="Kosovo",40,IF(B39="Germany",8,IF(B39="Albania","",MATCH(B39,[2]Data!$A$141:$A$191,FALSE)-1))))))</f>
        <v>34</v>
      </c>
      <c r="B39" s="2" t="s">
        <v>29</v>
      </c>
      <c r="C39" s="40">
        <v>5.0799999999999998E-2</v>
      </c>
      <c r="D39" s="40">
        <v>4.1700000000000001E-2</v>
      </c>
      <c r="E39" s="38">
        <v>0.17913385826771649</v>
      </c>
    </row>
    <row r="40" spans="1:5" ht="12" customHeight="1" x14ac:dyDescent="0.25">
      <c r="A40" s="49">
        <f>IF(B40="EU-27",1,IF(B40="EU-28",2,IF(B40="Euro area",3,IF(LEFT(B40,6)="Kosovo",40,IF(B40="Germany",8,IF(B40="Albania","",MATCH(B40,[2]Data!$A$141:$A$191,FALSE)-1))))))</f>
        <v>33</v>
      </c>
      <c r="B40" s="2" t="s">
        <v>28</v>
      </c>
      <c r="C40" s="40">
        <v>0.1021</v>
      </c>
      <c r="D40" s="40">
        <v>8.7999999999999995E-2</v>
      </c>
      <c r="E40" s="38">
        <v>0.13809990205680708</v>
      </c>
    </row>
    <row r="41" spans="1:5" ht="12" customHeight="1" x14ac:dyDescent="0.25">
      <c r="B41" s="2"/>
      <c r="C41" s="40"/>
      <c r="D41" s="40"/>
      <c r="E41" s="38"/>
    </row>
    <row r="42" spans="1:5" ht="12" customHeight="1" x14ac:dyDescent="0.25">
      <c r="A42" s="49">
        <f>IF(B42="EU-27",1,IF(B42="EU-28",2,IF(B42="Euro area",3,IF(LEFT(B42,6)="Kosovo",40,IF(B42="Germany",8,IF(B42="Albania","",MATCH(B42,[2]Data!$A$141:$A$191,FALSE)-1))))))</f>
        <v>36</v>
      </c>
      <c r="B42" s="37" t="s">
        <v>92</v>
      </c>
      <c r="C42" s="40">
        <v>7.7799999999999994E-2</v>
      </c>
      <c r="D42" s="40">
        <v>7.7799999999999994E-2</v>
      </c>
      <c r="E42" s="38">
        <v>0</v>
      </c>
    </row>
    <row r="43" spans="1:5" ht="12" customHeight="1" x14ac:dyDescent="0.25">
      <c r="A43" s="49">
        <f>IF(B43="EU-27",1,IF(B43="EU-28",2,IF(B43="Euro area",3,IF(LEFT(B43,6)="Kosovo",40,IF(B43="Germany",8,IF(B43="Albania","",MATCH(B43,[2]Data!$A$141:$A$191,FALSE)-1))))))</f>
        <v>37</v>
      </c>
      <c r="B43" s="2" t="s">
        <v>32</v>
      </c>
      <c r="C43" s="40">
        <v>8.14E-2</v>
      </c>
      <c r="D43" s="40">
        <v>7.4800000000000005E-2</v>
      </c>
      <c r="E43" s="38">
        <v>8.1081081081081016E-2</v>
      </c>
    </row>
    <row r="44" spans="1:5" ht="12" customHeight="1" x14ac:dyDescent="0.25">
      <c r="A44" s="49">
        <f>IF(B44="EU-27",1,IF(B44="EU-28",2,IF(B44="Euro area",3,IF(LEFT(B44,6)="Kosovo",40,IF(B44="Germany",8,IF(B44="Albania","",MATCH(B44,[2]Data!$A$141:$A$191,FALSE)-1))))))</f>
        <v>38</v>
      </c>
      <c r="B44" s="2" t="s">
        <v>33</v>
      </c>
      <c r="C44" s="40">
        <v>7.9899999999999999E-2</v>
      </c>
      <c r="D44" s="40">
        <v>7.7399999999999997E-2</v>
      </c>
      <c r="E44" s="38">
        <v>3.1289111389236575E-2</v>
      </c>
    </row>
    <row r="45" spans="1:5" ht="12" customHeight="1" x14ac:dyDescent="0.25">
      <c r="B45" s="2"/>
      <c r="C45" s="40"/>
      <c r="D45" s="40"/>
      <c r="E45" s="38"/>
    </row>
    <row r="46" spans="1:5" ht="12" customHeight="1" x14ac:dyDescent="0.25">
      <c r="A46" s="49">
        <f>IF(B46="EU-27",1,IF(B46="EU-28",2,IF(B46="Euro area",3,IF(LEFT(B46,6)="Kosovo",40,IF(B46="Germany",8,IF(B46="Albania","",MATCH(B46,[2]Data!$A$141:$A$191,FALSE)-1))))))</f>
        <v>40</v>
      </c>
      <c r="B46" s="44" t="s">
        <v>91</v>
      </c>
      <c r="C46" s="40">
        <v>6.7199999999999996E-2</v>
      </c>
      <c r="D46" s="40">
        <v>6.3799999999999996E-2</v>
      </c>
      <c r="E46" s="38">
        <v>5.0595238095238103E-2</v>
      </c>
    </row>
    <row r="47" spans="1:5" ht="12" customHeight="1" x14ac:dyDescent="0.25">
      <c r="A47" s="49">
        <f>IF(B47="EU-27",1,IF(B47="EU-28",2,IF(B47="Euro area",3,IF(LEFT(B47,6)="Kosovo",40,IF(B47="Germany",8,IF(B47="Albania","",MATCH(B47,[2]Data!$A$141:$A$191,FALSE)-1))))))</f>
        <v>39</v>
      </c>
      <c r="B47" s="2" t="s">
        <v>34</v>
      </c>
      <c r="C47" s="4">
        <v>7.3400000000000007E-2</v>
      </c>
      <c r="D47" s="4">
        <v>7.0800000000000002E-2</v>
      </c>
      <c r="E47" s="38">
        <v>3.5422343324250746E-2</v>
      </c>
    </row>
    <row r="48" spans="1:5" ht="12" customHeight="1" x14ac:dyDescent="0.25">
      <c r="B48" s="44"/>
      <c r="C48" s="40"/>
      <c r="D48" s="40"/>
      <c r="E48" s="38"/>
    </row>
    <row r="49" spans="1:19" ht="12" customHeight="1" x14ac:dyDescent="0.25">
      <c r="A49" s="49">
        <f>IF(B49="EU-27",1,IF(B49="EU-28",2,IF(B49="Euro area",3,IF(LEFT(B49,6)="Kosovo",40,IF(B49="Germany",8,IF(B49="Albania","",MATCH(B49,[2]Data!$A$141:$A$191,FALSE)-1))))))</f>
        <v>41</v>
      </c>
      <c r="B49" s="2" t="s">
        <v>35</v>
      </c>
      <c r="C49" s="40">
        <v>7.9500000000000001E-2</v>
      </c>
      <c r="D49" s="40">
        <v>7.9500000000000001E-2</v>
      </c>
      <c r="E49" s="38">
        <v>0</v>
      </c>
    </row>
    <row r="50" spans="1:19" ht="12" customHeight="1" x14ac:dyDescent="0.25">
      <c r="A50" s="49">
        <f>IF(B50="EU-27",1,IF(B50="EU-28",2,IF(B50="Euro area",3,IF(LEFT(B50,6)="Kosovo",40,IF(B50="Germany",8,IF(B50="Albania","",MATCH(B50,[2]Data!$A$141:$A$191,FALSE)-1))))))</f>
        <v>43</v>
      </c>
      <c r="B50" s="2" t="s">
        <v>83</v>
      </c>
      <c r="C50" s="40">
        <v>5.0500000000000003E-2</v>
      </c>
      <c r="D50" s="40">
        <v>5.0500000000000003E-2</v>
      </c>
      <c r="E50" s="38">
        <v>0</v>
      </c>
    </row>
    <row r="51" spans="1:19" ht="12" customHeight="1" x14ac:dyDescent="0.25">
      <c r="A51" s="49">
        <f>IF(B51="EU-27",1,IF(B51="EU-28",2,IF(B51="Euro area",3,IF(LEFT(B51,6)="Kosovo",40,IF(B51="Germany",8,IF(B51="Albania","",MATCH(B51,[2]Data!$A$141:$A$191,FALSE)-1))))))</f>
        <v>42</v>
      </c>
      <c r="B51" s="2" t="s">
        <v>36</v>
      </c>
      <c r="C51" s="40">
        <v>5.9499999999999997E-2</v>
      </c>
      <c r="D51" s="40">
        <v>5.9499999999999997E-2</v>
      </c>
      <c r="E51" s="38">
        <v>0</v>
      </c>
    </row>
    <row r="58" spans="1:19" ht="12" customHeight="1" x14ac:dyDescent="0.25">
      <c r="H58" s="92" t="s">
        <v>85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12" customHeight="1" x14ac:dyDescent="0.25"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12" customHeight="1" x14ac:dyDescent="0.3">
      <c r="H60" s="24" t="s">
        <v>75</v>
      </c>
    </row>
  </sheetData>
  <sortState ref="A43:E44">
    <sortCondition descending="1" ref="E42"/>
  </sortState>
  <mergeCells count="1">
    <mergeCell ref="H58:S5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4"/>
  <sheetViews>
    <sheetView zoomScaleNormal="100" workbookViewId="0">
      <selection activeCell="E9" sqref="E9:E15"/>
    </sheetView>
  </sheetViews>
  <sheetFormatPr defaultColWidth="9.1796875" defaultRowHeight="12" customHeight="1" x14ac:dyDescent="0.25"/>
  <cols>
    <col min="1" max="1" width="9.1796875" style="49"/>
    <col min="2" max="16384" width="9.1796875" style="1"/>
  </cols>
  <sheetData>
    <row r="1" spans="1:5" s="49" customFormat="1" ht="12" customHeight="1" x14ac:dyDescent="0.25">
      <c r="A1" s="49" t="s">
        <v>93</v>
      </c>
      <c r="C1" s="49">
        <f>MATCH(C5, [2]Data!$A$205:$CZ$205,FALSE)-1</f>
        <v>45</v>
      </c>
      <c r="D1" s="49">
        <f>MATCH(D5, [2]Data!$A$205:$CZ$205,FALSE)-1</f>
        <v>49</v>
      </c>
    </row>
    <row r="2" spans="1:5" ht="12" customHeight="1" x14ac:dyDescent="0.25">
      <c r="B2" s="1" t="s">
        <v>136</v>
      </c>
    </row>
    <row r="5" spans="1:5" ht="12" customHeight="1" x14ac:dyDescent="0.25">
      <c r="B5" s="2" t="s">
        <v>0</v>
      </c>
      <c r="C5" s="2" t="s">
        <v>97</v>
      </c>
      <c r="D5" s="2" t="s">
        <v>123</v>
      </c>
      <c r="E5" s="1" t="s">
        <v>78</v>
      </c>
    </row>
    <row r="6" spans="1:5" ht="12" customHeight="1" x14ac:dyDescent="0.25">
      <c r="B6" s="2" t="s">
        <v>109</v>
      </c>
      <c r="C6" s="3">
        <v>7.7700000000000005E-2</v>
      </c>
      <c r="D6" s="86">
        <v>8.1100000000000005E-2</v>
      </c>
      <c r="E6" s="38">
        <f>D6/C6-1</f>
        <v>4.3758043758043819E-2</v>
      </c>
    </row>
    <row r="7" spans="1:5" ht="12" customHeight="1" x14ac:dyDescent="0.25">
      <c r="B7" s="2" t="s">
        <v>43</v>
      </c>
      <c r="C7" s="86">
        <v>7.9699999999999993E-2</v>
      </c>
      <c r="D7" s="86">
        <v>8.2600000000000007E-2</v>
      </c>
      <c r="E7" s="38">
        <f>D7/C7-1</f>
        <v>3.6386449184441894E-2</v>
      </c>
    </row>
    <row r="8" spans="1:5" ht="12" customHeight="1" x14ac:dyDescent="0.25">
      <c r="B8" s="2"/>
      <c r="C8" s="86"/>
      <c r="D8" s="86"/>
      <c r="E8" s="38"/>
    </row>
    <row r="9" spans="1:5" ht="12" customHeight="1" x14ac:dyDescent="0.25">
      <c r="B9" s="2" t="s">
        <v>17</v>
      </c>
      <c r="C9" s="3">
        <v>9.4100000000000003E-2</v>
      </c>
      <c r="D9" s="3">
        <v>0.1376</v>
      </c>
      <c r="E9" s="38">
        <v>0.46227417640807644</v>
      </c>
    </row>
    <row r="10" spans="1:5" ht="12" customHeight="1" x14ac:dyDescent="0.25">
      <c r="B10" s="2" t="s">
        <v>73</v>
      </c>
      <c r="C10" s="3">
        <v>0.15570000000000001</v>
      </c>
      <c r="D10" s="3">
        <v>0.17810000000000001</v>
      </c>
      <c r="E10" s="38">
        <v>0.14386640976236365</v>
      </c>
    </row>
    <row r="11" spans="1:5" ht="12" customHeight="1" x14ac:dyDescent="0.25">
      <c r="A11" s="49">
        <f>IF(B11="EU-27",1,IF(B11="EU-28",2,IF(B11="Euro area",3,IF(LEFT(B11,6)="Kosovo",40,IF(B11="Germany",8,IF(B11="Albania","",MATCH(B11,[2]Data!$A$141:$A$191,FALSE)-1))))))</f>
        <v>6</v>
      </c>
      <c r="B11" s="2" t="s">
        <v>82</v>
      </c>
      <c r="C11" s="3">
        <v>1.9736</v>
      </c>
      <c r="D11" s="3">
        <v>2.2281</v>
      </c>
      <c r="E11" s="38">
        <v>0.12895216862586145</v>
      </c>
    </row>
    <row r="12" spans="1:5" ht="12" customHeight="1" x14ac:dyDescent="0.25">
      <c r="A12" s="49">
        <f>IF(B12="EU-27",1,IF(B12="EU-28",2,IF(B12="Euro area",3,IF(LEFT(B12,6)="Kosovo",40,IF(B12="Germany",8,IF(B12="Albania","",MATCH(B12,[2]Data!$A$141:$A$191,FALSE)-1))))))</f>
        <v>24</v>
      </c>
      <c r="B12" s="2" t="s">
        <v>19</v>
      </c>
      <c r="C12" s="3">
        <v>0.4304</v>
      </c>
      <c r="D12" s="3">
        <v>0.47939999999999999</v>
      </c>
      <c r="E12" s="38">
        <v>0.11384758364312275</v>
      </c>
    </row>
    <row r="13" spans="1:5" ht="12" customHeight="1" x14ac:dyDescent="0.25">
      <c r="A13" s="49">
        <f>IF(B13="EU-27",1,IF(B13="EU-28",2,IF(B13="Euro area",3,IF(LEFT(B13,6)="Kosovo",40,IF(B13="Germany",8,IF(B13="Albania","",MATCH(B13,[2]Data!$A$141:$A$191,FALSE)-1))))))</f>
        <v>26</v>
      </c>
      <c r="B13" s="2" t="s">
        <v>21</v>
      </c>
      <c r="C13" s="3">
        <v>0.46100000000000002</v>
      </c>
      <c r="D13" s="3">
        <v>0.51219999999999999</v>
      </c>
      <c r="E13" s="38">
        <v>0.11106290672451191</v>
      </c>
    </row>
    <row r="14" spans="1:5" ht="12" customHeight="1" x14ac:dyDescent="0.25">
      <c r="A14" s="49">
        <f>IF(B14="EU-27",1,IF(B14="EU-28",2,IF(B14="Euro area",3,IF(LEFT(B14,6)="Kosovo",40,IF(B14="Germany",8,IF(B14="Albania","",MATCH(B14,[2]Data!$A$141:$A$191,FALSE)-1))))))</f>
        <v>23</v>
      </c>
      <c r="B14" s="2" t="s">
        <v>18</v>
      </c>
      <c r="C14" s="3">
        <v>0.1076</v>
      </c>
      <c r="D14" s="3">
        <v>0.1192</v>
      </c>
      <c r="E14" s="38">
        <v>0.10780669144981414</v>
      </c>
    </row>
    <row r="15" spans="1:5" ht="12" customHeight="1" x14ac:dyDescent="0.25">
      <c r="A15" s="49">
        <f>IF(B15="EU-27",1,IF(B15="EU-28",2,IF(B15="Euro area",3,IF(LEFT(B15,6)="Kosovo",40,IF(B15="Germany",8,IF(B15="Albania","",MATCH(B15,[2]Data!$A$141:$A$191,FALSE)-1))))))</f>
        <v>20</v>
      </c>
      <c r="B15" s="2" t="s">
        <v>15</v>
      </c>
      <c r="C15" s="3">
        <v>31.088699999999999</v>
      </c>
      <c r="D15" s="3">
        <v>34.351300000000002</v>
      </c>
      <c r="E15" s="38">
        <v>0.10494488351072917</v>
      </c>
    </row>
    <row r="16" spans="1:5" ht="12" customHeight="1" x14ac:dyDescent="0.25">
      <c r="A16" s="49">
        <f>IF(B16="EU-27",1,IF(B16="EU-28",2,IF(B16="Euro area",3,IF(LEFT(B16,6)="Kosovo",40,IF(B16="Germany",8,IF(B16="Albania","",MATCH(B16,[2]Data!$A$141:$A$191,FALSE)-1))))))</f>
        <v>19</v>
      </c>
      <c r="B16" s="2" t="s">
        <v>14</v>
      </c>
      <c r="C16" s="3">
        <v>8.9700000000000002E-2</v>
      </c>
      <c r="D16" s="3">
        <v>9.2799999999999994E-2</v>
      </c>
      <c r="E16" s="38">
        <v>3.4559643255295258E-2</v>
      </c>
    </row>
    <row r="17" spans="1:5" ht="12" customHeight="1" x14ac:dyDescent="0.25">
      <c r="A17" s="49">
        <f>IF(B17="EU-27",1,IF(B17="EU-28",2,IF(B17="Euro area",3,IF(LEFT(B17,6)="Kosovo",40,IF(B17="Germany",8,IF(B17="Albania","",MATCH(B17,[2]Data!$A$141:$A$191,FALSE)-1))))))</f>
        <v>28</v>
      </c>
      <c r="B17" s="2" t="s">
        <v>23</v>
      </c>
      <c r="C17" s="3">
        <v>0.12859999999999999</v>
      </c>
      <c r="D17" s="3">
        <v>0.1321</v>
      </c>
      <c r="E17" s="38">
        <v>2.7216174183514852E-2</v>
      </c>
    </row>
    <row r="18" spans="1:5" ht="12" customHeight="1" x14ac:dyDescent="0.25">
      <c r="A18" s="49">
        <f>IF(B18="EU-27",1,IF(B18="EU-28",2,IF(B18="Euro area",3,IF(LEFT(B18,6)="Kosovo",40,IF(B18="Germany",8,IF(B18="Albania","",MATCH(B18,[2]Data!$A$141:$A$191,FALSE)-1))))))</f>
        <v>13</v>
      </c>
      <c r="B18" s="2" t="s">
        <v>8</v>
      </c>
      <c r="C18" s="3">
        <v>0.1024</v>
      </c>
      <c r="D18" s="3">
        <v>0.1051</v>
      </c>
      <c r="E18" s="38">
        <v>2.63671875E-2</v>
      </c>
    </row>
    <row r="19" spans="1:5" ht="12" customHeight="1" x14ac:dyDescent="0.25">
      <c r="A19" s="49">
        <f>IF(B19="EU-27",1,IF(B19="EU-28",2,IF(B19="Euro area",3,IF(LEFT(B19,6)="Kosovo",40,IF(B19="Germany",8,IF(B19="Albania","",MATCH(B19,[2]Data!$A$141:$A$191,FALSE)-1))))))</f>
        <v>27</v>
      </c>
      <c r="B19" s="2" t="s">
        <v>22</v>
      </c>
      <c r="C19" s="3">
        <v>9.5899999999999999E-2</v>
      </c>
      <c r="D19" s="3">
        <v>9.8400000000000001E-2</v>
      </c>
      <c r="E19" s="38">
        <v>2.6068821689259725E-2</v>
      </c>
    </row>
    <row r="20" spans="1:5" ht="12" customHeight="1" x14ac:dyDescent="0.25">
      <c r="A20" s="49">
        <f>IF(B20="EU-27",1,IF(B20="EU-28",2,IF(B20="Euro area",3,IF(LEFT(B20,6)="Kosovo",40,IF(B20="Germany",8,IF(B20="Albania","",MATCH(B20,[2]Data!$A$141:$A$191,FALSE)-1))))))</f>
        <v>14</v>
      </c>
      <c r="B20" s="2" t="s">
        <v>9</v>
      </c>
      <c r="C20" s="3">
        <v>0.76749999999999996</v>
      </c>
      <c r="D20" s="3">
        <v>0.78620000000000001</v>
      </c>
      <c r="E20" s="38">
        <v>2.436482084690561E-2</v>
      </c>
    </row>
    <row r="21" spans="1:5" ht="12" customHeight="1" x14ac:dyDescent="0.25">
      <c r="A21" s="49">
        <f>IF(B21="EU-27",1,IF(B21="EU-28",2,IF(B21="Euro area",3,IF(LEFT(B21,6)="Kosovo",40,IF(B21="Germany",8,IF(B21="Albania","",MATCH(B21,[2]Data!$A$141:$A$191,FALSE)-1))))))</f>
        <v>18</v>
      </c>
      <c r="B21" s="2" t="s">
        <v>13</v>
      </c>
      <c r="C21" s="3">
        <v>9.2600000000000002E-2</v>
      </c>
      <c r="D21" s="3">
        <v>9.4299999999999995E-2</v>
      </c>
      <c r="E21" s="38">
        <v>1.8358531317494542E-2</v>
      </c>
    </row>
    <row r="22" spans="1:5" ht="12" customHeight="1" x14ac:dyDescent="0.25">
      <c r="A22" s="49">
        <f>IF(B22="EU-27",1,IF(B22="EU-28",2,IF(B22="Euro area",3,IF(LEFT(B22,6)="Kosovo",40,IF(B22="Germany",8,IF(B22="Albania","",MATCH(B22,[2]Data!$A$141:$A$191,FALSE)-1))))))</f>
        <v>4</v>
      </c>
      <c r="B22" s="2" t="s">
        <v>1</v>
      </c>
      <c r="C22" s="3">
        <v>0.115</v>
      </c>
      <c r="D22" s="3">
        <v>0.1171</v>
      </c>
      <c r="E22" s="38">
        <v>1.826086956521733E-2</v>
      </c>
    </row>
    <row r="23" spans="1:5" ht="12" customHeight="1" x14ac:dyDescent="0.25">
      <c r="A23" s="49">
        <f>IF(B23="EU-27",1,IF(B23="EU-28",2,IF(B23="Euro area",3,IF(LEFT(B23,6)="Kosovo",40,IF(B23="Germany",8,IF(B23="Albania","",MATCH(B23,[2]Data!$A$141:$A$191,FALSE)-1))))))</f>
        <v>11</v>
      </c>
      <c r="B23" s="2" t="s">
        <v>6</v>
      </c>
      <c r="C23" s="3">
        <v>0.1074</v>
      </c>
      <c r="D23" s="3">
        <v>0.1079</v>
      </c>
      <c r="E23" s="38">
        <v>4.6554934823090921E-3</v>
      </c>
    </row>
    <row r="24" spans="1:5" ht="12" customHeight="1" x14ac:dyDescent="0.25">
      <c r="A24" s="49">
        <f>IF(B24="EU-27",1,IF(B24="EU-28",2,IF(B24="Euro area",3,IF(LEFT(B24,6)="Kosovo",40,IF(B24="Germany",8,IF(B24="Albania","",MATCH(B24,[2]Data!$A$141:$A$191,FALSE)-1))))))</f>
        <v>21</v>
      </c>
      <c r="B24" s="2" t="s">
        <v>16</v>
      </c>
      <c r="C24" s="3">
        <v>0.13450000000000001</v>
      </c>
      <c r="D24" s="3">
        <v>0.1343</v>
      </c>
      <c r="E24" s="38">
        <v>-1.4869888475836923E-3</v>
      </c>
    </row>
    <row r="25" spans="1:5" ht="12" customHeight="1" x14ac:dyDescent="0.25">
      <c r="A25" s="49">
        <f>IF(B25="EU-27",1,IF(B25="EU-28",2,IF(B25="Euro area",3,IF(LEFT(B25,6)="Kosovo",40,IF(B25="Germany",8,IF(B25="Albania","",MATCH(B25,[2]Data!$A$141:$A$191,FALSE)-1))))))</f>
        <v>10</v>
      </c>
      <c r="B25" s="2" t="s">
        <v>5</v>
      </c>
      <c r="C25" s="3">
        <v>0.1351</v>
      </c>
      <c r="D25" s="3">
        <v>0.1326</v>
      </c>
      <c r="E25" s="38">
        <v>-1.850481125092529E-2</v>
      </c>
    </row>
    <row r="26" spans="1:5" ht="12" customHeight="1" x14ac:dyDescent="0.25">
      <c r="A26" s="49">
        <f>IF(B26="EU-27",1,IF(B26="EU-28",2,IF(B26="Euro area",3,IF(LEFT(B26,6)="Kosovo",40,IF(B26="Germany",8,IF(B26="Albania","",MATCH(B26,[2]Data!$A$141:$A$191,FALSE)-1))))))</f>
        <v>29</v>
      </c>
      <c r="B26" s="2" t="s">
        <v>24</v>
      </c>
      <c r="C26" s="3">
        <v>7.0900000000000005E-2</v>
      </c>
      <c r="D26" s="3">
        <v>6.9500000000000006E-2</v>
      </c>
      <c r="E26" s="38">
        <v>-1.9746121297602226E-2</v>
      </c>
    </row>
    <row r="27" spans="1:5" ht="12" customHeight="1" x14ac:dyDescent="0.25">
      <c r="A27" s="49">
        <f>IF(B27="EU-27",1,IF(B27="EU-28",2,IF(B27="Euro area",3,IF(LEFT(B27,6)="Kosovo",40,IF(B27="Germany",8,IF(B27="Albania","",MATCH(B27,[2]Data!$A$141:$A$191,FALSE)-1))))))</f>
        <v>17</v>
      </c>
      <c r="B27" s="2" t="s">
        <v>12</v>
      </c>
      <c r="C27" s="3">
        <v>0.1052</v>
      </c>
      <c r="D27" s="3">
        <v>0.10299999999999999</v>
      </c>
      <c r="E27" s="38">
        <v>-2.0912547528517234E-2</v>
      </c>
    </row>
    <row r="28" spans="1:5" ht="12" customHeight="1" x14ac:dyDescent="0.25">
      <c r="A28" s="49">
        <f>IF(B28="EU-27",1,IF(B28="EU-28",2,IF(B28="Euro area",3,IF(LEFT(B28,6)="Kosovo",40,IF(B28="Germany",8,IF(B28="Albania","",MATCH(B28,[2]Data!$A$141:$A$191,FALSE)-1))))))</f>
        <v>25</v>
      </c>
      <c r="B28" s="2" t="s">
        <v>20</v>
      </c>
      <c r="C28" s="3">
        <v>0.1162</v>
      </c>
      <c r="D28" s="3">
        <v>0.1125</v>
      </c>
      <c r="E28" s="38">
        <v>-3.1841652323579939E-2</v>
      </c>
    </row>
    <row r="29" spans="1:5" ht="12" customHeight="1" x14ac:dyDescent="0.25">
      <c r="A29" s="49">
        <f>IF(B29="EU-27",1,IF(B29="EU-28",2,IF(B29="Euro area",3,IF(LEFT(B29,6)="Kosovo",40,IF(B29="Germany",8,IF(B29="Albania","",MATCH(B29,[2]Data!$A$141:$A$191,FALSE)-1))))))</f>
        <v>12</v>
      </c>
      <c r="B29" s="2" t="s">
        <v>7</v>
      </c>
      <c r="C29" s="3">
        <v>0.1148</v>
      </c>
      <c r="D29" s="3">
        <v>0.1076</v>
      </c>
      <c r="E29" s="38">
        <v>-6.2717770034843134E-2</v>
      </c>
    </row>
    <row r="30" spans="1:5" ht="12" customHeight="1" x14ac:dyDescent="0.25">
      <c r="A30" s="49">
        <f>IF(B30="EU-27",1,IF(B30="EU-28",2,IF(B30="Euro area",3,IF(LEFT(B30,6)="Kosovo",40,IF(B30="Germany",8,IF(B30="Albania","",MATCH(B30,[2]Data!$A$141:$A$191,FALSE)-1))))))</f>
        <v>5</v>
      </c>
      <c r="B30" s="2" t="s">
        <v>2</v>
      </c>
      <c r="C30" s="3">
        <v>0.17349999999999999</v>
      </c>
      <c r="D30" s="3">
        <v>0.1595</v>
      </c>
      <c r="E30" s="38">
        <v>-8.0691642651296802E-2</v>
      </c>
    </row>
    <row r="31" spans="1:5" ht="12" customHeight="1" x14ac:dyDescent="0.25">
      <c r="A31" s="49">
        <f>IF(B31="EU-27",1,IF(B31="EU-28",2,IF(B31="Euro area",3,IF(LEFT(B31,6)="Kosovo",40,IF(B31="Germany",8,IF(B31="Albania","",MATCH(B31,[2]Data!$A$141:$A$191,FALSE)-1))))))</f>
        <v>15</v>
      </c>
      <c r="B31" s="2" t="s">
        <v>10</v>
      </c>
      <c r="C31" s="3">
        <v>0.16470000000000001</v>
      </c>
      <c r="D31" s="3">
        <v>0.15029999999999999</v>
      </c>
      <c r="E31" s="38">
        <v>-8.7431693989071135E-2</v>
      </c>
    </row>
    <row r="32" spans="1:5" ht="12" customHeight="1" x14ac:dyDescent="0.25">
      <c r="A32" s="49">
        <f>IF(B32="EU-27",1,IF(B32="EU-28",2,IF(B32="Euro area",3,IF(LEFT(B32,6)="Kosovo",40,IF(B32="Germany",8,IF(B32="Albania","",MATCH(B32,[2]Data!$A$141:$A$191,FALSE)-1))))))</f>
        <v>9</v>
      </c>
      <c r="B32" s="2" t="s">
        <v>4</v>
      </c>
      <c r="C32" s="3">
        <v>9.1700000000000004E-2</v>
      </c>
      <c r="D32" s="3">
        <v>8.2299999999999998E-2</v>
      </c>
      <c r="E32" s="38">
        <v>-0.10250817884405672</v>
      </c>
    </row>
    <row r="33" spans="1:5" ht="12" customHeight="1" x14ac:dyDescent="0.25">
      <c r="A33" s="49">
        <f>IF(B33="EU-27",1,IF(B33="EU-28",2,IF(B33="Euro area",3,IF(LEFT(B33,6)="Kosovo",40,IF(B33="Germany",8,IF(B33="Albania","",MATCH(B33,[2]Data!$A$141:$A$191,FALSE)-1))))))</f>
        <v>16</v>
      </c>
      <c r="B33" s="2" t="s">
        <v>11</v>
      </c>
      <c r="C33" s="3">
        <v>0.16189999999999999</v>
      </c>
      <c r="D33" s="3">
        <v>0.14480000000000001</v>
      </c>
      <c r="E33" s="38">
        <v>-0.10562075355157485</v>
      </c>
    </row>
    <row r="34" spans="1:5" ht="12" customHeight="1" x14ac:dyDescent="0.25">
      <c r="A34" s="49">
        <f>IF(B34="EU-27",1,IF(B34="EU-28",2,IF(B34="Euro area",3,IF(LEFT(B34,6)="Kosovo",40,IF(B34="Germany",8,IF(B34="Albania","",MATCH(B34,[2]Data!$A$141:$A$191,FALSE)-1))))))</f>
        <v>7</v>
      </c>
      <c r="B34" s="2" t="s">
        <v>3</v>
      </c>
      <c r="C34" s="3">
        <v>0.52800000000000002</v>
      </c>
      <c r="D34" s="3">
        <v>0.45669999999999999</v>
      </c>
      <c r="E34" s="38">
        <v>-0.13503787878787887</v>
      </c>
    </row>
    <row r="35" spans="1:5" ht="12" customHeight="1" x14ac:dyDescent="0.25">
      <c r="A35" s="49">
        <f>IF(B35="EU-27",1,IF(B35="EU-28",2,IF(B35="Euro area",3,IF(LEFT(B35,6)="Kosovo",40,IF(B35="Germany",8,IF(B35="Albania","",MATCH(B35,[2]Data!$A$141:$A$191,FALSE)-1))))))</f>
        <v>30</v>
      </c>
      <c r="B35" s="2" t="s">
        <v>25</v>
      </c>
      <c r="C35" s="3">
        <v>0.81220000000000003</v>
      </c>
      <c r="D35" s="3">
        <v>0.68799999999999994</v>
      </c>
      <c r="E35" s="38">
        <v>-0.1529180004924896</v>
      </c>
    </row>
    <row r="36" spans="1:5" ht="12" customHeight="1" x14ac:dyDescent="0.25">
      <c r="B36" s="2"/>
      <c r="C36" s="3"/>
      <c r="D36" s="3"/>
      <c r="E36" s="38"/>
    </row>
    <row r="37" spans="1:5" ht="12" customHeight="1" x14ac:dyDescent="0.25">
      <c r="A37" s="49">
        <f>IF(B37="EU-27",1,IF(B37="EU-28",2,IF(B37="Euro area",3,IF(LEFT(B37,6)="Kosovo",40,IF(B37="Germany",8,IF(B37="Albania","",MATCH(B37,[2]Data!$A$141:$A$191,FALSE)-1))))))</f>
        <v>31</v>
      </c>
      <c r="B37" s="2" t="s">
        <v>26</v>
      </c>
      <c r="C37" s="3">
        <v>0.13270000000000001</v>
      </c>
      <c r="D37" s="3">
        <v>0.14419999999999999</v>
      </c>
      <c r="E37" s="38">
        <v>8.6661642803315564E-2</v>
      </c>
    </row>
    <row r="38" spans="1:5" ht="12" customHeight="1" x14ac:dyDescent="0.25">
      <c r="B38" s="2"/>
      <c r="C38" s="3"/>
      <c r="D38" s="3"/>
      <c r="E38" s="38"/>
    </row>
    <row r="39" spans="1:5" ht="12" customHeight="1" x14ac:dyDescent="0.25">
      <c r="A39" s="49">
        <f>IF(B39="EU-27",1,IF(B39="EU-28",2,IF(B39="Euro area",3,IF(LEFT(B39,6)="Kosovo",40,IF(B39="Germany",8,IF(B39="Albania","",MATCH(B39,[2]Data!$A$141:$A$191,FALSE)-1))))))</f>
        <v>33</v>
      </c>
      <c r="B39" s="2" t="s">
        <v>28</v>
      </c>
      <c r="C39" s="3">
        <v>0.1081</v>
      </c>
      <c r="D39" s="3">
        <v>0.1086</v>
      </c>
      <c r="E39" s="38">
        <v>4.6253469010175685E-3</v>
      </c>
    </row>
    <row r="40" spans="1:5" ht="12" customHeight="1" x14ac:dyDescent="0.25">
      <c r="A40" s="49">
        <f>IF(B40="EU-27",1,IF(B40="EU-28",2,IF(B40="Euro area",3,IF(LEFT(B40,6)="Kosovo",40,IF(B40="Germany",8,IF(B40="Albania","",MATCH(B40,[2]Data!$A$141:$A$191,FALSE)-1))))))</f>
        <v>34</v>
      </c>
      <c r="B40" s="2" t="s">
        <v>29</v>
      </c>
      <c r="C40" s="3">
        <v>0.80640000000000001</v>
      </c>
      <c r="D40" s="3">
        <v>0.54500000000000004</v>
      </c>
      <c r="E40" s="38">
        <v>-0.32415674603174593</v>
      </c>
    </row>
    <row r="41" spans="1:5" ht="12" customHeight="1" x14ac:dyDescent="0.25">
      <c r="B41" s="2"/>
      <c r="C41" s="3"/>
      <c r="D41" s="3"/>
      <c r="E41" s="38"/>
    </row>
    <row r="42" spans="1:5" ht="12" customHeight="1" x14ac:dyDescent="0.25">
      <c r="B42" s="2" t="s">
        <v>33</v>
      </c>
      <c r="C42" s="3">
        <v>0.44879999999999998</v>
      </c>
      <c r="D42" s="3">
        <v>0.57140000000000002</v>
      </c>
      <c r="E42" s="38">
        <v>0.27317290552584672</v>
      </c>
    </row>
    <row r="43" spans="1:5" ht="12" customHeight="1" x14ac:dyDescent="0.25">
      <c r="B43" s="2" t="s">
        <v>92</v>
      </c>
      <c r="C43" s="3">
        <v>4.2260999999999997</v>
      </c>
      <c r="D43" s="3">
        <v>4.7996999999999996</v>
      </c>
      <c r="E43" s="38">
        <v>0.13572797614822174</v>
      </c>
    </row>
    <row r="44" spans="1:5" ht="12" customHeight="1" x14ac:dyDescent="0.25">
      <c r="A44" s="49">
        <f>IF(B44="EU-27",1,IF(B44="EU-28",2,IF(B44="Euro area",3,IF(LEFT(B44,6)="Kosovo",40,IF(B44="Germany",8,IF(B44="Albania","",MATCH(B44,[2]Data!$A$141:$A$191,FALSE)-1))))))</f>
        <v>37</v>
      </c>
      <c r="B44" s="2" t="s">
        <v>32</v>
      </c>
      <c r="C44" s="3">
        <v>9.8404000000000007</v>
      </c>
      <c r="D44" s="3">
        <v>9.5672999999999995</v>
      </c>
      <c r="E44" s="38">
        <v>-2.7752936872485034E-2</v>
      </c>
    </row>
    <row r="45" spans="1:5" ht="12" customHeight="1" x14ac:dyDescent="0.25">
      <c r="B45" s="2"/>
      <c r="C45" s="3"/>
      <c r="D45" s="3"/>
      <c r="E45" s="38"/>
    </row>
    <row r="46" spans="1:5" ht="12" customHeight="1" x14ac:dyDescent="0.25">
      <c r="A46" s="49">
        <f>IF(B46="EU-27",1,IF(B46="EU-28",2,IF(B46="Euro area",3,IF(LEFT(B46,6)="Kosovo",40,IF(B46="Germany",8,IF(B46="Albania","",MATCH(B46,[2]Data!$A$141:$A$191,FALSE)-1))))))</f>
        <v>39</v>
      </c>
      <c r="B46" s="2" t="s">
        <v>34</v>
      </c>
      <c r="C46" s="3">
        <v>0.13039999999999999</v>
      </c>
      <c r="D46" s="3">
        <v>0.14349999999999999</v>
      </c>
      <c r="E46" s="38">
        <v>0.10046012269938642</v>
      </c>
    </row>
    <row r="47" spans="1:5" ht="12" customHeight="1" x14ac:dyDescent="0.25">
      <c r="A47" s="49">
        <f>IF(B47="EU-27",1,IF(B47="EU-28",2,IF(B47="Euro area",3,IF(LEFT(B47,6)="Kosovo",40,IF(B47="Germany",8,IF(B47="Albania","",MATCH(B47,[2]Data!$A$141:$A$191,FALSE)-1))))))</f>
        <v>40</v>
      </c>
      <c r="B47" s="44" t="s">
        <v>91</v>
      </c>
      <c r="C47" s="3">
        <v>6.6000000000000003E-2</v>
      </c>
      <c r="D47" s="3">
        <v>6.7199999999999996E-2</v>
      </c>
      <c r="E47" s="38">
        <v>1.8181818181818077E-2</v>
      </c>
    </row>
    <row r="48" spans="1:5" ht="12" customHeight="1" x14ac:dyDescent="0.25">
      <c r="B48" s="44"/>
      <c r="C48" s="3"/>
      <c r="D48" s="3"/>
      <c r="E48" s="38"/>
    </row>
    <row r="49" spans="1:5" ht="12" customHeight="1" x14ac:dyDescent="0.25">
      <c r="A49" s="49">
        <f>IF(B49="EU-27",1,IF(B49="EU-28",2,IF(B49="Euro area",3,IF(LEFT(B49,6)="Kosovo",40,IF(B49="Germany",8,IF(B49="Albania","",MATCH(B49,[2]Data!$A$141:$A$191,FALSE)-1))))))</f>
        <v>42</v>
      </c>
      <c r="B49" s="2" t="s">
        <v>36</v>
      </c>
      <c r="C49" s="3">
        <v>1.9962</v>
      </c>
      <c r="D49" s="3">
        <v>1.7014</v>
      </c>
      <c r="E49" s="38">
        <v>-0.14768059312694115</v>
      </c>
    </row>
    <row r="50" spans="1:5" ht="12" customHeight="1" x14ac:dyDescent="0.25">
      <c r="A50" s="49">
        <f>IF(B50="EU-27",1,IF(B50="EU-28",2,IF(B50="Euro area",3,IF(LEFT(B50,6)="Kosovo",40,IF(B50="Germany",8,IF(B50="Albania","",MATCH(B50,[2]Data!$A$141:$A$191,FALSE)-1))))))</f>
        <v>41</v>
      </c>
      <c r="B50" s="2" t="s">
        <v>35</v>
      </c>
      <c r="C50" s="3">
        <v>1.5273000000000001</v>
      </c>
      <c r="D50" s="3">
        <v>1.5482</v>
      </c>
      <c r="E50" s="38">
        <v>1.3684279447390812E-2</v>
      </c>
    </row>
    <row r="51" spans="1:5" ht="12" customHeight="1" x14ac:dyDescent="0.25">
      <c r="A51" s="49">
        <f>IF(B51="EU-27",1,IF(B51="EU-28",2,IF(B51="Euro area",3,IF(LEFT(B51,6)="Kosovo",40,IF(B51="Germany",8,IF(B51="Albania","",MATCH(B51,[2]Data!$A$141:$A$191,FALSE)-1))))))</f>
        <v>43</v>
      </c>
      <c r="B51" s="2" t="s">
        <v>83</v>
      </c>
      <c r="C51" s="3">
        <v>0.1817</v>
      </c>
      <c r="D51" s="3">
        <v>0.16880000000000001</v>
      </c>
      <c r="E51" s="38">
        <v>-7.0996147495872242E-2</v>
      </c>
    </row>
    <row r="72" spans="8:19" ht="12" customHeight="1" x14ac:dyDescent="0.25">
      <c r="H72" s="93" t="s">
        <v>87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8:19" ht="12" customHeight="1" x14ac:dyDescent="0.25"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8:19" ht="12" customHeight="1" x14ac:dyDescent="0.3">
      <c r="H74" s="24" t="s">
        <v>75</v>
      </c>
    </row>
  </sheetData>
  <sortState ref="A43:E45">
    <sortCondition descending="1" ref="E43"/>
  </sortState>
  <mergeCells count="1">
    <mergeCell ref="H72:S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2020-11-10T12:18:42Z</dcterms:modified>
</cp:coreProperties>
</file>