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4250" activeTab="0"/>
  </bookViews>
  <sheets>
    <sheet name="Cover" sheetId="10" r:id="rId1"/>
    <sheet name="Contents" sheetId="1" r:id="rId2"/>
    <sheet name="Table 1" sheetId="9" r:id="rId3"/>
    <sheet name="Figure 1" sheetId="13" r:id="rId4"/>
    <sheet name="Table 2" sheetId="17" r:id="rId5"/>
    <sheet name="Table 3" sheetId="18" r:id="rId6"/>
    <sheet name="dataTab1_ranked" sheetId="7" r:id="rId7"/>
    <sheet name="dataTab1" sheetId="5" r:id="rId8"/>
    <sheet name="dataFig1_ranked" sheetId="12" r:id="rId9"/>
    <sheet name="dataFig1" sheetId="11" r:id="rId10"/>
    <sheet name="dataTab2_ranked" sheetId="16" r:id="rId11"/>
    <sheet name="dataTab2" sheetId="15" r:id="rId12"/>
    <sheet name="env_ac_pefa04" sheetId="2" r:id="rId13"/>
    <sheet name="nama_10_a64" sheetId="3" r:id="rId14"/>
    <sheet name="env_ac_pefafp" sheetId="14" r:id="rId15"/>
    <sheet name="nrg_bal_c" sheetId="19" r:id="rId16"/>
    <sheet name="empty" sheetId="4" r:id="rId17"/>
  </sheets>
  <externalReferences>
    <externalReference r:id="rId20"/>
  </externalReferences>
  <definedNames>
    <definedName name="new" localSheetId="15">#REF!</definedName>
    <definedName name="new" localSheetId="4">#REF!</definedName>
    <definedName name="new">#REF!</definedName>
    <definedName name="Year2Col" localSheetId="9">#REF!</definedName>
    <definedName name="Year2Col" localSheetId="8">#REF!</definedName>
    <definedName name="Year2Col" localSheetId="11">#REF!</definedName>
    <definedName name="Year2Col" localSheetId="10">#REF!</definedName>
    <definedName name="Year2Col" localSheetId="14">#REF!</definedName>
    <definedName name="Year2Col" localSheetId="15">#REF!</definedName>
    <definedName name="Year2Col" localSheetId="4">#REF!</definedName>
    <definedName name="Year2Col">#REF!</definedName>
    <definedName name="YeartoCol" localSheetId="9">#REF!</definedName>
    <definedName name="YeartoCol" localSheetId="8">#REF!</definedName>
    <definedName name="YeartoCol" localSheetId="11">#REF!</definedName>
    <definedName name="YeartoCol" localSheetId="10">#REF!</definedName>
    <definedName name="YeartoCol" localSheetId="14">#REF!</definedName>
    <definedName name="YeartoCol" localSheetId="15">#REF!</definedName>
    <definedName name="YeartoCol" localSheetId="4">#REF!</definedName>
    <definedName name="YeartoCol">#REF!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12.xml><?xml version="1.0" encoding="utf-8"?>
<comments xmlns="http://schemas.openxmlformats.org/spreadsheetml/2006/main">
  <authors>
    <author>MOLL Stephan (ESTAT)</author>
  </authors>
  <commentList>
    <comment ref="C2" authorId="0">
      <text>
        <r>
          <rPr>
            <sz val="9"/>
            <rFont val="Tahoma"/>
            <family val="2"/>
          </rPr>
          <t>Reference year is automatically read from env_ac_pefafp</t>
        </r>
      </text>
    </comment>
  </commentList>
</comments>
</file>

<file path=xl/sharedStrings.xml><?xml version="1.0" encoding="utf-8"?>
<sst xmlns="http://schemas.openxmlformats.org/spreadsheetml/2006/main" count="1667" uniqueCount="461">
  <si>
    <t>env_ac_pefa04</t>
  </si>
  <si>
    <t>data set:</t>
  </si>
  <si>
    <t>sheet name:</t>
  </si>
  <si>
    <t>Detailed Table 1</t>
  </si>
  <si>
    <t>not ranked</t>
  </si>
  <si>
    <t>SE layout</t>
  </si>
  <si>
    <t>ranked by energy</t>
  </si>
  <si>
    <t>ranked top 10</t>
  </si>
  <si>
    <t>Table 1</t>
  </si>
  <si>
    <t>label</t>
  </si>
  <si>
    <t>object:</t>
  </si>
  <si>
    <t>object label:</t>
  </si>
  <si>
    <t>comment:</t>
  </si>
  <si>
    <t>Table 2</t>
  </si>
  <si>
    <t>percentage column</t>
  </si>
  <si>
    <t>Table 3</t>
  </si>
  <si>
    <t>Figure 1</t>
  </si>
  <si>
    <t>cumulated percentages</t>
  </si>
  <si>
    <t>table for Figure 1</t>
  </si>
  <si>
    <t>ranked &amp; cumulated</t>
  </si>
  <si>
    <t>only percentage</t>
  </si>
  <si>
    <t>Key indicators of physical energy flow accounts by NACE Rev. 2 activity [env_ac_pefa04]</t>
  </si>
  <si>
    <t>Last update</t>
  </si>
  <si>
    <t>Extracted on</t>
  </si>
  <si>
    <t>Source of data</t>
  </si>
  <si>
    <t>Eurostat</t>
  </si>
  <si>
    <t>GEO</t>
  </si>
  <si>
    <t>INDIC_PEFA</t>
  </si>
  <si>
    <t>NETDOM_EUSE - Net domestic energy use</t>
  </si>
  <si>
    <t>UNIT</t>
  </si>
  <si>
    <t>TJ - Terajoule</t>
  </si>
  <si>
    <t>NACE_R2</t>
  </si>
  <si>
    <t>NACE_R2(L)/TIME</t>
  </si>
  <si>
    <t>2014</t>
  </si>
  <si>
    <t>2015</t>
  </si>
  <si>
    <t>2016</t>
  </si>
  <si>
    <t>2017</t>
  </si>
  <si>
    <t>TOTAL</t>
  </si>
  <si>
    <t>Total - all NACE activities</t>
  </si>
  <si>
    <t>:</t>
  </si>
  <si>
    <t>A01</t>
  </si>
  <si>
    <t>Crop and animal production, hunting and related service activities</t>
  </si>
  <si>
    <t>A02</t>
  </si>
  <si>
    <t>Forestry and logging</t>
  </si>
  <si>
    <t>A03</t>
  </si>
  <si>
    <t>Fishing and aquaculture</t>
  </si>
  <si>
    <t>B</t>
  </si>
  <si>
    <t>Mining and quarrying</t>
  </si>
  <si>
    <t>C10-C12</t>
  </si>
  <si>
    <t>Manufacture of food products; beverages and tobacco products</t>
  </si>
  <si>
    <t>C13-C15</t>
  </si>
  <si>
    <t>Manufacture of textiles, wearing apparel, leather and related products</t>
  </si>
  <si>
    <t>C16</t>
  </si>
  <si>
    <t>Manufacture of wood and of products of wood and cork, except furniture; manufacture of articles of straw and plaiting materials</t>
  </si>
  <si>
    <t>C17</t>
  </si>
  <si>
    <t>Manufacture of paper and paper products</t>
  </si>
  <si>
    <t>C18</t>
  </si>
  <si>
    <t>Printing and reproduction of recorded media</t>
  </si>
  <si>
    <t>C19</t>
  </si>
  <si>
    <t>Manufacture of coke and refined petroleum products</t>
  </si>
  <si>
    <t>C20</t>
  </si>
  <si>
    <t>Manufacture of chemicals and chemical products</t>
  </si>
  <si>
    <t>C21</t>
  </si>
  <si>
    <t>Manufacture of basic pharmaceutical products and pharmaceutical preparations</t>
  </si>
  <si>
    <t>C22</t>
  </si>
  <si>
    <t>Manufacture of rubber and plastic products</t>
  </si>
  <si>
    <t>C23</t>
  </si>
  <si>
    <t>Manufacture of other non-metallic mineral products</t>
  </si>
  <si>
    <t>C24</t>
  </si>
  <si>
    <t>Manufacture of basic metals</t>
  </si>
  <si>
    <t>C25</t>
  </si>
  <si>
    <t>Manufacture of fabricated metal products, except machinery and equipment</t>
  </si>
  <si>
    <t>C26</t>
  </si>
  <si>
    <t>Manufacture of computer, electronic and optical products</t>
  </si>
  <si>
    <t>C27</t>
  </si>
  <si>
    <t>Manufacture of electrical equipment</t>
  </si>
  <si>
    <t>C28</t>
  </si>
  <si>
    <t>Manufacture of machinery and equipment n.e.c.</t>
  </si>
  <si>
    <t>C29</t>
  </si>
  <si>
    <t>Manufacture of motor vehicles, trailers and semi-trailers</t>
  </si>
  <si>
    <t>C30</t>
  </si>
  <si>
    <t>Manufacture of other transport equipment</t>
  </si>
  <si>
    <t>C31_C32</t>
  </si>
  <si>
    <t>Manufacture of furniture; other manufacturing</t>
  </si>
  <si>
    <t>C33</t>
  </si>
  <si>
    <t>Repair and installation of machinery and equipment</t>
  </si>
  <si>
    <t>D</t>
  </si>
  <si>
    <t>Electricity, gas, steam and air conditioning supply</t>
  </si>
  <si>
    <t>E36</t>
  </si>
  <si>
    <t>Water collection, treatment and supply</t>
  </si>
  <si>
    <t>E37-E39</t>
  </si>
  <si>
    <t>Sewerage, waste management, remediation activities</t>
  </si>
  <si>
    <t>F</t>
  </si>
  <si>
    <t>Construction</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</si>
  <si>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</si>
  <si>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</si>
  <si>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</si>
  <si>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</si>
  <si>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</si>
  <si>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</si>
  <si>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</si>
  <si>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</si>
  <si>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</si>
  <si>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Water transport</t>
  </si>
  <si>
    <t>H51</t>
  </si>
  <si>
    <t>Air transport</t>
  </si>
  <si>
    <t>H52</t>
  </si>
  <si>
    <t>Warehousing and support activities for transportation</t>
  </si>
  <si>
    <t>H53</t>
  </si>
  <si>
    <t>Postal and courier activities</t>
  </si>
  <si>
    <t>I</t>
  </si>
  <si>
    <t>Accommodation and food service activities</t>
  </si>
  <si>
    <t>J58</t>
  </si>
  <si>
    <t>Publishing activities</t>
  </si>
  <si>
    <t>J59_J60</t>
  </si>
  <si>
    <t>Motion picture, video, television programme production; programming and broadcasting activities</t>
  </si>
  <si>
    <t>J61</t>
  </si>
  <si>
    <t>Telecommunications</t>
  </si>
  <si>
    <t>J62_J63</t>
  </si>
  <si>
    <t>Computer programming, consultancy, and information service activities</t>
  </si>
  <si>
    <t>K64</t>
  </si>
  <si>
    <t>Financial service activities, except insurance and pension funding</t>
  </si>
  <si>
    <t>K65</t>
  </si>
  <si>
    <t>Insurance, reinsurance and pension funding, except compulsory social security</t>
  </si>
  <si>
    <t>K66</t>
  </si>
  <si>
    <t>Activities auxiliary to financial services and insurance activities</t>
  </si>
  <si>
    <t>L</t>
  </si>
  <si>
    <t>Real estate activities</t>
  </si>
  <si>
    <t>M69_M70</t>
  </si>
  <si>
    <t>Legal and accounting activities; activities of head offices; management consultancy activities</t>
  </si>
  <si>
    <t>M71</t>
  </si>
  <si>
    <t>Architectural and engineering activities; technical testing and analysis</t>
  </si>
  <si>
    <t>M72</t>
  </si>
  <si>
    <t>Scientific research and development</t>
  </si>
  <si>
    <t>M73</t>
  </si>
  <si>
    <t>Advertising and market research</t>
  </si>
  <si>
    <t>M74_M75</t>
  </si>
  <si>
    <t>Other professional, scientific and technical activities; veterinary activities</t>
  </si>
  <si>
    <t>N77</t>
  </si>
  <si>
    <t>Rental and leasing activities</t>
  </si>
  <si>
    <t>N78</t>
  </si>
  <si>
    <t>Employment activities</t>
  </si>
  <si>
    <t>N79</t>
  </si>
  <si>
    <t>Travel agency, tour operator and other reservation service and related activities</t>
  </si>
  <si>
    <t>N80-N82</t>
  </si>
  <si>
    <t>Security and investigation, service and landscape, office administrative and support activities</t>
  </si>
  <si>
    <t>O</t>
  </si>
  <si>
    <t>Public administration and defence; compulsory social security</t>
  </si>
  <si>
    <t>P</t>
  </si>
  <si>
    <t>Education</t>
  </si>
  <si>
    <t>Q86</t>
  </si>
  <si>
    <t>Human health activities</t>
  </si>
  <si>
    <t>Q87_Q88</t>
  </si>
  <si>
    <t>Residential care activities and social work activities without accommodation</t>
  </si>
  <si>
    <t>R90-R92</t>
  </si>
  <si>
    <t>Creative, arts and entertainment activities; libraries, archives, museums and other cultural activities; gambling and betting activities</t>
  </si>
  <si>
    <t>R93</t>
  </si>
  <si>
    <t>Sports activities and amusement and recreation activities</t>
  </si>
  <si>
    <t>S94</t>
  </si>
  <si>
    <t>Activities of membership organisations</t>
  </si>
  <si>
    <t>S95</t>
  </si>
  <si>
    <t>Repair of computers and personal and household goods</t>
  </si>
  <si>
    <t>S96</t>
  </si>
  <si>
    <t>Other personal service activities</t>
  </si>
  <si>
    <t>T</t>
  </si>
  <si>
    <t>Activities of households as employers; undifferentiated goods- and services-producing activities of households for own use</t>
  </si>
  <si>
    <t>U</t>
  </si>
  <si>
    <t>Activities of extraterritorial organisations and bodies</t>
  </si>
  <si>
    <t>HH</t>
  </si>
  <si>
    <t>Total activities by households</t>
  </si>
  <si>
    <t>HH_HEAT</t>
  </si>
  <si>
    <t>Heating/cooling activities by households</t>
  </si>
  <si>
    <t>HH_TRA</t>
  </si>
  <si>
    <t>Transport activities by households</t>
  </si>
  <si>
    <t>HH_OTH</t>
  </si>
  <si>
    <t>Other activities by households</t>
  </si>
  <si>
    <t>NRG_FLOW</t>
  </si>
  <si>
    <t>Energy flows over all activities</t>
  </si>
  <si>
    <t>Special value:</t>
  </si>
  <si>
    <t>not available</t>
  </si>
  <si>
    <t>nama_10_a64</t>
  </si>
  <si>
    <t>env_ac_pefafp</t>
  </si>
  <si>
    <t>nrg_bal_c</t>
  </si>
  <si>
    <t>Data extractions from Eurostat online database</t>
  </si>
  <si>
    <t>back to contents sheet</t>
  </si>
  <si>
    <t>Title</t>
  </si>
  <si>
    <t>start</t>
  </si>
  <si>
    <t>National accounts aggregates by industry (up to NACE A*64) [nama_10_a64]</t>
  </si>
  <si>
    <t>CP_MEUR - Current prices, million euro</t>
  </si>
  <si>
    <t>NA_ITEM</t>
  </si>
  <si>
    <t>B1G - Value added, gross</t>
  </si>
  <si>
    <t>2018</t>
  </si>
  <si>
    <t>Gross value added by industry (NACE A*64)</t>
  </si>
  <si>
    <t>Net domestic energy use by industry (NACE A*64) and private households</t>
  </si>
  <si>
    <t>Data for Table 1 (not ranked)</t>
  </si>
  <si>
    <t>select year:</t>
  </si>
  <si>
    <t>Economic activities</t>
  </si>
  <si>
    <t>code (NACE)</t>
  </si>
  <si>
    <t>Terajoules</t>
  </si>
  <si>
    <t>%</t>
  </si>
  <si>
    <t>control</t>
  </si>
  <si>
    <t>sum of detailed NACE activities   minus   TOTAL</t>
  </si>
  <si>
    <t>sum of detailed households activities   minus   HH</t>
  </si>
  <si>
    <t>sum of detailed activities   minus   TOTAL+HH</t>
  </si>
  <si>
    <t>Data for Table 1 (ranked)</t>
  </si>
  <si>
    <t>Calculated! Not read from sheet 'env_ac_pefa04'.</t>
  </si>
  <si>
    <r>
      <t>Source:</t>
    </r>
    <r>
      <rPr>
        <sz val="9"/>
        <color theme="1"/>
        <rFont val="Arial"/>
        <family val="2"/>
      </rPr>
      <t xml:space="preserve"> Physical Energy Flow Accounts (PEFA) - Key indicators by NACE Rev. 2 activity (online data code: env_ac_pefa04)</t>
    </r>
  </si>
  <si>
    <t>Title:</t>
  </si>
  <si>
    <t>Sub-title:</t>
  </si>
  <si>
    <r>
      <t>Extracted data</t>
    </r>
    <r>
      <rPr>
        <sz val="11"/>
        <color theme="0" tint="-0.4999699890613556"/>
        <rFont val="Calibri"/>
        <family val="2"/>
        <scheme val="minor"/>
      </rPr>
      <t xml:space="preserve"> ('Rolling time bookmark')</t>
    </r>
  </si>
  <si>
    <t>EU-27</t>
  </si>
  <si>
    <t>EU:</t>
  </si>
  <si>
    <t xml:space="preserve">Directorate E: Sectoral and regional statistics </t>
  </si>
  <si>
    <t>Unit E.2: Environmental statistics and accounts; sustainable development</t>
  </si>
  <si>
    <t>European Commission</t>
  </si>
  <si>
    <t>2920 Luxembourg</t>
  </si>
  <si>
    <t xml:space="preserve">Description: </t>
  </si>
  <si>
    <t>Version:</t>
  </si>
  <si>
    <t>Related documents:</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</si>
  <si>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</si>
  <si>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</si>
  <si>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t xml:space="preserve">   &gt; the source is indicated as Eurostat</t>
  </si>
  <si>
    <t xml:space="preserve">   &gt; when re-use involves modifications to the data or text, this must be stated clearly to the end user of the information</t>
  </si>
  <si>
    <t>The complete copyright notice can be found on Eurostat website:</t>
  </si>
  <si>
    <t>https://ec.europa.eu/eurostat/about/policies/copyright</t>
  </si>
  <si>
    <t xml:space="preserve">More information on the reuse of European Statistical System statistics: </t>
  </si>
  <si>
    <t>https://ec.europa.eu/eurostat/web/european-statistical-system/reuse-ess-statistics</t>
  </si>
  <si>
    <t>Disclaimer:</t>
  </si>
  <si>
    <t>Whilst every care has been taken to ensure that the information contained in this file is correct and complete, the European Commission does not guarantee that the information contained in the file will meet your requirements or that the use of the file will be uninterrupted or error-free. In no event, to the maximum extent permitted by applicable law, shall the European Commission be liable for any loss, expense or damage, of any type or nature arising out to the use of, or inability to access this information.</t>
  </si>
  <si>
    <t>Auxilliary tables</t>
  </si>
  <si>
    <t>ranked top 10 NACE + HH</t>
  </si>
  <si>
    <t>dataTab1</t>
  </si>
  <si>
    <t>dataTab1_ranked</t>
  </si>
  <si>
    <t>label:</t>
  </si>
  <si>
    <t>=&gt;</t>
  </si>
  <si>
    <t>17-64</t>
  </si>
  <si>
    <t>rank</t>
  </si>
  <si>
    <t>Detailed Table 2</t>
  </si>
  <si>
    <t>ranked by energy footprint</t>
  </si>
  <si>
    <t>data  for Figure 1</t>
  </si>
  <si>
    <t>Data for Figure 1 (not ranked)</t>
  </si>
  <si>
    <t>Net domestic energy use and gross value added by industries (NACE production activities)</t>
  </si>
  <si>
    <t>Net domestic energy use</t>
  </si>
  <si>
    <t>Gross value added</t>
  </si>
  <si>
    <t>MEUR (cur. prices)</t>
  </si>
  <si>
    <t>Data for Figure 1 (ranked)</t>
  </si>
  <si>
    <t>cumulated %</t>
  </si>
  <si>
    <t>dataFig1</t>
  </si>
  <si>
    <t>dataFig1_ranked</t>
  </si>
  <si>
    <t>Net domestic energy use and gross value added by 64 production activities (NACE)</t>
  </si>
  <si>
    <t>enc_ac_pefafp</t>
  </si>
  <si>
    <t>Tables &amp; figures as presented in SE article</t>
  </si>
  <si>
    <t>Contents</t>
  </si>
  <si>
    <t>EU27_2020 - European Union - 27 countries (from 2020)</t>
  </si>
  <si>
    <t>TIME</t>
  </si>
  <si>
    <t>ORIGIN</t>
  </si>
  <si>
    <t>DOM - Domestic economy</t>
  </si>
  <si>
    <t/>
  </si>
  <si>
    <t>INDUSE</t>
  </si>
  <si>
    <t>P3</t>
  </si>
  <si>
    <t>P6</t>
  </si>
  <si>
    <t>TFU</t>
  </si>
  <si>
    <t>CPA08</t>
  </si>
  <si>
    <t>CPA08(L)/INDUSE(L)</t>
  </si>
  <si>
    <t>Final consumption expediture</t>
  </si>
  <si>
    <t>Exports of goods and services</t>
  </si>
  <si>
    <t>Total final use</t>
  </si>
  <si>
    <t>Total CPA products</t>
  </si>
  <si>
    <t>CPA_A01</t>
  </si>
  <si>
    <t>Products of agriculture, hunting and related services</t>
  </si>
  <si>
    <t>CPA_A02</t>
  </si>
  <si>
    <t>Products of forestry, logging and related services</t>
  </si>
  <si>
    <t>CPA_A03</t>
  </si>
  <si>
    <t>Fish and other fishing products; aquaculture products; support services to fishing</t>
  </si>
  <si>
    <t>CPA_B</t>
  </si>
  <si>
    <t>CPA_C10-12</t>
  </si>
  <si>
    <t>Food, beverages and tobacco products</t>
  </si>
  <si>
    <t>CPA_C13-15</t>
  </si>
  <si>
    <t>Textiles, wearing apparel, leather and related products</t>
  </si>
  <si>
    <t>CPA_C16</t>
  </si>
  <si>
    <t>Wood and products of wood and cork, except furniture; articles of straw and plaiting materials</t>
  </si>
  <si>
    <t>CPA_C17</t>
  </si>
  <si>
    <t>Paper and paper products</t>
  </si>
  <si>
    <t>CPA_C18</t>
  </si>
  <si>
    <t>Printing and recording services</t>
  </si>
  <si>
    <t>CPA_C19</t>
  </si>
  <si>
    <t>Coke and refined petroleum products</t>
  </si>
  <si>
    <t>CPA_C20</t>
  </si>
  <si>
    <t>Chemicals and chemical products</t>
  </si>
  <si>
    <t>CPA_C21</t>
  </si>
  <si>
    <t>Basic pharmaceutical products and pharmaceutical preparations</t>
  </si>
  <si>
    <t>CPA_C22</t>
  </si>
  <si>
    <t>Rubber and plastic products</t>
  </si>
  <si>
    <t>CPA_C23</t>
  </si>
  <si>
    <t>Other non-metallic mineral products</t>
  </si>
  <si>
    <t>CPA_C24</t>
  </si>
  <si>
    <t>Basic metals</t>
  </si>
  <si>
    <t>CPA_C25</t>
  </si>
  <si>
    <t>Fabricated metal products, except machinery and equipment</t>
  </si>
  <si>
    <t>CPA_C26</t>
  </si>
  <si>
    <t>Computer, electronic and optical products</t>
  </si>
  <si>
    <t>CPA_C27</t>
  </si>
  <si>
    <t>Electrical equipment</t>
  </si>
  <si>
    <t>CPA_C28</t>
  </si>
  <si>
    <t>Machinery and equipment n.e.c.</t>
  </si>
  <si>
    <t>CPA_C29</t>
  </si>
  <si>
    <t>Motor vehicles, trailers and semi-trailers</t>
  </si>
  <si>
    <t>CPA_C30</t>
  </si>
  <si>
    <t>Other transport equipment</t>
  </si>
  <si>
    <t>CPA_C31_32</t>
  </si>
  <si>
    <t>Furniture and other manufactured goods</t>
  </si>
  <si>
    <t>CPA_C33</t>
  </si>
  <si>
    <t>Repair and installation services of machinery and equipment</t>
  </si>
  <si>
    <t>CPA_D35</t>
  </si>
  <si>
    <t>Electricity, gas, steam and air conditioning</t>
  </si>
  <si>
    <t>CPA_E36</t>
  </si>
  <si>
    <t>Natural water; water treatment and supply services</t>
  </si>
  <si>
    <t>CPA_E37-39</t>
  </si>
  <si>
    <t>Sewerage services; sewage sludge; waste collection, treatment and disposal services; materials recovery services; remediation services and other waste management services</t>
  </si>
  <si>
    <t>CPA_F</t>
  </si>
  <si>
    <t>Constructions and construction works</t>
  </si>
  <si>
    <t>CPA_G45</t>
  </si>
  <si>
    <t>Wholesale and retail trade and repair services of motor vehicles and motorcycles</t>
  </si>
  <si>
    <t>CPA_G46</t>
  </si>
  <si>
    <t>Wholesale trade services, except of motor vehicles and motorcycles</t>
  </si>
  <si>
    <t>CPA_G47</t>
  </si>
  <si>
    <t>Retail trade services, except of motor vehicles and motorcycles</t>
  </si>
  <si>
    <t>CPA_H49</t>
  </si>
  <si>
    <t>Land transport services and transport services via pipelines</t>
  </si>
  <si>
    <t>CPA_H50</t>
  </si>
  <si>
    <t>Water transport services</t>
  </si>
  <si>
    <t>CPA_H51</t>
  </si>
  <si>
    <t>Air transport services</t>
  </si>
  <si>
    <t>CPA_H52</t>
  </si>
  <si>
    <t>Warehousing and support services for transportation</t>
  </si>
  <si>
    <t>CPA_H53</t>
  </si>
  <si>
    <t>Postal and courier services</t>
  </si>
  <si>
    <t>CPA_I</t>
  </si>
  <si>
    <t>Accommodation and food services</t>
  </si>
  <si>
    <t>CPA_J58</t>
  </si>
  <si>
    <t>Publishing services</t>
  </si>
  <si>
    <t>CPA_J59_60</t>
  </si>
  <si>
    <t>Motion picture, video and television programme production services, sound recording and music publishing; programming and broadcasting services</t>
  </si>
  <si>
    <t>CPA_J61</t>
  </si>
  <si>
    <t>Telecommunications services</t>
  </si>
  <si>
    <t>CPA_J62_63</t>
  </si>
  <si>
    <t>Computer programming, consultancy and related services; Information services</t>
  </si>
  <si>
    <t>CPA_K64</t>
  </si>
  <si>
    <t>Financial services, except insurance and pension funding</t>
  </si>
  <si>
    <t>CPA_K65</t>
  </si>
  <si>
    <t>Insurance, reinsurance and pension funding services, except compulsory social security</t>
  </si>
  <si>
    <t>CPA_K66</t>
  </si>
  <si>
    <t>Services auxiliary to financial services and insurance services</t>
  </si>
  <si>
    <t>CPA_L68</t>
  </si>
  <si>
    <t>Real estate services</t>
  </si>
  <si>
    <t>CPA_M69_70</t>
  </si>
  <si>
    <t>Legal and accounting services; services of head offices; management consultancy services</t>
  </si>
  <si>
    <t>CPA_M71</t>
  </si>
  <si>
    <t>Architectural and engineering services; technical testing and analysis services</t>
  </si>
  <si>
    <t>CPA_M72</t>
  </si>
  <si>
    <t>Scientific research and development services</t>
  </si>
  <si>
    <t>CPA_M73</t>
  </si>
  <si>
    <t>Advertising and market research services</t>
  </si>
  <si>
    <t>CPA_M74_75</t>
  </si>
  <si>
    <t>Other professional, scientific and technical services and veterinary services</t>
  </si>
  <si>
    <t>CPA_N77</t>
  </si>
  <si>
    <t>Rental and leasing services</t>
  </si>
  <si>
    <t>CPA_N78</t>
  </si>
  <si>
    <t>Employment services</t>
  </si>
  <si>
    <t>CPA_N79</t>
  </si>
  <si>
    <t>Travel agency, tour operator and other reservation services and related services</t>
  </si>
  <si>
    <t>CPA_N80-82</t>
  </si>
  <si>
    <t>Security and investigation services; services to buildings and landscape; office administrative, office support and other business support services</t>
  </si>
  <si>
    <t>CPA_O84</t>
  </si>
  <si>
    <t>Public administration and defence services; compulsory social security services</t>
  </si>
  <si>
    <t>CPA_P85</t>
  </si>
  <si>
    <t>Education services</t>
  </si>
  <si>
    <t>CPA_Q86</t>
  </si>
  <si>
    <t>Human health services</t>
  </si>
  <si>
    <t>CPA_Q87_88</t>
  </si>
  <si>
    <t>Residential care services; social work services without accommodation</t>
  </si>
  <si>
    <t>CPA_R90-92</t>
  </si>
  <si>
    <t>Creative, arts, entertainment, library, archive, museum, other cultural services; gambling and betting services</t>
  </si>
  <si>
    <t>CPA_R93</t>
  </si>
  <si>
    <t>Sporting services and amusement and recreation services</t>
  </si>
  <si>
    <t>CPA_S94</t>
  </si>
  <si>
    <t>Services furnished by membership organisations</t>
  </si>
  <si>
    <t>CPA_S95</t>
  </si>
  <si>
    <t>Repair services of computers and personal and household goods</t>
  </si>
  <si>
    <t>CPA_S96</t>
  </si>
  <si>
    <t>Other personal services</t>
  </si>
  <si>
    <t>CPA_T</t>
  </si>
  <si>
    <t>Services of households as employers; undifferentiated goods and services produced by households for own use</t>
  </si>
  <si>
    <t>CPA_U</t>
  </si>
  <si>
    <t>Services provided by extraterritorial organisations and bodies</t>
  </si>
  <si>
    <t>TOT_HH</t>
  </si>
  <si>
    <t>Total CPA products plus direct emissions by private households</t>
  </si>
  <si>
    <t>Direct emissions by private households</t>
  </si>
  <si>
    <t>dataTab2</t>
  </si>
  <si>
    <t>dataTab2_ranked</t>
  </si>
  <si>
    <t>Data for Table 2 (not ranked)</t>
  </si>
  <si>
    <t>Categories of final uses of goods and services</t>
  </si>
  <si>
    <t>year:</t>
  </si>
  <si>
    <t>sum of detailed CPA products   minus   TOTAL</t>
  </si>
  <si>
    <t>Data for Table 2 (ranked)</t>
  </si>
  <si>
    <t>Other CPA products</t>
  </si>
  <si>
    <t>(Terajoules)</t>
  </si>
  <si>
    <t>Net domestic energy use (derived from PEFA)</t>
  </si>
  <si>
    <r>
      <t xml:space="preserve">Gross inland consumption </t>
    </r>
    <r>
      <rPr>
        <b/>
        <vertAlign val="superscript"/>
        <sz val="9"/>
        <rFont val="Arial"/>
        <family val="2"/>
      </rPr>
      <t>(1)</t>
    </r>
    <r>
      <rPr>
        <b/>
        <sz val="9"/>
        <rFont val="Arial"/>
        <family val="2"/>
      </rPr>
      <t xml:space="preserve"> (derived from energy balances)</t>
    </r>
  </si>
  <si>
    <r>
      <t>Gross available energy</t>
    </r>
    <r>
      <rPr>
        <b/>
        <vertAlign val="superscript"/>
        <sz val="9"/>
        <rFont val="Arial"/>
        <family val="2"/>
      </rPr>
      <t>(2)</t>
    </r>
    <r>
      <rPr>
        <b/>
        <sz val="9"/>
        <rFont val="Arial"/>
        <family val="2"/>
      </rPr>
      <t xml:space="preserve"> (derived from energy balances)</t>
    </r>
  </si>
  <si>
    <t>(¹) excluding 'international marine bunkers' as defined in energy statistics/balances</t>
  </si>
  <si>
    <t>(²) including 'international aviation' and 'international marine bunkers' as defined in energy statistics/balances</t>
  </si>
  <si>
    <t>Complete energy balances [nrg_bal_c]</t>
  </si>
  <si>
    <t>SIEC</t>
  </si>
  <si>
    <t>TOTAL - Total</t>
  </si>
  <si>
    <t>NRG_BAL</t>
  </si>
  <si>
    <t>NRG_BAL(L)/TIME</t>
  </si>
  <si>
    <t>GAE</t>
  </si>
  <si>
    <t>Gross available energy</t>
  </si>
  <si>
    <t>INTMARB</t>
  </si>
  <si>
    <t>International maritime bunkers</t>
  </si>
  <si>
    <t>GIC</t>
  </si>
  <si>
    <t>Gross inland consumption</t>
  </si>
  <si>
    <t>INTAVI</t>
  </si>
  <si>
    <t>International aviation</t>
  </si>
  <si>
    <t>NRGSUP</t>
  </si>
  <si>
    <t>Total energy supply</t>
  </si>
  <si>
    <t>Comparison of net domestic energy use (derived from PEFA) with main indicators derived from energy balances</t>
  </si>
  <si>
    <r>
      <t>Source:</t>
    </r>
    <r>
      <rPr>
        <sz val="9"/>
        <rFont val="Arial"/>
        <family val="2"/>
      </rPr>
      <t xml:space="preserve"> Physical energy flow accounts (enc_ac_pefa04) and complete energy balances (nrg_bal_c)</t>
    </r>
  </si>
  <si>
    <r>
      <t>Source:</t>
    </r>
    <r>
      <rPr>
        <sz val="9"/>
        <color theme="1"/>
        <rFont val="Arial"/>
        <family val="2"/>
      </rPr>
      <t xml:space="preserve"> Physical Energy Flow Accounts (PEFA) - Key indicators by NACE Rev. 2 activity (online data code: env_ac_pefa04) and national accounts aggregates by industry (online data code: nama_10_a64)</t>
    </r>
  </si>
  <si>
    <t>Table 3: Comparison of main indicators; EU-27 2014-2018</t>
  </si>
  <si>
    <t>https://appsso.eurostat.ec.europa.eu/nui/show.do?query=BOOKMARK_DS-1015839_QID_-2325FBFA_UID_-3F171EB0&amp;layout=TIME,C,X,0;NRG_BAL,B,Y,0;GEO,B,Z,0;SIEC,B,Z,1;UNIT,B,Z,2;INDICATORS,C,Z,3;&amp;zSelection=DS-1015839NRG_BAL,GAE;DS-1015839SIEC,TOTAL;DS-1015839GEO,EU</t>
  </si>
  <si>
    <t>Energy used for the provision of goods and services (domestic energy footprint) - input-output analysis [env_ac_pefafp]</t>
  </si>
  <si>
    <t>https://appsso.eurostat.ec.europa.eu/nui/show.do?query=BOOKMARK_DS-1115526_QID_1D3F9C33_UID_-3F171EB0&amp;layout=INDUSE,B,X,0;CPA08,B,Y,0;INDIC_PEFA,B,Z,0;GEO,B,Z,1;TIME,C,Z,2;ORIGIN,B,Z,3;UNIT,B,Z,4;INDICATORS,C,Z,5;&amp;zSelection=DS-1115526INDIC_PEFA,NETDOM_EU</t>
  </si>
  <si>
    <t>2019</t>
  </si>
  <si>
    <t>https://appsso.eurostat.ec.europa.eu/nui/show.do?query=BOOKMARK_DS-423039_QID_-40863171_UID_-3F171EB0&amp;layout=TIME,C,X,0;NACE_R2,B,Y,0;UNIT,B,Z,0;GEO,B,Z,1;NA_ITEM,B,Z,2;INDICATORS,C,Z,3;&amp;zSelection=DS-423039NA_ITEM,B1G;DS-423039GEO,EU27_2020;DS-423039UNIT</t>
  </si>
  <si>
    <t>https://appsso.eurostat.ec.europa.eu/nui/show.do?query=BOOKMARK_DS-665069_QID_3E9E6E54_UID_-3F171EB0&amp;layout=TIME,C,X,0;NACE_R2,B,Y,0;GEO,B,Z,0;INDIC_PEFA,B,Z,1;UNIT,B,Z,2;INDICATORS,C,Z,3;&amp;zSelection=DS-665069INDIC_PEFA,NETDOM_EUSE;DS-665069INDICATORS,OBS</t>
  </si>
  <si>
    <t>'Domestic energy footprints' of goods and services deliverd to main categories of final uses</t>
  </si>
  <si>
    <t>code</t>
  </si>
  <si>
    <t>Goods and services (CPA classification)</t>
  </si>
  <si>
    <t>P3_P5</t>
  </si>
  <si>
    <t>P5</t>
  </si>
  <si>
    <t>Final consumption expediture and Gross Capital formation</t>
  </si>
  <si>
    <t>Gross Capital formation</t>
  </si>
  <si>
    <r>
      <t>Source:</t>
    </r>
    <r>
      <rPr>
        <sz val="9"/>
        <color theme="1"/>
        <rFont val="Arial"/>
        <family val="2"/>
      </rPr>
      <t xml:space="preserve"> Energy used for the provision of goods and services (domestic energy footprint) - input-output analysis (online data code: env_ac_pefafp)</t>
    </r>
  </si>
  <si>
    <t>Domestic final use</t>
  </si>
  <si>
    <t>Note: Domestic final use includes: final consumption expenditures by households, government and non-profit organisations serving households, gross fixed capital formation (investments), changes in inventories and acquisition less disposals of valuables.</t>
  </si>
  <si>
    <t>gap-filled based on earlier extraction (Feb 2020)</t>
  </si>
  <si>
    <t>All activities</t>
  </si>
  <si>
    <t>Net domestic energy use by economic activities</t>
  </si>
  <si>
    <t>Production activities (NACE)</t>
  </si>
  <si>
    <t>Households' consumption activities</t>
  </si>
  <si>
    <t>Other NACE production activities</t>
  </si>
  <si>
    <t>Energy use for businesses and households activities</t>
  </si>
  <si>
    <t xml:space="preserve">remark 23 Apr 2020: </t>
  </si>
  <si>
    <t>here we may add the breakdown into 'non-energy use' and 'energy use'?</t>
  </si>
  <si>
    <r>
      <t xml:space="preserve">here we may add </t>
    </r>
    <r>
      <rPr>
        <i/>
        <sz val="11"/>
        <rFont val="Arial"/>
        <family val="2"/>
      </rPr>
      <t>primary energy supply</t>
    </r>
    <r>
      <rPr>
        <sz val="11"/>
        <rFont val="Arial"/>
        <family val="2"/>
      </rPr>
      <t xml:space="preserve"> which excludes the 'non-energy use' component of GIS</t>
    </r>
  </si>
  <si>
    <t>Table 1: Net domestic energy use by economic activities</t>
  </si>
  <si>
    <t>Table 2: Domestic energy footprints' of goods and services deliverd to main categories of final uses</t>
  </si>
  <si>
    <t>April 2020</t>
  </si>
  <si>
    <t>(refers to the date of data extraction)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</si>
</sst>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yy"/>
    <numFmt numFmtId="166" formatCode="#,##0.0_i"/>
    <numFmt numFmtId="167" formatCode="#,##0_i"/>
    <numFmt numFmtId="168" formatCode="#,##0.00000"/>
    <numFmt numFmtId="169" formatCode="#,##0.000"/>
  </numFmts>
  <fonts count="38">
    <font>
      <sz val="11"/>
      <color theme="1"/>
      <name val="Calibri"/>
      <family val="2"/>
      <scheme val="minor"/>
    </font>
    <font>
      <sz val="10"/>
      <name val="Arial"/>
      <family val="2"/>
    </font>
    <font>
      <b/>
      <sz val="11"/>
      <color theme="1"/>
      <name val="Calibri"/>
      <family val="2"/>
      <scheme val="minor"/>
    </font>
    <font>
      <sz val="9"/>
      <color theme="1"/>
      <name val="Arial"/>
      <family val="2"/>
    </font>
    <font>
      <sz val="9"/>
      <color theme="0" tint="-0.4999699890613556"/>
      <name val="Arial"/>
      <family val="2"/>
    </font>
    <font>
      <sz val="11"/>
      <color theme="0" tint="-0.4999699890613556"/>
      <name val="Calibri"/>
      <family val="2"/>
      <scheme val="minor"/>
    </font>
    <font>
      <u val="single"/>
      <sz val="11"/>
      <color theme="10"/>
      <name val="Calibri"/>
      <family val="2"/>
      <scheme val="minor"/>
    </font>
    <font>
      <sz val="11"/>
      <color rgb="FF0631BA"/>
      <name val="Calibri"/>
      <family val="2"/>
      <scheme val="minor"/>
    </font>
    <font>
      <b/>
      <sz val="9"/>
      <color theme="1"/>
      <name val="Arial"/>
      <family val="2"/>
    </font>
    <font>
      <b/>
      <sz val="12"/>
      <color theme="1"/>
      <name val="Arial"/>
      <family val="2"/>
    </font>
    <font>
      <sz val="11"/>
      <color theme="4"/>
      <name val="Calibri"/>
      <family val="2"/>
      <scheme val="minor"/>
    </font>
    <font>
      <i/>
      <sz val="9"/>
      <color theme="1"/>
      <name val="Arial"/>
      <family val="2"/>
    </font>
    <font>
      <sz val="10"/>
      <color theme="1"/>
      <name val="Arial"/>
      <family val="2"/>
    </font>
    <font>
      <sz val="11"/>
      <color theme="0" tint="-0.24997000396251678"/>
      <name val="Calibri"/>
      <family val="2"/>
      <scheme val="minor"/>
    </font>
    <font>
      <b/>
      <sz val="9"/>
      <color rgb="FF005953"/>
      <name val="Arial"/>
      <family val="2"/>
    </font>
    <font>
      <sz val="9"/>
      <color rgb="FF005953"/>
      <name val="Arial"/>
      <family val="2"/>
    </font>
    <font>
      <u val="single"/>
      <sz val="9"/>
      <color theme="10"/>
      <name val="Arial"/>
      <family val="2"/>
    </font>
    <font>
      <sz val="9"/>
      <color theme="10"/>
      <name val="Arial"/>
      <family val="2"/>
    </font>
    <font>
      <sz val="11"/>
      <name val="Arial"/>
      <family val="2"/>
    </font>
    <font>
      <b/>
      <sz val="12"/>
      <name val="Arial"/>
      <family val="2"/>
    </font>
    <font>
      <b/>
      <sz val="9"/>
      <name val="Arial"/>
      <family val="2"/>
    </font>
    <font>
      <sz val="9"/>
      <name val="Arial"/>
      <family val="2"/>
    </font>
    <font>
      <b/>
      <vertAlign val="superscript"/>
      <sz val="9"/>
      <name val="Arial"/>
      <family val="2"/>
    </font>
    <font>
      <i/>
      <sz val="9"/>
      <name val="Arial"/>
      <family val="2"/>
    </font>
    <font>
      <sz val="9"/>
      <name val="Tahoma"/>
      <family val="2"/>
    </font>
    <font>
      <i/>
      <sz val="11"/>
      <name val="Arial"/>
      <family val="2"/>
    </font>
    <font>
      <sz val="9"/>
      <color theme="0" tint="-0.3499799966812134"/>
      <name val="Arial"/>
      <family val="2"/>
    </font>
    <font>
      <sz val="11"/>
      <color theme="0"/>
      <name val="Calibri"/>
      <family val="2"/>
    </font>
    <font>
      <sz val="11"/>
      <color theme="0"/>
      <name val="+mn-cs"/>
      <family val="2"/>
    </font>
    <font>
      <sz val="11"/>
      <color rgb="FFFF0000"/>
      <name val="+mn-cs"/>
      <family val="2"/>
    </font>
    <font>
      <sz val="12"/>
      <color rgb="FF000000"/>
      <name val="Arial"/>
      <family val="2"/>
    </font>
    <font>
      <b/>
      <sz val="18"/>
      <color rgb="FF000000"/>
      <name val="Arial"/>
      <family val="2"/>
    </font>
    <font>
      <sz val="10"/>
      <color rgb="FF000000"/>
      <name val="Arial"/>
      <family val="2"/>
    </font>
    <font>
      <b/>
      <sz val="12"/>
      <color rgb="FF000000"/>
      <name val="Arial"/>
      <family val="2"/>
    </font>
    <font>
      <i/>
      <sz val="12"/>
      <name val="Arial"/>
      <family val="2"/>
    </font>
    <font>
      <sz val="11"/>
      <color rgb="FFFF0000"/>
      <name val="Calibri"/>
      <family val="2"/>
    </font>
    <font>
      <sz val="11"/>
      <color theme="0"/>
      <name val="Calibri"/>
      <family val="2"/>
      <scheme val="minor"/>
    </font>
    <font>
      <b/>
      <sz val="8"/>
      <name val="Calibri"/>
      <family val="2"/>
    </font>
  </fonts>
  <fills count="12">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00978B"/>
        <bgColor indexed="64"/>
      </patternFill>
    </fill>
    <fill>
      <patternFill patternType="solid">
        <fgColor rgb="FFF0FFFF"/>
        <bgColor indexed="64"/>
      </patternFill>
    </fill>
    <fill>
      <patternFill patternType="solid">
        <fgColor rgb="FF00978B"/>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8"/>
      </left>
      <right style="thin">
        <color indexed="8"/>
      </right>
      <top style="thin">
        <color indexed="8"/>
      </top>
      <bottom style="thin">
        <color indexed="8"/>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right/>
      <top style="thin">
        <color rgb="FF000000"/>
      </top>
      <bottom style="hair">
        <color rgb="FFC0C0C0"/>
      </bottom>
    </border>
    <border>
      <left/>
      <right/>
      <top style="thin">
        <color rgb="FF000000"/>
      </top>
      <bottom/>
    </border>
    <border>
      <left/>
      <right/>
      <top style="hair">
        <color rgb="FFC0C0C0"/>
      </top>
      <bottom/>
    </border>
    <border>
      <left/>
      <right/>
      <top style="hair">
        <color rgb="FFC0C0C0"/>
      </top>
      <bottom style="hair">
        <color rgb="FFC0C0C0"/>
      </bottom>
    </border>
    <border>
      <left/>
      <right/>
      <top style="thin">
        <color rgb="FF000000"/>
      </top>
      <bottom style="thin">
        <color rgb="FF000000"/>
      </bottom>
    </border>
    <border>
      <left/>
      <right/>
      <top/>
      <bottom style="hair">
        <color rgb="FFC0C0C0"/>
      </bottom>
    </border>
    <border>
      <left/>
      <right style="thin">
        <color theme="4"/>
      </right>
      <top/>
      <bottom/>
    </border>
    <border>
      <left style="thin">
        <color theme="4"/>
      </left>
      <right/>
      <top/>
      <bottom/>
    </border>
    <border>
      <left/>
      <right/>
      <top style="hair">
        <color rgb="FFC0C0C0"/>
      </top>
      <bottom style="thin">
        <color rgb="FF000000"/>
      </bottom>
    </border>
    <border>
      <left/>
      <right/>
      <top/>
      <bottom style="thin">
        <color rgb="FF000000"/>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style="thin">
        <color theme="4"/>
      </left>
      <right/>
      <top style="thin">
        <color theme="4"/>
      </top>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hair">
        <color rgb="FFC0C0C0"/>
      </top>
      <bottom/>
    </border>
    <border>
      <left style="hair">
        <color rgb="FFA6A6A6"/>
      </left>
      <right/>
      <top style="thin">
        <color rgb="FF00000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right/>
      <top style="thin">
        <color rgb="FF32AFAF"/>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166" fontId="3" fillId="0" borderId="0" applyFill="0" applyBorder="0" applyProtection="0">
      <alignment horizontal="right"/>
    </xf>
    <xf numFmtId="0" fontId="18" fillId="0" borderId="0">
      <alignment/>
      <protection/>
    </xf>
  </cellStyleXfs>
  <cellXfs count="187">
    <xf numFmtId="0" fontId="0" fillId="0" borderId="0" xfId="0"/>
    <xf numFmtId="0" fontId="3" fillId="0" borderId="0" xfId="0" applyFont="1"/>
    <xf numFmtId="0" fontId="1" fillId="0" borderId="0" xfId="0" applyNumberFormat="1" applyFont="1" applyFill="1" applyBorder="1" applyAlignment="1">
      <alignment/>
    </xf>
    <xf numFmtId="165" fontId="1" fillId="0" borderId="0" xfId="0" applyNumberFormat="1" applyFont="1" applyFill="1" applyBorder="1" applyAlignment="1">
      <alignment/>
    </xf>
    <xf numFmtId="0" fontId="1" fillId="2" borderId="1" xfId="0" applyNumberFormat="1" applyFont="1" applyFill="1" applyBorder="1" applyAlignment="1">
      <alignment/>
    </xf>
    <xf numFmtId="3" fontId="1" fillId="0" borderId="1" xfId="0" applyNumberFormat="1" applyFont="1" applyFill="1" applyBorder="1" applyAlignment="1">
      <alignment/>
    </xf>
    <xf numFmtId="0" fontId="2" fillId="0" borderId="0" xfId="0" applyFont="1"/>
    <xf numFmtId="0" fontId="2" fillId="0" borderId="2" xfId="0" applyFont="1"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3" xfId="0" applyFont="1" applyBorder="1"/>
    <xf numFmtId="0" fontId="6" fillId="0" borderId="0" xfId="20"/>
    <xf numFmtId="3" fontId="1" fillId="0" borderId="0" xfId="0" applyNumberFormat="1" applyFont="1" applyFill="1" applyBorder="1" applyAlignment="1">
      <alignment/>
    </xf>
    <xf numFmtId="0" fontId="0" fillId="0" borderId="0" xfId="0" applyFill="1" applyBorder="1"/>
    <xf numFmtId="0" fontId="1" fillId="0" borderId="0" xfId="0" applyNumberFormat="1" applyFont="1" applyFill="1" applyBorder="1" applyAlignment="1">
      <alignment/>
    </xf>
    <xf numFmtId="165" fontId="1" fillId="0" borderId="0" xfId="0" applyNumberFormat="1" applyFont="1" applyFill="1" applyBorder="1" applyAlignment="1">
      <alignment/>
    </xf>
    <xf numFmtId="0" fontId="1" fillId="2" borderId="1" xfId="0" applyNumberFormat="1" applyFont="1" applyFill="1" applyBorder="1" applyAlignment="1">
      <alignment/>
    </xf>
    <xf numFmtId="3" fontId="1" fillId="0" borderId="1" xfId="0" applyNumberFormat="1" applyFont="1" applyFill="1" applyBorder="1" applyAlignment="1">
      <alignment/>
    </xf>
    <xf numFmtId="0" fontId="0" fillId="0" borderId="0" xfId="0" applyAlignment="1">
      <alignment horizontal="right"/>
    </xf>
    <xf numFmtId="0" fontId="0" fillId="0" borderId="0" xfId="0" applyAlignment="1">
      <alignment horizontal="center"/>
    </xf>
    <xf numFmtId="0" fontId="7" fillId="0" borderId="0" xfId="0" applyFont="1" applyAlignment="1">
      <alignment horizontal="right"/>
    </xf>
    <xf numFmtId="0" fontId="7" fillId="0" borderId="10" xfId="0" applyFont="1" applyBorder="1" applyAlignment="1">
      <alignment horizontal="center"/>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left" vertical="center"/>
    </xf>
    <xf numFmtId="0" fontId="8" fillId="3" borderId="13" xfId="0" applyFont="1" applyFill="1" applyBorder="1" applyAlignment="1">
      <alignment horizontal="center" vertical="center"/>
    </xf>
    <xf numFmtId="0" fontId="8" fillId="0" borderId="14" xfId="0" applyFont="1" applyBorder="1" applyAlignment="1">
      <alignment horizontal="left"/>
    </xf>
    <xf numFmtId="166" fontId="3" fillId="0" borderId="14" xfId="21" applyBorder="1" applyAlignment="1">
      <alignment horizontal="right"/>
    </xf>
    <xf numFmtId="0" fontId="8" fillId="0" borderId="13" xfId="0" applyFont="1" applyBorder="1" applyAlignment="1">
      <alignment horizontal="left"/>
    </xf>
    <xf numFmtId="166" fontId="3" fillId="0" borderId="13" xfId="21" applyBorder="1" applyAlignment="1">
      <alignment horizontal="right"/>
    </xf>
    <xf numFmtId="0" fontId="8" fillId="4" borderId="15" xfId="0" applyFont="1" applyFill="1" applyBorder="1" applyAlignment="1">
      <alignment horizontal="left"/>
    </xf>
    <xf numFmtId="166" fontId="3" fillId="4" borderId="15" xfId="21" applyFill="1" applyBorder="1" applyAlignment="1">
      <alignment horizontal="right"/>
    </xf>
    <xf numFmtId="0" fontId="8" fillId="0" borderId="16" xfId="0" applyFont="1" applyBorder="1" applyAlignment="1">
      <alignment horizontal="left"/>
    </xf>
    <xf numFmtId="166" fontId="3" fillId="0" borderId="16" xfId="21" applyBorder="1" applyAlignment="1">
      <alignment horizontal="right"/>
    </xf>
    <xf numFmtId="167" fontId="3" fillId="4" borderId="15" xfId="21" applyNumberFormat="1" applyFill="1" applyBorder="1" applyAlignment="1">
      <alignment horizontal="right"/>
    </xf>
    <xf numFmtId="167" fontId="3" fillId="0" borderId="14" xfId="21" applyNumberFormat="1" applyBorder="1" applyAlignment="1">
      <alignment horizontal="right"/>
    </xf>
    <xf numFmtId="167" fontId="3" fillId="0" borderId="16" xfId="21" applyNumberFormat="1" applyBorder="1" applyAlignment="1">
      <alignment horizontal="right"/>
    </xf>
    <xf numFmtId="167" fontId="3" fillId="0" borderId="13" xfId="21" applyNumberFormat="1" applyBorder="1" applyAlignment="1">
      <alignment horizontal="right"/>
    </xf>
    <xf numFmtId="0" fontId="5" fillId="0" borderId="0" xfId="0" applyFont="1"/>
    <xf numFmtId="168" fontId="5" fillId="0" borderId="0" xfId="0" applyNumberFormat="1" applyFont="1"/>
    <xf numFmtId="169" fontId="5" fillId="0" borderId="0" xfId="0" applyNumberFormat="1" applyFont="1"/>
    <xf numFmtId="0" fontId="0" fillId="0" borderId="17" xfId="0" applyBorder="1"/>
    <xf numFmtId="0" fontId="9" fillId="0" borderId="0" xfId="0" applyFont="1" applyAlignment="1">
      <alignment horizontal="left"/>
    </xf>
    <xf numFmtId="0" fontId="7" fillId="0" borderId="0" xfId="0" applyFont="1" applyBorder="1" applyAlignment="1">
      <alignment horizontal="right"/>
    </xf>
    <xf numFmtId="0" fontId="7" fillId="0" borderId="0" xfId="0" applyFon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0" fontId="2" fillId="0" borderId="0" xfId="0" applyFont="1" applyBorder="1"/>
    <xf numFmtId="0" fontId="0" fillId="0" borderId="18" xfId="0" applyBorder="1"/>
    <xf numFmtId="0" fontId="0" fillId="0" borderId="0" xfId="0" applyFill="1"/>
    <xf numFmtId="0" fontId="8" fillId="0" borderId="0" xfId="0" applyFont="1" applyFill="1" applyBorder="1" applyAlignment="1">
      <alignment horizontal="center" vertical="center"/>
    </xf>
    <xf numFmtId="166" fontId="3" fillId="0" borderId="0" xfId="21" applyFill="1" applyBorder="1" applyAlignment="1">
      <alignment horizontal="right"/>
    </xf>
    <xf numFmtId="167" fontId="3" fillId="0" borderId="0" xfId="21" applyNumberFormat="1" applyFill="1" applyBorder="1" applyAlignment="1">
      <alignment horizontal="right"/>
    </xf>
    <xf numFmtId="169" fontId="5" fillId="0" borderId="0" xfId="0" applyNumberFormat="1" applyFont="1" applyFill="1"/>
    <xf numFmtId="0" fontId="10" fillId="0" borderId="0" xfId="0" applyFont="1"/>
    <xf numFmtId="0" fontId="11" fillId="0" borderId="0" xfId="0" applyFont="1" applyAlignment="1">
      <alignment/>
    </xf>
    <xf numFmtId="0" fontId="12" fillId="0" borderId="0" xfId="0" applyFont="1" applyAlignment="1">
      <alignment horizontal="left"/>
    </xf>
    <xf numFmtId="0" fontId="13" fillId="0" borderId="5" xfId="0" applyFont="1" applyBorder="1"/>
    <xf numFmtId="0" fontId="13" fillId="0" borderId="0" xfId="0" applyFont="1"/>
    <xf numFmtId="0" fontId="3" fillId="5" borderId="0" xfId="0" applyFont="1" applyFill="1"/>
    <xf numFmtId="0" fontId="8" fillId="6" borderId="0" xfId="0" applyFont="1" applyFill="1"/>
    <xf numFmtId="0" fontId="3" fillId="6" borderId="0" xfId="0" applyFont="1" applyFill="1"/>
    <xf numFmtId="0" fontId="14" fillId="6" borderId="0" xfId="0" applyFont="1" applyFill="1" applyAlignment="1">
      <alignment vertical="center"/>
    </xf>
    <xf numFmtId="0" fontId="15" fillId="6" borderId="0" xfId="0" applyFont="1" applyFill="1"/>
    <xf numFmtId="0" fontId="14" fillId="6" borderId="0" xfId="0" applyFont="1" applyFill="1"/>
    <xf numFmtId="0" fontId="3" fillId="7" borderId="0" xfId="0" applyFont="1" applyFill="1"/>
    <xf numFmtId="0" fontId="16" fillId="6" borderId="0" xfId="20" applyFont="1" applyFill="1"/>
    <xf numFmtId="0" fontId="3" fillId="0" borderId="0" xfId="0" applyFont="1" applyFill="1"/>
    <xf numFmtId="0" fontId="14" fillId="0" borderId="0" xfId="0" applyFont="1"/>
    <xf numFmtId="0" fontId="8" fillId="0" borderId="0" xfId="0" applyFont="1"/>
    <xf numFmtId="17" fontId="3" fillId="0" borderId="0" xfId="0" applyNumberFormat="1" applyFont="1" quotePrefix="1"/>
    <xf numFmtId="0" fontId="11" fillId="0" borderId="0" xfId="0" applyFont="1"/>
    <xf numFmtId="0" fontId="16" fillId="0" borderId="0" xfId="20" applyFont="1"/>
    <xf numFmtId="0" fontId="3" fillId="0" borderId="0" xfId="0" applyFont="1" applyAlignment="1">
      <alignment vertical="top" wrapText="1"/>
    </xf>
    <xf numFmtId="0" fontId="15" fillId="5" borderId="0" xfId="0" applyFont="1" applyFill="1" applyAlignment="1">
      <alignment vertical="top"/>
    </xf>
    <xf numFmtId="0" fontId="3" fillId="5" borderId="0" xfId="0" applyFont="1" applyFill="1" applyAlignment="1">
      <alignment horizontal="left"/>
    </xf>
    <xf numFmtId="0" fontId="3" fillId="5" borderId="0" xfId="0" applyFont="1" applyFill="1" applyAlignment="1">
      <alignment horizontal="left" vertical="top" wrapText="1"/>
    </xf>
    <xf numFmtId="0" fontId="15" fillId="0" borderId="0" xfId="0" applyFont="1" applyFill="1" applyAlignment="1">
      <alignment vertical="top"/>
    </xf>
    <xf numFmtId="0" fontId="3" fillId="0" borderId="0" xfId="0" applyFont="1" applyFill="1" applyAlignment="1">
      <alignment horizontal="left"/>
    </xf>
    <xf numFmtId="0" fontId="3" fillId="0" borderId="0" xfId="0" applyFont="1" applyFill="1" applyAlignment="1">
      <alignment horizontal="left" vertical="top" wrapText="1"/>
    </xf>
    <xf numFmtId="0" fontId="14" fillId="0" borderId="0" xfId="0" applyFont="1" applyAlignment="1">
      <alignment vertical="top"/>
    </xf>
    <xf numFmtId="0" fontId="17" fillId="0" borderId="0" xfId="20" applyFont="1"/>
    <xf numFmtId="0" fontId="15" fillId="0" borderId="0" xfId="0" applyFont="1"/>
    <xf numFmtId="49" fontId="3" fillId="0" borderId="0" xfId="0" applyNumberFormat="1" applyFont="1"/>
    <xf numFmtId="0" fontId="3" fillId="8" borderId="6" xfId="0" applyFont="1" applyFill="1" applyBorder="1" applyAlignment="1">
      <alignment vertical="top" wrapText="1"/>
    </xf>
    <xf numFmtId="0" fontId="3" fillId="3" borderId="6" xfId="0" applyFont="1" applyFill="1" applyBorder="1" applyAlignment="1">
      <alignment vertical="top" wrapText="1"/>
    </xf>
    <xf numFmtId="0" fontId="3" fillId="0" borderId="0" xfId="0" applyFont="1" applyAlignment="1">
      <alignment vertical="top"/>
    </xf>
    <xf numFmtId="0" fontId="4" fillId="3" borderId="2" xfId="0" applyFont="1" applyFill="1" applyBorder="1" applyAlignment="1">
      <alignment horizontal="right" vertical="top"/>
    </xf>
    <xf numFmtId="0" fontId="6" fillId="3" borderId="4" xfId="20" applyFill="1" applyBorder="1" applyAlignment="1">
      <alignment vertical="top"/>
    </xf>
    <xf numFmtId="0" fontId="4" fillId="3" borderId="5" xfId="0" applyFont="1" applyFill="1" applyBorder="1" applyAlignment="1">
      <alignment horizontal="right" vertical="top"/>
    </xf>
    <xf numFmtId="0" fontId="3" fillId="3" borderId="6" xfId="0" applyFont="1" applyFill="1" applyBorder="1" applyAlignment="1">
      <alignment vertical="top"/>
    </xf>
    <xf numFmtId="0" fontId="3" fillId="3" borderId="7" xfId="0" applyFont="1" applyFill="1" applyBorder="1" applyAlignment="1">
      <alignment vertical="top"/>
    </xf>
    <xf numFmtId="0" fontId="3" fillId="3" borderId="9" xfId="0" applyFont="1" applyFill="1" applyBorder="1" applyAlignment="1">
      <alignment vertical="top"/>
    </xf>
    <xf numFmtId="0" fontId="4" fillId="8" borderId="2" xfId="0" applyFont="1" applyFill="1" applyBorder="1" applyAlignment="1">
      <alignment horizontal="right" vertical="top"/>
    </xf>
    <xf numFmtId="0" fontId="3" fillId="8" borderId="4" xfId="0" applyFont="1" applyFill="1" applyBorder="1" applyAlignment="1">
      <alignment vertical="top"/>
    </xf>
    <xf numFmtId="0" fontId="4" fillId="8" borderId="5" xfId="0" applyFont="1" applyFill="1" applyBorder="1" applyAlignment="1">
      <alignment horizontal="right" vertical="top"/>
    </xf>
    <xf numFmtId="0" fontId="3" fillId="8" borderId="6" xfId="0" applyFont="1" applyFill="1" applyBorder="1" applyAlignment="1">
      <alignment vertical="top"/>
    </xf>
    <xf numFmtId="0" fontId="4" fillId="8" borderId="7" xfId="0" applyFont="1" applyFill="1" applyBorder="1" applyAlignment="1">
      <alignment horizontal="right" vertical="top"/>
    </xf>
    <xf numFmtId="0" fontId="6" fillId="8" borderId="9" xfId="20" applyFill="1" applyBorder="1" applyAlignment="1">
      <alignment vertical="top"/>
    </xf>
    <xf numFmtId="0" fontId="4" fillId="9" borderId="2" xfId="0" applyFont="1" applyFill="1" applyBorder="1" applyAlignment="1">
      <alignment horizontal="right" vertical="top"/>
    </xf>
    <xf numFmtId="0" fontId="6" fillId="9" borderId="4" xfId="20" applyFill="1" applyBorder="1" applyAlignment="1">
      <alignment vertical="top"/>
    </xf>
    <xf numFmtId="0" fontId="4" fillId="9" borderId="5" xfId="0" applyFont="1" applyFill="1" applyBorder="1" applyAlignment="1">
      <alignment horizontal="right" vertical="top"/>
    </xf>
    <xf numFmtId="0" fontId="3" fillId="9" borderId="6" xfId="0" applyFont="1" applyFill="1" applyBorder="1" applyAlignment="1">
      <alignment vertical="top"/>
    </xf>
    <xf numFmtId="0" fontId="3" fillId="9" borderId="6" xfId="0" applyFont="1" applyFill="1" applyBorder="1" applyAlignment="1">
      <alignment vertical="top" wrapText="1"/>
    </xf>
    <xf numFmtId="0" fontId="3" fillId="9" borderId="7" xfId="0" applyFont="1" applyFill="1" applyBorder="1" applyAlignment="1">
      <alignment vertical="top"/>
    </xf>
    <xf numFmtId="0" fontId="3" fillId="9" borderId="9" xfId="0" applyFont="1" applyFill="1" applyBorder="1" applyAlignment="1">
      <alignment vertical="top"/>
    </xf>
    <xf numFmtId="2" fontId="5" fillId="0" borderId="0" xfId="0" applyNumberFormat="1" applyFont="1"/>
    <xf numFmtId="0" fontId="10" fillId="0" borderId="0" xfId="0" applyFont="1" quotePrefix="1"/>
    <xf numFmtId="166" fontId="3" fillId="0" borderId="0" xfId="21" applyBorder="1" applyAlignment="1">
      <alignment horizontal="right"/>
    </xf>
    <xf numFmtId="0" fontId="8" fillId="3" borderId="19" xfId="0" applyFont="1" applyFill="1" applyBorder="1" applyAlignment="1">
      <alignment horizontal="center" vertical="center"/>
    </xf>
    <xf numFmtId="167" fontId="3" fillId="4" borderId="20" xfId="21" applyNumberFormat="1" applyFill="1" applyBorder="1" applyAlignment="1">
      <alignment horizontal="right"/>
    </xf>
    <xf numFmtId="166" fontId="3" fillId="4" borderId="20" xfId="21" applyFill="1" applyBorder="1" applyAlignment="1">
      <alignment horizontal="right"/>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1" fillId="0" borderId="23" xfId="0" applyNumberFormat="1" applyFont="1" applyFill="1" applyBorder="1" applyAlignment="1">
      <alignment/>
    </xf>
    <xf numFmtId="0" fontId="8" fillId="0" borderId="19" xfId="0" applyFont="1" applyBorder="1" applyAlignment="1">
      <alignment horizontal="left"/>
    </xf>
    <xf numFmtId="167" fontId="3" fillId="0" borderId="19" xfId="21" applyNumberFormat="1" applyBorder="1" applyAlignment="1">
      <alignment horizontal="right"/>
    </xf>
    <xf numFmtId="166" fontId="3" fillId="0" borderId="19" xfId="21" applyBorder="1" applyAlignment="1">
      <alignment horizontal="right"/>
    </xf>
    <xf numFmtId="166" fontId="3" fillId="0" borderId="20" xfId="21" applyBorder="1" applyAlignment="1">
      <alignment horizontal="right"/>
    </xf>
    <xf numFmtId="0" fontId="8" fillId="3" borderId="24" xfId="0" applyFont="1" applyFill="1" applyBorder="1" applyAlignment="1">
      <alignment vertical="center"/>
    </xf>
    <xf numFmtId="0" fontId="8" fillId="3" borderId="25" xfId="0" applyFont="1" applyFill="1" applyBorder="1" applyAlignment="1">
      <alignment vertical="center"/>
    </xf>
    <xf numFmtId="0" fontId="8" fillId="3" borderId="11" xfId="0" applyFont="1" applyFill="1" applyBorder="1" applyAlignment="1">
      <alignment vertical="center"/>
    </xf>
    <xf numFmtId="166" fontId="3" fillId="4" borderId="15" xfId="21" applyFill="1" applyBorder="1" applyAlignment="1">
      <alignment horizontal="center"/>
    </xf>
    <xf numFmtId="166" fontId="3" fillId="0" borderId="0" xfId="21" applyBorder="1" applyAlignment="1">
      <alignment horizontal="center"/>
    </xf>
    <xf numFmtId="166" fontId="3" fillId="0" borderId="20" xfId="21" applyBorder="1" applyAlignment="1">
      <alignment horizontal="center"/>
    </xf>
    <xf numFmtId="0" fontId="2" fillId="10" borderId="0" xfId="0" applyFont="1" applyFill="1"/>
    <xf numFmtId="0" fontId="0" fillId="10" borderId="0" xfId="0" applyFill="1"/>
    <xf numFmtId="0" fontId="2" fillId="10" borderId="0" xfId="0" applyFont="1" applyFill="1" applyBorder="1"/>
    <xf numFmtId="0" fontId="9" fillId="10" borderId="0" xfId="0" applyFont="1" applyFill="1" applyAlignment="1">
      <alignment horizontal="left"/>
    </xf>
    <xf numFmtId="0" fontId="12" fillId="10" borderId="0" xfId="0" applyFont="1" applyFill="1" applyAlignment="1">
      <alignment horizontal="left"/>
    </xf>
    <xf numFmtId="0" fontId="6" fillId="0" borderId="3" xfId="20" applyBorder="1"/>
    <xf numFmtId="0" fontId="8" fillId="3" borderId="26" xfId="0" applyFont="1" applyFill="1" applyBorder="1" applyAlignment="1">
      <alignment horizontal="center" vertical="center"/>
    </xf>
    <xf numFmtId="167" fontId="3" fillId="4" borderId="27" xfId="21" applyNumberFormat="1" applyFill="1" applyBorder="1" applyAlignment="1">
      <alignment horizontal="right"/>
    </xf>
    <xf numFmtId="167" fontId="3" fillId="0" borderId="28" xfId="21" applyNumberFormat="1" applyBorder="1" applyAlignment="1">
      <alignment horizontal="right"/>
    </xf>
    <xf numFmtId="167" fontId="3" fillId="0" borderId="29" xfId="21" applyNumberFormat="1" applyBorder="1" applyAlignment="1">
      <alignment horizontal="right"/>
    </xf>
    <xf numFmtId="167" fontId="3" fillId="0" borderId="26" xfId="21" applyNumberFormat="1" applyBorder="1" applyAlignment="1">
      <alignment horizontal="right"/>
    </xf>
    <xf numFmtId="0" fontId="8" fillId="3" borderId="24" xfId="0" applyFont="1" applyFill="1" applyBorder="1" applyAlignment="1">
      <alignment horizontal="left" vertical="center"/>
    </xf>
    <xf numFmtId="9" fontId="5" fillId="0" borderId="0" xfId="15" applyFont="1"/>
    <xf numFmtId="0" fontId="8" fillId="3" borderId="2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20" fillId="3" borderId="12" xfId="22" applyFont="1" applyFill="1" applyBorder="1" applyAlignment="1">
      <alignment horizontal="center" vertical="center"/>
      <protection/>
    </xf>
    <xf numFmtId="3" fontId="0" fillId="0" borderId="6" xfId="0" applyNumberFormat="1" applyBorder="1"/>
    <xf numFmtId="0" fontId="18" fillId="10" borderId="0" xfId="22" applyFill="1">
      <alignment/>
      <protection/>
    </xf>
    <xf numFmtId="0" fontId="1" fillId="10" borderId="0" xfId="22" applyFont="1" applyFill="1" applyAlignment="1">
      <alignment horizontal="left"/>
      <protection/>
    </xf>
    <xf numFmtId="3" fontId="21" fillId="10" borderId="14" xfId="22" applyNumberFormat="1" applyFont="1" applyFill="1" applyBorder="1" applyAlignment="1">
      <alignment horizontal="right" vertical="center"/>
      <protection/>
    </xf>
    <xf numFmtId="3" fontId="21" fillId="10" borderId="19" xfId="22" applyNumberFormat="1" applyFont="1" applyFill="1" applyBorder="1" applyAlignment="1">
      <alignment horizontal="right" vertical="center"/>
      <protection/>
    </xf>
    <xf numFmtId="0" fontId="21" fillId="10" borderId="0" xfId="22" applyFont="1" applyFill="1" applyAlignment="1">
      <alignment horizontal="left"/>
      <protection/>
    </xf>
    <xf numFmtId="0" fontId="23" fillId="10" borderId="0" xfId="22" applyFont="1" applyFill="1" applyAlignment="1">
      <alignment/>
      <protection/>
    </xf>
    <xf numFmtId="0" fontId="20" fillId="3" borderId="12" xfId="22" applyFont="1" applyFill="1" applyBorder="1" applyAlignment="1">
      <alignment horizontal="left" vertical="center"/>
      <protection/>
    </xf>
    <xf numFmtId="0" fontId="20" fillId="10" borderId="11" xfId="22" applyFont="1" applyFill="1" applyBorder="1" applyAlignment="1">
      <alignment horizontal="left" vertical="center"/>
      <protection/>
    </xf>
    <xf numFmtId="3" fontId="21" fillId="10" borderId="11" xfId="22" applyNumberFormat="1" applyFont="1" applyFill="1" applyBorder="1" applyAlignment="1">
      <alignment horizontal="right" vertical="center"/>
      <protection/>
    </xf>
    <xf numFmtId="0" fontId="20" fillId="10" borderId="14" xfId="22" applyFont="1" applyFill="1" applyBorder="1" applyAlignment="1">
      <alignment horizontal="left" vertical="center"/>
      <protection/>
    </xf>
    <xf numFmtId="0" fontId="20" fillId="10" borderId="19" xfId="22" applyFont="1" applyFill="1" applyBorder="1" applyAlignment="1">
      <alignment horizontal="left" vertical="center"/>
      <protection/>
    </xf>
    <xf numFmtId="0" fontId="19" fillId="10" borderId="0" xfId="22" applyFont="1" applyFill="1" applyAlignment="1">
      <alignment vertical="center" wrapText="1"/>
      <protection/>
    </xf>
    <xf numFmtId="0" fontId="19" fillId="10" borderId="0" xfId="22" applyFont="1" applyFill="1" applyAlignment="1">
      <alignment horizontal="left" vertical="center"/>
      <protection/>
    </xf>
    <xf numFmtId="0" fontId="1" fillId="0" borderId="23" xfId="0" applyNumberFormat="1" applyFont="1" applyFill="1" applyBorder="1" applyAlignment="1">
      <alignment/>
    </xf>
    <xf numFmtId="0" fontId="2" fillId="0" borderId="0" xfId="0" applyFont="1" quotePrefix="1"/>
    <xf numFmtId="0" fontId="3" fillId="4" borderId="15" xfId="0" applyFont="1" applyFill="1" applyBorder="1" applyAlignment="1">
      <alignment horizontal="left"/>
    </xf>
    <xf numFmtId="0" fontId="3" fillId="0" borderId="16" xfId="0" applyFont="1" applyBorder="1" applyAlignment="1">
      <alignment horizontal="left"/>
    </xf>
    <xf numFmtId="0" fontId="3" fillId="0" borderId="14" xfId="0" applyFont="1" applyBorder="1" applyAlignment="1">
      <alignment horizontal="left"/>
    </xf>
    <xf numFmtId="0" fontId="3" fillId="0" borderId="13" xfId="0" applyFont="1" applyBorder="1" applyAlignment="1">
      <alignment horizontal="left"/>
    </xf>
    <xf numFmtId="0" fontId="0" fillId="0" borderId="0" xfId="0" applyFont="1"/>
    <xf numFmtId="0" fontId="8" fillId="3" borderId="11" xfId="0" applyFont="1" applyFill="1" applyBorder="1" applyAlignment="1">
      <alignment horizontal="left" vertical="center"/>
    </xf>
    <xf numFmtId="0" fontId="3" fillId="0" borderId="19" xfId="0" applyFont="1" applyBorder="1" applyAlignment="1">
      <alignment horizontal="left"/>
    </xf>
    <xf numFmtId="167" fontId="3" fillId="0" borderId="21" xfId="21" applyNumberFormat="1" applyBorder="1" applyAlignment="1">
      <alignment horizontal="right"/>
    </xf>
    <xf numFmtId="0" fontId="8" fillId="4" borderId="20" xfId="0" applyFont="1" applyFill="1" applyBorder="1" applyAlignment="1">
      <alignment horizontal="left"/>
    </xf>
    <xf numFmtId="0" fontId="0" fillId="11" borderId="0" xfId="0" applyFill="1"/>
    <xf numFmtId="3" fontId="1" fillId="11" borderId="1" xfId="0" applyNumberFormat="1" applyFont="1" applyFill="1" applyBorder="1" applyAlignment="1">
      <alignment/>
    </xf>
    <xf numFmtId="164" fontId="0" fillId="0" borderId="0" xfId="18" applyNumberFormat="1" applyFont="1"/>
    <xf numFmtId="4" fontId="5" fillId="0" borderId="0" xfId="0" applyNumberFormat="1" applyFont="1"/>
    <xf numFmtId="0" fontId="0" fillId="0" borderId="30" xfId="0" applyBorder="1"/>
    <xf numFmtId="0" fontId="8" fillId="3" borderId="24" xfId="0" applyFont="1" applyFill="1" applyBorder="1" applyAlignment="1">
      <alignment horizontal="center" vertical="center"/>
    </xf>
    <xf numFmtId="0" fontId="8" fillId="3" borderId="13" xfId="0" applyFont="1" applyFill="1" applyBorder="1" applyAlignment="1">
      <alignment horizontal="left" vertical="center"/>
    </xf>
    <xf numFmtId="0" fontId="3" fillId="0" borderId="0" xfId="0" applyFont="1" applyAlignment="1">
      <alignment horizontal="left" vertical="top" wrapText="1"/>
    </xf>
    <xf numFmtId="49" fontId="3" fillId="0" borderId="0" xfId="0" applyNumberFormat="1" applyFont="1" applyAlignment="1">
      <alignment horizontal="left"/>
    </xf>
    <xf numFmtId="0" fontId="3" fillId="3" borderId="0" xfId="0" applyFont="1" applyFill="1" applyAlignment="1">
      <alignment horizontal="left" vertical="top" wrapText="1"/>
    </xf>
    <xf numFmtId="0" fontId="3" fillId="9" borderId="0" xfId="0" applyFont="1" applyFill="1" applyAlignment="1">
      <alignment horizontal="left" vertical="top" wrapText="1"/>
    </xf>
    <xf numFmtId="0" fontId="3" fillId="8" borderId="0" xfId="0" applyFont="1" applyFill="1" applyAlignment="1">
      <alignment horizontal="left" vertical="top" wrapText="1"/>
    </xf>
    <xf numFmtId="0" fontId="3" fillId="0" borderId="0" xfId="0" applyFont="1" applyAlignment="1">
      <alignment horizontal="left" wrapText="1"/>
    </xf>
    <xf numFmtId="0" fontId="9" fillId="0" borderId="0" xfId="0" applyFont="1" applyAlignment="1" quotePrefix="1">
      <alignment horizontal="left"/>
    </xf>
    <xf numFmtId="0" fontId="26" fillId="0" borderId="0" xfId="0" applyFont="1"/>
  </cellXfs>
  <cellStyles count="9">
    <cellStyle name="Normal" xfId="0"/>
    <cellStyle name="Percent" xfId="15"/>
    <cellStyle name="Currency" xfId="16"/>
    <cellStyle name="Currency [0]" xfId="17"/>
    <cellStyle name="Comma" xfId="18"/>
    <cellStyle name="Comma [0]" xfId="19"/>
    <cellStyle name="Hyperlink" xfId="20"/>
    <cellStyle name="NumberCellStyle"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Net domestic energy use and gross value added by 64 production activities</a:t>
            </a:r>
          </a:p>
        </c:rich>
      </c:tx>
      <c:layout>
        <c:manualLayout>
          <c:xMode val="edge"/>
          <c:yMode val="edge"/>
          <c:x val="0.00525"/>
          <c:y val="0.00875"/>
        </c:manualLayout>
      </c:layout>
      <c:overlay val="0"/>
      <c:spPr>
        <a:noFill/>
        <a:ln>
          <a:noFill/>
        </a:ln>
      </c:spPr>
    </c:title>
    <c:plotArea>
      <c:layout>
        <c:manualLayout>
          <c:xMode val="edge"/>
          <c:yMode val="edge"/>
          <c:x val="0"/>
          <c:y val="0.072"/>
          <c:w val="1"/>
          <c:h val="0.797"/>
        </c:manualLayout>
      </c:layout>
      <c:barChart>
        <c:barDir val="col"/>
        <c:grouping val="clustered"/>
        <c:varyColors val="0"/>
        <c:ser>
          <c:idx val="0"/>
          <c:order val="0"/>
          <c:tx>
            <c:strRef>
              <c:f>dataFig1_ranked!$J$8:$J$10</c:f>
              <c:strCache>
                <c:ptCount val="1"/>
                <c:pt idx="0">
                  <c:v>cumulated %</c:v>
                </c:pt>
              </c:strCache>
            </c:strRef>
          </c:tx>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dLblPos val="outEnd"/>
              <c:showLegendKey val="0"/>
              <c:showVal val="1"/>
              <c:showBubbleSize val="0"/>
              <c:showCatName val="0"/>
              <c:showSerName val="0"/>
              <c:showPercent val="0"/>
            </c:dLbl>
            <c:dLbl>
              <c:idx val="9"/>
              <c:dLblPos val="outEnd"/>
              <c:showLegendKey val="0"/>
              <c:showVal val="1"/>
              <c:showBubbleSize val="0"/>
              <c:showCatName val="0"/>
              <c:showSerName val="0"/>
              <c:showPercent val="0"/>
            </c:dLbl>
            <c:numFmt formatCode="General" sourceLinked="1"/>
            <c:spPr>
              <a:noFill/>
              <a:ln>
                <a:noFill/>
              </a:ln>
            </c:spPr>
            <c:dLblPos val="outEnd"/>
            <c:showLegendKey val="0"/>
            <c:showVal val="0"/>
            <c:showBubbleSize val="0"/>
            <c:showCatName val="0"/>
            <c:showSerName val="0"/>
            <c:showPercent val="0"/>
          </c:dLbls>
          <c:cat>
            <c:strRef>
              <c:f>dataFig1_ranked!$C$11:$C$74</c:f>
              <c:strCache/>
            </c:strRef>
          </c:cat>
          <c:val>
            <c:numRef>
              <c:f>dataFig1_ranked!$J$11:$J$74</c:f>
              <c:numCache/>
            </c:numRef>
          </c:val>
        </c:ser>
        <c:ser>
          <c:idx val="1"/>
          <c:order val="1"/>
          <c:tx>
            <c:strRef>
              <c:f>dataFig1_ranked!$K$8:$K$10</c:f>
              <c:strCache>
                <c:ptCount val="1"/>
                <c:pt idx="0">
                  <c:v>cumulated %</c:v>
                </c:pt>
              </c:strCache>
            </c:strRef>
          </c:tx>
          <c:spPr>
            <a:solidFill>
              <a:srgbClr val="C84B96">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dLblPos val="outEnd"/>
              <c:showLegendKey val="0"/>
              <c:showVal val="1"/>
              <c:showBubbleSize val="0"/>
              <c:showCatName val="0"/>
              <c:showSerName val="0"/>
              <c:showPercent val="0"/>
            </c:dLbl>
            <c:dLbl>
              <c:idx val="9"/>
              <c:dLblPos val="outEnd"/>
              <c:showLegendKey val="0"/>
              <c:showVal val="1"/>
              <c:showBubbleSize val="0"/>
              <c:showCatName val="0"/>
              <c:showSerName val="0"/>
              <c:showPercent val="0"/>
            </c:dLbl>
            <c:numFmt formatCode="General" sourceLinked="1"/>
            <c:spPr>
              <a:noFill/>
              <a:ln>
                <a:noFill/>
              </a:ln>
            </c:spPr>
            <c:dLblPos val="outEnd"/>
            <c:showLegendKey val="0"/>
            <c:showVal val="0"/>
            <c:showBubbleSize val="0"/>
            <c:showCatName val="0"/>
            <c:showSerName val="0"/>
            <c:showPercent val="0"/>
          </c:dLbls>
          <c:cat>
            <c:strRef>
              <c:f>dataFig1_ranked!$C$11:$C$74</c:f>
              <c:strCache/>
            </c:strRef>
          </c:cat>
          <c:val>
            <c:numRef>
              <c:f>dataFig1_ranked!$K$11:$K$74</c:f>
              <c:numCache/>
            </c:numRef>
          </c:val>
        </c:ser>
        <c:gapWidth val="75"/>
        <c:axId val="56874500"/>
        <c:axId val="42108453"/>
      </c:barChart>
      <c:catAx>
        <c:axId val="56874500"/>
        <c:scaling>
          <c:orientation val="minMax"/>
        </c:scaling>
        <c:axPos val="b"/>
        <c:title>
          <c:tx>
            <c:rich>
              <a:bodyPr vert="horz" rot="0" anchor="ctr"/>
              <a:lstStyle/>
              <a:p>
                <a:pPr algn="ctr">
                  <a:defRPr/>
                </a:pPr>
                <a:r>
                  <a:rPr lang="en-US" cap="none" sz="1200" b="0" i="0" u="none" baseline="0">
                    <a:solidFill>
                      <a:srgbClr val="000000"/>
                    </a:solidFill>
                    <a:latin typeface="Arial"/>
                    <a:ea typeface="Arial"/>
                    <a:cs typeface="Arial"/>
                  </a:rPr>
                  <a:t>NACE code (production activities)</a:t>
                </a:r>
              </a:p>
            </c:rich>
          </c:tx>
          <c:layout>
            <c:manualLayout>
              <c:xMode val="edge"/>
              <c:yMode val="edge"/>
              <c:x val="0.44"/>
              <c:y val="0.871"/>
            </c:manualLayout>
          </c:layout>
          <c:overlay val="0"/>
          <c:spPr>
            <a:noFill/>
            <a:ln>
              <a:noFill/>
            </a:ln>
          </c:spPr>
        </c:title>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2108453"/>
        <c:crosses val="autoZero"/>
        <c:auto val="1"/>
        <c:lblOffset val="100"/>
        <c:noMultiLvlLbl val="0"/>
      </c:catAx>
      <c:valAx>
        <c:axId val="42108453"/>
        <c:scaling>
          <c:orientation val="minMax"/>
          <c:max val="100"/>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56874500"/>
        <c:crosses val="autoZero"/>
        <c:crossBetween val="between"/>
        <c:dispUnits/>
      </c:valAx>
      <c:spPr>
        <a:noFill/>
        <a:ln>
          <a:noFill/>
        </a:ln>
      </c:spPr>
    </c:plotArea>
    <c:legend>
      <c:legendPos val="b"/>
      <c:layout>
        <c:manualLayout>
          <c:xMode val="edge"/>
          <c:yMode val="edge"/>
          <c:x val="0.05225"/>
          <c:y val="0.069"/>
          <c:w val="0.19075"/>
          <c:h val="0.14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1</xdr:row>
      <xdr:rowOff>47625</xdr:rowOff>
    </xdr:from>
    <xdr:to>
      <xdr:col>1</xdr:col>
      <xdr:colOff>47625</xdr:colOff>
      <xdr:row>4</xdr:row>
      <xdr:rowOff>9525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0025"/>
          <a:ext cx="0" cy="390525"/>
        </a:xfrm>
        <a:prstGeom prst="rect">
          <a:avLst/>
        </a:prstGeom>
        <a:ln>
          <a:noFill/>
        </a:ln>
      </xdr:spPr>
    </xdr:pic>
    <xdr:clientData/>
  </xdr:twoCellAnchor>
  <xdr:twoCellAnchor editAs="oneCell">
    <xdr:from>
      <xdr:col>18</xdr:col>
      <xdr:colOff>381000</xdr:colOff>
      <xdr:row>3</xdr:row>
      <xdr:rowOff>47625</xdr:rowOff>
    </xdr:from>
    <xdr:to>
      <xdr:col>18</xdr:col>
      <xdr:colOff>381000</xdr:colOff>
      <xdr:row>8</xdr:row>
      <xdr:rowOff>9525</xdr:rowOff>
    </xdr:to>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15350" y="476250"/>
          <a:ext cx="0" cy="723900"/>
        </a:xfrm>
        <a:prstGeom prst="rect">
          <a:avLst/>
        </a:prstGeom>
        <a:noFill/>
        <a:ln>
          <a:noFill/>
        </a:ln>
      </xdr:spPr>
    </xdr:pic>
    <xdr:clientData/>
  </xdr:twoCellAnchor>
  <xdr:twoCellAnchor editAs="oneCell">
    <xdr:from>
      <xdr:col>1</xdr:col>
      <xdr:colOff>47625</xdr:colOff>
      <xdr:row>1</xdr:row>
      <xdr:rowOff>57150</xdr:rowOff>
    </xdr:from>
    <xdr:to>
      <xdr:col>6</xdr:col>
      <xdr:colOff>323850</xdr:colOff>
      <xdr:row>4</xdr:row>
      <xdr:rowOff>19050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 y="209550"/>
          <a:ext cx="2638425" cy="390525"/>
        </a:xfrm>
        <a:prstGeom prst="rect">
          <a:avLst/>
        </a:prstGeom>
        <a:ln>
          <a:noFill/>
        </a:ln>
      </xdr:spPr>
    </xdr:pic>
    <xdr:clientData/>
  </xdr:twoCellAnchor>
  <xdr:twoCellAnchor editAs="oneCell">
    <xdr:from>
      <xdr:col>18</xdr:col>
      <xdr:colOff>400050</xdr:colOff>
      <xdr:row>3</xdr:row>
      <xdr:rowOff>9525</xdr:rowOff>
    </xdr:from>
    <xdr:to>
      <xdr:col>24</xdr:col>
      <xdr:colOff>190500</xdr:colOff>
      <xdr:row>7</xdr:row>
      <xdr:rowOff>123825</xdr:rowOff>
    </xdr:to>
    <xdr:pic>
      <xdr:nvPicPr>
        <xdr:cNvPr id="5" name="Picture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534400" y="438150"/>
          <a:ext cx="2305050" cy="7239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9525</xdr:rowOff>
    </xdr:from>
    <xdr:to>
      <xdr:col>18</xdr:col>
      <xdr:colOff>523875</xdr:colOff>
      <xdr:row>6</xdr:row>
      <xdr:rowOff>123825</xdr:rowOff>
    </xdr:to>
    <xdr:sp macro="" textlink="">
      <xdr:nvSpPr>
        <xdr:cNvPr id="2" name="Rectangular Callout 1"/>
        <xdr:cNvSpPr/>
      </xdr:nvSpPr>
      <xdr:spPr>
        <a:xfrm>
          <a:off x="12372975" y="9525"/>
          <a:ext cx="5334000" cy="1276350"/>
        </a:xfrm>
        <a:prstGeom prst="wedgeRectCallout">
          <a:avLst>
            <a:gd name="adj1" fmla="val -51457"/>
            <a:gd name="adj2" fmla="val 143553"/>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range C10:E74 and G10:G74 are automatically read from </a:t>
          </a:r>
          <a:r>
            <a:rPr lang="en-GB" sz="1100" baseline="0"/>
            <a:t>'env_ac_pefa04'. Percentages (F10:F74 and H10:H74) are calculated by formula.</a:t>
          </a:r>
        </a:p>
        <a:p>
          <a:pPr algn="l"/>
          <a:r>
            <a:rPr lang="en-GB" sz="1100" b="0" u="none" baseline="0">
              <a:solidFill>
                <a:schemeClr val="lt1"/>
              </a:solidFill>
              <a:effectLst/>
              <a:latin typeface="+mn-lt"/>
              <a:ea typeface="+mn-ea"/>
              <a:cs typeface="+mn-cs"/>
            </a:rPr>
            <a:t>1. Copy cell range C8:H74</a:t>
          </a:r>
        </a:p>
        <a:p>
          <a:pPr algn="l"/>
          <a:r>
            <a:rPr lang="en-GB" sz="1100" b="0" u="none" baseline="0">
              <a:solidFill>
                <a:schemeClr val="lt1"/>
              </a:solidFill>
              <a:effectLst/>
              <a:latin typeface="+mn-lt"/>
              <a:ea typeface="+mn-ea"/>
              <a:cs typeface="+mn-cs"/>
            </a:rPr>
            <a:t>2. Paste values to range C88:H154 below.</a:t>
          </a:r>
        </a:p>
        <a:p>
          <a:pPr algn="l"/>
          <a:r>
            <a:rPr lang="en-GB" sz="1100" b="0" u="none" baseline="0">
              <a:solidFill>
                <a:schemeClr val="lt1"/>
              </a:solidFill>
              <a:effectLst/>
              <a:latin typeface="+mn-lt"/>
              <a:ea typeface="+mn-ea"/>
              <a:cs typeface="+mn-cs"/>
            </a:rPr>
            <a:t>3. Custom sort rows 91 to 154 by column E from </a:t>
          </a:r>
          <a:r>
            <a:rPr lang="en-GB" sz="1100" b="0" baseline="0">
              <a:solidFill>
                <a:schemeClr val="lt1"/>
              </a:solidFill>
              <a:effectLst/>
              <a:latin typeface="+mn-lt"/>
              <a:ea typeface="+mn-ea"/>
              <a:cs typeface="+mn-cs"/>
            </a:rPr>
            <a:t>largest to smallest </a:t>
          </a:r>
          <a:endParaRPr lang="en-GB" sz="1100" b="0" u="none" baseline="0">
            <a:solidFill>
              <a:schemeClr val="lt1"/>
            </a:solidFill>
            <a:effectLst/>
            <a:latin typeface="+mn-lt"/>
            <a:ea typeface="+mn-ea"/>
            <a:cs typeface="+mn-cs"/>
          </a:endParaRPr>
        </a:p>
        <a:p>
          <a:pPr algn="l"/>
          <a:r>
            <a:rPr lang="en-GB" sz="1100" b="0" u="none" baseline="0">
              <a:solidFill>
                <a:schemeClr val="lt1"/>
              </a:solidFill>
              <a:effectLst/>
              <a:latin typeface="+mn-lt"/>
              <a:ea typeface="+mn-ea"/>
              <a:cs typeface="+mn-cs"/>
            </a:rPr>
            <a:t>4. Copy range C88:H154 and paste value to sheet 'dataFig1_ranked'  cell C8.</a:t>
          </a:r>
        </a:p>
        <a:p>
          <a:pPr algn="l"/>
          <a:endParaRPr lang="en-GB" sz="1100" b="0" u="none" baseline="0">
            <a:solidFill>
              <a:schemeClr val="lt1"/>
            </a:solidFill>
            <a:effectLst/>
            <a:latin typeface="+mn-lt"/>
            <a:ea typeface="+mn-ea"/>
            <a:cs typeface="+mn-cs"/>
          </a:endParaRPr>
        </a:p>
        <a:p>
          <a:pPr algn="l"/>
          <a:endParaRPr lang="en-GB" sz="1100"/>
        </a:p>
      </xdr:txBody>
    </xdr:sp>
    <xdr:clientData/>
  </xdr:twoCellAnchor>
  <xdr:twoCellAnchor>
    <xdr:from>
      <xdr:col>3</xdr:col>
      <xdr:colOff>942975</xdr:colOff>
      <xdr:row>0</xdr:row>
      <xdr:rowOff>38100</xdr:rowOff>
    </xdr:from>
    <xdr:to>
      <xdr:col>3</xdr:col>
      <xdr:colOff>3886200</xdr:colOff>
      <xdr:row>2</xdr:row>
      <xdr:rowOff>123825</xdr:rowOff>
    </xdr:to>
    <xdr:sp macro="" textlink="">
      <xdr:nvSpPr>
        <xdr:cNvPr id="3" name="Rectangular Callout 2"/>
        <xdr:cNvSpPr/>
      </xdr:nvSpPr>
      <xdr:spPr>
        <a:xfrm>
          <a:off x="2543175" y="38100"/>
          <a:ext cx="2943225" cy="485775"/>
        </a:xfrm>
        <a:prstGeom prst="wedgeRectCallout">
          <a:avLst>
            <a:gd name="adj1" fmla="val -85880"/>
            <a:gd name="adj2" fmla="val -9276"/>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Select</a:t>
          </a:r>
          <a:r>
            <a:rPr lang="en-GB" sz="1100" baseline="0"/>
            <a:t> most recent reference year avaialble for net domestic energy use (env_ac_pefa04).</a:t>
          </a:r>
          <a:endParaRPr lang="en-GB"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9525</xdr:rowOff>
    </xdr:from>
    <xdr:to>
      <xdr:col>14</xdr:col>
      <xdr:colOff>428625</xdr:colOff>
      <xdr:row>5</xdr:row>
      <xdr:rowOff>28575</xdr:rowOff>
    </xdr:to>
    <xdr:sp macro="" textlink="">
      <xdr:nvSpPr>
        <xdr:cNvPr id="3" name="Rectangular Callout 2"/>
        <xdr:cNvSpPr/>
      </xdr:nvSpPr>
      <xdr:spPr>
        <a:xfrm>
          <a:off x="14982825" y="9525"/>
          <a:ext cx="2571750" cy="971550"/>
        </a:xfrm>
        <a:prstGeom prst="wedgeRectCallout">
          <a:avLst>
            <a:gd name="adj1" fmla="val -37424"/>
            <a:gd name="adj2" fmla="val 144551"/>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1. Copy</a:t>
          </a:r>
          <a:r>
            <a:rPr lang="en-GB" sz="1100" baseline="0"/>
            <a:t> and paste format and values from sheet 'dataTab2'.</a:t>
          </a:r>
        </a:p>
        <a:p>
          <a:pPr algn="l"/>
          <a:r>
            <a:rPr lang="en-GB" sz="1100" baseline="0"/>
            <a:t>2. For  CPA products (rows 11 to 74): Custom-sort by column H from largest to smallest.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0</xdr:row>
      <xdr:rowOff>0</xdr:rowOff>
    </xdr:from>
    <xdr:to>
      <xdr:col>14</xdr:col>
      <xdr:colOff>371475</xdr:colOff>
      <xdr:row>6</xdr:row>
      <xdr:rowOff>85725</xdr:rowOff>
    </xdr:to>
    <xdr:sp macro="" textlink="">
      <xdr:nvSpPr>
        <xdr:cNvPr id="2" name="Rectangular Callout 1"/>
        <xdr:cNvSpPr/>
      </xdr:nvSpPr>
      <xdr:spPr>
        <a:xfrm>
          <a:off x="16925925" y="0"/>
          <a:ext cx="2314575" cy="1228725"/>
        </a:xfrm>
        <a:prstGeom prst="wedgeRectCallout">
          <a:avLst>
            <a:gd name="adj1" fmla="val -45226"/>
            <a:gd name="adj2" fmla="val 179009"/>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columns E to H are automatically read from </a:t>
          </a:r>
          <a:r>
            <a:rPr lang="en-GB" sz="1100" baseline="0"/>
            <a:t>'env_ac_pefafp'.</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3</xdr:row>
      <xdr:rowOff>114300</xdr:rowOff>
    </xdr:from>
    <xdr:to>
      <xdr:col>9</xdr:col>
      <xdr:colOff>485775</xdr:colOff>
      <xdr:row>7</xdr:row>
      <xdr:rowOff>180975</xdr:rowOff>
    </xdr:to>
    <xdr:sp macro="" textlink="">
      <xdr:nvSpPr>
        <xdr:cNvPr id="2" name="Rectangular Callout 1"/>
        <xdr:cNvSpPr/>
      </xdr:nvSpPr>
      <xdr:spPr>
        <a:xfrm>
          <a:off x="10896600" y="695325"/>
          <a:ext cx="2581275" cy="828675"/>
        </a:xfrm>
        <a:prstGeom prst="wedgeRectCallout">
          <a:avLst>
            <a:gd name="adj1" fmla="val -89581"/>
            <a:gd name="adj2" fmla="val -56910"/>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Use link to Eurobase for downloading data.</a:t>
          </a:r>
          <a:r>
            <a:rPr lang="en-GB" sz="1100" baseline="0"/>
            <a:t> Cut and paste to area starting with cell C5 in the upper left corner.</a:t>
          </a:r>
          <a:endParaRPr lang="en-GB" sz="1100"/>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xdr:row>
      <xdr:rowOff>0</xdr:rowOff>
    </xdr:from>
    <xdr:to>
      <xdr:col>10</xdr:col>
      <xdr:colOff>457200</xdr:colOff>
      <xdr:row>8</xdr:row>
      <xdr:rowOff>66675</xdr:rowOff>
    </xdr:to>
    <xdr:sp macro="" textlink="">
      <xdr:nvSpPr>
        <xdr:cNvPr id="2" name="Rectangular Callout 1"/>
        <xdr:cNvSpPr/>
      </xdr:nvSpPr>
      <xdr:spPr>
        <a:xfrm>
          <a:off x="10763250" y="771525"/>
          <a:ext cx="3314700" cy="828675"/>
        </a:xfrm>
        <a:prstGeom prst="wedgeRectCallout">
          <a:avLst>
            <a:gd name="adj1" fmla="val -89581"/>
            <a:gd name="adj2" fmla="val -56910"/>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Use link to Eurobase for downloading data.</a:t>
          </a:r>
          <a:r>
            <a:rPr lang="en-GB" sz="1100" baseline="0"/>
            <a:t> Cut and paste to area starting with cell C5 in the upper left corner.</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22</xdr:row>
      <xdr:rowOff>161925</xdr:rowOff>
    </xdr:from>
    <xdr:to>
      <xdr:col>4</xdr:col>
      <xdr:colOff>114300</xdr:colOff>
      <xdr:row>24</xdr:row>
      <xdr:rowOff>161925</xdr:rowOff>
    </xdr:to>
    <xdr:cxnSp macro="">
      <xdr:nvCxnSpPr>
        <xdr:cNvPr id="5" name="Straight Arrow Connector 4"/>
        <xdr:cNvCxnSpPr/>
      </xdr:nvCxnSpPr>
      <xdr:spPr>
        <a:xfrm flipV="1">
          <a:off x="2466975" y="4438650"/>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14</xdr:row>
      <xdr:rowOff>161925</xdr:rowOff>
    </xdr:from>
    <xdr:to>
      <xdr:col>4</xdr:col>
      <xdr:colOff>114300</xdr:colOff>
      <xdr:row>17</xdr:row>
      <xdr:rowOff>0</xdr:rowOff>
    </xdr:to>
    <xdr:cxnSp macro="">
      <xdr:nvCxnSpPr>
        <xdr:cNvPr id="6" name="Straight Arrow Connector 5"/>
        <xdr:cNvCxnSpPr/>
      </xdr:nvCxnSpPr>
      <xdr:spPr>
        <a:xfrm flipH="1" flipV="1">
          <a:off x="2466975" y="2895600"/>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7</xdr:row>
      <xdr:rowOff>0</xdr:rowOff>
    </xdr:from>
    <xdr:to>
      <xdr:col>4</xdr:col>
      <xdr:colOff>114300</xdr:colOff>
      <xdr:row>9</xdr:row>
      <xdr:rowOff>0</xdr:rowOff>
    </xdr:to>
    <xdr:cxnSp macro="">
      <xdr:nvCxnSpPr>
        <xdr:cNvPr id="7" name="Straight Arrow Connector 6"/>
        <xdr:cNvCxnSpPr/>
      </xdr:nvCxnSpPr>
      <xdr:spPr>
        <a:xfrm flipV="1">
          <a:off x="2466975" y="1352550"/>
          <a:ext cx="0" cy="3143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22</xdr:row>
      <xdr:rowOff>152400</xdr:rowOff>
    </xdr:from>
    <xdr:to>
      <xdr:col>10</xdr:col>
      <xdr:colOff>190500</xdr:colOff>
      <xdr:row>24</xdr:row>
      <xdr:rowOff>152400</xdr:rowOff>
    </xdr:to>
    <xdr:cxnSp macro="">
      <xdr:nvCxnSpPr>
        <xdr:cNvPr id="9" name="Straight Arrow Connector 8"/>
        <xdr:cNvCxnSpPr/>
      </xdr:nvCxnSpPr>
      <xdr:spPr>
        <a:xfrm flipV="1">
          <a:off x="9686925" y="4391025"/>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14</xdr:row>
      <xdr:rowOff>161925</xdr:rowOff>
    </xdr:from>
    <xdr:to>
      <xdr:col>10</xdr:col>
      <xdr:colOff>200025</xdr:colOff>
      <xdr:row>17</xdr:row>
      <xdr:rowOff>0</xdr:rowOff>
    </xdr:to>
    <xdr:cxnSp macro="">
      <xdr:nvCxnSpPr>
        <xdr:cNvPr id="10" name="Straight Arrow Connector 9"/>
        <xdr:cNvCxnSpPr/>
      </xdr:nvCxnSpPr>
      <xdr:spPr>
        <a:xfrm flipH="1" flipV="1">
          <a:off x="9686925" y="2857500"/>
          <a:ext cx="9525"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xdr:row>
      <xdr:rowOff>161925</xdr:rowOff>
    </xdr:from>
    <xdr:to>
      <xdr:col>10</xdr:col>
      <xdr:colOff>190500</xdr:colOff>
      <xdr:row>8</xdr:row>
      <xdr:rowOff>161925</xdr:rowOff>
    </xdr:to>
    <xdr:cxnSp macro="">
      <xdr:nvCxnSpPr>
        <xdr:cNvPr id="11" name="Straight Arrow Connector 10"/>
        <xdr:cNvCxnSpPr/>
      </xdr:nvCxnSpPr>
      <xdr:spPr>
        <a:xfrm flipV="1">
          <a:off x="9686925" y="1352550"/>
          <a:ext cx="0" cy="3143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6</xdr:row>
      <xdr:rowOff>161925</xdr:rowOff>
    </xdr:from>
    <xdr:to>
      <xdr:col>13</xdr:col>
      <xdr:colOff>190500</xdr:colOff>
      <xdr:row>24</xdr:row>
      <xdr:rowOff>161925</xdr:rowOff>
    </xdr:to>
    <xdr:cxnSp macro="">
      <xdr:nvCxnSpPr>
        <xdr:cNvPr id="14" name="Straight Arrow Connector 13"/>
        <xdr:cNvCxnSpPr/>
      </xdr:nvCxnSpPr>
      <xdr:spPr>
        <a:xfrm flipV="1">
          <a:off x="13258800" y="1352550"/>
          <a:ext cx="0" cy="3400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7</xdr:row>
      <xdr:rowOff>0</xdr:rowOff>
    </xdr:from>
    <xdr:to>
      <xdr:col>13</xdr:col>
      <xdr:colOff>85725</xdr:colOff>
      <xdr:row>24</xdr:row>
      <xdr:rowOff>57150</xdr:rowOff>
    </xdr:to>
    <xdr:cxnSp macro="">
      <xdr:nvCxnSpPr>
        <xdr:cNvPr id="17" name="Elbow Connector 16"/>
        <xdr:cNvCxnSpPr/>
      </xdr:nvCxnSpPr>
      <xdr:spPr>
        <a:xfrm flipV="1">
          <a:off x="3086100" y="1352550"/>
          <a:ext cx="10067925" cy="3295650"/>
        </a:xfrm>
        <a:prstGeom prst="bentConnector3">
          <a:avLst>
            <a:gd name="adj1" fmla="val 100017"/>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22</xdr:row>
      <xdr:rowOff>152400</xdr:rowOff>
    </xdr:from>
    <xdr:to>
      <xdr:col>7</xdr:col>
      <xdr:colOff>190500</xdr:colOff>
      <xdr:row>24</xdr:row>
      <xdr:rowOff>152400</xdr:rowOff>
    </xdr:to>
    <xdr:cxnSp macro="">
      <xdr:nvCxnSpPr>
        <xdr:cNvPr id="23" name="Straight Arrow Connector 22"/>
        <xdr:cNvCxnSpPr/>
      </xdr:nvCxnSpPr>
      <xdr:spPr>
        <a:xfrm flipV="1">
          <a:off x="6115050" y="4391025"/>
          <a:ext cx="0"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14</xdr:row>
      <xdr:rowOff>161925</xdr:rowOff>
    </xdr:from>
    <xdr:to>
      <xdr:col>7</xdr:col>
      <xdr:colOff>200025</xdr:colOff>
      <xdr:row>17</xdr:row>
      <xdr:rowOff>0</xdr:rowOff>
    </xdr:to>
    <xdr:cxnSp macro="">
      <xdr:nvCxnSpPr>
        <xdr:cNvPr id="24" name="Straight Arrow Connector 23"/>
        <xdr:cNvCxnSpPr/>
      </xdr:nvCxnSpPr>
      <xdr:spPr>
        <a:xfrm flipH="1" flipV="1">
          <a:off x="6115050" y="2857500"/>
          <a:ext cx="9525" cy="352425"/>
        </a:xfrm>
        <a:prstGeom prst="straightConnector1">
          <a:avLst/>
        </a:prstGeom>
        <a:ln>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6</xdr:row>
      <xdr:rowOff>161925</xdr:rowOff>
    </xdr:from>
    <xdr:to>
      <xdr:col>7</xdr:col>
      <xdr:colOff>190500</xdr:colOff>
      <xdr:row>8</xdr:row>
      <xdr:rowOff>161925</xdr:rowOff>
    </xdr:to>
    <xdr:cxnSp macro="">
      <xdr:nvCxnSpPr>
        <xdr:cNvPr id="25" name="Straight Arrow Connector 24"/>
        <xdr:cNvCxnSpPr/>
      </xdr:nvCxnSpPr>
      <xdr:spPr>
        <a:xfrm flipV="1">
          <a:off x="6115050" y="1352550"/>
          <a:ext cx="0" cy="314325"/>
        </a:xfrm>
        <a:prstGeom prst="straightConnector1">
          <a:avLst/>
        </a:prstGeom>
        <a:ln>
          <a:solidFill>
            <a:schemeClr val="accent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742950</xdr:colOff>
      <xdr:row>24</xdr:row>
      <xdr:rowOff>57150</xdr:rowOff>
    </xdr:from>
    <xdr:to>
      <xdr:col>4</xdr:col>
      <xdr:colOff>742950</xdr:colOff>
      <xdr:row>25</xdr:row>
      <xdr:rowOff>9525</xdr:rowOff>
    </xdr:to>
    <xdr:cxnSp macro="">
      <xdr:nvCxnSpPr>
        <xdr:cNvPr id="15" name="Straight Connector 14"/>
        <xdr:cNvCxnSpPr/>
      </xdr:nvCxnSpPr>
      <xdr:spPr>
        <a:xfrm flipH="1">
          <a:off x="3095625" y="4648200"/>
          <a:ext cx="0" cy="11430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1885950</xdr:colOff>
      <xdr:row>22</xdr:row>
      <xdr:rowOff>142875</xdr:rowOff>
    </xdr:from>
    <xdr:to>
      <xdr:col>6</xdr:col>
      <xdr:colOff>561975</xdr:colOff>
      <xdr:row>23</xdr:row>
      <xdr:rowOff>123825</xdr:rowOff>
    </xdr:to>
    <xdr:cxnSp macro="">
      <xdr:nvCxnSpPr>
        <xdr:cNvPr id="35" name="Elbow Connector 34"/>
        <xdr:cNvCxnSpPr/>
      </xdr:nvCxnSpPr>
      <xdr:spPr>
        <a:xfrm flipV="1">
          <a:off x="4238625" y="4381500"/>
          <a:ext cx="1524000" cy="114300"/>
        </a:xfrm>
        <a:prstGeom prst="bentConnector3">
          <a:avLst>
            <a:gd name="adj1" fmla="val 100847"/>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1895475</xdr:colOff>
      <xdr:row>23</xdr:row>
      <xdr:rowOff>76200</xdr:rowOff>
    </xdr:from>
    <xdr:to>
      <xdr:col>4</xdr:col>
      <xdr:colOff>1905000</xdr:colOff>
      <xdr:row>24</xdr:row>
      <xdr:rowOff>133350</xdr:rowOff>
    </xdr:to>
    <xdr:cxnSp macro="">
      <xdr:nvCxnSpPr>
        <xdr:cNvPr id="40" name="Straight Arrow Connector 39"/>
        <xdr:cNvCxnSpPr/>
      </xdr:nvCxnSpPr>
      <xdr:spPr>
        <a:xfrm flipV="1">
          <a:off x="4248150" y="4476750"/>
          <a:ext cx="9525" cy="209550"/>
        </a:xfrm>
        <a:prstGeom prst="straightConnector1">
          <a:avLst/>
        </a:prstGeom>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10</xdr:row>
      <xdr:rowOff>161925</xdr:rowOff>
    </xdr:from>
    <xdr:to>
      <xdr:col>14</xdr:col>
      <xdr:colOff>600075</xdr:colOff>
      <xdr:row>23</xdr:row>
      <xdr:rowOff>95250</xdr:rowOff>
    </xdr:to>
    <xdr:sp macro="" textlink="">
      <xdr:nvSpPr>
        <xdr:cNvPr id="3" name="Rectangular Callout 2"/>
        <xdr:cNvSpPr/>
      </xdr:nvSpPr>
      <xdr:spPr>
        <a:xfrm>
          <a:off x="8791575" y="2076450"/>
          <a:ext cx="3133725" cy="2409825"/>
        </a:xfrm>
        <a:prstGeom prst="wedgeRectCallout">
          <a:avLst>
            <a:gd name="adj1" fmla="val -89073"/>
            <a:gd name="adj2" fmla="val -35074"/>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solidFill>
                <a:srgbClr val="FF0000"/>
              </a:solidFill>
            </a:rPr>
            <a:t>1. Unhide</a:t>
          </a:r>
          <a:r>
            <a:rPr lang="en-GB" sz="1100" baseline="0">
              <a:solidFill>
                <a:srgbClr val="FF0000"/>
              </a:solidFill>
            </a:rPr>
            <a:t> all rows.</a:t>
          </a:r>
          <a:endParaRPr lang="en-GB" sz="1100">
            <a:solidFill>
              <a:srgbClr val="FF0000"/>
            </a:solidFill>
          </a:endParaRPr>
        </a:p>
        <a:p>
          <a:pPr algn="l"/>
          <a:endParaRPr lang="en-GB" sz="1100"/>
        </a:p>
        <a:p>
          <a:pPr algn="l"/>
          <a:r>
            <a:rPr lang="en-GB" sz="1100"/>
            <a:t>2 Copy</a:t>
          </a:r>
          <a:r>
            <a:rPr lang="en-GB" sz="1100" baseline="0"/>
            <a:t> and paste format and values from sheet 'dataTab1_ranked'.</a:t>
          </a:r>
        </a:p>
        <a:p>
          <a:pPr algn="l"/>
          <a:endParaRPr lang="en-GB" sz="1100" baseline="0"/>
        </a:p>
        <a:p>
          <a:pPr algn="l"/>
          <a:r>
            <a:rPr lang="en-GB" sz="1100" baseline="0"/>
            <a:t>3. Empty all NACE activity rows smaller than 1%.</a:t>
          </a:r>
        </a:p>
        <a:p>
          <a:pPr algn="l"/>
          <a:endParaRPr lang="en-GB" sz="1100" baseline="0"/>
        </a:p>
        <a:p>
          <a:pPr algn="l"/>
          <a:r>
            <a:rPr lang="en-GB" sz="1100" baseline="0"/>
            <a:t>4. Instead introduce one aggregated row entitled 'Other NACE product</a:t>
          </a:r>
        </a:p>
        <a:p>
          <a:pPr algn="l"/>
          <a:r>
            <a:rPr lang="en-GB" sz="1100" baseline="0"/>
            <a:t>ion activities' using a formula (=SUM()) sourcing in sheet 'dataTab1_ranked'.</a:t>
          </a:r>
        </a:p>
        <a:p>
          <a:pPr algn="l"/>
          <a:endParaRPr lang="en-GB" sz="1100" baseline="0"/>
        </a:p>
        <a:p>
          <a:pPr algn="l"/>
          <a:r>
            <a:rPr lang="en-GB" sz="1100" baseline="0"/>
            <a:t>5. Hide empty NACE rows.</a:t>
          </a:r>
          <a:endParaRPr lang="en-GB" sz="1100"/>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0.922</cdr:y>
    </cdr:from>
    <cdr:to>
      <cdr:x>0</cdr:x>
      <cdr:y>0</cdr:y>
    </cdr:to>
    <cdr:sp macro="" textlink="">
      <cdr:nvSpPr>
        <cdr:cNvPr id="2" name="FootonotesShape"/>
        <cdr:cNvSpPr txBox="1"/>
      </cdr:nvSpPr>
      <cdr:spPr>
        <a:xfrm>
          <a:off x="47625" y="5772150"/>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Physical Energy Flow Accounts (PEFA) - Key indicators by NACE Rev. 2 activity (online data code: env_ac_pefa04) and national accounts aggregates by industry (online data code: nama_10_a64)</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xdr:row>
      <xdr:rowOff>28575</xdr:rowOff>
    </xdr:from>
    <xdr:ext cx="10515600" cy="6267450"/>
    <xdr:graphicFrame macro="">
      <xdr:nvGraphicFramePr>
        <xdr:cNvPr id="3" name="Chart 2"/>
        <xdr:cNvGraphicFramePr/>
      </xdr:nvGraphicFramePr>
      <xdr:xfrm>
        <a:off x="628650" y="990600"/>
        <a:ext cx="10515600" cy="6267450"/>
      </xdr:xfrm>
      <a:graphic>
        <a:graphicData uri="http://schemas.openxmlformats.org/drawingml/2006/chart">
          <c:chart xmlns:c="http://schemas.openxmlformats.org/drawingml/2006/chart" r:id="rId1"/>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304800</xdr:colOff>
      <xdr:row>0</xdr:row>
      <xdr:rowOff>95250</xdr:rowOff>
    </xdr:from>
    <xdr:to>
      <xdr:col>16</xdr:col>
      <xdr:colOff>85725</xdr:colOff>
      <xdr:row>8</xdr:row>
      <xdr:rowOff>171450</xdr:rowOff>
    </xdr:to>
    <xdr:sp macro="" textlink="">
      <xdr:nvSpPr>
        <xdr:cNvPr id="2" name="Rectangular Callout 1"/>
        <xdr:cNvSpPr/>
      </xdr:nvSpPr>
      <xdr:spPr>
        <a:xfrm>
          <a:off x="9505950" y="95250"/>
          <a:ext cx="2828925" cy="1609725"/>
        </a:xfrm>
        <a:prstGeom prst="wedgeRectCallout">
          <a:avLst>
            <a:gd name="adj1" fmla="val -61629"/>
            <a:gd name="adj2" fmla="val 157296"/>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r>
            <a:rPr lang="en-GB" sz="1100">
              <a:solidFill>
                <a:srgbClr val="FF0000"/>
              </a:solidFill>
              <a:effectLst/>
              <a:latin typeface="+mn-lt"/>
              <a:ea typeface="+mn-ea"/>
              <a:cs typeface="+mn-cs"/>
            </a:rPr>
            <a:t>Unhide</a:t>
          </a:r>
          <a:r>
            <a:rPr lang="en-GB" sz="1100" baseline="0">
              <a:solidFill>
                <a:srgbClr val="FF0000"/>
              </a:solidFill>
              <a:effectLst/>
              <a:latin typeface="+mn-lt"/>
              <a:ea typeface="+mn-ea"/>
              <a:cs typeface="+mn-cs"/>
            </a:rPr>
            <a:t> all rows.</a:t>
          </a:r>
          <a:endParaRPr lang="en-GB">
            <a:solidFill>
              <a:srgbClr val="FF0000"/>
            </a:solidFill>
            <a:effectLst/>
          </a:endParaRPr>
        </a:p>
        <a:p>
          <a:r>
            <a:rPr lang="en-GB" sz="1100">
              <a:solidFill>
                <a:schemeClr val="lt1"/>
              </a:solidFill>
              <a:effectLst/>
              <a:latin typeface="+mn-lt"/>
              <a:ea typeface="+mn-ea"/>
              <a:cs typeface="+mn-cs"/>
            </a:rPr>
            <a:t>Copy</a:t>
          </a:r>
          <a:r>
            <a:rPr lang="en-GB" sz="1100" baseline="0">
              <a:solidFill>
                <a:schemeClr val="lt1"/>
              </a:solidFill>
              <a:effectLst/>
              <a:latin typeface="+mn-lt"/>
              <a:ea typeface="+mn-ea"/>
              <a:cs typeface="+mn-cs"/>
            </a:rPr>
            <a:t> and paste format and values from sheet 'dataTab2_ranked'.</a:t>
          </a:r>
          <a:endParaRPr lang="en-GB">
            <a:effectLst/>
          </a:endParaRPr>
        </a:p>
        <a:p>
          <a:r>
            <a:rPr lang="en-GB" sz="1100" baseline="0">
              <a:solidFill>
                <a:schemeClr val="lt1"/>
              </a:solidFill>
              <a:effectLst/>
              <a:latin typeface="+mn-lt"/>
              <a:ea typeface="+mn-ea"/>
              <a:cs typeface="+mn-cs"/>
            </a:rPr>
            <a:t>Empty all CPA product rows smaller than ca. 1000000 TJ.</a:t>
          </a:r>
          <a:endParaRPr lang="en-GB">
            <a:effectLst/>
          </a:endParaRPr>
        </a:p>
        <a:p>
          <a:r>
            <a:rPr lang="en-GB" sz="1100" baseline="0">
              <a:solidFill>
                <a:schemeClr val="lt1"/>
              </a:solidFill>
              <a:effectLst/>
              <a:latin typeface="+mn-lt"/>
              <a:ea typeface="+mn-ea"/>
              <a:cs typeface="+mn-cs"/>
            </a:rPr>
            <a:t>Instead introduce one aggregated row entitled 'Other CPA products' using a formula (=SUM()) sourcing in sheet 'dataTab2_ranked'.</a:t>
          </a:r>
          <a:endParaRPr lang="en-GB">
            <a:effectLst/>
          </a:endParaRPr>
        </a:p>
        <a:p>
          <a:r>
            <a:rPr lang="en-GB" sz="1100" baseline="0">
              <a:solidFill>
                <a:schemeClr val="lt1"/>
              </a:solidFill>
              <a:effectLst/>
              <a:latin typeface="+mn-lt"/>
              <a:ea typeface="+mn-ea"/>
              <a:cs typeface="+mn-cs"/>
            </a:rPr>
            <a:t>Hide empty CPA product rows.</a:t>
          </a:r>
          <a:endParaRPr lang="en-GB">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6</xdr:row>
      <xdr:rowOff>152400</xdr:rowOff>
    </xdr:from>
    <xdr:to>
      <xdr:col>13</xdr:col>
      <xdr:colOff>571500</xdr:colOff>
      <xdr:row>12</xdr:row>
      <xdr:rowOff>123825</xdr:rowOff>
    </xdr:to>
    <xdr:sp macro="" textlink="">
      <xdr:nvSpPr>
        <xdr:cNvPr id="2" name="Rectangular Callout 1"/>
        <xdr:cNvSpPr/>
      </xdr:nvSpPr>
      <xdr:spPr>
        <a:xfrm>
          <a:off x="10610850" y="1295400"/>
          <a:ext cx="2695575" cy="1114425"/>
        </a:xfrm>
        <a:prstGeom prst="wedgeRectCallout">
          <a:avLst>
            <a:gd name="adj1" fmla="val -86352"/>
            <a:gd name="adj2" fmla="val 43665"/>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1. Copy</a:t>
          </a:r>
          <a:r>
            <a:rPr lang="en-GB" sz="1100" baseline="0"/>
            <a:t> and paste format and values from sheet 'dataTab1'.</a:t>
          </a:r>
          <a:r>
            <a:rPr lang="en-GB" sz="1100" b="0" i="0" u="none" strike="noStrike">
              <a:solidFill>
                <a:schemeClr val="lt1"/>
              </a:solidFill>
              <a:effectLst/>
              <a:latin typeface="+mn-lt"/>
              <a:ea typeface="+mn-ea"/>
              <a:cs typeface="+mn-cs"/>
            </a:rPr>
            <a:t>-0.50000</a:t>
          </a:r>
          <a:r>
            <a:rPr lang="en-GB"/>
            <a:t> </a:t>
          </a:r>
        </a:p>
        <a:p>
          <a:pPr algn="l"/>
          <a:endParaRPr lang="en-GB" sz="1100" baseline="0"/>
        </a:p>
        <a:p>
          <a:pPr algn="l"/>
          <a:r>
            <a:rPr lang="en-GB" sz="1100" baseline="0"/>
            <a:t>2. For the  NACE activities (rows): Custom-sort by column F from largest to smallest.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14</xdr:row>
      <xdr:rowOff>57150</xdr:rowOff>
    </xdr:from>
    <xdr:to>
      <xdr:col>13</xdr:col>
      <xdr:colOff>495300</xdr:colOff>
      <xdr:row>18</xdr:row>
      <xdr:rowOff>123825</xdr:rowOff>
    </xdr:to>
    <xdr:sp macro="" textlink="">
      <xdr:nvSpPr>
        <xdr:cNvPr id="2" name="Rectangular Callout 1"/>
        <xdr:cNvSpPr/>
      </xdr:nvSpPr>
      <xdr:spPr>
        <a:xfrm>
          <a:off x="10067925" y="2743200"/>
          <a:ext cx="2581275" cy="828675"/>
        </a:xfrm>
        <a:prstGeom prst="wedgeRectCallout">
          <a:avLst>
            <a:gd name="adj1" fmla="val -86352"/>
            <a:gd name="adj2" fmla="val 43665"/>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Data in column E are automatically read from </a:t>
          </a:r>
          <a:r>
            <a:rPr lang="en-GB" sz="1100" baseline="0"/>
            <a:t>'env_ac_pefa04'.</a:t>
          </a:r>
        </a:p>
        <a:p>
          <a:pPr algn="l"/>
          <a:r>
            <a:rPr lang="en-GB" sz="1100" baseline="0"/>
            <a:t>Percentage (column F) is calculated by formula.</a:t>
          </a:r>
          <a:endParaRPr lang="en-GB" sz="1100"/>
        </a:p>
      </xdr:txBody>
    </xdr:sp>
    <xdr:clientData/>
  </xdr:twoCellAnchor>
  <xdr:twoCellAnchor>
    <xdr:from>
      <xdr:col>4</xdr:col>
      <xdr:colOff>228600</xdr:colOff>
      <xdr:row>0</xdr:row>
      <xdr:rowOff>66675</xdr:rowOff>
    </xdr:from>
    <xdr:to>
      <xdr:col>10</xdr:col>
      <xdr:colOff>9525</xdr:colOff>
      <xdr:row>2</xdr:row>
      <xdr:rowOff>152400</xdr:rowOff>
    </xdr:to>
    <xdr:sp macro="" textlink="">
      <xdr:nvSpPr>
        <xdr:cNvPr id="3" name="Rectangular Callout 2"/>
        <xdr:cNvSpPr/>
      </xdr:nvSpPr>
      <xdr:spPr>
        <a:xfrm>
          <a:off x="7934325" y="66675"/>
          <a:ext cx="2400300" cy="485775"/>
        </a:xfrm>
        <a:prstGeom prst="wedgeRectCallout">
          <a:avLst>
            <a:gd name="adj1" fmla="val -85880"/>
            <a:gd name="adj2" fmla="val -9276"/>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Select</a:t>
          </a:r>
          <a:r>
            <a:rPr lang="en-GB" sz="1100" baseline="0"/>
            <a:t> most recent reference year available for net domestic energy use .</a:t>
          </a:r>
          <a:endParaRPr lang="en-GB" sz="1100"/>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5267325</xdr:colOff>
      <xdr:row>0</xdr:row>
      <xdr:rowOff>28575</xdr:rowOff>
    </xdr:from>
    <xdr:to>
      <xdr:col>6</xdr:col>
      <xdr:colOff>219075</xdr:colOff>
      <xdr:row>4</xdr:row>
      <xdr:rowOff>57150</xdr:rowOff>
    </xdr:to>
    <xdr:sp macro="" textlink="">
      <xdr:nvSpPr>
        <xdr:cNvPr id="2" name="Rectangular Callout 1"/>
        <xdr:cNvSpPr/>
      </xdr:nvSpPr>
      <xdr:spPr>
        <a:xfrm>
          <a:off x="6867525" y="28575"/>
          <a:ext cx="3581400" cy="790575"/>
        </a:xfrm>
        <a:prstGeom prst="wedgeRectCallout">
          <a:avLst>
            <a:gd name="adj1" fmla="val -87684"/>
            <a:gd name="adj2" fmla="val 89009"/>
          </a:avLst>
        </a:prstGeom>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lang="en-GB" sz="1100"/>
            <a:t>Copy</a:t>
          </a:r>
          <a:r>
            <a:rPr lang="en-GB" sz="1100" baseline="0"/>
            <a:t> and paste values from sheet 'dataFig1' cell range C88:H154 to cell range C8:H74 here.</a:t>
          </a:r>
        </a:p>
        <a:p>
          <a:pPr algn="l"/>
          <a:r>
            <a:rPr lang="en-GB" sz="1100" baseline="0"/>
            <a:t>Cumulated percentages (cell range J11:K74) are formulaes calculting from F11:F74 and G11:G74, respectively.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20article%20PEFA%20data_Feb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ntents"/>
      <sheetName val="Table 1"/>
      <sheetName val="Figure 1"/>
      <sheetName val="Table 2"/>
      <sheetName val="Table 3"/>
      <sheetName val="dataTab1_ranked"/>
      <sheetName val="dataTab1"/>
      <sheetName val="dataFig1_ranked"/>
      <sheetName val="dataFig1"/>
      <sheetName val="dataTab2_ranked"/>
      <sheetName val="dataTab2"/>
      <sheetName val="env_ac_pefa04"/>
      <sheetName val="nama_10_a64"/>
      <sheetName val="env_ac_pefafp"/>
      <sheetName val="nrg_bal_c"/>
      <sheetName val="emp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7">
          <cell r="H27">
            <v>143590.9</v>
          </cell>
        </row>
        <row r="28">
          <cell r="H28">
            <v>106203.5</v>
          </cell>
        </row>
        <row r="33">
          <cell r="H33">
            <v>134800.1</v>
          </cell>
        </row>
        <row r="35">
          <cell r="H35">
            <v>219960.5</v>
          </cell>
        </row>
        <row r="37">
          <cell r="H37">
            <v>56452</v>
          </cell>
        </row>
        <row r="38">
          <cell r="H38">
            <v>83683.7</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about/policies/copyright" TargetMode="External" /><Relationship Id="rId2" Type="http://schemas.openxmlformats.org/officeDocument/2006/relationships/hyperlink" Target="https://ec.europa.eu/eurostat/web/european-statistical-system/reuse-ess-statistics"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appsso.eurostat.ec.europa.eu/nui/show.do?query=BOOKMARK_DS-665069_QID_3E9E6E54_UID_-3F171EB0&amp;layout=TIME,C,X,0;NACE_R2,B,Y,0;GEO,B,Z,0;INDIC_PEFA,B,Z,1;UNIT,B,Z,2;INDICATORS,C,Z,3;&amp;zSelection=DS-665069INDIC_PEFA,NETDOM_EUSE;DS-665069INDICATORS,OBS"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appsso.eurostat.ec.europa.eu/nui/show.do?query=BOOKMARK_DS-423039_QID_-40863171_UID_-3F171EB0&amp;layout=TIME,C,X,0;NACE_R2,B,Y,0;UNIT,B,Z,0;GEO,B,Z,1;NA_ITEM,B,Z,2;INDICATORS,C,Z,3;&amp;zSelection=DS-423039NA_ITEM,B1G;DS-423039GEO,EU27_2020;DS-423039UNI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s://appsso.eurostat.ec.europa.eu/nui/show.do?query=BOOKMARK_DS-1115526_QID_1D3F9C33_UID_-3F171EB0&amp;layout=INDUSE,B,X,0;CPA08,B,Y,0;INDIC_PEFA,B,Z,0;GEO,B,Z,1;TIME,C,Z,2;ORIGIN,B,Z,3;UNIT,B,Z,4;INDICATORS,C,Z,5;&amp;zSelection=DS-1115526INDIC_PEFA,NETDOM_EU"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appsso.eurostat.ec.europa.eu/nui/show.do?query=BOOKMARK_DS-1015839_QID_-2325FBFA_UID_-3F171EB0&amp;layout=TIME,C,X,0;NRG_BAL,B,Y,0;GEO,B,Z,0;SIEC,B,Z,1;UNIT,B,Z,2;INDICATORS,C,Z,3;&amp;zSelection=DS-1015839NRG_BAL,GAE;DS-1015839SIEC,TOTAL;DS-1015839GEO,EU"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tabSelected="1" workbookViewId="0" topLeftCell="A1"/>
  </sheetViews>
  <sheetFormatPr defaultColWidth="0" defaultRowHeight="0" customHeight="1" zeroHeight="1"/>
  <cols>
    <col min="1" max="1" width="2.28125" style="1" customWidth="1"/>
    <col min="2" max="2" width="6.28125" style="1" customWidth="1"/>
    <col min="3" max="9" width="7.28125" style="1" customWidth="1"/>
    <col min="10" max="12" width="6.28125" style="1" customWidth="1"/>
    <col min="13" max="13" width="1.421875" style="1" customWidth="1"/>
    <col min="14" max="14" width="7.28125" style="1" customWidth="1"/>
    <col min="15" max="18" width="8.7109375" style="1" customWidth="1"/>
    <col min="19" max="25" width="6.28125" style="1" customWidth="1"/>
    <col min="26" max="26" width="2.28125" style="73" customWidth="1"/>
    <col min="27" max="16384" width="9.140625" style="1" hidden="1" customWidth="1"/>
  </cols>
  <sheetData>
    <row r="1" spans="1:26" ht="12" customHeight="1">
      <c r="A1" s="65"/>
      <c r="B1" s="65"/>
      <c r="C1" s="65"/>
      <c r="D1" s="65"/>
      <c r="E1" s="65"/>
      <c r="F1" s="65"/>
      <c r="G1" s="65"/>
      <c r="H1" s="65"/>
      <c r="I1" s="65"/>
      <c r="J1" s="65"/>
      <c r="K1" s="65"/>
      <c r="L1" s="65"/>
      <c r="M1" s="65"/>
      <c r="N1" s="65"/>
      <c r="O1" s="65"/>
      <c r="P1" s="65"/>
      <c r="Q1" s="65"/>
      <c r="R1" s="65"/>
      <c r="S1" s="65"/>
      <c r="T1" s="65"/>
      <c r="U1" s="65"/>
      <c r="V1" s="65"/>
      <c r="W1" s="65"/>
      <c r="X1" s="65"/>
      <c r="Y1" s="65"/>
      <c r="Z1" s="65"/>
    </row>
    <row r="2" spans="1:26" ht="9.95" customHeight="1">
      <c r="A2" s="65"/>
      <c r="B2" s="66"/>
      <c r="C2" s="67"/>
      <c r="D2" s="67"/>
      <c r="E2" s="67"/>
      <c r="F2" s="67"/>
      <c r="G2" s="67"/>
      <c r="H2" s="67"/>
      <c r="I2" s="67"/>
      <c r="J2" s="67"/>
      <c r="K2" s="67"/>
      <c r="L2" s="67"/>
      <c r="M2" s="67"/>
      <c r="N2" s="67"/>
      <c r="O2" s="67"/>
      <c r="P2" s="67"/>
      <c r="Q2" s="67"/>
      <c r="R2" s="67"/>
      <c r="S2" s="67"/>
      <c r="T2" s="67"/>
      <c r="U2" s="67"/>
      <c r="V2" s="67"/>
      <c r="W2" s="67"/>
      <c r="X2" s="67"/>
      <c r="Y2" s="67"/>
      <c r="Z2" s="65"/>
    </row>
    <row r="3" spans="1:26" ht="12">
      <c r="A3" s="65"/>
      <c r="B3" s="67"/>
      <c r="C3" s="67"/>
      <c r="D3" s="67"/>
      <c r="E3" s="67"/>
      <c r="F3" s="67"/>
      <c r="G3" s="67"/>
      <c r="H3" s="67"/>
      <c r="I3" s="67"/>
      <c r="J3" s="67"/>
      <c r="K3" s="67"/>
      <c r="L3" s="67"/>
      <c r="M3" s="67"/>
      <c r="N3" s="67"/>
      <c r="O3" s="67"/>
      <c r="P3" s="67"/>
      <c r="Q3" s="67"/>
      <c r="R3" s="67"/>
      <c r="S3" s="67"/>
      <c r="T3" s="67"/>
      <c r="U3" s="67"/>
      <c r="V3" s="67"/>
      <c r="W3" s="67"/>
      <c r="X3" s="67"/>
      <c r="Y3" s="67"/>
      <c r="Z3" s="65"/>
    </row>
    <row r="4" spans="1:26" ht="12">
      <c r="A4" s="65"/>
      <c r="B4" s="67"/>
      <c r="C4" s="67"/>
      <c r="D4" s="67"/>
      <c r="E4" s="67"/>
      <c r="F4" s="67"/>
      <c r="G4" s="67"/>
      <c r="H4" s="67"/>
      <c r="I4" s="67"/>
      <c r="J4" s="67"/>
      <c r="K4" s="67"/>
      <c r="L4" s="67"/>
      <c r="M4" s="67"/>
      <c r="N4" s="67"/>
      <c r="O4" s="67"/>
      <c r="P4" s="67"/>
      <c r="Q4" s="67"/>
      <c r="R4" s="67"/>
      <c r="S4" s="67"/>
      <c r="T4" s="67"/>
      <c r="U4" s="67"/>
      <c r="V4" s="67"/>
      <c r="W4" s="67"/>
      <c r="X4" s="67"/>
      <c r="Y4" s="67"/>
      <c r="Z4" s="65"/>
    </row>
    <row r="5" spans="1:26" ht="12">
      <c r="A5" s="65"/>
      <c r="B5" s="68" t="s">
        <v>212</v>
      </c>
      <c r="C5" s="69"/>
      <c r="D5" s="67"/>
      <c r="E5" s="67"/>
      <c r="F5" s="67"/>
      <c r="G5" s="67"/>
      <c r="H5" s="67"/>
      <c r="I5" s="67"/>
      <c r="J5" s="67"/>
      <c r="K5" s="67"/>
      <c r="L5" s="67"/>
      <c r="M5" s="67"/>
      <c r="N5" s="67"/>
      <c r="O5" s="67"/>
      <c r="P5" s="67"/>
      <c r="Q5" s="67"/>
      <c r="R5" s="67"/>
      <c r="S5" s="67"/>
      <c r="T5" s="67"/>
      <c r="U5" s="67"/>
      <c r="V5" s="67"/>
      <c r="W5" s="67"/>
      <c r="X5" s="67"/>
      <c r="Y5" s="67"/>
      <c r="Z5" s="65"/>
    </row>
    <row r="6" spans="1:26" ht="12">
      <c r="A6" s="65"/>
      <c r="B6" s="70" t="s">
        <v>213</v>
      </c>
      <c r="C6" s="67"/>
      <c r="D6" s="67"/>
      <c r="E6" s="67"/>
      <c r="F6" s="67"/>
      <c r="G6" s="67"/>
      <c r="H6" s="67"/>
      <c r="I6" s="67"/>
      <c r="J6" s="67"/>
      <c r="K6" s="67"/>
      <c r="L6" s="67"/>
      <c r="M6" s="67"/>
      <c r="N6" s="67"/>
      <c r="O6" s="67"/>
      <c r="P6" s="67"/>
      <c r="Q6" s="67"/>
      <c r="R6" s="67"/>
      <c r="S6" s="67"/>
      <c r="T6" s="67"/>
      <c r="U6" s="67"/>
      <c r="V6" s="67"/>
      <c r="W6" s="67"/>
      <c r="X6" s="67"/>
      <c r="Y6" s="67"/>
      <c r="Z6" s="65"/>
    </row>
    <row r="7" spans="1:26" ht="12">
      <c r="A7" s="65"/>
      <c r="B7" s="70" t="s">
        <v>214</v>
      </c>
      <c r="C7" s="67"/>
      <c r="D7" s="67"/>
      <c r="E7" s="67"/>
      <c r="F7" s="67"/>
      <c r="G7" s="67"/>
      <c r="H7" s="67"/>
      <c r="I7" s="67"/>
      <c r="J7" s="67"/>
      <c r="K7" s="67"/>
      <c r="L7" s="67"/>
      <c r="M7" s="67"/>
      <c r="N7" s="67"/>
      <c r="O7" s="67"/>
      <c r="P7" s="67"/>
      <c r="Q7" s="67"/>
      <c r="R7" s="67"/>
      <c r="S7" s="67"/>
      <c r="T7" s="67"/>
      <c r="U7" s="67"/>
      <c r="V7" s="67"/>
      <c r="W7" s="67"/>
      <c r="X7" s="67"/>
      <c r="Y7" s="67"/>
      <c r="Z7" s="65"/>
    </row>
    <row r="8" spans="1:26" ht="12">
      <c r="A8" s="65"/>
      <c r="B8" s="70" t="s">
        <v>215</v>
      </c>
      <c r="C8" s="67"/>
      <c r="D8" s="67"/>
      <c r="E8" s="67"/>
      <c r="F8" s="67"/>
      <c r="G8" s="67"/>
      <c r="H8" s="67"/>
      <c r="I8" s="67"/>
      <c r="J8" s="67"/>
      <c r="K8" s="67"/>
      <c r="L8" s="67"/>
      <c r="M8" s="67"/>
      <c r="N8" s="67"/>
      <c r="O8" s="67"/>
      <c r="P8" s="67"/>
      <c r="Q8" s="67"/>
      <c r="R8" s="67"/>
      <c r="S8" s="67"/>
      <c r="T8" s="67"/>
      <c r="U8" s="67"/>
      <c r="V8" s="67"/>
      <c r="W8" s="67"/>
      <c r="X8" s="67"/>
      <c r="Y8" s="67"/>
      <c r="Z8" s="71"/>
    </row>
    <row r="9" spans="1:26" ht="9.95" customHeight="1">
      <c r="A9" s="65"/>
      <c r="B9" s="70"/>
      <c r="C9" s="67"/>
      <c r="D9" s="67"/>
      <c r="E9" s="72"/>
      <c r="F9" s="67"/>
      <c r="G9" s="67"/>
      <c r="H9" s="67"/>
      <c r="I9" s="67"/>
      <c r="J9" s="67"/>
      <c r="K9" s="67"/>
      <c r="L9" s="67"/>
      <c r="M9" s="67"/>
      <c r="N9" s="67"/>
      <c r="O9" s="67"/>
      <c r="P9" s="67"/>
      <c r="Q9" s="67"/>
      <c r="R9" s="67"/>
      <c r="S9" s="67"/>
      <c r="T9" s="67"/>
      <c r="U9" s="67"/>
      <c r="V9" s="67"/>
      <c r="W9" s="67"/>
      <c r="X9" s="67"/>
      <c r="Y9" s="67"/>
      <c r="Z9" s="71"/>
    </row>
    <row r="10" spans="1:26" ht="6"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row>
    <row r="11" spans="1:26" ht="9.95" customHeight="1">
      <c r="A11" s="65"/>
      <c r="B11" s="73"/>
      <c r="C11" s="73"/>
      <c r="D11" s="73"/>
      <c r="E11" s="73"/>
      <c r="F11" s="73"/>
      <c r="G11" s="73"/>
      <c r="H11" s="73"/>
      <c r="I11" s="73"/>
      <c r="J11" s="73"/>
      <c r="K11" s="73"/>
      <c r="L11" s="73"/>
      <c r="M11" s="73"/>
      <c r="N11" s="73"/>
      <c r="O11" s="73"/>
      <c r="P11" s="73"/>
      <c r="Q11" s="73"/>
      <c r="R11" s="73"/>
      <c r="S11" s="73"/>
      <c r="T11" s="73"/>
      <c r="U11" s="73"/>
      <c r="V11" s="73"/>
      <c r="W11" s="73"/>
      <c r="X11" s="73"/>
      <c r="Y11" s="73"/>
      <c r="Z11" s="65"/>
    </row>
    <row r="12" spans="1:26" ht="12">
      <c r="A12" s="65"/>
      <c r="B12" s="74" t="s">
        <v>207</v>
      </c>
      <c r="E12" s="75" t="s">
        <v>453</v>
      </c>
      <c r="Z12" s="65"/>
    </row>
    <row r="13" spans="1:26" ht="12">
      <c r="A13" s="65"/>
      <c r="Z13" s="65"/>
    </row>
    <row r="14" spans="1:26" ht="15" customHeight="1">
      <c r="A14" s="65"/>
      <c r="B14" s="74" t="s">
        <v>216</v>
      </c>
      <c r="E14" s="179" t="str">
        <f>"This file accompanies the Statistics Explained article: '"&amp;E12&amp;"' and contains the figures and underlying data used in the article."</f>
        <v>This file accompanies the Statistics Explained article: 'Energy use for businesses and households activities' and contains the figures and underlying data used in the article.</v>
      </c>
      <c r="F14" s="179"/>
      <c r="G14" s="179"/>
      <c r="H14" s="179"/>
      <c r="I14" s="179"/>
      <c r="J14" s="179"/>
      <c r="K14" s="179"/>
      <c r="L14" s="179"/>
      <c r="M14" s="179"/>
      <c r="N14" s="179"/>
      <c r="O14" s="179"/>
      <c r="P14" s="179"/>
      <c r="Q14" s="179"/>
      <c r="R14" s="179"/>
      <c r="S14" s="179"/>
      <c r="T14" s="179"/>
      <c r="U14" s="179"/>
      <c r="V14" s="179"/>
      <c r="W14" s="179"/>
      <c r="X14" s="179"/>
      <c r="Y14" s="179"/>
      <c r="Z14" s="65"/>
    </row>
    <row r="15" spans="1:26" ht="12">
      <c r="A15" s="65"/>
      <c r="Z15" s="65"/>
    </row>
    <row r="16" spans="1:26" ht="12">
      <c r="A16" s="65"/>
      <c r="B16" s="74" t="s">
        <v>217</v>
      </c>
      <c r="E16" s="76" t="s">
        <v>459</v>
      </c>
      <c r="G16" s="186" t="s">
        <v>460</v>
      </c>
      <c r="Z16" s="65"/>
    </row>
    <row r="17" spans="1:26" ht="12">
      <c r="A17" s="65"/>
      <c r="D17" s="77"/>
      <c r="Z17" s="65"/>
    </row>
    <row r="18" spans="1:26" ht="12">
      <c r="A18" s="65"/>
      <c r="B18" s="74" t="s">
        <v>218</v>
      </c>
      <c r="E18" s="78" t="str">
        <f>E12</f>
        <v>Energy use for businesses and households activities</v>
      </c>
      <c r="G18" s="79"/>
      <c r="Z18" s="65"/>
    </row>
    <row r="19" spans="1:26" ht="9.95" customHeight="1">
      <c r="A19" s="65"/>
      <c r="Z19" s="65"/>
    </row>
    <row r="20" spans="1:26" ht="6" customHeight="1">
      <c r="A20" s="65"/>
      <c r="B20" s="80"/>
      <c r="C20" s="81"/>
      <c r="D20" s="65"/>
      <c r="E20" s="82"/>
      <c r="F20" s="82"/>
      <c r="G20" s="82"/>
      <c r="H20" s="82"/>
      <c r="I20" s="82"/>
      <c r="J20" s="82"/>
      <c r="K20" s="82"/>
      <c r="L20" s="82"/>
      <c r="M20" s="82"/>
      <c r="N20" s="82"/>
      <c r="O20" s="82"/>
      <c r="P20" s="82"/>
      <c r="Q20" s="82"/>
      <c r="R20" s="82"/>
      <c r="S20" s="82"/>
      <c r="T20" s="82"/>
      <c r="U20" s="82"/>
      <c r="V20" s="82"/>
      <c r="W20" s="82"/>
      <c r="X20" s="82"/>
      <c r="Y20" s="82"/>
      <c r="Z20" s="65"/>
    </row>
    <row r="21" spans="1:26" ht="9.95" customHeight="1">
      <c r="A21" s="65"/>
      <c r="B21" s="83"/>
      <c r="C21" s="84"/>
      <c r="D21" s="73"/>
      <c r="E21" s="85"/>
      <c r="F21" s="85"/>
      <c r="G21" s="85"/>
      <c r="H21" s="85"/>
      <c r="I21" s="85"/>
      <c r="J21" s="85"/>
      <c r="K21" s="85"/>
      <c r="L21" s="85"/>
      <c r="M21" s="85"/>
      <c r="N21" s="85"/>
      <c r="O21" s="85"/>
      <c r="P21" s="85"/>
      <c r="Q21" s="85"/>
      <c r="R21" s="85"/>
      <c r="S21" s="85"/>
      <c r="T21" s="85"/>
      <c r="U21" s="85"/>
      <c r="V21" s="85"/>
      <c r="W21" s="85"/>
      <c r="X21" s="85"/>
      <c r="Y21" s="85"/>
      <c r="Z21" s="65"/>
    </row>
    <row r="22" spans="1:26" ht="36" customHeight="1">
      <c r="A22" s="65"/>
      <c r="B22" s="86" t="s">
        <v>219</v>
      </c>
      <c r="E22" s="179" t="s">
        <v>220</v>
      </c>
      <c r="F22" s="179"/>
      <c r="G22" s="179"/>
      <c r="H22" s="179"/>
      <c r="I22" s="179"/>
      <c r="J22" s="179"/>
      <c r="K22" s="179"/>
      <c r="L22" s="179"/>
      <c r="M22" s="179"/>
      <c r="N22" s="179"/>
      <c r="O22" s="179"/>
      <c r="P22" s="179"/>
      <c r="Q22" s="179"/>
      <c r="R22" s="179"/>
      <c r="S22" s="179"/>
      <c r="T22" s="179"/>
      <c r="U22" s="179"/>
      <c r="V22" s="179"/>
      <c r="W22" s="179"/>
      <c r="X22" s="179"/>
      <c r="Y22" s="179"/>
      <c r="Z22" s="65"/>
    </row>
    <row r="23" spans="1:26" ht="12" customHeight="1">
      <c r="A23" s="65"/>
      <c r="E23" s="180" t="s">
        <v>221</v>
      </c>
      <c r="F23" s="180"/>
      <c r="G23" s="180"/>
      <c r="H23" s="180"/>
      <c r="I23" s="180"/>
      <c r="J23" s="180"/>
      <c r="K23" s="180"/>
      <c r="L23" s="180"/>
      <c r="M23" s="180"/>
      <c r="N23" s="180"/>
      <c r="O23" s="180"/>
      <c r="P23" s="180"/>
      <c r="Q23" s="180"/>
      <c r="R23" s="180"/>
      <c r="S23" s="180"/>
      <c r="T23" s="180"/>
      <c r="U23" s="180"/>
      <c r="V23" s="180"/>
      <c r="W23" s="180"/>
      <c r="X23" s="180"/>
      <c r="Y23" s="180"/>
      <c r="Z23" s="65"/>
    </row>
    <row r="24" spans="1:26" ht="12" customHeight="1">
      <c r="A24" s="65"/>
      <c r="E24" s="1" t="s">
        <v>222</v>
      </c>
      <c r="Z24" s="65"/>
    </row>
    <row r="25" spans="1:26" ht="12" customHeight="1">
      <c r="A25" s="65"/>
      <c r="E25" s="1" t="s">
        <v>223</v>
      </c>
      <c r="K25" s="87"/>
      <c r="N25" s="78" t="s">
        <v>224</v>
      </c>
      <c r="Z25" s="65"/>
    </row>
    <row r="26" spans="1:26" ht="12" customHeight="1">
      <c r="A26" s="65"/>
      <c r="E26" s="1" t="s">
        <v>225</v>
      </c>
      <c r="N26" s="78"/>
      <c r="O26" s="78" t="s">
        <v>226</v>
      </c>
      <c r="Z26" s="65"/>
    </row>
    <row r="27" spans="1:26" ht="48" customHeight="1">
      <c r="A27" s="65"/>
      <c r="B27" s="86" t="s">
        <v>227</v>
      </c>
      <c r="E27" s="179" t="s">
        <v>228</v>
      </c>
      <c r="F27" s="179"/>
      <c r="G27" s="179"/>
      <c r="H27" s="179"/>
      <c r="I27" s="179"/>
      <c r="J27" s="179"/>
      <c r="K27" s="179"/>
      <c r="L27" s="179"/>
      <c r="M27" s="179"/>
      <c r="N27" s="179"/>
      <c r="O27" s="179"/>
      <c r="P27" s="179"/>
      <c r="Q27" s="179"/>
      <c r="R27" s="179"/>
      <c r="S27" s="179"/>
      <c r="T27" s="179"/>
      <c r="U27" s="179"/>
      <c r="V27" s="179"/>
      <c r="W27" s="179"/>
      <c r="X27" s="179"/>
      <c r="Y27" s="179"/>
      <c r="Z27" s="65"/>
    </row>
    <row r="28" spans="1:26" ht="9.95" customHeight="1">
      <c r="A28" s="65"/>
      <c r="B28" s="88"/>
      <c r="E28" s="89"/>
      <c r="Z28" s="65"/>
    </row>
    <row r="29" spans="1:26" ht="12"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ht="12" hidden="1"/>
    <row r="31" ht="12" hidden="1">
      <c r="Z31" s="1"/>
    </row>
    <row r="32" ht="12" hidden="1">
      <c r="Z32" s="1"/>
    </row>
    <row r="33" ht="12" hidden="1">
      <c r="Z33" s="1"/>
    </row>
    <row r="34" ht="12" hidden="1">
      <c r="Z34" s="1"/>
    </row>
    <row r="35" ht="15" customHeight="1" hidden="1">
      <c r="Z35" s="1"/>
    </row>
    <row r="36" ht="15" customHeight="1" hidden="1">
      <c r="Z36" s="1"/>
    </row>
    <row r="37" ht="15" customHeight="1" hidden="1">
      <c r="Z37" s="1"/>
    </row>
    <row r="38" ht="15" customHeight="1" hidden="1">
      <c r="Z38" s="1"/>
    </row>
    <row r="39" ht="15" customHeight="1" hidden="1">
      <c r="Z39" s="1"/>
    </row>
    <row r="40" ht="15" customHeight="1" hidden="1">
      <c r="Z40" s="1"/>
    </row>
    <row r="41" ht="12" hidden="1"/>
    <row r="42" ht="12" hidden="1"/>
  </sheetData>
  <mergeCells count="4">
    <mergeCell ref="E14:Y14"/>
    <mergeCell ref="E22:Y22"/>
    <mergeCell ref="E23:Y23"/>
    <mergeCell ref="E27:Y27"/>
  </mergeCells>
  <hyperlinks>
    <hyperlink ref="N25" r:id="rId1" display="https://ec.europa.eu/eurostat/about/policies/copyright"/>
    <hyperlink ref="O26" r:id="rId2" display="https://ec.europa.eu/eurostat/web/european-statistical-system/reuse-ess-statistics"/>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J154"/>
  <sheetViews>
    <sheetView showGridLines="0" zoomScale="90" zoomScaleNormal="90" workbookViewId="0" topLeftCell="A1">
      <pane ySplit="7" topLeftCell="A8" activePane="bottomLeft" state="frozen"/>
      <selection pane="bottomLeft" activeCell="A8" sqref="A8"/>
    </sheetView>
  </sheetViews>
  <sheetFormatPr defaultColWidth="9.140625" defaultRowHeight="15"/>
  <cols>
    <col min="1" max="1" width="2.8515625" style="0" customWidth="1"/>
    <col min="3" max="3" width="12.00390625" style="0" customWidth="1"/>
    <col min="4" max="4" width="110.57421875" style="0" bestFit="1" customWidth="1"/>
    <col min="5" max="5" width="16.140625" style="0" customWidth="1"/>
    <col min="6" max="6" width="6.00390625" style="0" customWidth="1"/>
    <col min="7" max="7" width="16.140625" style="0" customWidth="1"/>
    <col min="8" max="8" width="6.00390625" style="0" customWidth="1"/>
    <col min="9" max="10" width="2.8515625" style="0" customWidth="1"/>
  </cols>
  <sheetData>
    <row r="1" ht="15.75" thickBot="1">
      <c r="A1" s="6" t="s">
        <v>240</v>
      </c>
    </row>
    <row r="2" spans="2:3" ht="15.75" thickBot="1">
      <c r="B2" s="26" t="s">
        <v>195</v>
      </c>
      <c r="C2" s="27" t="s">
        <v>36</v>
      </c>
    </row>
    <row r="3" spans="2:3" ht="15">
      <c r="B3" s="24" t="s">
        <v>211</v>
      </c>
      <c r="C3" s="25" t="s">
        <v>210</v>
      </c>
    </row>
    <row r="4" spans="2:3" ht="15">
      <c r="B4" s="24" t="s">
        <v>207</v>
      </c>
      <c r="C4" s="6" t="s">
        <v>241</v>
      </c>
    </row>
    <row r="5" spans="2:3" ht="15">
      <c r="B5" s="24" t="s">
        <v>208</v>
      </c>
      <c r="C5" s="6" t="str">
        <f>"European Union ("&amp;C3&amp;"), "&amp;C2</f>
        <v>European Union (EU-27), 2017</v>
      </c>
    </row>
    <row r="8" spans="3:8" ht="15">
      <c r="C8" s="30" t="s">
        <v>196</v>
      </c>
      <c r="D8" s="29"/>
      <c r="E8" s="125" t="s">
        <v>242</v>
      </c>
      <c r="F8" s="126"/>
      <c r="G8" s="127" t="s">
        <v>243</v>
      </c>
      <c r="H8" s="127"/>
    </row>
    <row r="9" spans="1:8" ht="15">
      <c r="A9" s="64">
        <v>1</v>
      </c>
      <c r="C9" s="28" t="s">
        <v>197</v>
      </c>
      <c r="D9" s="31" t="s">
        <v>9</v>
      </c>
      <c r="E9" s="118" t="s">
        <v>198</v>
      </c>
      <c r="F9" s="119" t="s">
        <v>199</v>
      </c>
      <c r="G9" s="115" t="s">
        <v>244</v>
      </c>
      <c r="H9" s="115" t="s">
        <v>199</v>
      </c>
    </row>
    <row r="10" spans="1:10" ht="15">
      <c r="A10" s="64">
        <v>2</v>
      </c>
      <c r="C10" s="36" t="str">
        <f>env_ac_pefa04!C16</f>
        <v>TOTAL</v>
      </c>
      <c r="D10" s="36" t="str">
        <f>env_ac_pefa04!D16</f>
        <v>Total - all NACE activities</v>
      </c>
      <c r="E10" s="116">
        <f>HLOOKUP($C$2,env_ac_pefa04!$E$15:$K$85,A10)</f>
        <v>47990755.5</v>
      </c>
      <c r="F10" s="117">
        <f aca="true" t="shared" si="0" ref="F10:H15">E10/E$10*100</f>
        <v>100</v>
      </c>
      <c r="G10" s="116">
        <f>HLOOKUP($C$2,nama_10_a64!$E$15:$K$80,A10)</f>
        <v>11664746.2</v>
      </c>
      <c r="H10" s="117">
        <f t="shared" si="0"/>
        <v>100</v>
      </c>
      <c r="J10" s="47"/>
    </row>
    <row r="11" spans="1:10" ht="15">
      <c r="A11" s="64">
        <v>3</v>
      </c>
      <c r="C11" s="38" t="str">
        <f>env_ac_pefa04!C17</f>
        <v>A01</v>
      </c>
      <c r="D11" s="38" t="str">
        <f>env_ac_pefa04!D17</f>
        <v>Crop and animal production, hunting and related service activities</v>
      </c>
      <c r="E11" s="42">
        <f>HLOOKUP($C$2,env_ac_pefa04!$E$15:$K$85,A11)</f>
        <v>1246269.3</v>
      </c>
      <c r="F11" s="39">
        <f t="shared" si="0"/>
        <v>2.5968945206540877</v>
      </c>
      <c r="G11" s="42">
        <f>HLOOKUP($C$2,nama_10_a64!$E$15:$K$80,A11)</f>
        <v>188518.9</v>
      </c>
      <c r="H11" s="39">
        <f t="shared" si="0"/>
        <v>1.616142321210555</v>
      </c>
      <c r="J11" s="47"/>
    </row>
    <row r="12" spans="1:10" ht="15">
      <c r="A12" s="64">
        <v>4</v>
      </c>
      <c r="C12" s="32" t="str">
        <f>env_ac_pefa04!C18</f>
        <v>A02</v>
      </c>
      <c r="D12" s="32" t="str">
        <f>env_ac_pefa04!D18</f>
        <v>Forestry and logging</v>
      </c>
      <c r="E12" s="41">
        <f>HLOOKUP($C$2,env_ac_pefa04!$E$15:$K$85,A12)</f>
        <v>69179</v>
      </c>
      <c r="F12" s="33">
        <f t="shared" si="0"/>
        <v>0.14415067918653626</v>
      </c>
      <c r="G12" s="41">
        <f>HLOOKUP($C$2,nama_10_a64!$E$15:$K$80,A12)</f>
        <v>25300.7</v>
      </c>
      <c r="H12" s="33">
        <f t="shared" si="0"/>
        <v>0.21689884688618433</v>
      </c>
      <c r="J12" s="47"/>
    </row>
    <row r="13" spans="1:10" ht="15">
      <c r="A13" s="64">
        <v>5</v>
      </c>
      <c r="C13" s="32" t="str">
        <f>env_ac_pefa04!C19</f>
        <v>A03</v>
      </c>
      <c r="D13" s="32" t="str">
        <f>env_ac_pefa04!D19</f>
        <v>Fishing and aquaculture</v>
      </c>
      <c r="E13" s="41">
        <f>HLOOKUP($C$2,env_ac_pefa04!$E$15:$K$85,A13)</f>
        <v>84316</v>
      </c>
      <c r="F13" s="33">
        <f t="shared" si="0"/>
        <v>0.17569217054730468</v>
      </c>
      <c r="G13" s="41">
        <f>HLOOKUP($C$2,nama_10_a64!$E$15:$K$80,A13)</f>
        <v>6697.7</v>
      </c>
      <c r="H13" s="33">
        <f t="shared" si="0"/>
        <v>0.05741830885270355</v>
      </c>
      <c r="J13" s="47"/>
    </row>
    <row r="14" spans="1:10" ht="15">
      <c r="A14" s="64">
        <v>6</v>
      </c>
      <c r="C14" s="32" t="str">
        <f>env_ac_pefa04!C20</f>
        <v>B</v>
      </c>
      <c r="D14" s="32" t="str">
        <f>env_ac_pefa04!D20</f>
        <v>Mining and quarrying</v>
      </c>
      <c r="E14" s="41">
        <f>HLOOKUP($C$2,env_ac_pefa04!$E$15:$K$85,A14)</f>
        <v>499942.6</v>
      </c>
      <c r="F14" s="33">
        <f t="shared" si="0"/>
        <v>1.0417477174327876</v>
      </c>
      <c r="G14" s="41">
        <f>HLOOKUP($C$2,nama_10_a64!$E$15:$K$80,A14)</f>
        <v>42116.6</v>
      </c>
      <c r="H14" s="33">
        <f t="shared" si="0"/>
        <v>0.3610588629866632</v>
      </c>
      <c r="J14" s="47"/>
    </row>
    <row r="15" spans="1:10" ht="15">
      <c r="A15" s="64">
        <v>7</v>
      </c>
      <c r="C15" s="32" t="str">
        <f>env_ac_pefa04!C21</f>
        <v>C10-C12</v>
      </c>
      <c r="D15" s="32" t="str">
        <f>env_ac_pefa04!D21</f>
        <v>Manufacture of food products; beverages and tobacco products</v>
      </c>
      <c r="E15" s="41">
        <f>HLOOKUP($C$2,env_ac_pefa04!$E$15:$K$85,A15)</f>
        <v>1279108.2</v>
      </c>
      <c r="F15" s="33">
        <f t="shared" si="0"/>
        <v>2.665322074373261</v>
      </c>
      <c r="G15" s="41">
        <f>HLOOKUP($C$2,nama_10_a64!$E$15:$K$80,A15)</f>
        <v>240191.6</v>
      </c>
      <c r="H15" s="33">
        <f t="shared" si="0"/>
        <v>2.0591240982165564</v>
      </c>
      <c r="J15" s="47"/>
    </row>
    <row r="16" spans="1:10" ht="15">
      <c r="A16" s="64">
        <v>8</v>
      </c>
      <c r="C16" s="32" t="str">
        <f>env_ac_pefa04!C22</f>
        <v>C13-C15</v>
      </c>
      <c r="D16" s="32" t="str">
        <f>env_ac_pefa04!D22</f>
        <v>Manufacture of textiles, wearing apparel, leather and related products</v>
      </c>
      <c r="E16" s="41">
        <f>HLOOKUP($C$2,env_ac_pefa04!$E$15:$K$85,A16)</f>
        <v>180051.5</v>
      </c>
      <c r="F16" s="33">
        <f>E16/E$10*100</f>
        <v>0.37517954890291316</v>
      </c>
      <c r="G16" s="41">
        <f>HLOOKUP($C$2,nama_10_a64!$E$15:$K$80,A16)</f>
        <v>67070.1</v>
      </c>
      <c r="H16" s="33">
        <f>G16/G$10*100</f>
        <v>0.5749812199085824</v>
      </c>
      <c r="J16" s="47"/>
    </row>
    <row r="17" spans="1:10" ht="15">
      <c r="A17" s="64">
        <v>9</v>
      </c>
      <c r="C17" s="32" t="str">
        <f>env_ac_pefa04!C23</f>
        <v>C16</v>
      </c>
      <c r="D17" s="32" t="str">
        <f>env_ac_pefa04!D23</f>
        <v>Manufacture of wood and of products of wood and cork, except furniture; manufacture of articles of straw and plaiting materials</v>
      </c>
      <c r="E17" s="41">
        <f>HLOOKUP($C$2,env_ac_pefa04!$E$15:$K$85,A17)</f>
        <v>398698</v>
      </c>
      <c r="F17" s="33">
        <f aca="true" t="shared" si="1" ref="F17:H74">E17/E$10*100</f>
        <v>0.8307808365300687</v>
      </c>
      <c r="G17" s="41">
        <f>HLOOKUP($C$2,nama_10_a64!$E$15:$K$80,A17)</f>
        <v>35435.9</v>
      </c>
      <c r="H17" s="33">
        <f t="shared" si="1"/>
        <v>0.30378629240985977</v>
      </c>
      <c r="J17" s="47"/>
    </row>
    <row r="18" spans="1:10" ht="15">
      <c r="A18" s="64">
        <v>10</v>
      </c>
      <c r="C18" s="32" t="str">
        <f>env_ac_pefa04!C24</f>
        <v>C17</v>
      </c>
      <c r="D18" s="32" t="str">
        <f>env_ac_pefa04!D24</f>
        <v>Manufacture of paper and paper products</v>
      </c>
      <c r="E18" s="41">
        <f>HLOOKUP($C$2,env_ac_pefa04!$E$15:$K$85,A18)</f>
        <v>1330477</v>
      </c>
      <c r="F18" s="33">
        <f t="shared" si="1"/>
        <v>2.7723610227390565</v>
      </c>
      <c r="G18" s="41">
        <f>HLOOKUP($C$2,nama_10_a64!$E$15:$K$80,A18)</f>
        <v>43840.5</v>
      </c>
      <c r="H18" s="33">
        <f t="shared" si="1"/>
        <v>0.3758375814469071</v>
      </c>
      <c r="J18" s="47"/>
    </row>
    <row r="19" spans="1:10" ht="15">
      <c r="A19" s="64">
        <v>11</v>
      </c>
      <c r="C19" s="32" t="str">
        <f>env_ac_pefa04!C25</f>
        <v>C18</v>
      </c>
      <c r="D19" s="32" t="str">
        <f>env_ac_pefa04!D25</f>
        <v>Printing and reproduction of recorded media</v>
      </c>
      <c r="E19" s="41">
        <f>HLOOKUP($C$2,env_ac_pefa04!$E$15:$K$85,A19)</f>
        <v>102885.1</v>
      </c>
      <c r="F19" s="33">
        <f t="shared" si="1"/>
        <v>0.2143852475921118</v>
      </c>
      <c r="G19" s="41">
        <f>HLOOKUP($C$2,nama_10_a64!$E$15:$K$80,A19)</f>
        <v>27620.6</v>
      </c>
      <c r="H19" s="33">
        <f t="shared" si="1"/>
        <v>0.2367869778426898</v>
      </c>
      <c r="J19" s="47"/>
    </row>
    <row r="20" spans="1:10" ht="15">
      <c r="A20" s="64">
        <v>12</v>
      </c>
      <c r="C20" s="32" t="str">
        <f>env_ac_pefa04!C26</f>
        <v>C19</v>
      </c>
      <c r="D20" s="32" t="str">
        <f>env_ac_pefa04!D26</f>
        <v>Manufacture of coke and refined petroleum products</v>
      </c>
      <c r="E20" s="41">
        <f>HLOOKUP($C$2,env_ac_pefa04!$E$15:$K$85,A20)</f>
        <v>2277473</v>
      </c>
      <c r="F20" s="33">
        <f t="shared" si="1"/>
        <v>4.745649399080621</v>
      </c>
      <c r="G20" s="41">
        <f>HLOOKUP($C$2,nama_10_a64!$E$15:$K$80,A20)</f>
        <v>31600.6</v>
      </c>
      <c r="H20" s="33">
        <f t="shared" si="1"/>
        <v>0.270906880082826</v>
      </c>
      <c r="J20" s="47"/>
    </row>
    <row r="21" spans="1:10" ht="15">
      <c r="A21" s="64">
        <v>13</v>
      </c>
      <c r="C21" s="32" t="str">
        <f>env_ac_pefa04!C27</f>
        <v>C20</v>
      </c>
      <c r="D21" s="32" t="str">
        <f>env_ac_pefa04!D27</f>
        <v>Manufacture of chemicals and chemical products</v>
      </c>
      <c r="E21" s="41">
        <f>HLOOKUP($C$2,env_ac_pefa04!$E$15:$K$85,A21)</f>
        <v>5219096.7</v>
      </c>
      <c r="F21" s="33">
        <f t="shared" si="1"/>
        <v>10.875212622981108</v>
      </c>
      <c r="G21" s="41">
        <f>HLOOKUP($C$2,nama_10_a64!$E$15:$K$80,A21)</f>
        <v>143590.9</v>
      </c>
      <c r="H21" s="33">
        <f t="shared" si="1"/>
        <v>1.2309817765259223</v>
      </c>
      <c r="J21" s="47"/>
    </row>
    <row r="22" spans="1:10" ht="15">
      <c r="A22" s="64">
        <v>14</v>
      </c>
      <c r="C22" s="32" t="str">
        <f>env_ac_pefa04!C28</f>
        <v>C21</v>
      </c>
      <c r="D22" s="32" t="str">
        <f>env_ac_pefa04!D28</f>
        <v>Manufacture of basic pharmaceutical products and pharmaceutical preparations</v>
      </c>
      <c r="E22" s="41">
        <f>HLOOKUP($C$2,env_ac_pefa04!$E$15:$K$85,A22)</f>
        <v>204305.4</v>
      </c>
      <c r="F22" s="33">
        <f t="shared" si="1"/>
        <v>0.4257182406724145</v>
      </c>
      <c r="G22" s="41">
        <f>HLOOKUP($C$2,nama_10_a64!$E$15:$K$80,A22)</f>
        <v>106203.5</v>
      </c>
      <c r="H22" s="33">
        <f t="shared" si="1"/>
        <v>0.9104655873267093</v>
      </c>
      <c r="J22" s="47"/>
    </row>
    <row r="23" spans="1:10" ht="15">
      <c r="A23" s="64">
        <v>15</v>
      </c>
      <c r="C23" s="32" t="str">
        <f>env_ac_pefa04!C29</f>
        <v>C22</v>
      </c>
      <c r="D23" s="32" t="str">
        <f>env_ac_pefa04!D29</f>
        <v>Manufacture of rubber and plastic products</v>
      </c>
      <c r="E23" s="41">
        <f>HLOOKUP($C$2,env_ac_pefa04!$E$15:$K$85,A23)</f>
        <v>309410.9</v>
      </c>
      <c r="F23" s="33">
        <f t="shared" si="1"/>
        <v>0.6447302126760643</v>
      </c>
      <c r="G23" s="41">
        <f>HLOOKUP($C$2,nama_10_a64!$E$15:$K$80,A23)</f>
        <v>90912.8</v>
      </c>
      <c r="H23" s="33">
        <f t="shared" si="1"/>
        <v>0.7793808664263953</v>
      </c>
      <c r="J23" s="47"/>
    </row>
    <row r="24" spans="1:10" ht="15">
      <c r="A24" s="64">
        <v>16</v>
      </c>
      <c r="C24" s="32" t="str">
        <f>env_ac_pefa04!C30</f>
        <v>C23</v>
      </c>
      <c r="D24" s="32" t="str">
        <f>env_ac_pefa04!D30</f>
        <v>Manufacture of other non-metallic mineral products</v>
      </c>
      <c r="E24" s="41">
        <f>HLOOKUP($C$2,env_ac_pefa04!$E$15:$K$85,A24)</f>
        <v>1450548.5</v>
      </c>
      <c r="F24" s="33">
        <f t="shared" si="1"/>
        <v>3.0225581674787345</v>
      </c>
      <c r="G24" s="41">
        <f>HLOOKUP($C$2,nama_10_a64!$E$15:$K$80,A24)</f>
        <v>67414.2</v>
      </c>
      <c r="H24" s="33">
        <f t="shared" si="1"/>
        <v>0.5779311340695951</v>
      </c>
      <c r="J24" s="47"/>
    </row>
    <row r="25" spans="1:10" ht="15">
      <c r="A25" s="64">
        <v>17</v>
      </c>
      <c r="C25" s="32" t="str">
        <f>env_ac_pefa04!C31</f>
        <v>C24</v>
      </c>
      <c r="D25" s="32" t="str">
        <f>env_ac_pefa04!D31</f>
        <v>Manufacture of basic metals</v>
      </c>
      <c r="E25" s="41">
        <f>HLOOKUP($C$2,env_ac_pefa04!$E$15:$K$85,A25)</f>
        <v>2708237.9</v>
      </c>
      <c r="F25" s="33">
        <f t="shared" si="1"/>
        <v>5.643249146181914</v>
      </c>
      <c r="G25" s="41">
        <f>HLOOKUP($C$2,nama_10_a64!$E$15:$K$80,A25)</f>
        <v>68689.1</v>
      </c>
      <c r="H25" s="33">
        <f t="shared" si="1"/>
        <v>0.5888606474781253</v>
      </c>
      <c r="J25" s="47"/>
    </row>
    <row r="26" spans="1:10" ht="15">
      <c r="A26" s="64">
        <v>18</v>
      </c>
      <c r="C26" s="32" t="str">
        <f>env_ac_pefa04!C32</f>
        <v>C25</v>
      </c>
      <c r="D26" s="32" t="str">
        <f>env_ac_pefa04!D32</f>
        <v>Manufacture of fabricated metal products, except machinery and equipment</v>
      </c>
      <c r="E26" s="41">
        <f>HLOOKUP($C$2,env_ac_pefa04!$E$15:$K$85,A26)</f>
        <v>365731</v>
      </c>
      <c r="F26" s="33">
        <f t="shared" si="1"/>
        <v>0.7620863564025367</v>
      </c>
      <c r="G26" s="41">
        <f>HLOOKUP($C$2,nama_10_a64!$E$15:$K$80,A26)</f>
        <v>176783</v>
      </c>
      <c r="H26" s="33">
        <f t="shared" si="1"/>
        <v>1.5155323310849234</v>
      </c>
      <c r="J26" s="47"/>
    </row>
    <row r="27" spans="1:10" ht="15">
      <c r="A27" s="64">
        <v>19</v>
      </c>
      <c r="C27" s="32" t="str">
        <f>env_ac_pefa04!C33</f>
        <v>C26</v>
      </c>
      <c r="D27" s="32" t="str">
        <f>env_ac_pefa04!D33</f>
        <v>Manufacture of computer, electronic and optical products</v>
      </c>
      <c r="E27" s="41">
        <f>HLOOKUP($C$2,env_ac_pefa04!$E$15:$K$85,A27)</f>
        <v>88649.9</v>
      </c>
      <c r="F27" s="33">
        <f t="shared" si="1"/>
        <v>0.18472286813655184</v>
      </c>
      <c r="G27" s="41">
        <f>HLOOKUP($C$2,nama_10_a64!$E$15:$K$80,A27)</f>
        <v>134800.1</v>
      </c>
      <c r="H27" s="33">
        <f t="shared" si="1"/>
        <v>1.1556196567740156</v>
      </c>
      <c r="J27" s="47"/>
    </row>
    <row r="28" spans="1:10" ht="15">
      <c r="A28" s="64">
        <v>20</v>
      </c>
      <c r="C28" s="32" t="str">
        <f>env_ac_pefa04!C34</f>
        <v>C27</v>
      </c>
      <c r="D28" s="32" t="str">
        <f>env_ac_pefa04!D34</f>
        <v>Manufacture of electrical equipment</v>
      </c>
      <c r="E28" s="41">
        <f>HLOOKUP($C$2,env_ac_pefa04!$E$15:$K$85,A28)</f>
        <v>123156.5</v>
      </c>
      <c r="F28" s="33">
        <f t="shared" si="1"/>
        <v>0.2566254661275337</v>
      </c>
      <c r="G28" s="41">
        <f>HLOOKUP($C$2,nama_10_a64!$E$15:$K$80,A28)</f>
        <v>95967.5</v>
      </c>
      <c r="H28" s="33">
        <f t="shared" si="1"/>
        <v>0.822713999555344</v>
      </c>
      <c r="J28" s="47"/>
    </row>
    <row r="29" spans="1:10" ht="15">
      <c r="A29" s="64">
        <v>21</v>
      </c>
      <c r="C29" s="32" t="str">
        <f>env_ac_pefa04!C35</f>
        <v>C28</v>
      </c>
      <c r="D29" s="32" t="str">
        <f>env_ac_pefa04!D35</f>
        <v>Manufacture of machinery and equipment n.e.c.</v>
      </c>
      <c r="E29" s="41">
        <f>HLOOKUP($C$2,env_ac_pefa04!$E$15:$K$85,A29)</f>
        <v>267033.4</v>
      </c>
      <c r="F29" s="33">
        <f t="shared" si="1"/>
        <v>0.5564267476472631</v>
      </c>
      <c r="G29" s="41">
        <f>HLOOKUP($C$2,nama_10_a64!$E$15:$K$80,A29)</f>
        <v>219960.5</v>
      </c>
      <c r="H29" s="33">
        <f t="shared" si="1"/>
        <v>1.8856861197717272</v>
      </c>
      <c r="J29" s="47"/>
    </row>
    <row r="30" spans="1:10" ht="15">
      <c r="A30" s="64">
        <v>22</v>
      </c>
      <c r="C30" s="32" t="str">
        <f>env_ac_pefa04!C36</f>
        <v>C29</v>
      </c>
      <c r="D30" s="32" t="str">
        <f>env_ac_pefa04!D36</f>
        <v>Manufacture of motor vehicles, trailers and semi-trailers</v>
      </c>
      <c r="E30" s="41">
        <f>HLOOKUP($C$2,env_ac_pefa04!$E$15:$K$85,A30)</f>
        <v>301287.9</v>
      </c>
      <c r="F30" s="33">
        <f t="shared" si="1"/>
        <v>0.6278040361335842</v>
      </c>
      <c r="G30" s="41">
        <f>HLOOKUP($C$2,nama_10_a64!$E$15:$K$80,A30)</f>
        <v>232397</v>
      </c>
      <c r="H30" s="33">
        <f t="shared" si="1"/>
        <v>1.992302241432394</v>
      </c>
      <c r="J30" s="47"/>
    </row>
    <row r="31" spans="1:10" ht="15">
      <c r="A31" s="64">
        <v>23</v>
      </c>
      <c r="C31" s="32" t="str">
        <f>env_ac_pefa04!C37</f>
        <v>C30</v>
      </c>
      <c r="D31" s="32" t="str">
        <f>env_ac_pefa04!D37</f>
        <v>Manufacture of other transport equipment</v>
      </c>
      <c r="E31" s="41">
        <f>HLOOKUP($C$2,env_ac_pefa04!$E$15:$K$85,A31)</f>
        <v>53272.5</v>
      </c>
      <c r="F31" s="33">
        <f t="shared" si="1"/>
        <v>0.11100575401443721</v>
      </c>
      <c r="G31" s="41">
        <f>HLOOKUP($C$2,nama_10_a64!$E$15:$K$80,A31)</f>
        <v>56452</v>
      </c>
      <c r="H31" s="33">
        <f t="shared" si="1"/>
        <v>0.4839539500653688</v>
      </c>
      <c r="J31" s="47"/>
    </row>
    <row r="32" spans="1:10" ht="15">
      <c r="A32" s="64">
        <v>24</v>
      </c>
      <c r="C32" s="32" t="str">
        <f>env_ac_pefa04!C38</f>
        <v>C31_C32</v>
      </c>
      <c r="D32" s="32" t="str">
        <f>env_ac_pefa04!D38</f>
        <v>Manufacture of furniture; other manufacturing</v>
      </c>
      <c r="E32" s="41">
        <f>HLOOKUP($C$2,env_ac_pefa04!$E$15:$K$85,A32)</f>
        <v>112131.4</v>
      </c>
      <c r="F32" s="33">
        <f t="shared" si="1"/>
        <v>0.2336520832642445</v>
      </c>
      <c r="G32" s="41">
        <f>HLOOKUP($C$2,nama_10_a64!$E$15:$K$80,A32)</f>
        <v>83683.7</v>
      </c>
      <c r="H32" s="33">
        <f t="shared" si="1"/>
        <v>0.7174069505258504</v>
      </c>
      <c r="J32" s="47"/>
    </row>
    <row r="33" spans="1:10" ht="15">
      <c r="A33" s="64">
        <v>25</v>
      </c>
      <c r="C33" s="32" t="str">
        <f>env_ac_pefa04!C39</f>
        <v>C33</v>
      </c>
      <c r="D33" s="32" t="str">
        <f>env_ac_pefa04!D39</f>
        <v>Repair and installation of machinery and equipment</v>
      </c>
      <c r="E33" s="41">
        <f>HLOOKUP($C$2,env_ac_pefa04!$E$15:$K$85,A33)</f>
        <v>73351</v>
      </c>
      <c r="F33" s="33">
        <f t="shared" si="1"/>
        <v>0.15284402013633647</v>
      </c>
      <c r="G33" s="41">
        <f>HLOOKUP($C$2,nama_10_a64!$E$15:$K$80,A33)</f>
        <v>76168.1</v>
      </c>
      <c r="H33" s="33">
        <f t="shared" si="1"/>
        <v>0.6529769160344012</v>
      </c>
      <c r="J33" s="47"/>
    </row>
    <row r="34" spans="1:10" ht="15">
      <c r="A34" s="64">
        <v>26</v>
      </c>
      <c r="C34" s="32" t="str">
        <f>env_ac_pefa04!C40</f>
        <v>D</v>
      </c>
      <c r="D34" s="32" t="str">
        <f>env_ac_pefa04!D40</f>
        <v>Electricity, gas, steam and air conditioning supply</v>
      </c>
      <c r="E34" s="41">
        <f>HLOOKUP($C$2,env_ac_pefa04!$E$15:$K$85,A34)</f>
        <v>13809605.5</v>
      </c>
      <c r="F34" s="33">
        <f t="shared" si="1"/>
        <v>28.77555345008061</v>
      </c>
      <c r="G34" s="41">
        <f>HLOOKUP($C$2,nama_10_a64!$E$15:$K$80,A34)</f>
        <v>211645.3</v>
      </c>
      <c r="H34" s="33">
        <f t="shared" si="1"/>
        <v>1.8144012426091192</v>
      </c>
      <c r="J34" s="47"/>
    </row>
    <row r="35" spans="1:10" ht="15">
      <c r="A35" s="64">
        <v>27</v>
      </c>
      <c r="C35" s="32" t="str">
        <f>env_ac_pefa04!C41</f>
        <v>E36</v>
      </c>
      <c r="D35" s="32" t="str">
        <f>env_ac_pefa04!D41</f>
        <v>Water collection, treatment and supply</v>
      </c>
      <c r="E35" s="41">
        <f>HLOOKUP($C$2,env_ac_pefa04!$E$15:$K$85,A35)</f>
        <v>116754.6</v>
      </c>
      <c r="F35" s="33">
        <f t="shared" si="1"/>
        <v>0.24328560528704327</v>
      </c>
      <c r="G35" s="41">
        <f>HLOOKUP($C$2,nama_10_a64!$E$15:$K$80,A35)</f>
        <v>29622.8</v>
      </c>
      <c r="H35" s="33">
        <f t="shared" si="1"/>
        <v>0.2539515176078156</v>
      </c>
      <c r="J35" s="47"/>
    </row>
    <row r="36" spans="1:10" ht="15">
      <c r="A36" s="64">
        <v>28</v>
      </c>
      <c r="C36" s="32" t="str">
        <f>env_ac_pefa04!C42</f>
        <v>E37-E39</v>
      </c>
      <c r="D36" s="32" t="str">
        <f>env_ac_pefa04!D42</f>
        <v>Sewerage, waste management, remediation activities</v>
      </c>
      <c r="E36" s="41">
        <f>HLOOKUP($C$2,env_ac_pefa04!$E$15:$K$85,A36)</f>
        <v>396486.7</v>
      </c>
      <c r="F36" s="33">
        <f t="shared" si="1"/>
        <v>0.826173074103824</v>
      </c>
      <c r="G36" s="41">
        <f>HLOOKUP($C$2,nama_10_a64!$E$15:$K$80,A36)</f>
        <v>80092.2</v>
      </c>
      <c r="H36" s="33">
        <f t="shared" si="1"/>
        <v>0.6866175965320189</v>
      </c>
      <c r="J36" s="47"/>
    </row>
    <row r="37" spans="1:10" ht="15">
      <c r="A37" s="64">
        <v>29</v>
      </c>
      <c r="C37" s="32" t="str">
        <f>env_ac_pefa04!C43</f>
        <v>F</v>
      </c>
      <c r="D37" s="32" t="str">
        <f>env_ac_pefa04!D43</f>
        <v>Construction</v>
      </c>
      <c r="E37" s="41">
        <f>HLOOKUP($C$2,env_ac_pefa04!$E$15:$K$85,A37)</f>
        <v>1280556.2</v>
      </c>
      <c r="F37" s="33">
        <f t="shared" si="1"/>
        <v>2.6683393221429905</v>
      </c>
      <c r="G37" s="41">
        <f>HLOOKUP($C$2,nama_10_a64!$E$15:$K$80,A37)</f>
        <v>600880.4</v>
      </c>
      <c r="H37" s="33">
        <f t="shared" si="1"/>
        <v>5.151251383420584</v>
      </c>
      <c r="J37" s="47"/>
    </row>
    <row r="38" spans="1:10" ht="15">
      <c r="A38" s="64">
        <v>30</v>
      </c>
      <c r="C38" s="32" t="str">
        <f>env_ac_pefa04!C44</f>
        <v>G45</v>
      </c>
      <c r="D38" s="32" t="str">
        <f>env_ac_pefa04!D44</f>
        <v>Wholesale and retail trade and repair of motor vehicles and motorcycles</v>
      </c>
      <c r="E38" s="41">
        <f>HLOOKUP($C$2,env_ac_pefa04!$E$15:$K$85,A38)</f>
        <v>309318.8</v>
      </c>
      <c r="F38" s="33">
        <f t="shared" si="1"/>
        <v>0.6445383007150199</v>
      </c>
      <c r="G38" s="41">
        <f>HLOOKUP($C$2,nama_10_a64!$E$15:$K$80,A38)</f>
        <v>179182.3</v>
      </c>
      <c r="H38" s="33">
        <f t="shared" si="1"/>
        <v>1.5361011455182796</v>
      </c>
      <c r="J38" s="47"/>
    </row>
    <row r="39" spans="1:10" ht="15">
      <c r="A39" s="64">
        <v>31</v>
      </c>
      <c r="C39" s="32" t="str">
        <f>env_ac_pefa04!C45</f>
        <v>G46</v>
      </c>
      <c r="D39" s="32" t="str">
        <f>env_ac_pefa04!D45</f>
        <v>Wholesale trade, except of motor vehicles and motorcycles</v>
      </c>
      <c r="E39" s="41">
        <f>HLOOKUP($C$2,env_ac_pefa04!$E$15:$K$85,A39)</f>
        <v>917376.8</v>
      </c>
      <c r="F39" s="33">
        <f t="shared" si="1"/>
        <v>1.911569823067278</v>
      </c>
      <c r="G39" s="41">
        <f>HLOOKUP($C$2,nama_10_a64!$E$15:$K$80,A39)</f>
        <v>643279.1</v>
      </c>
      <c r="H39" s="33">
        <f t="shared" si="1"/>
        <v>5.514728644503212</v>
      </c>
      <c r="J39" s="47"/>
    </row>
    <row r="40" spans="1:10" ht="15">
      <c r="A40" s="64">
        <v>32</v>
      </c>
      <c r="C40" s="32" t="str">
        <f>env_ac_pefa04!C46</f>
        <v>G47</v>
      </c>
      <c r="D40" s="32" t="str">
        <f>env_ac_pefa04!D46</f>
        <v>Retail trade, except of motor vehicles and motorcycles</v>
      </c>
      <c r="E40" s="41">
        <f>HLOOKUP($C$2,env_ac_pefa04!$E$15:$K$85,A40)</f>
        <v>798522</v>
      </c>
      <c r="F40" s="33">
        <f t="shared" si="1"/>
        <v>1.6639079582733387</v>
      </c>
      <c r="G40" s="41">
        <f>HLOOKUP($C$2,nama_10_a64!$E$15:$K$80,A40)</f>
        <v>506918.3</v>
      </c>
      <c r="H40" s="33">
        <f t="shared" si="1"/>
        <v>4.345729356717594</v>
      </c>
      <c r="J40" s="47"/>
    </row>
    <row r="41" spans="1:10" ht="15">
      <c r="A41" s="64">
        <v>33</v>
      </c>
      <c r="C41" s="32" t="str">
        <f>env_ac_pefa04!C47</f>
        <v>H49</v>
      </c>
      <c r="D41" s="32" t="str">
        <f>env_ac_pefa04!D47</f>
        <v>Land transport and transport via pipelines</v>
      </c>
      <c r="E41" s="41">
        <f>HLOOKUP($C$2,env_ac_pefa04!$E$15:$K$85,A41)</f>
        <v>2588441.3</v>
      </c>
      <c r="F41" s="33">
        <f t="shared" si="1"/>
        <v>5.3936248200968615</v>
      </c>
      <c r="G41" s="41">
        <f>HLOOKUP($C$2,nama_10_a64!$E$15:$K$80,A41)</f>
        <v>270087.5</v>
      </c>
      <c r="H41" s="33">
        <f t="shared" si="1"/>
        <v>2.3154168583625077</v>
      </c>
      <c r="J41" s="47"/>
    </row>
    <row r="42" spans="1:10" ht="15">
      <c r="A42" s="64">
        <v>34</v>
      </c>
      <c r="C42" s="32" t="str">
        <f>env_ac_pefa04!C48</f>
        <v>H50</v>
      </c>
      <c r="D42" s="32" t="str">
        <f>env_ac_pefa04!D48</f>
        <v>Water transport</v>
      </c>
      <c r="E42" s="41">
        <f>HLOOKUP($C$2,env_ac_pefa04!$E$15:$K$85,A42)</f>
        <v>1593101.4</v>
      </c>
      <c r="F42" s="33">
        <f t="shared" si="1"/>
        <v>3.319600584325037</v>
      </c>
      <c r="G42" s="41">
        <f>HLOOKUP($C$2,nama_10_a64!$E$15:$K$80,A42)</f>
        <v>28642.7</v>
      </c>
      <c r="H42" s="33">
        <f t="shared" si="1"/>
        <v>0.2455492773601881</v>
      </c>
      <c r="J42" s="47"/>
    </row>
    <row r="43" spans="1:10" ht="15">
      <c r="A43" s="64">
        <v>35</v>
      </c>
      <c r="C43" s="32" t="str">
        <f>env_ac_pefa04!C49</f>
        <v>H51</v>
      </c>
      <c r="D43" s="32" t="str">
        <f>env_ac_pefa04!D49</f>
        <v>Air transport</v>
      </c>
      <c r="E43" s="41">
        <f>HLOOKUP($C$2,env_ac_pefa04!$E$15:$K$85,A43)</f>
        <v>1944223.2</v>
      </c>
      <c r="F43" s="33">
        <f t="shared" si="1"/>
        <v>4.051245244513811</v>
      </c>
      <c r="G43" s="41">
        <f>HLOOKUP($C$2,nama_10_a64!$E$15:$K$80,A43)</f>
        <v>33489.2</v>
      </c>
      <c r="H43" s="33">
        <f t="shared" si="1"/>
        <v>0.2870975452513489</v>
      </c>
      <c r="J43" s="47"/>
    </row>
    <row r="44" spans="1:10" ht="15">
      <c r="A44" s="64">
        <v>36</v>
      </c>
      <c r="C44" s="32" t="str">
        <f>env_ac_pefa04!C50</f>
        <v>H52</v>
      </c>
      <c r="D44" s="32" t="str">
        <f>env_ac_pefa04!D50</f>
        <v>Warehousing and support activities for transportation</v>
      </c>
      <c r="E44" s="41">
        <f>HLOOKUP($C$2,env_ac_pefa04!$E$15:$K$85,A44)</f>
        <v>448638.7</v>
      </c>
      <c r="F44" s="33">
        <f t="shared" si="1"/>
        <v>0.934844003445622</v>
      </c>
      <c r="G44" s="41">
        <f>HLOOKUP($C$2,nama_10_a64!$E$15:$K$80,A44)</f>
        <v>205233.9</v>
      </c>
      <c r="H44" s="33">
        <f t="shared" si="1"/>
        <v>1.7594373377793682</v>
      </c>
      <c r="J44" s="47"/>
    </row>
    <row r="45" spans="1:10" ht="15">
      <c r="A45" s="64">
        <v>37</v>
      </c>
      <c r="C45" s="32" t="str">
        <f>env_ac_pefa04!C51</f>
        <v>H53</v>
      </c>
      <c r="D45" s="32" t="str">
        <f>env_ac_pefa04!D51</f>
        <v>Postal and courier activities</v>
      </c>
      <c r="E45" s="41">
        <f>HLOOKUP($C$2,env_ac_pefa04!$E$15:$K$85,A45)</f>
        <v>108917</v>
      </c>
      <c r="F45" s="33">
        <f t="shared" si="1"/>
        <v>0.22695412661298903</v>
      </c>
      <c r="G45" s="41">
        <f>HLOOKUP($C$2,nama_10_a64!$E$15:$K$80,A45)</f>
        <v>45502.3</v>
      </c>
      <c r="H45" s="33">
        <f t="shared" si="1"/>
        <v>0.3900839265581278</v>
      </c>
      <c r="J45" s="47"/>
    </row>
    <row r="46" spans="1:10" ht="15">
      <c r="A46" s="64">
        <v>38</v>
      </c>
      <c r="C46" s="32" t="str">
        <f>env_ac_pefa04!C52</f>
        <v>I</v>
      </c>
      <c r="D46" s="32" t="str">
        <f>env_ac_pefa04!D52</f>
        <v>Accommodation and food service activities</v>
      </c>
      <c r="E46" s="41">
        <f>HLOOKUP($C$2,env_ac_pefa04!$E$15:$K$85,A46)</f>
        <v>559072.4</v>
      </c>
      <c r="F46" s="33">
        <f t="shared" si="1"/>
        <v>1.1649585303986307</v>
      </c>
      <c r="G46" s="41">
        <f>HLOOKUP($C$2,nama_10_a64!$E$15:$K$80,A46)</f>
        <v>335513</v>
      </c>
      <c r="H46" s="33">
        <f t="shared" si="1"/>
        <v>2.8762991860037213</v>
      </c>
      <c r="J46" s="47"/>
    </row>
    <row r="47" spans="1:10" ht="15">
      <c r="A47" s="64">
        <v>39</v>
      </c>
      <c r="C47" s="32" t="str">
        <f>env_ac_pefa04!C53</f>
        <v>J58</v>
      </c>
      <c r="D47" s="32" t="str">
        <f>env_ac_pefa04!D53</f>
        <v>Publishing activities</v>
      </c>
      <c r="E47" s="41">
        <f>HLOOKUP($C$2,env_ac_pefa04!$E$15:$K$85,A47)</f>
        <v>44270.6</v>
      </c>
      <c r="F47" s="33">
        <f t="shared" si="1"/>
        <v>0.0922481830901787</v>
      </c>
      <c r="G47" s="41">
        <f>HLOOKUP($C$2,nama_10_a64!$E$15:$K$80,A47)</f>
        <v>70914.6</v>
      </c>
      <c r="H47" s="33">
        <f t="shared" si="1"/>
        <v>0.6079395023613974</v>
      </c>
      <c r="J47" s="47"/>
    </row>
    <row r="48" spans="1:10" ht="15">
      <c r="A48" s="64">
        <v>40</v>
      </c>
      <c r="C48" s="32" t="str">
        <f>env_ac_pefa04!C54</f>
        <v>J59_J60</v>
      </c>
      <c r="D48" s="32" t="str">
        <f>env_ac_pefa04!D54</f>
        <v>Motion picture, video, television programme production; programming and broadcasting activities</v>
      </c>
      <c r="E48" s="41">
        <f>HLOOKUP($C$2,env_ac_pefa04!$E$15:$K$85,A48)</f>
        <v>52645.1</v>
      </c>
      <c r="F48" s="33">
        <f t="shared" si="1"/>
        <v>0.10969841889653102</v>
      </c>
      <c r="G48" s="41">
        <f>HLOOKUP($C$2,nama_10_a64!$E$15:$K$80,A48)</f>
        <v>54648.8</v>
      </c>
      <c r="H48" s="33">
        <f t="shared" si="1"/>
        <v>0.4684954054122498</v>
      </c>
      <c r="J48" s="47"/>
    </row>
    <row r="49" spans="1:10" ht="15">
      <c r="A49" s="64">
        <v>41</v>
      </c>
      <c r="C49" s="32" t="str">
        <f>env_ac_pefa04!C55</f>
        <v>J61</v>
      </c>
      <c r="D49" s="32" t="str">
        <f>env_ac_pefa04!D55</f>
        <v>Telecommunications</v>
      </c>
      <c r="E49" s="41">
        <f>HLOOKUP($C$2,env_ac_pefa04!$E$15:$K$85,A49)</f>
        <v>152838.5</v>
      </c>
      <c r="F49" s="33">
        <f t="shared" si="1"/>
        <v>0.31847487793768947</v>
      </c>
      <c r="G49" s="41">
        <f>HLOOKUP($C$2,nama_10_a64!$E$15:$K$80,A49)</f>
        <v>137169.7</v>
      </c>
      <c r="H49" s="33">
        <f t="shared" si="1"/>
        <v>1.1759338578665348</v>
      </c>
      <c r="J49" s="47"/>
    </row>
    <row r="50" spans="1:10" ht="15">
      <c r="A50" s="64">
        <v>42</v>
      </c>
      <c r="C50" s="32" t="str">
        <f>env_ac_pefa04!C56</f>
        <v>J62_J63</v>
      </c>
      <c r="D50" s="32" t="str">
        <f>env_ac_pefa04!D56</f>
        <v>Computer programming, consultancy, and information service activities</v>
      </c>
      <c r="E50" s="41">
        <f>HLOOKUP($C$2,env_ac_pefa04!$E$15:$K$85,A50)</f>
        <v>133666.1</v>
      </c>
      <c r="F50" s="33">
        <f t="shared" si="1"/>
        <v>0.2785246837799834</v>
      </c>
      <c r="G50" s="41">
        <f>HLOOKUP($C$2,nama_10_a64!$E$15:$K$80,A50)</f>
        <v>294494.6</v>
      </c>
      <c r="H50" s="33">
        <f t="shared" si="1"/>
        <v>2.524655015640203</v>
      </c>
      <c r="J50" s="47"/>
    </row>
    <row r="51" spans="1:10" ht="15">
      <c r="A51" s="64">
        <v>43</v>
      </c>
      <c r="C51" s="32" t="str">
        <f>env_ac_pefa04!C57</f>
        <v>K64</v>
      </c>
      <c r="D51" s="32" t="str">
        <f>env_ac_pefa04!D57</f>
        <v>Financial service activities, except insurance and pension funding</v>
      </c>
      <c r="E51" s="41">
        <f>HLOOKUP($C$2,env_ac_pefa04!$E$15:$K$85,A51)</f>
        <v>153429.2</v>
      </c>
      <c r="F51" s="33">
        <f t="shared" si="1"/>
        <v>0.3197057399940287</v>
      </c>
      <c r="G51" s="41">
        <f>HLOOKUP($C$2,nama_10_a64!$E$15:$K$80,A51)</f>
        <v>360876.4</v>
      </c>
      <c r="H51" s="33">
        <f t="shared" si="1"/>
        <v>3.0937355499427843</v>
      </c>
      <c r="J51" s="47"/>
    </row>
    <row r="52" spans="1:10" ht="15">
      <c r="A52" s="64">
        <v>44</v>
      </c>
      <c r="C52" s="32" t="str">
        <f>env_ac_pefa04!C58</f>
        <v>K65</v>
      </c>
      <c r="D52" s="32" t="str">
        <f>env_ac_pefa04!D58</f>
        <v>Insurance, reinsurance and pension funding, except compulsory social security</v>
      </c>
      <c r="E52" s="41">
        <f>HLOOKUP($C$2,env_ac_pefa04!$E$15:$K$85,A52)</f>
        <v>34328.1</v>
      </c>
      <c r="F52" s="33">
        <f t="shared" si="1"/>
        <v>0.07153065135638467</v>
      </c>
      <c r="G52" s="41">
        <f>HLOOKUP($C$2,nama_10_a64!$E$15:$K$80,A52)</f>
        <v>90668</v>
      </c>
      <c r="H52" s="33">
        <f t="shared" si="1"/>
        <v>0.7772822352534341</v>
      </c>
      <c r="J52" s="47"/>
    </row>
    <row r="53" spans="1:10" ht="15">
      <c r="A53" s="64">
        <v>45</v>
      </c>
      <c r="C53" s="32" t="str">
        <f>env_ac_pefa04!C59</f>
        <v>K66</v>
      </c>
      <c r="D53" s="32" t="str">
        <f>env_ac_pefa04!D59</f>
        <v>Activities auxiliary to financial services and insurance activities</v>
      </c>
      <c r="E53" s="41">
        <f>HLOOKUP($C$2,env_ac_pefa04!$E$15:$K$85,A53)</f>
        <v>44970.5</v>
      </c>
      <c r="F53" s="33">
        <f t="shared" si="1"/>
        <v>0.09370658897003611</v>
      </c>
      <c r="G53" s="41">
        <f>HLOOKUP($C$2,nama_10_a64!$E$15:$K$80,A53)</f>
        <v>85774.5</v>
      </c>
      <c r="H53" s="33">
        <f t="shared" si="1"/>
        <v>0.7353310438936083</v>
      </c>
      <c r="J53" s="47"/>
    </row>
    <row r="54" spans="1:10" ht="15">
      <c r="A54" s="64">
        <v>46</v>
      </c>
      <c r="C54" s="32" t="str">
        <f>env_ac_pefa04!C60</f>
        <v>L</v>
      </c>
      <c r="D54" s="32" t="str">
        <f>env_ac_pefa04!D60</f>
        <v>Real estate activities</v>
      </c>
      <c r="E54" s="41">
        <f>HLOOKUP($C$2,env_ac_pefa04!$E$15:$K$85,A54)</f>
        <v>302243.4</v>
      </c>
      <c r="F54" s="33">
        <f t="shared" si="1"/>
        <v>0.629795044589369</v>
      </c>
      <c r="G54" s="41">
        <f>HLOOKUP($C$2,nama_10_a64!$E$15:$K$80,A54)</f>
        <v>1261932.6</v>
      </c>
      <c r="H54" s="33">
        <f t="shared" si="1"/>
        <v>10.818345966241427</v>
      </c>
      <c r="J54" s="47"/>
    </row>
    <row r="55" spans="1:10" ht="15">
      <c r="A55" s="64">
        <v>47</v>
      </c>
      <c r="C55" s="32" t="str">
        <f>env_ac_pefa04!C61</f>
        <v>M69_M70</v>
      </c>
      <c r="D55" s="32" t="str">
        <f>env_ac_pefa04!D61</f>
        <v>Legal and accounting activities; activities of head offices; management consultancy activities</v>
      </c>
      <c r="E55" s="41">
        <f>HLOOKUP($C$2,env_ac_pefa04!$E$15:$K$85,A55)</f>
        <v>177628.3</v>
      </c>
      <c r="F55" s="33">
        <f t="shared" si="1"/>
        <v>0.37013024310484127</v>
      </c>
      <c r="G55" s="41">
        <f>HLOOKUP($C$2,nama_10_a64!$E$15:$K$80,A55)</f>
        <v>388664</v>
      </c>
      <c r="H55" s="33">
        <f t="shared" si="1"/>
        <v>3.331954192025198</v>
      </c>
      <c r="J55" s="47"/>
    </row>
    <row r="56" spans="1:10" ht="15">
      <c r="A56" s="64">
        <v>48</v>
      </c>
      <c r="C56" s="32" t="str">
        <f>env_ac_pefa04!C62</f>
        <v>M71</v>
      </c>
      <c r="D56" s="32" t="str">
        <f>env_ac_pefa04!D62</f>
        <v>Architectural and engineering activities; technical testing and analysis</v>
      </c>
      <c r="E56" s="41">
        <f>HLOOKUP($C$2,env_ac_pefa04!$E$15:$K$85,A56)</f>
        <v>108401</v>
      </c>
      <c r="F56" s="33">
        <f t="shared" si="1"/>
        <v>0.2258789195348258</v>
      </c>
      <c r="G56" s="41">
        <f>HLOOKUP($C$2,nama_10_a64!$E$15:$K$80,A56)</f>
        <v>155910.6</v>
      </c>
      <c r="H56" s="33">
        <f t="shared" si="1"/>
        <v>1.336596590502758</v>
      </c>
      <c r="J56" s="47"/>
    </row>
    <row r="57" spans="1:10" ht="15">
      <c r="A57" s="64">
        <v>49</v>
      </c>
      <c r="C57" s="32" t="str">
        <f>env_ac_pefa04!C63</f>
        <v>M72</v>
      </c>
      <c r="D57" s="32" t="str">
        <f>env_ac_pefa04!D63</f>
        <v>Scientific research and development</v>
      </c>
      <c r="E57" s="41">
        <f>HLOOKUP($C$2,env_ac_pefa04!$E$15:$K$85,A57)</f>
        <v>110241.5</v>
      </c>
      <c r="F57" s="33">
        <f t="shared" si="1"/>
        <v>0.22971403315373934</v>
      </c>
      <c r="G57" s="41">
        <f>HLOOKUP($C$2,nama_10_a64!$E$15:$K$80,A57)</f>
        <v>107152.7</v>
      </c>
      <c r="H57" s="33">
        <f t="shared" si="1"/>
        <v>0.918602926825789</v>
      </c>
      <c r="J57" s="47"/>
    </row>
    <row r="58" spans="1:10" ht="15">
      <c r="A58" s="64">
        <v>50</v>
      </c>
      <c r="C58" s="32" t="str">
        <f>env_ac_pefa04!C64</f>
        <v>M73</v>
      </c>
      <c r="D58" s="32" t="str">
        <f>env_ac_pefa04!D64</f>
        <v>Advertising and market research</v>
      </c>
      <c r="E58" s="41">
        <f>HLOOKUP($C$2,env_ac_pefa04!$E$15:$K$85,A58)</f>
        <v>49198.7</v>
      </c>
      <c r="F58" s="33">
        <f t="shared" si="1"/>
        <v>0.10251703580703161</v>
      </c>
      <c r="G58" s="41">
        <f>HLOOKUP($C$2,nama_10_a64!$E$15:$K$80,A58)</f>
        <v>52444</v>
      </c>
      <c r="H58" s="33">
        <f t="shared" si="1"/>
        <v>0.4495940083119854</v>
      </c>
      <c r="J58" s="47"/>
    </row>
    <row r="59" spans="1:10" ht="15">
      <c r="A59" s="64">
        <v>51</v>
      </c>
      <c r="C59" s="32" t="str">
        <f>env_ac_pefa04!C65</f>
        <v>M74_M75</v>
      </c>
      <c r="D59" s="32" t="str">
        <f>env_ac_pefa04!D65</f>
        <v>Other professional, scientific and technical activities; veterinary activities</v>
      </c>
      <c r="E59" s="41">
        <f>HLOOKUP($C$2,env_ac_pefa04!$E$15:$K$85,A59)</f>
        <v>39490.6</v>
      </c>
      <c r="F59" s="33">
        <f t="shared" si="1"/>
        <v>0.08228793147463578</v>
      </c>
      <c r="G59" s="41">
        <f>HLOOKUP($C$2,nama_10_a64!$E$15:$K$80,A59)</f>
        <v>59437.3</v>
      </c>
      <c r="H59" s="33">
        <f t="shared" si="1"/>
        <v>0.5095464485973986</v>
      </c>
      <c r="J59" s="47"/>
    </row>
    <row r="60" spans="1:10" ht="15">
      <c r="A60" s="64">
        <v>52</v>
      </c>
      <c r="C60" s="32" t="str">
        <f>env_ac_pefa04!C66</f>
        <v>N77</v>
      </c>
      <c r="D60" s="32" t="str">
        <f>env_ac_pefa04!D66</f>
        <v>Rental and leasing activities</v>
      </c>
      <c r="E60" s="41">
        <f>HLOOKUP($C$2,env_ac_pefa04!$E$15:$K$85,A60)</f>
        <v>133141.9</v>
      </c>
      <c r="F60" s="33">
        <f t="shared" si="1"/>
        <v>0.2774323900777098</v>
      </c>
      <c r="G60" s="41">
        <f>HLOOKUP($C$2,nama_10_a64!$E$15:$K$80,A60)</f>
        <v>140098.9</v>
      </c>
      <c r="H60" s="33">
        <f t="shared" si="1"/>
        <v>1.2010454200880942</v>
      </c>
      <c r="J60" s="47"/>
    </row>
    <row r="61" spans="1:10" ht="15">
      <c r="A61" s="64">
        <v>53</v>
      </c>
      <c r="C61" s="32" t="str">
        <f>env_ac_pefa04!C67</f>
        <v>N78</v>
      </c>
      <c r="D61" s="32" t="str">
        <f>env_ac_pefa04!D67</f>
        <v>Employment activities</v>
      </c>
      <c r="E61" s="41">
        <f>HLOOKUP($C$2,env_ac_pefa04!$E$15:$K$85,A61)</f>
        <v>74071.3</v>
      </c>
      <c r="F61" s="33">
        <f t="shared" si="1"/>
        <v>0.154344934203005</v>
      </c>
      <c r="G61" s="41">
        <f>HLOOKUP($C$2,nama_10_a64!$E$15:$K$80,A61)</f>
        <v>134910.2</v>
      </c>
      <c r="H61" s="33">
        <f t="shared" si="1"/>
        <v>1.1565635264314624</v>
      </c>
      <c r="J61" s="47"/>
    </row>
    <row r="62" spans="1:10" ht="15">
      <c r="A62" s="64">
        <v>54</v>
      </c>
      <c r="C62" s="32" t="str">
        <f>env_ac_pefa04!C68</f>
        <v>N79</v>
      </c>
      <c r="D62" s="32" t="str">
        <f>env_ac_pefa04!D68</f>
        <v>Travel agency, tour operator and other reservation service and related activities</v>
      </c>
      <c r="E62" s="41">
        <f>HLOOKUP($C$2,env_ac_pefa04!$E$15:$K$85,A62)</f>
        <v>24598.1</v>
      </c>
      <c r="F62" s="33">
        <f t="shared" si="1"/>
        <v>0.05125591323520631</v>
      </c>
      <c r="G62" s="41">
        <f>HLOOKUP($C$2,nama_10_a64!$E$15:$K$80,A62)</f>
        <v>25580.1</v>
      </c>
      <c r="H62" s="33">
        <f t="shared" si="1"/>
        <v>0.21929409831480087</v>
      </c>
      <c r="J62" s="47"/>
    </row>
    <row r="63" spans="1:10" ht="15">
      <c r="A63" s="64">
        <v>55</v>
      </c>
      <c r="C63" s="32" t="str">
        <f>env_ac_pefa04!C69</f>
        <v>N80-N82</v>
      </c>
      <c r="D63" s="32" t="str">
        <f>env_ac_pefa04!D69</f>
        <v>Security and investigation, service and landscape, office administrative and support activities</v>
      </c>
      <c r="E63" s="41">
        <f>HLOOKUP($C$2,env_ac_pefa04!$E$15:$K$85,A63)</f>
        <v>210525.3</v>
      </c>
      <c r="F63" s="33">
        <f t="shared" si="1"/>
        <v>0.4386788618070412</v>
      </c>
      <c r="G63" s="41">
        <f>HLOOKUP($C$2,nama_10_a64!$E$15:$K$80,A63)</f>
        <v>230867.3</v>
      </c>
      <c r="H63" s="33">
        <f t="shared" si="1"/>
        <v>1.9791883684533145</v>
      </c>
      <c r="J63" s="47"/>
    </row>
    <row r="64" spans="1:10" ht="15">
      <c r="A64" s="64">
        <v>56</v>
      </c>
      <c r="C64" s="32" t="str">
        <f>env_ac_pefa04!C70</f>
        <v>O</v>
      </c>
      <c r="D64" s="32" t="str">
        <f>env_ac_pefa04!D70</f>
        <v>Public administration and defence; compulsory social security</v>
      </c>
      <c r="E64" s="41">
        <f>HLOOKUP($C$2,env_ac_pefa04!$E$15:$K$85,A64)</f>
        <v>771086.7</v>
      </c>
      <c r="F64" s="33">
        <f t="shared" si="1"/>
        <v>1.606740073095953</v>
      </c>
      <c r="G64" s="41">
        <f>HLOOKUP($C$2,nama_10_a64!$E$15:$K$80,A64)</f>
        <v>752666</v>
      </c>
      <c r="H64" s="33">
        <f t="shared" si="1"/>
        <v>6.452485009918176</v>
      </c>
      <c r="J64" s="47"/>
    </row>
    <row r="65" spans="1:10" ht="15">
      <c r="A65" s="64">
        <v>57</v>
      </c>
      <c r="C65" s="32" t="str">
        <f>env_ac_pefa04!C71</f>
        <v>P</v>
      </c>
      <c r="D65" s="32" t="str">
        <f>env_ac_pefa04!D71</f>
        <v>Education</v>
      </c>
      <c r="E65" s="41">
        <f>HLOOKUP($C$2,env_ac_pefa04!$E$15:$K$85,A65)</f>
        <v>410151</v>
      </c>
      <c r="F65" s="33">
        <f t="shared" si="1"/>
        <v>0.8546458494490674</v>
      </c>
      <c r="G65" s="41">
        <f>HLOOKUP($C$2,nama_10_a64!$E$15:$K$80,A65)</f>
        <v>571837</v>
      </c>
      <c r="H65" s="33">
        <f t="shared" si="1"/>
        <v>4.902266969169034</v>
      </c>
      <c r="J65" s="47"/>
    </row>
    <row r="66" spans="1:10" ht="15">
      <c r="A66" s="64">
        <v>58</v>
      </c>
      <c r="C66" s="32" t="str">
        <f>env_ac_pefa04!C72</f>
        <v>Q86</v>
      </c>
      <c r="D66" s="32" t="str">
        <f>env_ac_pefa04!D72</f>
        <v>Human health activities</v>
      </c>
      <c r="E66" s="41">
        <f>HLOOKUP($C$2,env_ac_pefa04!$E$15:$K$85,A66)</f>
        <v>522438.8</v>
      </c>
      <c r="F66" s="33">
        <f t="shared" si="1"/>
        <v>1.088623828812197</v>
      </c>
      <c r="G66" s="41">
        <f>HLOOKUP($C$2,nama_10_a64!$E$15:$K$80,A66)</f>
        <v>590298.9</v>
      </c>
      <c r="H66" s="33">
        <f t="shared" si="1"/>
        <v>5.060537879512544</v>
      </c>
      <c r="J66" s="47"/>
    </row>
    <row r="67" spans="1:10" ht="15">
      <c r="A67" s="64">
        <v>59</v>
      </c>
      <c r="C67" s="32" t="str">
        <f>env_ac_pefa04!C73</f>
        <v>Q87_Q88</v>
      </c>
      <c r="D67" s="32" t="str">
        <f>env_ac_pefa04!D73</f>
        <v>Residential care activities and social work activities without accommodation</v>
      </c>
      <c r="E67" s="41">
        <f>HLOOKUP($C$2,env_ac_pefa04!$E$15:$K$85,A67)</f>
        <v>294691.8</v>
      </c>
      <c r="F67" s="33">
        <f t="shared" si="1"/>
        <v>0.6140595140245292</v>
      </c>
      <c r="G67" s="41">
        <f>HLOOKUP($C$2,nama_10_a64!$E$15:$K$80,A67)</f>
        <v>268158.8</v>
      </c>
      <c r="H67" s="33">
        <f t="shared" si="1"/>
        <v>2.298882422319656</v>
      </c>
      <c r="J67" s="47"/>
    </row>
    <row r="68" spans="1:10" ht="15">
      <c r="A68" s="64">
        <v>60</v>
      </c>
      <c r="C68" s="32" t="str">
        <f>env_ac_pefa04!C74</f>
        <v>R90-R92</v>
      </c>
      <c r="D68" s="32" t="str">
        <f>env_ac_pefa04!D74</f>
        <v>Creative, arts and entertainment activities; libraries, archives, museums and other cultural activities; gambling and betting activities</v>
      </c>
      <c r="E68" s="41">
        <f>HLOOKUP($C$2,env_ac_pefa04!$E$15:$K$85,A68)</f>
        <v>109720.1</v>
      </c>
      <c r="F68" s="33">
        <f t="shared" si="1"/>
        <v>0.22862757390847913</v>
      </c>
      <c r="G68" s="41">
        <f>HLOOKUP($C$2,nama_10_a64!$E$15:$K$80,A68)</f>
        <v>91178.6</v>
      </c>
      <c r="H68" s="33">
        <f t="shared" si="1"/>
        <v>0.7816595272342918</v>
      </c>
      <c r="J68" s="47"/>
    </row>
    <row r="69" spans="1:10" ht="15">
      <c r="A69" s="64">
        <v>61</v>
      </c>
      <c r="C69" s="32" t="str">
        <f>env_ac_pefa04!C75</f>
        <v>R93</v>
      </c>
      <c r="D69" s="32" t="str">
        <f>env_ac_pefa04!D75</f>
        <v>Sports activities and amusement and recreation activities</v>
      </c>
      <c r="E69" s="41">
        <f>HLOOKUP($C$2,env_ac_pefa04!$E$15:$K$85,A69)</f>
        <v>141000.7</v>
      </c>
      <c r="F69" s="33">
        <f t="shared" si="1"/>
        <v>0.2938080439262933</v>
      </c>
      <c r="G69" s="41">
        <f>HLOOKUP($C$2,nama_10_a64!$E$15:$K$80,A69)</f>
        <v>66053.8</v>
      </c>
      <c r="H69" s="33">
        <f t="shared" si="1"/>
        <v>0.5662686428616853</v>
      </c>
      <c r="J69" s="47"/>
    </row>
    <row r="70" spans="1:10" ht="15">
      <c r="A70" s="64">
        <v>62</v>
      </c>
      <c r="C70" s="32" t="str">
        <f>env_ac_pefa04!C76</f>
        <v>S94</v>
      </c>
      <c r="D70" s="32" t="str">
        <f>env_ac_pefa04!D76</f>
        <v>Activities of membership organisations</v>
      </c>
      <c r="E70" s="41">
        <f>HLOOKUP($C$2,env_ac_pefa04!$E$15:$K$85,A70)</f>
        <v>79985.5</v>
      </c>
      <c r="F70" s="33">
        <f t="shared" si="1"/>
        <v>0.16666855765585936</v>
      </c>
      <c r="G70" s="41">
        <f>HLOOKUP($C$2,nama_10_a64!$E$15:$K$80,A70)</f>
        <v>79272.2</v>
      </c>
      <c r="H70" s="33">
        <f t="shared" si="1"/>
        <v>0.6795878679297798</v>
      </c>
      <c r="J70" s="47"/>
    </row>
    <row r="71" spans="1:10" ht="15">
      <c r="A71" s="64">
        <v>63</v>
      </c>
      <c r="C71" s="32" t="str">
        <f>env_ac_pefa04!C77</f>
        <v>S95</v>
      </c>
      <c r="D71" s="32" t="str">
        <f>env_ac_pefa04!D77</f>
        <v>Repair of computers and personal and household goods</v>
      </c>
      <c r="E71" s="41">
        <f>HLOOKUP($C$2,env_ac_pefa04!$E$15:$K$85,A71)</f>
        <v>21673.6</v>
      </c>
      <c r="F71" s="33">
        <f t="shared" si="1"/>
        <v>0.045162031258290984</v>
      </c>
      <c r="G71" s="41">
        <f>HLOOKUP($C$2,nama_10_a64!$E$15:$K$80,A71)</f>
        <v>15118.6</v>
      </c>
      <c r="H71" s="33">
        <f t="shared" si="1"/>
        <v>0.12960933517781983</v>
      </c>
      <c r="J71" s="47"/>
    </row>
    <row r="72" spans="1:10" ht="15">
      <c r="A72" s="64">
        <v>64</v>
      </c>
      <c r="C72" s="32" t="str">
        <f>env_ac_pefa04!C78</f>
        <v>S96</v>
      </c>
      <c r="D72" s="32" t="str">
        <f>env_ac_pefa04!D78</f>
        <v>Other personal service activities</v>
      </c>
      <c r="E72" s="41">
        <f>HLOOKUP($C$2,env_ac_pefa04!$E$15:$K$85,A72)</f>
        <v>165954.2</v>
      </c>
      <c r="F72" s="33">
        <f t="shared" si="1"/>
        <v>0.3458045164552578</v>
      </c>
      <c r="G72" s="41">
        <f>HLOOKUP($C$2,nama_10_a64!$E$15:$K$80,A72)</f>
        <v>100314.5</v>
      </c>
      <c r="H72" s="33">
        <f t="shared" si="1"/>
        <v>0.85998013398697</v>
      </c>
      <c r="J72" s="47"/>
    </row>
    <row r="73" spans="1:10" ht="15">
      <c r="A73" s="64">
        <v>65</v>
      </c>
      <c r="C73" s="34" t="str">
        <f>env_ac_pefa04!C79</f>
        <v>T</v>
      </c>
      <c r="D73" s="34" t="str">
        <f>env_ac_pefa04!D79</f>
        <v>Activities of households as employers; undifferentiated goods- and services-producing activities of households for own use</v>
      </c>
      <c r="E73" s="43">
        <f>HLOOKUP($C$2,env_ac_pefa04!$E$15:$K$85,A73)</f>
        <v>1261.7</v>
      </c>
      <c r="F73" s="35">
        <f t="shared" si="1"/>
        <v>0.0026290480048808567</v>
      </c>
      <c r="G73" s="43">
        <f>HLOOKUP($C$2,nama_10_a64!$E$15:$K$80,A73)</f>
        <v>43889.3</v>
      </c>
      <c r="H73" s="35">
        <f t="shared" si="1"/>
        <v>0.37625593602713797</v>
      </c>
      <c r="J73" s="47"/>
    </row>
    <row r="74" spans="1:10" ht="15">
      <c r="A74" s="64">
        <v>66</v>
      </c>
      <c r="C74" s="121" t="str">
        <f>env_ac_pefa04!C80</f>
        <v>U</v>
      </c>
      <c r="D74" s="121" t="str">
        <f>env_ac_pefa04!D80</f>
        <v>Activities of extraterritorial organisations and bodies</v>
      </c>
      <c r="E74" s="122">
        <f>HLOOKUP($C$2,env_ac_pefa04!$E$15:$K$85,A74)</f>
        <v>11475.4</v>
      </c>
      <c r="F74" s="123">
        <f t="shared" si="1"/>
        <v>0.023911688575104846</v>
      </c>
      <c r="G74" s="122">
        <f>HLOOKUP($C$2,nama_10_a64!$E$15:$K$80,A74)</f>
        <v>0</v>
      </c>
      <c r="H74" s="123">
        <f t="shared" si="1"/>
        <v>0</v>
      </c>
      <c r="J74" s="47"/>
    </row>
    <row r="77" spans="3:8" ht="15">
      <c r="C77" s="44" t="s">
        <v>200</v>
      </c>
      <c r="D77" s="44" t="s">
        <v>201</v>
      </c>
      <c r="E77" s="112">
        <f>SUM(E11:E74)-E10</f>
        <v>-0.5</v>
      </c>
      <c r="G77" s="112">
        <f>SUM(G11:G74)-G10</f>
        <v>-2909.599999997765</v>
      </c>
      <c r="H77" s="174">
        <f>G77/G10*100</f>
        <v>-0.024943534562267326</v>
      </c>
    </row>
    <row r="88" spans="3:8" ht="15">
      <c r="C88" s="30" t="s">
        <v>196</v>
      </c>
      <c r="D88" s="29"/>
      <c r="E88" s="125" t="s">
        <v>242</v>
      </c>
      <c r="F88" s="126"/>
      <c r="G88" s="127" t="s">
        <v>243</v>
      </c>
      <c r="H88" s="127"/>
    </row>
    <row r="89" spans="3:8" ht="15">
      <c r="C89" s="28" t="s">
        <v>197</v>
      </c>
      <c r="D89" s="31" t="s">
        <v>9</v>
      </c>
      <c r="E89" s="118" t="s">
        <v>198</v>
      </c>
      <c r="F89" s="119" t="s">
        <v>199</v>
      </c>
      <c r="G89" s="115" t="s">
        <v>244</v>
      </c>
      <c r="H89" s="115" t="s">
        <v>199</v>
      </c>
    </row>
    <row r="90" spans="3:8" ht="15">
      <c r="C90" s="36" t="s">
        <v>37</v>
      </c>
      <c r="D90" s="36" t="s">
        <v>38</v>
      </c>
      <c r="E90" s="116">
        <v>47990755.5</v>
      </c>
      <c r="F90" s="117">
        <v>100</v>
      </c>
      <c r="G90" s="116">
        <v>11664746.2</v>
      </c>
      <c r="H90" s="117">
        <v>100</v>
      </c>
    </row>
    <row r="91" spans="3:8" ht="15">
      <c r="C91" s="38" t="s">
        <v>86</v>
      </c>
      <c r="D91" s="38" t="s">
        <v>87</v>
      </c>
      <c r="E91" s="42">
        <v>13809605.5</v>
      </c>
      <c r="F91" s="39">
        <v>28.77555345008061</v>
      </c>
      <c r="G91" s="42">
        <v>211645.3</v>
      </c>
      <c r="H91" s="39">
        <v>1.8144012426091192</v>
      </c>
    </row>
    <row r="92" spans="3:8" ht="15">
      <c r="C92" s="32" t="s">
        <v>60</v>
      </c>
      <c r="D92" s="32" t="s">
        <v>61</v>
      </c>
      <c r="E92" s="41">
        <v>5219096.7</v>
      </c>
      <c r="F92" s="33">
        <v>10.875212622981108</v>
      </c>
      <c r="G92" s="41">
        <v>143590.9</v>
      </c>
      <c r="H92" s="33">
        <v>1.2309817765259223</v>
      </c>
    </row>
    <row r="93" spans="3:8" ht="15">
      <c r="C93" s="32" t="s">
        <v>68</v>
      </c>
      <c r="D93" s="32" t="s">
        <v>69</v>
      </c>
      <c r="E93" s="41">
        <v>2708237.9</v>
      </c>
      <c r="F93" s="33">
        <v>5.643249146181914</v>
      </c>
      <c r="G93" s="41">
        <v>68689.1</v>
      </c>
      <c r="H93" s="33">
        <v>0.5888606474781253</v>
      </c>
    </row>
    <row r="94" spans="3:8" ht="15">
      <c r="C94" s="32" t="s">
        <v>100</v>
      </c>
      <c r="D94" s="32" t="s">
        <v>101</v>
      </c>
      <c r="E94" s="41">
        <v>2588441.3</v>
      </c>
      <c r="F94" s="33">
        <v>5.3936248200968615</v>
      </c>
      <c r="G94" s="41">
        <v>270087.5</v>
      </c>
      <c r="H94" s="33">
        <v>2.3154168583625077</v>
      </c>
    </row>
    <row r="95" spans="3:8" ht="15">
      <c r="C95" s="32" t="s">
        <v>58</v>
      </c>
      <c r="D95" s="32" t="s">
        <v>59</v>
      </c>
      <c r="E95" s="41">
        <v>2277473</v>
      </c>
      <c r="F95" s="33">
        <v>4.745649399080621</v>
      </c>
      <c r="G95" s="41">
        <v>31600.6</v>
      </c>
      <c r="H95" s="33">
        <v>0.270906880082826</v>
      </c>
    </row>
    <row r="96" spans="3:8" ht="15">
      <c r="C96" s="32" t="s">
        <v>104</v>
      </c>
      <c r="D96" s="32" t="s">
        <v>105</v>
      </c>
      <c r="E96" s="41">
        <v>1944223.2</v>
      </c>
      <c r="F96" s="33">
        <v>4.051245244513811</v>
      </c>
      <c r="G96" s="41">
        <v>33489.2</v>
      </c>
      <c r="H96" s="33">
        <v>0.2870975452513489</v>
      </c>
    </row>
    <row r="97" spans="3:8" ht="15">
      <c r="C97" s="32" t="s">
        <v>102</v>
      </c>
      <c r="D97" s="32" t="s">
        <v>103</v>
      </c>
      <c r="E97" s="41">
        <v>1593101.4</v>
      </c>
      <c r="F97" s="33">
        <v>3.319600584325037</v>
      </c>
      <c r="G97" s="41">
        <v>28642.7</v>
      </c>
      <c r="H97" s="33">
        <v>0.2455492773601881</v>
      </c>
    </row>
    <row r="98" spans="3:8" ht="15">
      <c r="C98" s="32" t="s">
        <v>66</v>
      </c>
      <c r="D98" s="32" t="s">
        <v>67</v>
      </c>
      <c r="E98" s="41">
        <v>1450548.5</v>
      </c>
      <c r="F98" s="33">
        <v>3.0225581674787345</v>
      </c>
      <c r="G98" s="41">
        <v>67414.2</v>
      </c>
      <c r="H98" s="33">
        <v>0.5779311340695951</v>
      </c>
    </row>
    <row r="99" spans="3:8" ht="15">
      <c r="C99" s="32" t="s">
        <v>54</v>
      </c>
      <c r="D99" s="32" t="s">
        <v>55</v>
      </c>
      <c r="E99" s="41">
        <v>1330477</v>
      </c>
      <c r="F99" s="33">
        <v>2.7723610227390565</v>
      </c>
      <c r="G99" s="41">
        <v>43840.5</v>
      </c>
      <c r="H99" s="33">
        <v>0.3758375814469071</v>
      </c>
    </row>
    <row r="100" spans="3:8" ht="15">
      <c r="C100" s="32" t="s">
        <v>92</v>
      </c>
      <c r="D100" s="32" t="s">
        <v>93</v>
      </c>
      <c r="E100" s="41">
        <v>1280556.2</v>
      </c>
      <c r="F100" s="33">
        <v>2.6683393221429905</v>
      </c>
      <c r="G100" s="41">
        <v>600880.4</v>
      </c>
      <c r="H100" s="33">
        <v>5.151251383420584</v>
      </c>
    </row>
    <row r="101" spans="3:8" ht="15">
      <c r="C101" s="32" t="s">
        <v>48</v>
      </c>
      <c r="D101" s="32" t="s">
        <v>49</v>
      </c>
      <c r="E101" s="41">
        <v>1279108.2</v>
      </c>
      <c r="F101" s="33">
        <v>2.665322074373261</v>
      </c>
      <c r="G101" s="41">
        <v>240191.6</v>
      </c>
      <c r="H101" s="33">
        <v>2.0591240982165564</v>
      </c>
    </row>
    <row r="102" spans="3:8" ht="15">
      <c r="C102" s="32" t="s">
        <v>40</v>
      </c>
      <c r="D102" s="32" t="s">
        <v>41</v>
      </c>
      <c r="E102" s="41">
        <v>1246269.3</v>
      </c>
      <c r="F102" s="33">
        <v>2.5968945206540877</v>
      </c>
      <c r="G102" s="41">
        <v>188518.9</v>
      </c>
      <c r="H102" s="33">
        <v>1.616142321210555</v>
      </c>
    </row>
    <row r="103" spans="3:8" ht="15">
      <c r="C103" s="32" t="s">
        <v>96</v>
      </c>
      <c r="D103" s="32" t="s">
        <v>97</v>
      </c>
      <c r="E103" s="41">
        <v>917376.8</v>
      </c>
      <c r="F103" s="33">
        <v>1.911569823067278</v>
      </c>
      <c r="G103" s="41">
        <v>643279.1</v>
      </c>
      <c r="H103" s="33">
        <v>5.514728644503212</v>
      </c>
    </row>
    <row r="104" spans="3:8" ht="15">
      <c r="C104" s="32" t="s">
        <v>98</v>
      </c>
      <c r="D104" s="32" t="s">
        <v>99</v>
      </c>
      <c r="E104" s="41">
        <v>798522</v>
      </c>
      <c r="F104" s="33">
        <v>1.6639079582733387</v>
      </c>
      <c r="G104" s="41">
        <v>506918.3</v>
      </c>
      <c r="H104" s="33">
        <v>4.345729356717594</v>
      </c>
    </row>
    <row r="105" spans="3:8" ht="15">
      <c r="C105" s="32" t="s">
        <v>146</v>
      </c>
      <c r="D105" s="32" t="s">
        <v>147</v>
      </c>
      <c r="E105" s="41">
        <v>771086.7</v>
      </c>
      <c r="F105" s="33">
        <v>1.606740073095953</v>
      </c>
      <c r="G105" s="41">
        <v>752666</v>
      </c>
      <c r="H105" s="33">
        <v>6.452485009918176</v>
      </c>
    </row>
    <row r="106" spans="3:8" ht="15">
      <c r="C106" s="32" t="s">
        <v>110</v>
      </c>
      <c r="D106" s="32" t="s">
        <v>111</v>
      </c>
      <c r="E106" s="41">
        <v>559072.4</v>
      </c>
      <c r="F106" s="33">
        <v>1.1649585303986307</v>
      </c>
      <c r="G106" s="41">
        <v>335513</v>
      </c>
      <c r="H106" s="33">
        <v>2.8762991860037213</v>
      </c>
    </row>
    <row r="107" spans="3:8" ht="15">
      <c r="C107" s="32" t="s">
        <v>150</v>
      </c>
      <c r="D107" s="32" t="s">
        <v>151</v>
      </c>
      <c r="E107" s="41">
        <v>522438.8</v>
      </c>
      <c r="F107" s="33">
        <v>1.088623828812197</v>
      </c>
      <c r="G107" s="41">
        <v>590298.9</v>
      </c>
      <c r="H107" s="33">
        <v>5.060537879512544</v>
      </c>
    </row>
    <row r="108" spans="3:8" ht="15">
      <c r="C108" s="32" t="s">
        <v>46</v>
      </c>
      <c r="D108" s="32" t="s">
        <v>47</v>
      </c>
      <c r="E108" s="41">
        <v>499942.6</v>
      </c>
      <c r="F108" s="33">
        <v>1.0417477174327876</v>
      </c>
      <c r="G108" s="41">
        <v>42116.6</v>
      </c>
      <c r="H108" s="33">
        <v>0.3610588629866632</v>
      </c>
    </row>
    <row r="109" spans="3:8" ht="15">
      <c r="C109" s="32" t="s">
        <v>106</v>
      </c>
      <c r="D109" s="32" t="s">
        <v>107</v>
      </c>
      <c r="E109" s="41">
        <v>448638.7</v>
      </c>
      <c r="F109" s="33">
        <v>0.934844003445622</v>
      </c>
      <c r="G109" s="41">
        <v>205233.9</v>
      </c>
      <c r="H109" s="33">
        <v>1.7594373377793682</v>
      </c>
    </row>
    <row r="110" spans="3:8" ht="15">
      <c r="C110" s="32" t="s">
        <v>148</v>
      </c>
      <c r="D110" s="32" t="s">
        <v>149</v>
      </c>
      <c r="E110" s="41">
        <v>410151</v>
      </c>
      <c r="F110" s="33">
        <v>0.8546458494490674</v>
      </c>
      <c r="G110" s="41">
        <v>571837</v>
      </c>
      <c r="H110" s="33">
        <v>4.902266969169034</v>
      </c>
    </row>
    <row r="111" spans="3:8" ht="15">
      <c r="C111" s="32" t="s">
        <v>52</v>
      </c>
      <c r="D111" s="32" t="s">
        <v>53</v>
      </c>
      <c r="E111" s="41">
        <v>398698</v>
      </c>
      <c r="F111" s="33">
        <v>0.8307808365300687</v>
      </c>
      <c r="G111" s="41">
        <v>35435.9</v>
      </c>
      <c r="H111" s="33">
        <v>0.30378629240985977</v>
      </c>
    </row>
    <row r="112" spans="3:8" ht="15">
      <c r="C112" s="32" t="s">
        <v>90</v>
      </c>
      <c r="D112" s="32" t="s">
        <v>91</v>
      </c>
      <c r="E112" s="41">
        <v>396486.7</v>
      </c>
      <c r="F112" s="33">
        <v>0.826173074103824</v>
      </c>
      <c r="G112" s="41">
        <v>80092.2</v>
      </c>
      <c r="H112" s="33">
        <v>0.6866175965320189</v>
      </c>
    </row>
    <row r="113" spans="3:8" ht="15">
      <c r="C113" s="32" t="s">
        <v>70</v>
      </c>
      <c r="D113" s="32" t="s">
        <v>71</v>
      </c>
      <c r="E113" s="41">
        <v>365731</v>
      </c>
      <c r="F113" s="33">
        <v>0.7620863564025367</v>
      </c>
      <c r="G113" s="41">
        <v>176783</v>
      </c>
      <c r="H113" s="33">
        <v>1.5155323310849234</v>
      </c>
    </row>
    <row r="114" spans="3:8" ht="15">
      <c r="C114" s="32" t="s">
        <v>64</v>
      </c>
      <c r="D114" s="32" t="s">
        <v>65</v>
      </c>
      <c r="E114" s="41">
        <v>309410.9</v>
      </c>
      <c r="F114" s="33">
        <v>0.6447302126760643</v>
      </c>
      <c r="G114" s="41">
        <v>90912.8</v>
      </c>
      <c r="H114" s="33">
        <v>0.7793808664263953</v>
      </c>
    </row>
    <row r="115" spans="3:8" ht="15">
      <c r="C115" s="32" t="s">
        <v>94</v>
      </c>
      <c r="D115" s="32" t="s">
        <v>95</v>
      </c>
      <c r="E115" s="41">
        <v>309318.8</v>
      </c>
      <c r="F115" s="33">
        <v>0.6445383007150199</v>
      </c>
      <c r="G115" s="41">
        <v>179182.3</v>
      </c>
      <c r="H115" s="33">
        <v>1.5361011455182796</v>
      </c>
    </row>
    <row r="116" spans="3:8" ht="15">
      <c r="C116" s="32" t="s">
        <v>126</v>
      </c>
      <c r="D116" s="32" t="s">
        <v>127</v>
      </c>
      <c r="E116" s="41">
        <v>302243.4</v>
      </c>
      <c r="F116" s="33">
        <v>0.629795044589369</v>
      </c>
      <c r="G116" s="41">
        <v>1261932.6</v>
      </c>
      <c r="H116" s="33">
        <v>10.818345966241427</v>
      </c>
    </row>
    <row r="117" spans="3:8" ht="15">
      <c r="C117" s="32" t="s">
        <v>78</v>
      </c>
      <c r="D117" s="32" t="s">
        <v>79</v>
      </c>
      <c r="E117" s="41">
        <v>301287.9</v>
      </c>
      <c r="F117" s="33">
        <v>0.6278040361335842</v>
      </c>
      <c r="G117" s="41">
        <v>232397</v>
      </c>
      <c r="H117" s="33">
        <v>1.992302241432394</v>
      </c>
    </row>
    <row r="118" spans="3:8" ht="15">
      <c r="C118" s="32" t="s">
        <v>152</v>
      </c>
      <c r="D118" s="32" t="s">
        <v>153</v>
      </c>
      <c r="E118" s="41">
        <v>294691.8</v>
      </c>
      <c r="F118" s="33">
        <v>0.6140595140245292</v>
      </c>
      <c r="G118" s="41">
        <v>268158.8</v>
      </c>
      <c r="H118" s="33">
        <v>2.298882422319656</v>
      </c>
    </row>
    <row r="119" spans="3:8" ht="15">
      <c r="C119" s="32" t="s">
        <v>76</v>
      </c>
      <c r="D119" s="32" t="s">
        <v>77</v>
      </c>
      <c r="E119" s="41">
        <v>267033.4</v>
      </c>
      <c r="F119" s="33">
        <v>0.5564267476472631</v>
      </c>
      <c r="G119" s="41">
        <v>219960.5</v>
      </c>
      <c r="H119" s="33">
        <v>1.8856861197717272</v>
      </c>
    </row>
    <row r="120" spans="3:8" ht="15">
      <c r="C120" s="32" t="s">
        <v>144</v>
      </c>
      <c r="D120" s="32" t="s">
        <v>145</v>
      </c>
      <c r="E120" s="41">
        <v>210525.3</v>
      </c>
      <c r="F120" s="33">
        <v>0.4386788618070412</v>
      </c>
      <c r="G120" s="41">
        <v>230867.3</v>
      </c>
      <c r="H120" s="33">
        <v>1.9791883684533145</v>
      </c>
    </row>
    <row r="121" spans="3:8" ht="15">
      <c r="C121" s="32" t="s">
        <v>62</v>
      </c>
      <c r="D121" s="32" t="s">
        <v>63</v>
      </c>
      <c r="E121" s="41">
        <v>204305.4</v>
      </c>
      <c r="F121" s="33">
        <v>0.4257182406724145</v>
      </c>
      <c r="G121" s="41">
        <v>106203.5</v>
      </c>
      <c r="H121" s="33">
        <v>0.9104655873267093</v>
      </c>
    </row>
    <row r="122" spans="3:8" ht="15">
      <c r="C122" s="32" t="s">
        <v>50</v>
      </c>
      <c r="D122" s="32" t="s">
        <v>51</v>
      </c>
      <c r="E122" s="41">
        <v>180051.5</v>
      </c>
      <c r="F122" s="33">
        <v>0.37517954890291316</v>
      </c>
      <c r="G122" s="41">
        <v>67070.1</v>
      </c>
      <c r="H122" s="33">
        <v>0.5749812199085824</v>
      </c>
    </row>
    <row r="123" spans="3:8" ht="15">
      <c r="C123" s="32" t="s">
        <v>128</v>
      </c>
      <c r="D123" s="32" t="s">
        <v>129</v>
      </c>
      <c r="E123" s="41">
        <v>177628.3</v>
      </c>
      <c r="F123" s="33">
        <v>0.37013024310484127</v>
      </c>
      <c r="G123" s="41">
        <v>388664</v>
      </c>
      <c r="H123" s="33">
        <v>3.331954192025198</v>
      </c>
    </row>
    <row r="124" spans="3:8" ht="15">
      <c r="C124" s="32" t="s">
        <v>162</v>
      </c>
      <c r="D124" s="32" t="s">
        <v>163</v>
      </c>
      <c r="E124" s="41">
        <v>165954.2</v>
      </c>
      <c r="F124" s="33">
        <v>0.3458045164552578</v>
      </c>
      <c r="G124" s="41">
        <v>100314.5</v>
      </c>
      <c r="H124" s="33">
        <v>0.85998013398697</v>
      </c>
    </row>
    <row r="125" spans="3:8" ht="15">
      <c r="C125" s="32" t="s">
        <v>120</v>
      </c>
      <c r="D125" s="32" t="s">
        <v>121</v>
      </c>
      <c r="E125" s="41">
        <v>153429.2</v>
      </c>
      <c r="F125" s="33">
        <v>0.3197057399940287</v>
      </c>
      <c r="G125" s="41">
        <v>360876.4</v>
      </c>
      <c r="H125" s="33">
        <v>3.0937355499427843</v>
      </c>
    </row>
    <row r="126" spans="3:8" ht="15">
      <c r="C126" s="32" t="s">
        <v>116</v>
      </c>
      <c r="D126" s="32" t="s">
        <v>117</v>
      </c>
      <c r="E126" s="41">
        <v>152838.5</v>
      </c>
      <c r="F126" s="33">
        <v>0.31847487793768947</v>
      </c>
      <c r="G126" s="41">
        <v>137169.7</v>
      </c>
      <c r="H126" s="33">
        <v>1.1759338578665348</v>
      </c>
    </row>
    <row r="127" spans="3:8" ht="15">
      <c r="C127" s="32" t="s">
        <v>156</v>
      </c>
      <c r="D127" s="32" t="s">
        <v>157</v>
      </c>
      <c r="E127" s="41">
        <v>141000.7</v>
      </c>
      <c r="F127" s="33">
        <v>0.2938080439262933</v>
      </c>
      <c r="G127" s="41">
        <v>66053.8</v>
      </c>
      <c r="H127" s="33">
        <v>0.5662686428616853</v>
      </c>
    </row>
    <row r="128" spans="3:8" ht="15">
      <c r="C128" s="32" t="s">
        <v>118</v>
      </c>
      <c r="D128" s="32" t="s">
        <v>119</v>
      </c>
      <c r="E128" s="41">
        <v>133666.1</v>
      </c>
      <c r="F128" s="33">
        <v>0.2785246837799834</v>
      </c>
      <c r="G128" s="41">
        <v>294494.6</v>
      </c>
      <c r="H128" s="33">
        <v>2.524655015640203</v>
      </c>
    </row>
    <row r="129" spans="3:8" ht="15">
      <c r="C129" s="32" t="s">
        <v>138</v>
      </c>
      <c r="D129" s="32" t="s">
        <v>139</v>
      </c>
      <c r="E129" s="41">
        <v>133141.9</v>
      </c>
      <c r="F129" s="33">
        <v>0.2774323900777098</v>
      </c>
      <c r="G129" s="41">
        <v>140098.9</v>
      </c>
      <c r="H129" s="33">
        <v>1.2010454200880942</v>
      </c>
    </row>
    <row r="130" spans="3:8" ht="15">
      <c r="C130" s="32" t="s">
        <v>74</v>
      </c>
      <c r="D130" s="32" t="s">
        <v>75</v>
      </c>
      <c r="E130" s="41">
        <v>123156.5</v>
      </c>
      <c r="F130" s="33">
        <v>0.2566254661275337</v>
      </c>
      <c r="G130" s="41">
        <v>95967.5</v>
      </c>
      <c r="H130" s="33">
        <v>0.822713999555344</v>
      </c>
    </row>
    <row r="131" spans="3:8" ht="15">
      <c r="C131" s="32" t="s">
        <v>88</v>
      </c>
      <c r="D131" s="32" t="s">
        <v>89</v>
      </c>
      <c r="E131" s="41">
        <v>116754.6</v>
      </c>
      <c r="F131" s="33">
        <v>0.24328560528704327</v>
      </c>
      <c r="G131" s="41">
        <v>29622.8</v>
      </c>
      <c r="H131" s="33">
        <v>0.2539515176078156</v>
      </c>
    </row>
    <row r="132" spans="3:8" ht="15">
      <c r="C132" s="32" t="s">
        <v>82</v>
      </c>
      <c r="D132" s="32" t="s">
        <v>83</v>
      </c>
      <c r="E132" s="41">
        <v>112131.4</v>
      </c>
      <c r="F132" s="33">
        <v>0.2336520832642445</v>
      </c>
      <c r="G132" s="41">
        <v>83683.7</v>
      </c>
      <c r="H132" s="33">
        <v>0.7174069505258504</v>
      </c>
    </row>
    <row r="133" spans="3:8" ht="15">
      <c r="C133" s="32" t="s">
        <v>132</v>
      </c>
      <c r="D133" s="32" t="s">
        <v>133</v>
      </c>
      <c r="E133" s="41">
        <v>110241.5</v>
      </c>
      <c r="F133" s="33">
        <v>0.22971403315373934</v>
      </c>
      <c r="G133" s="41">
        <v>107152.7</v>
      </c>
      <c r="H133" s="33">
        <v>0.918602926825789</v>
      </c>
    </row>
    <row r="134" spans="3:8" ht="15">
      <c r="C134" s="32" t="s">
        <v>154</v>
      </c>
      <c r="D134" s="32" t="s">
        <v>155</v>
      </c>
      <c r="E134" s="41">
        <v>109720.1</v>
      </c>
      <c r="F134" s="33">
        <v>0.22862757390847913</v>
      </c>
      <c r="G134" s="41">
        <v>91178.6</v>
      </c>
      <c r="H134" s="33">
        <v>0.7816595272342918</v>
      </c>
    </row>
    <row r="135" spans="3:8" ht="15">
      <c r="C135" s="32" t="s">
        <v>108</v>
      </c>
      <c r="D135" s="32" t="s">
        <v>109</v>
      </c>
      <c r="E135" s="41">
        <v>108917</v>
      </c>
      <c r="F135" s="33">
        <v>0.22695412661298903</v>
      </c>
      <c r="G135" s="41">
        <v>45502.3</v>
      </c>
      <c r="H135" s="33">
        <v>0.3900839265581278</v>
      </c>
    </row>
    <row r="136" spans="3:8" ht="15">
      <c r="C136" s="32" t="s">
        <v>130</v>
      </c>
      <c r="D136" s="32" t="s">
        <v>131</v>
      </c>
      <c r="E136" s="41">
        <v>108401</v>
      </c>
      <c r="F136" s="33">
        <v>0.2258789195348258</v>
      </c>
      <c r="G136" s="41">
        <v>155910.6</v>
      </c>
      <c r="H136" s="33">
        <v>1.336596590502758</v>
      </c>
    </row>
    <row r="137" spans="3:8" ht="15">
      <c r="C137" s="32" t="s">
        <v>56</v>
      </c>
      <c r="D137" s="32" t="s">
        <v>57</v>
      </c>
      <c r="E137" s="41">
        <v>102885.1</v>
      </c>
      <c r="F137" s="33">
        <v>0.2143852475921118</v>
      </c>
      <c r="G137" s="41">
        <v>27620.6</v>
      </c>
      <c r="H137" s="33">
        <v>0.2367869778426898</v>
      </c>
    </row>
    <row r="138" spans="3:8" ht="15">
      <c r="C138" s="32" t="s">
        <v>72</v>
      </c>
      <c r="D138" s="32" t="s">
        <v>73</v>
      </c>
      <c r="E138" s="41">
        <v>88649.9</v>
      </c>
      <c r="F138" s="33">
        <v>0.18472286813655184</v>
      </c>
      <c r="G138" s="41">
        <v>134800.1</v>
      </c>
      <c r="H138" s="33">
        <v>1.1556196567740156</v>
      </c>
    </row>
    <row r="139" spans="3:8" ht="15">
      <c r="C139" s="32" t="s">
        <v>44</v>
      </c>
      <c r="D139" s="32" t="s">
        <v>45</v>
      </c>
      <c r="E139" s="41">
        <v>84316</v>
      </c>
      <c r="F139" s="33">
        <v>0.17569217054730468</v>
      </c>
      <c r="G139" s="41">
        <v>6697.7</v>
      </c>
      <c r="H139" s="33">
        <v>0.05741830885270355</v>
      </c>
    </row>
    <row r="140" spans="3:8" ht="15">
      <c r="C140" s="32" t="s">
        <v>158</v>
      </c>
      <c r="D140" s="32" t="s">
        <v>159</v>
      </c>
      <c r="E140" s="41">
        <v>79985.5</v>
      </c>
      <c r="F140" s="33">
        <v>0.16666855765585936</v>
      </c>
      <c r="G140" s="41">
        <v>79272.2</v>
      </c>
      <c r="H140" s="33">
        <v>0.6795878679297798</v>
      </c>
    </row>
    <row r="141" spans="3:8" ht="15">
      <c r="C141" s="32" t="s">
        <v>140</v>
      </c>
      <c r="D141" s="32" t="s">
        <v>141</v>
      </c>
      <c r="E141" s="41">
        <v>74071.3</v>
      </c>
      <c r="F141" s="33">
        <v>0.154344934203005</v>
      </c>
      <c r="G141" s="41">
        <v>134910.2</v>
      </c>
      <c r="H141" s="33">
        <v>1.1565635264314624</v>
      </c>
    </row>
    <row r="142" spans="3:8" ht="15">
      <c r="C142" s="32" t="s">
        <v>84</v>
      </c>
      <c r="D142" s="32" t="s">
        <v>85</v>
      </c>
      <c r="E142" s="41">
        <v>73351</v>
      </c>
      <c r="F142" s="33">
        <v>0.15284402013633647</v>
      </c>
      <c r="G142" s="41">
        <v>76168.1</v>
      </c>
      <c r="H142" s="33">
        <v>0.6529769160344012</v>
      </c>
    </row>
    <row r="143" spans="3:8" ht="15">
      <c r="C143" s="32" t="s">
        <v>42</v>
      </c>
      <c r="D143" s="32" t="s">
        <v>43</v>
      </c>
      <c r="E143" s="41">
        <v>69179</v>
      </c>
      <c r="F143" s="33">
        <v>0.14415067918653626</v>
      </c>
      <c r="G143" s="41">
        <v>25300.7</v>
      </c>
      <c r="H143" s="33">
        <v>0.21689884688618433</v>
      </c>
    </row>
    <row r="144" spans="3:8" ht="15">
      <c r="C144" s="32" t="s">
        <v>80</v>
      </c>
      <c r="D144" s="32" t="s">
        <v>81</v>
      </c>
      <c r="E144" s="41">
        <v>53272.5</v>
      </c>
      <c r="F144" s="33">
        <v>0.11100575401443721</v>
      </c>
      <c r="G144" s="41">
        <v>56452</v>
      </c>
      <c r="H144" s="33">
        <v>0.4839539500653688</v>
      </c>
    </row>
    <row r="145" spans="3:8" ht="15">
      <c r="C145" s="32" t="s">
        <v>114</v>
      </c>
      <c r="D145" s="32" t="s">
        <v>115</v>
      </c>
      <c r="E145" s="41">
        <v>52645.1</v>
      </c>
      <c r="F145" s="33">
        <v>0.10969841889653102</v>
      </c>
      <c r="G145" s="41">
        <v>54648.8</v>
      </c>
      <c r="H145" s="33">
        <v>0.4684954054122498</v>
      </c>
    </row>
    <row r="146" spans="3:8" ht="15">
      <c r="C146" s="32" t="s">
        <v>134</v>
      </c>
      <c r="D146" s="32" t="s">
        <v>135</v>
      </c>
      <c r="E146" s="41">
        <v>49198.7</v>
      </c>
      <c r="F146" s="33">
        <v>0.10251703580703161</v>
      </c>
      <c r="G146" s="41">
        <v>52444</v>
      </c>
      <c r="H146" s="33">
        <v>0.4495940083119854</v>
      </c>
    </row>
    <row r="147" spans="3:8" ht="15">
      <c r="C147" s="32" t="s">
        <v>124</v>
      </c>
      <c r="D147" s="32" t="s">
        <v>125</v>
      </c>
      <c r="E147" s="41">
        <v>44970.5</v>
      </c>
      <c r="F147" s="33">
        <v>0.09370658897003611</v>
      </c>
      <c r="G147" s="41">
        <v>85774.5</v>
      </c>
      <c r="H147" s="33">
        <v>0.7353310438936083</v>
      </c>
    </row>
    <row r="148" spans="3:8" ht="15">
      <c r="C148" s="32" t="s">
        <v>112</v>
      </c>
      <c r="D148" s="32" t="s">
        <v>113</v>
      </c>
      <c r="E148" s="41">
        <v>44270.6</v>
      </c>
      <c r="F148" s="33">
        <v>0.0922481830901787</v>
      </c>
      <c r="G148" s="41">
        <v>70914.6</v>
      </c>
      <c r="H148" s="33">
        <v>0.6079395023613974</v>
      </c>
    </row>
    <row r="149" spans="3:8" ht="15">
      <c r="C149" s="32" t="s">
        <v>136</v>
      </c>
      <c r="D149" s="32" t="s">
        <v>137</v>
      </c>
      <c r="E149" s="41">
        <v>39490.6</v>
      </c>
      <c r="F149" s="33">
        <v>0.08228793147463578</v>
      </c>
      <c r="G149" s="41">
        <v>59437.3</v>
      </c>
      <c r="H149" s="33">
        <v>0.5095464485973986</v>
      </c>
    </row>
    <row r="150" spans="3:8" ht="15">
      <c r="C150" s="32" t="s">
        <v>122</v>
      </c>
      <c r="D150" s="32" t="s">
        <v>123</v>
      </c>
      <c r="E150" s="41">
        <v>34328.1</v>
      </c>
      <c r="F150" s="33">
        <v>0.07153065135638467</v>
      </c>
      <c r="G150" s="41">
        <v>90668</v>
      </c>
      <c r="H150" s="33">
        <v>0.7772822352534341</v>
      </c>
    </row>
    <row r="151" spans="3:8" ht="15">
      <c r="C151" s="32" t="s">
        <v>142</v>
      </c>
      <c r="D151" s="32" t="s">
        <v>143</v>
      </c>
      <c r="E151" s="41">
        <v>24598.1</v>
      </c>
      <c r="F151" s="33">
        <v>0.05125591323520631</v>
      </c>
      <c r="G151" s="41">
        <v>25580.1</v>
      </c>
      <c r="H151" s="33">
        <v>0.21929409831480087</v>
      </c>
    </row>
    <row r="152" spans="3:8" ht="15">
      <c r="C152" s="32" t="s">
        <v>160</v>
      </c>
      <c r="D152" s="32" t="s">
        <v>161</v>
      </c>
      <c r="E152" s="41">
        <v>21673.6</v>
      </c>
      <c r="F152" s="33">
        <v>0.045162031258290984</v>
      </c>
      <c r="G152" s="41">
        <v>15118.6</v>
      </c>
      <c r="H152" s="33">
        <v>0.12960933517781983</v>
      </c>
    </row>
    <row r="153" spans="3:8" ht="15">
      <c r="C153" s="34" t="s">
        <v>166</v>
      </c>
      <c r="D153" s="34" t="s">
        <v>167</v>
      </c>
      <c r="E153" s="43">
        <v>11475.4</v>
      </c>
      <c r="F153" s="35">
        <v>0.023911688575104846</v>
      </c>
      <c r="G153" s="43">
        <v>0</v>
      </c>
      <c r="H153" s="35">
        <v>0</v>
      </c>
    </row>
    <row r="154" spans="3:8" ht="15">
      <c r="C154" s="121" t="s">
        <v>164</v>
      </c>
      <c r="D154" s="121" t="s">
        <v>165</v>
      </c>
      <c r="E154" s="122">
        <v>1261.7</v>
      </c>
      <c r="F154" s="123">
        <v>0.0026290480048808567</v>
      </c>
      <c r="G154" s="122">
        <v>43889.3</v>
      </c>
      <c r="H154" s="123">
        <v>0.37625593602713797</v>
      </c>
    </row>
  </sheetData>
  <dataValidations count="1">
    <dataValidation type="list" allowBlank="1" showInputMessage="1" showErrorMessage="1" sqref="C2">
      <formula1>env_ac_pefa04!$E$15:$K$15</formula1>
    </dataValidation>
  </dataValidation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K77"/>
  <sheetViews>
    <sheetView showGridLines="0" zoomScale="90" zoomScaleNormal="90" workbookViewId="0" topLeftCell="A1"/>
  </sheetViews>
  <sheetFormatPr defaultColWidth="9.140625" defaultRowHeight="15"/>
  <cols>
    <col min="1" max="1" width="2.8515625" style="0" customWidth="1"/>
    <col min="3" max="3" width="76.28125" style="0" customWidth="1"/>
    <col min="4" max="4" width="11.8515625" style="0" bestFit="1" customWidth="1"/>
    <col min="5" max="9" width="24.7109375" style="0" customWidth="1"/>
    <col min="10" max="11" width="2.8515625" style="0" customWidth="1"/>
  </cols>
  <sheetData>
    <row r="1" ht="15">
      <c r="A1" s="6" t="s">
        <v>404</v>
      </c>
    </row>
    <row r="2" spans="2:3" ht="15">
      <c r="B2" s="24" t="s">
        <v>402</v>
      </c>
      <c r="C2" t="str">
        <f>dataTab2!C2</f>
        <v>2017</v>
      </c>
    </row>
    <row r="3" spans="2:3" ht="15">
      <c r="B3" s="24" t="s">
        <v>211</v>
      </c>
      <c r="C3" s="25" t="str">
        <f>dataTab2!C3</f>
        <v>EU-27</v>
      </c>
    </row>
    <row r="4" spans="2:3" ht="15">
      <c r="B4" s="24" t="s">
        <v>207</v>
      </c>
      <c r="C4" s="6" t="str">
        <f>dataTab2!C4</f>
        <v>'Domestic energy footprints' of goods and services deliverd to main categories of final uses</v>
      </c>
    </row>
    <row r="5" spans="2:3" ht="15">
      <c r="B5" s="24" t="s">
        <v>208</v>
      </c>
      <c r="C5" s="6" t="str">
        <f>dataTab2!C5</f>
        <v>European Union (EU-27), 2017, Terajoule</v>
      </c>
    </row>
    <row r="8" spans="3:9" ht="15">
      <c r="C8" s="30" t="s">
        <v>439</v>
      </c>
      <c r="D8" s="29"/>
      <c r="E8" s="142" t="s">
        <v>401</v>
      </c>
      <c r="F8" s="168"/>
      <c r="G8" s="29"/>
      <c r="H8" s="29"/>
      <c r="I8" s="29"/>
    </row>
    <row r="9" spans="1:9" ht="15">
      <c r="A9" s="64"/>
      <c r="C9" s="28" t="s">
        <v>9</v>
      </c>
      <c r="D9" s="31" t="s">
        <v>438</v>
      </c>
      <c r="E9" s="137" t="s">
        <v>264</v>
      </c>
      <c r="F9" s="137" t="s">
        <v>442</v>
      </c>
      <c r="G9" s="31" t="s">
        <v>443</v>
      </c>
      <c r="H9" s="31" t="s">
        <v>265</v>
      </c>
      <c r="I9" s="31" t="s">
        <v>266</v>
      </c>
    </row>
    <row r="10" spans="1:11" ht="15">
      <c r="A10" s="64"/>
      <c r="C10" s="36" t="s">
        <v>267</v>
      </c>
      <c r="D10" s="163" t="s">
        <v>37</v>
      </c>
      <c r="E10" s="138">
        <v>28216512.07</v>
      </c>
      <c r="F10" s="138">
        <v>36110887.56</v>
      </c>
      <c r="G10" s="40">
        <v>7894375.49</v>
      </c>
      <c r="H10" s="40">
        <v>11879867.96</v>
      </c>
      <c r="I10" s="40">
        <v>47990755.52</v>
      </c>
      <c r="K10" s="47"/>
    </row>
    <row r="11" spans="1:11" ht="15">
      <c r="A11" s="64">
        <v>1</v>
      </c>
      <c r="C11" s="38" t="s">
        <v>314</v>
      </c>
      <c r="D11" s="164" t="s">
        <v>313</v>
      </c>
      <c r="E11" s="139">
        <v>5267558.78</v>
      </c>
      <c r="F11" s="139">
        <v>4970867.4</v>
      </c>
      <c r="G11" s="42">
        <v>-296691.38</v>
      </c>
      <c r="H11" s="42">
        <v>92806.07</v>
      </c>
      <c r="I11" s="42">
        <v>5063673.47</v>
      </c>
      <c r="K11" s="47"/>
    </row>
    <row r="12" spans="1:11" ht="15">
      <c r="A12" s="64">
        <v>2</v>
      </c>
      <c r="C12" s="32" t="s">
        <v>320</v>
      </c>
      <c r="D12" s="165" t="s">
        <v>319</v>
      </c>
      <c r="E12" s="140">
        <v>234063.76</v>
      </c>
      <c r="F12" s="140">
        <v>4461580.6</v>
      </c>
      <c r="G12" s="41">
        <v>4227516.83</v>
      </c>
      <c r="H12" s="41">
        <v>34063.22</v>
      </c>
      <c r="I12" s="41">
        <v>4495643.81</v>
      </c>
      <c r="K12" s="47"/>
    </row>
    <row r="13" spans="1:11" ht="15">
      <c r="A13" s="64">
        <v>3</v>
      </c>
      <c r="C13" s="32" t="s">
        <v>276</v>
      </c>
      <c r="D13" s="165" t="s">
        <v>275</v>
      </c>
      <c r="E13" s="140">
        <v>2685383.83</v>
      </c>
      <c r="F13" s="140">
        <v>2668454.55</v>
      </c>
      <c r="G13" s="41">
        <v>-16929.29</v>
      </c>
      <c r="H13" s="41">
        <v>501064.63</v>
      </c>
      <c r="I13" s="41">
        <v>3169519.18</v>
      </c>
      <c r="K13" s="47"/>
    </row>
    <row r="14" spans="1:11" ht="15">
      <c r="A14" s="64">
        <v>4</v>
      </c>
      <c r="C14" s="32" t="s">
        <v>288</v>
      </c>
      <c r="D14" s="165" t="s">
        <v>287</v>
      </c>
      <c r="E14" s="140">
        <v>533095.1</v>
      </c>
      <c r="F14" s="140">
        <v>600386.65</v>
      </c>
      <c r="G14" s="41">
        <v>67291.55</v>
      </c>
      <c r="H14" s="41">
        <v>2031612.36</v>
      </c>
      <c r="I14" s="41">
        <v>2631999.01</v>
      </c>
      <c r="K14" s="47"/>
    </row>
    <row r="15" spans="1:11" ht="15">
      <c r="A15" s="64">
        <v>5</v>
      </c>
      <c r="C15" s="32" t="s">
        <v>326</v>
      </c>
      <c r="D15" s="165" t="s">
        <v>325</v>
      </c>
      <c r="E15" s="140">
        <v>1635760.79</v>
      </c>
      <c r="F15" s="140">
        <v>1696429.34</v>
      </c>
      <c r="G15" s="41">
        <v>60668.55</v>
      </c>
      <c r="H15" s="41">
        <v>42654.96</v>
      </c>
      <c r="I15" s="41">
        <v>1739084.3</v>
      </c>
      <c r="K15" s="47"/>
    </row>
    <row r="16" spans="1:11" ht="15">
      <c r="A16" s="64">
        <v>6</v>
      </c>
      <c r="C16" s="32" t="s">
        <v>374</v>
      </c>
      <c r="D16" s="165" t="s">
        <v>373</v>
      </c>
      <c r="E16" s="140">
        <v>1711939.1</v>
      </c>
      <c r="F16" s="140">
        <v>1718121.15</v>
      </c>
      <c r="G16" s="41">
        <v>6182.05</v>
      </c>
      <c r="H16" s="41">
        <v>3812.2</v>
      </c>
      <c r="I16" s="41">
        <v>1721933.36</v>
      </c>
      <c r="K16" s="47"/>
    </row>
    <row r="17" spans="1:11" ht="15">
      <c r="A17" s="64">
        <v>7</v>
      </c>
      <c r="C17" s="32" t="s">
        <v>306</v>
      </c>
      <c r="D17" s="165" t="s">
        <v>305</v>
      </c>
      <c r="E17" s="140">
        <v>553420.34</v>
      </c>
      <c r="F17" s="140">
        <v>955208.82</v>
      </c>
      <c r="G17" s="41">
        <v>401788.48</v>
      </c>
      <c r="H17" s="41">
        <v>730998.06</v>
      </c>
      <c r="I17" s="41">
        <v>1686206.89</v>
      </c>
      <c r="K17" s="47"/>
    </row>
    <row r="18" spans="1:11" ht="15">
      <c r="A18" s="64">
        <v>8</v>
      </c>
      <c r="C18" s="32" t="s">
        <v>338</v>
      </c>
      <c r="D18" s="165" t="s">
        <v>337</v>
      </c>
      <c r="E18" s="140">
        <v>1648663.26</v>
      </c>
      <c r="F18" s="140">
        <v>1648668.98</v>
      </c>
      <c r="G18" s="41">
        <v>5.73</v>
      </c>
      <c r="H18" s="41">
        <v>24639.84</v>
      </c>
      <c r="I18" s="41">
        <v>1673308.82</v>
      </c>
      <c r="K18" s="47"/>
    </row>
    <row r="19" spans="1:11" ht="15">
      <c r="A19" s="64">
        <v>9</v>
      </c>
      <c r="C19" s="32" t="s">
        <v>324</v>
      </c>
      <c r="D19" s="165" t="s">
        <v>323</v>
      </c>
      <c r="E19" s="140">
        <v>857988.53</v>
      </c>
      <c r="F19" s="140">
        <v>1215768.62</v>
      </c>
      <c r="G19" s="41">
        <v>357780.08</v>
      </c>
      <c r="H19" s="41">
        <v>421288.47</v>
      </c>
      <c r="I19" s="41">
        <v>1637057.08</v>
      </c>
      <c r="K19" s="47"/>
    </row>
    <row r="20" spans="1:11" ht="15">
      <c r="A20" s="64">
        <v>10</v>
      </c>
      <c r="C20" s="32" t="s">
        <v>286</v>
      </c>
      <c r="D20" s="165" t="s">
        <v>285</v>
      </c>
      <c r="E20" s="140">
        <v>916111.43</v>
      </c>
      <c r="F20" s="140">
        <v>911201.1</v>
      </c>
      <c r="G20" s="41">
        <v>-4910.33</v>
      </c>
      <c r="H20" s="41">
        <v>690032.56</v>
      </c>
      <c r="I20" s="41">
        <v>1601233.65</v>
      </c>
      <c r="K20" s="47"/>
    </row>
    <row r="21" spans="1:11" ht="15">
      <c r="A21" s="64">
        <v>11</v>
      </c>
      <c r="C21" s="32" t="s">
        <v>378</v>
      </c>
      <c r="D21" s="165" t="s">
        <v>377</v>
      </c>
      <c r="E21" s="140">
        <v>1450581.76</v>
      </c>
      <c r="F21" s="140">
        <v>1450646.31</v>
      </c>
      <c r="G21" s="41">
        <v>64.55</v>
      </c>
      <c r="H21" s="41">
        <v>966</v>
      </c>
      <c r="I21" s="41">
        <v>1451612.31</v>
      </c>
      <c r="K21" s="47"/>
    </row>
    <row r="22" spans="1:11" ht="15">
      <c r="A22" s="64">
        <v>12</v>
      </c>
      <c r="C22" s="32" t="s">
        <v>332</v>
      </c>
      <c r="D22" s="165" t="s">
        <v>331</v>
      </c>
      <c r="E22" s="140">
        <v>882544.21</v>
      </c>
      <c r="F22" s="140">
        <v>883419.35</v>
      </c>
      <c r="G22" s="41">
        <v>875.13</v>
      </c>
      <c r="H22" s="41">
        <v>471525.59</v>
      </c>
      <c r="I22" s="41">
        <v>1354944.94</v>
      </c>
      <c r="K22" s="47"/>
    </row>
    <row r="23" spans="1:11" ht="15">
      <c r="A23" s="64">
        <v>13</v>
      </c>
      <c r="C23" s="32" t="s">
        <v>328</v>
      </c>
      <c r="D23" s="165" t="s">
        <v>327</v>
      </c>
      <c r="E23" s="140">
        <v>1153204.79</v>
      </c>
      <c r="F23" s="140">
        <v>1154964.93</v>
      </c>
      <c r="G23" s="41">
        <v>1760.14</v>
      </c>
      <c r="H23" s="41">
        <v>153899.49</v>
      </c>
      <c r="I23" s="41">
        <v>1308864.42</v>
      </c>
      <c r="K23" s="47"/>
    </row>
    <row r="24" spans="1:11" ht="15">
      <c r="A24" s="64">
        <v>14</v>
      </c>
      <c r="C24" s="32" t="s">
        <v>304</v>
      </c>
      <c r="D24" s="165" t="s">
        <v>303</v>
      </c>
      <c r="E24" s="140">
        <v>17851.78</v>
      </c>
      <c r="F24" s="140">
        <v>555308.79</v>
      </c>
      <c r="G24" s="41">
        <v>537457.01</v>
      </c>
      <c r="H24" s="41">
        <v>721457.85</v>
      </c>
      <c r="I24" s="41">
        <v>1276766.64</v>
      </c>
      <c r="K24" s="47"/>
    </row>
    <row r="25" spans="1:11" ht="15">
      <c r="A25" s="64">
        <v>15</v>
      </c>
      <c r="C25" s="32" t="s">
        <v>330</v>
      </c>
      <c r="D25" s="165" t="s">
        <v>329</v>
      </c>
      <c r="E25" s="140">
        <v>180036.83</v>
      </c>
      <c r="F25" s="140">
        <v>155183.05</v>
      </c>
      <c r="G25" s="41">
        <v>-24853.79</v>
      </c>
      <c r="H25" s="41">
        <v>1056256.13</v>
      </c>
      <c r="I25" s="41">
        <v>1211439.17</v>
      </c>
      <c r="K25" s="47"/>
    </row>
    <row r="26" spans="1:11" ht="15">
      <c r="A26" s="64">
        <v>16</v>
      </c>
      <c r="C26" s="32" t="s">
        <v>296</v>
      </c>
      <c r="D26" s="165" t="s">
        <v>295</v>
      </c>
      <c r="E26" s="140">
        <v>2727.85</v>
      </c>
      <c r="F26" s="140">
        <v>115803.83</v>
      </c>
      <c r="G26" s="41">
        <v>113075.98</v>
      </c>
      <c r="H26" s="41">
        <v>796902.67</v>
      </c>
      <c r="I26" s="41">
        <v>912706.49</v>
      </c>
      <c r="K26" s="47"/>
    </row>
    <row r="27" spans="1:11" ht="15">
      <c r="A27" s="64"/>
      <c r="C27" s="32" t="s">
        <v>354</v>
      </c>
      <c r="D27" s="165" t="s">
        <v>353</v>
      </c>
      <c r="E27" s="140">
        <v>849204.54</v>
      </c>
      <c r="F27" s="140">
        <v>866544.45</v>
      </c>
      <c r="G27" s="41">
        <v>17339.91</v>
      </c>
      <c r="H27" s="41">
        <v>1197.93</v>
      </c>
      <c r="I27" s="41">
        <v>867742.39</v>
      </c>
      <c r="K27" s="47"/>
    </row>
    <row r="28" spans="1:11" ht="15">
      <c r="A28" s="64"/>
      <c r="C28" s="32" t="s">
        <v>376</v>
      </c>
      <c r="D28" s="165" t="s">
        <v>375</v>
      </c>
      <c r="E28" s="140">
        <v>856781.65</v>
      </c>
      <c r="F28" s="140">
        <v>857684.42</v>
      </c>
      <c r="G28" s="41">
        <v>902.76</v>
      </c>
      <c r="H28" s="41">
        <v>775.28</v>
      </c>
      <c r="I28" s="41">
        <v>858459.7</v>
      </c>
      <c r="K28" s="47"/>
    </row>
    <row r="29" spans="1:11" ht="15">
      <c r="A29" s="64"/>
      <c r="C29" s="32" t="s">
        <v>360</v>
      </c>
      <c r="D29" s="165" t="s">
        <v>359</v>
      </c>
      <c r="E29" s="140">
        <v>101141.67</v>
      </c>
      <c r="F29" s="140">
        <v>756759.11</v>
      </c>
      <c r="G29" s="41">
        <v>655617.45</v>
      </c>
      <c r="H29" s="41">
        <v>89570.82</v>
      </c>
      <c r="I29" s="41">
        <v>846329.93</v>
      </c>
      <c r="K29" s="47"/>
    </row>
    <row r="30" spans="1:11" ht="15">
      <c r="A30" s="64"/>
      <c r="C30" s="32" t="s">
        <v>269</v>
      </c>
      <c r="D30" s="165" t="s">
        <v>268</v>
      </c>
      <c r="E30" s="140">
        <v>553323.86</v>
      </c>
      <c r="F30" s="140">
        <v>632082.09</v>
      </c>
      <c r="G30" s="41">
        <v>78758.23</v>
      </c>
      <c r="H30" s="41">
        <v>155900.54</v>
      </c>
      <c r="I30" s="41">
        <v>787982.63</v>
      </c>
      <c r="K30" s="47"/>
    </row>
    <row r="31" spans="1:11" ht="15">
      <c r="A31" s="64"/>
      <c r="C31" s="32" t="s">
        <v>322</v>
      </c>
      <c r="D31" s="165" t="s">
        <v>321</v>
      </c>
      <c r="E31" s="140">
        <v>500542.58</v>
      </c>
      <c r="F31" s="140">
        <v>597036.77</v>
      </c>
      <c r="G31" s="41">
        <v>96494.19</v>
      </c>
      <c r="H31" s="41">
        <v>70664.68</v>
      </c>
      <c r="I31" s="41">
        <v>667701.45</v>
      </c>
      <c r="K31" s="47"/>
    </row>
    <row r="32" spans="1:11" ht="15">
      <c r="A32" s="64"/>
      <c r="C32" s="32" t="s">
        <v>282</v>
      </c>
      <c r="D32" s="165" t="s">
        <v>281</v>
      </c>
      <c r="E32" s="140">
        <v>264339.08</v>
      </c>
      <c r="F32" s="140">
        <v>287763.72</v>
      </c>
      <c r="G32" s="41">
        <v>23424.65</v>
      </c>
      <c r="H32" s="41">
        <v>349848.58</v>
      </c>
      <c r="I32" s="41">
        <v>637612.3</v>
      </c>
      <c r="K32" s="47"/>
    </row>
    <row r="33" spans="1:11" ht="15">
      <c r="A33" s="64"/>
      <c r="C33" s="32" t="s">
        <v>380</v>
      </c>
      <c r="D33" s="165" t="s">
        <v>379</v>
      </c>
      <c r="E33" s="140">
        <v>631501.24</v>
      </c>
      <c r="F33" s="140">
        <v>630919.44</v>
      </c>
      <c r="G33" s="41">
        <v>-581.8</v>
      </c>
      <c r="H33" s="41">
        <v>128.42</v>
      </c>
      <c r="I33" s="41">
        <v>631047.86</v>
      </c>
      <c r="K33" s="47"/>
    </row>
    <row r="34" spans="1:11" ht="15">
      <c r="A34" s="64"/>
      <c r="C34" s="32" t="s">
        <v>298</v>
      </c>
      <c r="D34" s="165" t="s">
        <v>297</v>
      </c>
      <c r="E34" s="140">
        <v>69675.42</v>
      </c>
      <c r="F34" s="140">
        <v>345292.13</v>
      </c>
      <c r="G34" s="41">
        <v>275616.72</v>
      </c>
      <c r="H34" s="41">
        <v>225569.82</v>
      </c>
      <c r="I34" s="41">
        <v>570861.96</v>
      </c>
      <c r="K34" s="47"/>
    </row>
    <row r="35" spans="1:11" ht="15">
      <c r="A35" s="64"/>
      <c r="C35" s="32" t="s">
        <v>290</v>
      </c>
      <c r="D35" s="165" t="s">
        <v>289</v>
      </c>
      <c r="E35" s="140">
        <v>266670.53</v>
      </c>
      <c r="F35" s="140">
        <v>166135.93</v>
      </c>
      <c r="G35" s="41">
        <v>-100534.6</v>
      </c>
      <c r="H35" s="41">
        <v>373275.01</v>
      </c>
      <c r="I35" s="41">
        <v>539410.94</v>
      </c>
      <c r="K35" s="47"/>
    </row>
    <row r="36" spans="1:11" ht="15">
      <c r="A36" s="64"/>
      <c r="C36" s="32" t="s">
        <v>310</v>
      </c>
      <c r="D36" s="165" t="s">
        <v>309</v>
      </c>
      <c r="E36" s="140">
        <v>235902.2</v>
      </c>
      <c r="F36" s="140">
        <v>356641.06</v>
      </c>
      <c r="G36" s="41">
        <v>120738.86</v>
      </c>
      <c r="H36" s="41">
        <v>180682.43</v>
      </c>
      <c r="I36" s="41">
        <v>537323.49</v>
      </c>
      <c r="K36" s="47"/>
    </row>
    <row r="37" spans="1:11" ht="15">
      <c r="A37" s="64"/>
      <c r="C37" s="32" t="s">
        <v>302</v>
      </c>
      <c r="D37" s="165" t="s">
        <v>301</v>
      </c>
      <c r="E37" s="140">
        <v>98208.3</v>
      </c>
      <c r="F37" s="140">
        <v>221249.17</v>
      </c>
      <c r="G37" s="41">
        <v>123040.87</v>
      </c>
      <c r="H37" s="41">
        <v>272331.8</v>
      </c>
      <c r="I37" s="41">
        <v>493580.97</v>
      </c>
      <c r="K37" s="47"/>
    </row>
    <row r="38" spans="1:11" ht="15">
      <c r="A38" s="64"/>
      <c r="C38" s="32" t="s">
        <v>300</v>
      </c>
      <c r="D38" s="165" t="s">
        <v>299</v>
      </c>
      <c r="E38" s="140">
        <v>80469.32</v>
      </c>
      <c r="F38" s="140">
        <v>198547.91</v>
      </c>
      <c r="G38" s="41">
        <v>118078.59</v>
      </c>
      <c r="H38" s="41">
        <v>276910.39</v>
      </c>
      <c r="I38" s="41">
        <v>475458.3</v>
      </c>
      <c r="K38" s="47"/>
    </row>
    <row r="39" spans="1:11" ht="15">
      <c r="A39" s="64"/>
      <c r="C39" s="32" t="s">
        <v>278</v>
      </c>
      <c r="D39" s="165" t="s">
        <v>277</v>
      </c>
      <c r="E39" s="140">
        <v>274287.45</v>
      </c>
      <c r="F39" s="140">
        <v>286423.86</v>
      </c>
      <c r="G39" s="41">
        <v>12136.41</v>
      </c>
      <c r="H39" s="41">
        <v>178894.7</v>
      </c>
      <c r="I39" s="41">
        <v>465318.56</v>
      </c>
      <c r="K39" s="47"/>
    </row>
    <row r="40" spans="1:11" ht="15">
      <c r="A40" s="64"/>
      <c r="C40" s="32" t="s">
        <v>294</v>
      </c>
      <c r="D40" s="165" t="s">
        <v>293</v>
      </c>
      <c r="E40" s="140">
        <v>168443.39</v>
      </c>
      <c r="F40" s="140">
        <v>169212.58</v>
      </c>
      <c r="G40" s="41">
        <v>769.19</v>
      </c>
      <c r="H40" s="41">
        <v>265770.87</v>
      </c>
      <c r="I40" s="41">
        <v>434983.45</v>
      </c>
      <c r="K40" s="47"/>
    </row>
    <row r="41" spans="1:11" ht="15">
      <c r="A41" s="64"/>
      <c r="C41" s="32" t="s">
        <v>346</v>
      </c>
      <c r="D41" s="165" t="s">
        <v>345</v>
      </c>
      <c r="E41" s="140">
        <v>6601.07</v>
      </c>
      <c r="F41" s="140">
        <v>315898.46</v>
      </c>
      <c r="G41" s="41">
        <v>309297.38</v>
      </c>
      <c r="H41" s="41">
        <v>94990.02</v>
      </c>
      <c r="I41" s="41">
        <v>410888.47</v>
      </c>
      <c r="K41" s="47"/>
    </row>
    <row r="42" spans="1:11" ht="15">
      <c r="A42" s="64"/>
      <c r="C42" s="32" t="s">
        <v>308</v>
      </c>
      <c r="D42" s="165" t="s">
        <v>307</v>
      </c>
      <c r="E42" s="140">
        <v>24547.98</v>
      </c>
      <c r="F42" s="140">
        <v>112388.22</v>
      </c>
      <c r="G42" s="41">
        <v>87840.24</v>
      </c>
      <c r="H42" s="41">
        <v>283074.63</v>
      </c>
      <c r="I42" s="41">
        <v>395462.85</v>
      </c>
      <c r="K42" s="47"/>
    </row>
    <row r="43" spans="1:11" ht="15">
      <c r="A43" s="64"/>
      <c r="C43" s="32" t="s">
        <v>390</v>
      </c>
      <c r="D43" s="165" t="s">
        <v>389</v>
      </c>
      <c r="E43" s="140">
        <v>382552.86</v>
      </c>
      <c r="F43" s="140">
        <v>383140.24</v>
      </c>
      <c r="G43" s="41">
        <v>587.38</v>
      </c>
      <c r="H43" s="41">
        <v>5071.75</v>
      </c>
      <c r="I43" s="41">
        <v>388211.98</v>
      </c>
      <c r="K43" s="47"/>
    </row>
    <row r="44" spans="1:11" ht="15">
      <c r="A44" s="64"/>
      <c r="C44" s="32" t="s">
        <v>292</v>
      </c>
      <c r="D44" s="165" t="s">
        <v>291</v>
      </c>
      <c r="E44" s="140">
        <v>114330.34</v>
      </c>
      <c r="F44" s="140">
        <v>149140.18</v>
      </c>
      <c r="G44" s="41">
        <v>34809.84</v>
      </c>
      <c r="H44" s="41">
        <v>232212.76</v>
      </c>
      <c r="I44" s="41">
        <v>381352.95</v>
      </c>
      <c r="K44" s="47"/>
    </row>
    <row r="45" spans="1:11" ht="15">
      <c r="A45" s="64"/>
      <c r="C45" s="32" t="s">
        <v>334</v>
      </c>
      <c r="D45" s="165" t="s">
        <v>333</v>
      </c>
      <c r="E45" s="140">
        <v>251162.32</v>
      </c>
      <c r="F45" s="140">
        <v>252514.79</v>
      </c>
      <c r="G45" s="41">
        <v>1352.48</v>
      </c>
      <c r="H45" s="41">
        <v>104168.12</v>
      </c>
      <c r="I45" s="41">
        <v>356682.92</v>
      </c>
      <c r="K45" s="47"/>
    </row>
    <row r="46" spans="1:11" ht="15">
      <c r="A46" s="64"/>
      <c r="C46" s="32" t="s">
        <v>318</v>
      </c>
      <c r="D46" s="165" t="s">
        <v>317</v>
      </c>
      <c r="E46" s="140">
        <v>289372.54</v>
      </c>
      <c r="F46" s="140">
        <v>279164.31</v>
      </c>
      <c r="G46" s="41">
        <v>-10208.23</v>
      </c>
      <c r="H46" s="41">
        <v>39194.04</v>
      </c>
      <c r="I46" s="41">
        <v>318358.35</v>
      </c>
      <c r="K46" s="47"/>
    </row>
    <row r="47" spans="1:11" ht="15">
      <c r="A47" s="64"/>
      <c r="C47" s="32" t="s">
        <v>344</v>
      </c>
      <c r="D47" s="165" t="s">
        <v>343</v>
      </c>
      <c r="E47" s="140">
        <v>275878.84</v>
      </c>
      <c r="F47" s="140">
        <v>276579.15</v>
      </c>
      <c r="G47" s="41">
        <v>700.31</v>
      </c>
      <c r="H47" s="41">
        <v>27819.72</v>
      </c>
      <c r="I47" s="41">
        <v>304398.87</v>
      </c>
      <c r="K47" s="47"/>
    </row>
    <row r="48" spans="1:11" ht="15">
      <c r="A48" s="64"/>
      <c r="C48" s="32" t="s">
        <v>312</v>
      </c>
      <c r="D48" s="165" t="s">
        <v>311</v>
      </c>
      <c r="E48" s="140">
        <v>7097.97</v>
      </c>
      <c r="F48" s="140">
        <v>247143.86</v>
      </c>
      <c r="G48" s="41">
        <v>240045.89</v>
      </c>
      <c r="H48" s="41">
        <v>34350.02</v>
      </c>
      <c r="I48" s="41">
        <v>281493.88</v>
      </c>
      <c r="K48" s="47"/>
    </row>
    <row r="49" spans="1:11" ht="15">
      <c r="A49" s="64"/>
      <c r="C49" s="32" t="s">
        <v>382</v>
      </c>
      <c r="D49" s="165" t="s">
        <v>381</v>
      </c>
      <c r="E49" s="140">
        <v>243686.01</v>
      </c>
      <c r="F49" s="140">
        <v>257462.13</v>
      </c>
      <c r="G49" s="41">
        <v>13776.13</v>
      </c>
      <c r="H49" s="41">
        <v>7586.78</v>
      </c>
      <c r="I49" s="41">
        <v>265048.91</v>
      </c>
      <c r="K49" s="47"/>
    </row>
    <row r="50" spans="1:11" ht="15">
      <c r="A50" s="64"/>
      <c r="C50" s="32" t="s">
        <v>384</v>
      </c>
      <c r="D50" s="165" t="s">
        <v>383</v>
      </c>
      <c r="E50" s="140">
        <v>252506.41</v>
      </c>
      <c r="F50" s="140">
        <v>252514.83</v>
      </c>
      <c r="G50" s="41">
        <v>8.42</v>
      </c>
      <c r="H50" s="41">
        <v>1544.65</v>
      </c>
      <c r="I50" s="41">
        <v>254059.48</v>
      </c>
      <c r="K50" s="47"/>
    </row>
    <row r="51" spans="1:11" ht="15">
      <c r="A51" s="64"/>
      <c r="C51" s="32" t="s">
        <v>358</v>
      </c>
      <c r="D51" s="165" t="s">
        <v>357</v>
      </c>
      <c r="E51" s="140">
        <v>19658.42</v>
      </c>
      <c r="F51" s="140">
        <v>169351.01</v>
      </c>
      <c r="G51" s="41">
        <v>149692.58</v>
      </c>
      <c r="H51" s="41">
        <v>63048.48</v>
      </c>
      <c r="I51" s="41">
        <v>232399.48</v>
      </c>
      <c r="K51" s="47"/>
    </row>
    <row r="52" spans="1:11" ht="15">
      <c r="A52" s="64"/>
      <c r="C52" s="32" t="s">
        <v>370</v>
      </c>
      <c r="D52" s="165" t="s">
        <v>369</v>
      </c>
      <c r="E52" s="140">
        <v>205673.08</v>
      </c>
      <c r="F52" s="140">
        <v>205646.11</v>
      </c>
      <c r="G52" s="41">
        <v>-26.96</v>
      </c>
      <c r="H52" s="41">
        <v>25905.25</v>
      </c>
      <c r="I52" s="41">
        <v>231551.36</v>
      </c>
      <c r="K52" s="47"/>
    </row>
    <row r="53" spans="1:11" ht="15">
      <c r="A53" s="64"/>
      <c r="C53" s="32" t="s">
        <v>366</v>
      </c>
      <c r="D53" s="165" t="s">
        <v>365</v>
      </c>
      <c r="E53" s="140">
        <v>63171.97</v>
      </c>
      <c r="F53" s="140">
        <v>56512.64</v>
      </c>
      <c r="G53" s="41">
        <v>-6659.33</v>
      </c>
      <c r="H53" s="41">
        <v>158842.23</v>
      </c>
      <c r="I53" s="41">
        <v>215354.87</v>
      </c>
      <c r="K53" s="47"/>
    </row>
    <row r="54" spans="1:11" ht="15">
      <c r="A54" s="64"/>
      <c r="C54" s="32" t="s">
        <v>316</v>
      </c>
      <c r="D54" s="165" t="s">
        <v>315</v>
      </c>
      <c r="E54" s="140">
        <v>211212.44</v>
      </c>
      <c r="F54" s="140">
        <v>211287.69</v>
      </c>
      <c r="G54" s="41">
        <v>75.25</v>
      </c>
      <c r="H54" s="41">
        <v>112.15</v>
      </c>
      <c r="I54" s="41">
        <v>211399.83</v>
      </c>
      <c r="K54" s="47"/>
    </row>
    <row r="55" spans="1:11" ht="15">
      <c r="A55" s="64"/>
      <c r="C55" s="32" t="s">
        <v>350</v>
      </c>
      <c r="D55" s="165" t="s">
        <v>349</v>
      </c>
      <c r="E55" s="140">
        <v>195950.12</v>
      </c>
      <c r="F55" s="140">
        <v>195967.08</v>
      </c>
      <c r="G55" s="41">
        <v>16.96</v>
      </c>
      <c r="H55" s="41">
        <v>12475.45</v>
      </c>
      <c r="I55" s="41">
        <v>208442.53</v>
      </c>
      <c r="K55" s="47"/>
    </row>
    <row r="56" spans="1:11" ht="15">
      <c r="A56" s="64"/>
      <c r="C56" s="32" t="s">
        <v>340</v>
      </c>
      <c r="D56" s="165" t="s">
        <v>339</v>
      </c>
      <c r="E56" s="140">
        <v>97023.48</v>
      </c>
      <c r="F56" s="140">
        <v>149554.93</v>
      </c>
      <c r="G56" s="41">
        <v>52531.45</v>
      </c>
      <c r="H56" s="41">
        <v>53645.29</v>
      </c>
      <c r="I56" s="41">
        <v>203200.22</v>
      </c>
      <c r="K56" s="47"/>
    </row>
    <row r="57" spans="1:11" ht="15">
      <c r="A57" s="64"/>
      <c r="C57" s="32" t="s">
        <v>280</v>
      </c>
      <c r="D57" s="165" t="s">
        <v>279</v>
      </c>
      <c r="E57" s="140">
        <v>50257.09</v>
      </c>
      <c r="F57" s="140">
        <v>109330.81</v>
      </c>
      <c r="G57" s="41">
        <v>59073.72</v>
      </c>
      <c r="H57" s="41">
        <v>90298.33</v>
      </c>
      <c r="I57" s="41">
        <v>199629.14</v>
      </c>
      <c r="K57" s="47"/>
    </row>
    <row r="58" spans="1:11" ht="15">
      <c r="A58" s="64"/>
      <c r="C58" s="32" t="s">
        <v>348</v>
      </c>
      <c r="D58" s="165" t="s">
        <v>347</v>
      </c>
      <c r="E58" s="140">
        <v>142959.19</v>
      </c>
      <c r="F58" s="140">
        <v>142997.85</v>
      </c>
      <c r="G58" s="41">
        <v>38.66</v>
      </c>
      <c r="H58" s="41">
        <v>54099.4</v>
      </c>
      <c r="I58" s="41">
        <v>197097.25</v>
      </c>
      <c r="K58" s="47"/>
    </row>
    <row r="59" spans="1:11" ht="15">
      <c r="A59" s="64"/>
      <c r="C59" s="32" t="s">
        <v>47</v>
      </c>
      <c r="D59" s="165" t="s">
        <v>274</v>
      </c>
      <c r="E59" s="140">
        <v>62563.62</v>
      </c>
      <c r="F59" s="140">
        <v>56919.41</v>
      </c>
      <c r="G59" s="41">
        <v>-5644.21</v>
      </c>
      <c r="H59" s="41">
        <v>130849.93</v>
      </c>
      <c r="I59" s="41">
        <v>187769.34</v>
      </c>
      <c r="K59" s="47"/>
    </row>
    <row r="60" spans="1:11" ht="15">
      <c r="A60" s="64"/>
      <c r="C60" s="32" t="s">
        <v>386</v>
      </c>
      <c r="D60" s="165" t="s">
        <v>385</v>
      </c>
      <c r="E60" s="140">
        <v>184534.76</v>
      </c>
      <c r="F60" s="140">
        <v>184534.93</v>
      </c>
      <c r="G60" s="41">
        <v>0.17</v>
      </c>
      <c r="H60" s="41">
        <v>242.7</v>
      </c>
      <c r="I60" s="41">
        <v>184777.63</v>
      </c>
      <c r="K60" s="47"/>
    </row>
    <row r="61" spans="1:11" ht="15">
      <c r="A61" s="64"/>
      <c r="C61" s="32" t="s">
        <v>372</v>
      </c>
      <c r="D61" s="165" t="s">
        <v>371</v>
      </c>
      <c r="E61" s="140">
        <v>77370.72</v>
      </c>
      <c r="F61" s="140">
        <v>97288.31</v>
      </c>
      <c r="G61" s="41">
        <v>19917.59</v>
      </c>
      <c r="H61" s="41">
        <v>63082.99</v>
      </c>
      <c r="I61" s="41">
        <v>160371.3</v>
      </c>
      <c r="K61" s="47"/>
    </row>
    <row r="62" spans="1:11" ht="15">
      <c r="A62" s="64"/>
      <c r="C62" s="32" t="s">
        <v>342</v>
      </c>
      <c r="D62" s="165" t="s">
        <v>341</v>
      </c>
      <c r="E62" s="140">
        <v>106843.78</v>
      </c>
      <c r="F62" s="140">
        <v>143526.19</v>
      </c>
      <c r="G62" s="41">
        <v>36682.41</v>
      </c>
      <c r="H62" s="41">
        <v>10131.61</v>
      </c>
      <c r="I62" s="41">
        <v>153657.79</v>
      </c>
      <c r="K62" s="47"/>
    </row>
    <row r="63" spans="1:11" ht="15">
      <c r="A63" s="64"/>
      <c r="C63" s="32" t="s">
        <v>356</v>
      </c>
      <c r="D63" s="165" t="s">
        <v>355</v>
      </c>
      <c r="E63" s="140">
        <v>36239.34</v>
      </c>
      <c r="F63" s="140">
        <v>73650.89</v>
      </c>
      <c r="G63" s="41">
        <v>37411.55</v>
      </c>
      <c r="H63" s="41">
        <v>69222.91</v>
      </c>
      <c r="I63" s="41">
        <v>142873.8</v>
      </c>
      <c r="K63" s="47"/>
    </row>
    <row r="64" spans="1:11" ht="15">
      <c r="A64" s="64"/>
      <c r="C64" s="32" t="s">
        <v>364</v>
      </c>
      <c r="D64" s="165" t="s">
        <v>363</v>
      </c>
      <c r="E64" s="140">
        <v>45064.45</v>
      </c>
      <c r="F64" s="140">
        <v>46849.03</v>
      </c>
      <c r="G64" s="41">
        <v>1784.58</v>
      </c>
      <c r="H64" s="41">
        <v>18293.65</v>
      </c>
      <c r="I64" s="41">
        <v>65142.69</v>
      </c>
      <c r="K64" s="47"/>
    </row>
    <row r="65" spans="1:11" ht="15">
      <c r="A65" s="64"/>
      <c r="C65" s="32" t="s">
        <v>273</v>
      </c>
      <c r="D65" s="165" t="s">
        <v>272</v>
      </c>
      <c r="E65" s="140">
        <v>47631.08</v>
      </c>
      <c r="F65" s="140">
        <v>46924.6</v>
      </c>
      <c r="G65" s="41">
        <v>-706.48</v>
      </c>
      <c r="H65" s="41">
        <v>13091.43</v>
      </c>
      <c r="I65" s="41">
        <v>60016.03</v>
      </c>
      <c r="K65" s="47"/>
    </row>
    <row r="66" spans="1:11" ht="15">
      <c r="A66" s="64"/>
      <c r="C66" s="32" t="s">
        <v>271</v>
      </c>
      <c r="D66" s="165" t="s">
        <v>270</v>
      </c>
      <c r="E66" s="140">
        <v>24862.45</v>
      </c>
      <c r="F66" s="140">
        <v>42914.83</v>
      </c>
      <c r="G66" s="41">
        <v>18052.38</v>
      </c>
      <c r="H66" s="41">
        <v>2045.78</v>
      </c>
      <c r="I66" s="41">
        <v>44960.61</v>
      </c>
      <c r="K66" s="47"/>
    </row>
    <row r="67" spans="1:11" ht="15">
      <c r="A67" s="64"/>
      <c r="C67" s="32" t="s">
        <v>388</v>
      </c>
      <c r="D67" s="165" t="s">
        <v>387</v>
      </c>
      <c r="E67" s="140">
        <v>33282.68</v>
      </c>
      <c r="F67" s="140">
        <v>39223.77</v>
      </c>
      <c r="G67" s="41">
        <v>5941.09</v>
      </c>
      <c r="H67" s="41">
        <v>1240.27</v>
      </c>
      <c r="I67" s="41">
        <v>40464.04</v>
      </c>
      <c r="K67" s="47"/>
    </row>
    <row r="68" spans="1:11" ht="15">
      <c r="A68" s="64"/>
      <c r="C68" s="32" t="s">
        <v>352</v>
      </c>
      <c r="D68" s="165" t="s">
        <v>351</v>
      </c>
      <c r="E68" s="140">
        <v>24934.24</v>
      </c>
      <c r="F68" s="140">
        <v>25869.37</v>
      </c>
      <c r="G68" s="41">
        <v>935.13</v>
      </c>
      <c r="H68" s="41">
        <v>10322.99</v>
      </c>
      <c r="I68" s="41">
        <v>36192.36</v>
      </c>
      <c r="K68" s="47"/>
    </row>
    <row r="69" spans="1:11" ht="15">
      <c r="A69" s="64"/>
      <c r="C69" s="32" t="s">
        <v>336</v>
      </c>
      <c r="D69" s="165" t="s">
        <v>335</v>
      </c>
      <c r="E69" s="140">
        <v>25963.73</v>
      </c>
      <c r="F69" s="140">
        <v>25963.95</v>
      </c>
      <c r="G69" s="41">
        <v>0.22</v>
      </c>
      <c r="H69" s="41">
        <v>6630.96</v>
      </c>
      <c r="I69" s="41">
        <v>32594.91</v>
      </c>
      <c r="K69" s="47"/>
    </row>
    <row r="70" spans="1:11" ht="15">
      <c r="A70" s="64"/>
      <c r="C70" s="32" t="s">
        <v>362</v>
      </c>
      <c r="D70" s="165" t="s">
        <v>361</v>
      </c>
      <c r="E70" s="140">
        <v>255.02</v>
      </c>
      <c r="F70" s="140">
        <v>1947.68</v>
      </c>
      <c r="G70" s="41">
        <v>1692.66</v>
      </c>
      <c r="H70" s="41">
        <v>26489.11</v>
      </c>
      <c r="I70" s="41">
        <v>28436.8</v>
      </c>
      <c r="K70" s="47"/>
    </row>
    <row r="71" spans="1:11" ht="15">
      <c r="A71" s="64"/>
      <c r="C71" s="32" t="s">
        <v>284</v>
      </c>
      <c r="D71" s="165" t="s">
        <v>283</v>
      </c>
      <c r="E71" s="140">
        <v>24024.29</v>
      </c>
      <c r="F71" s="140">
        <v>16494.17</v>
      </c>
      <c r="G71" s="41">
        <v>-7530.11</v>
      </c>
      <c r="H71" s="41">
        <v>9725.12</v>
      </c>
      <c r="I71" s="41">
        <v>26219.29</v>
      </c>
      <c r="K71" s="47"/>
    </row>
    <row r="72" spans="1:11" ht="15">
      <c r="A72" s="64"/>
      <c r="C72" s="32" t="s">
        <v>394</v>
      </c>
      <c r="D72" s="165" t="s">
        <v>393</v>
      </c>
      <c r="E72" s="140">
        <v>0</v>
      </c>
      <c r="F72" s="140">
        <v>0</v>
      </c>
      <c r="G72" s="41">
        <v>0</v>
      </c>
      <c r="H72" s="41">
        <v>11475.41</v>
      </c>
      <c r="I72" s="41">
        <v>11475.41</v>
      </c>
      <c r="K72" s="47"/>
    </row>
    <row r="73" spans="1:11" ht="15">
      <c r="A73" s="64"/>
      <c r="C73" s="32" t="s">
        <v>368</v>
      </c>
      <c r="D73" s="165" t="s">
        <v>367</v>
      </c>
      <c r="E73" s="140">
        <v>4096.45</v>
      </c>
      <c r="F73" s="140">
        <v>4100.04</v>
      </c>
      <c r="G73" s="41">
        <v>3.59</v>
      </c>
      <c r="H73" s="41">
        <v>3082.68</v>
      </c>
      <c r="I73" s="41">
        <v>7182.72</v>
      </c>
      <c r="K73" s="47"/>
    </row>
    <row r="74" spans="1:11" ht="15">
      <c r="A74" s="64"/>
      <c r="C74" s="34" t="s">
        <v>392</v>
      </c>
      <c r="D74" s="166" t="s">
        <v>391</v>
      </c>
      <c r="E74" s="141">
        <v>3779.97</v>
      </c>
      <c r="F74" s="141">
        <v>3779.97</v>
      </c>
      <c r="G74" s="43">
        <v>0</v>
      </c>
      <c r="H74" s="43">
        <v>0.02</v>
      </c>
      <c r="I74" s="43">
        <v>3779.99</v>
      </c>
      <c r="K74" s="47"/>
    </row>
    <row r="75" ht="15">
      <c r="D75" s="167"/>
    </row>
    <row r="77" spans="3:9" ht="15">
      <c r="C77" s="44"/>
      <c r="D77" s="44"/>
      <c r="E77" s="112"/>
      <c r="F77" s="112"/>
      <c r="G77" s="112"/>
      <c r="H77" s="112"/>
      <c r="I77" s="112"/>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799847602844"/>
  </sheetPr>
  <dimension ref="A1:K77"/>
  <sheetViews>
    <sheetView showGridLines="0" zoomScale="90" zoomScaleNormal="90" workbookViewId="0" topLeftCell="A1"/>
  </sheetViews>
  <sheetFormatPr defaultColWidth="9.140625" defaultRowHeight="15"/>
  <cols>
    <col min="1" max="1" width="3.8515625" style="0" customWidth="1"/>
    <col min="3" max="3" width="101.28125" style="0" customWidth="1"/>
    <col min="4" max="4" width="12.00390625" style="0" bestFit="1" customWidth="1"/>
    <col min="5" max="9" width="24.7109375" style="0" customWidth="1"/>
    <col min="10" max="11" width="2.8515625" style="0" customWidth="1"/>
  </cols>
  <sheetData>
    <row r="1" ht="15">
      <c r="A1" s="6" t="s">
        <v>400</v>
      </c>
    </row>
    <row r="2" spans="2:3" ht="15">
      <c r="B2" s="24" t="s">
        <v>402</v>
      </c>
      <c r="C2" t="str">
        <f>env_ac_pefafp!D13</f>
        <v>2017</v>
      </c>
    </row>
    <row r="3" spans="2:3" ht="15">
      <c r="B3" s="24" t="s">
        <v>211</v>
      </c>
      <c r="C3" s="25" t="s">
        <v>210</v>
      </c>
    </row>
    <row r="4" spans="2:3" ht="15">
      <c r="B4" s="24" t="s">
        <v>207</v>
      </c>
      <c r="C4" s="6" t="str">
        <f>env_ac_pefafp!A1</f>
        <v>'Domestic energy footprints' of goods and services deliverd to main categories of final uses</v>
      </c>
    </row>
    <row r="5" spans="2:3" ht="15">
      <c r="B5" s="24" t="s">
        <v>208</v>
      </c>
      <c r="C5" s="6" t="str">
        <f>"European Union ("&amp;C3&amp;"), "&amp;C2&amp;", Terajoule"</f>
        <v>European Union (EU-27), 2017, Terajoule</v>
      </c>
    </row>
    <row r="8" spans="3:9" ht="15">
      <c r="C8" s="30" t="s">
        <v>439</v>
      </c>
      <c r="D8" s="29"/>
      <c r="E8" s="142" t="s">
        <v>401</v>
      </c>
      <c r="F8" s="168"/>
      <c r="G8" s="29"/>
      <c r="H8" s="29"/>
      <c r="I8" s="29"/>
    </row>
    <row r="9" spans="1:9" ht="15">
      <c r="A9" s="64">
        <v>1</v>
      </c>
      <c r="C9" s="28" t="s">
        <v>9</v>
      </c>
      <c r="D9" s="31" t="s">
        <v>438</v>
      </c>
      <c r="E9" s="137" t="str">
        <f>env_ac_pefafp!E18</f>
        <v>Final consumption expediture</v>
      </c>
      <c r="F9" s="137" t="str">
        <f>env_ac_pefafp!F18</f>
        <v>Final consumption expediture and Gross Capital formation</v>
      </c>
      <c r="G9" s="31" t="str">
        <f>env_ac_pefafp!G18</f>
        <v>Gross Capital formation</v>
      </c>
      <c r="H9" s="31" t="str">
        <f>env_ac_pefafp!H18</f>
        <v>Exports of goods and services</v>
      </c>
      <c r="I9" s="31" t="str">
        <f>env_ac_pefafp!I18</f>
        <v>Total final use</v>
      </c>
    </row>
    <row r="10" spans="1:11" ht="15">
      <c r="A10" s="64">
        <v>2</v>
      </c>
      <c r="C10" s="36" t="str">
        <f>env_ac_pefafp!D19</f>
        <v>Total CPA products</v>
      </c>
      <c r="D10" s="163" t="str">
        <f>env_ac_pefafp!C19</f>
        <v>TOTAL</v>
      </c>
      <c r="E10" s="138">
        <f>env_ac_pefafp!E19</f>
        <v>28216512.07</v>
      </c>
      <c r="F10" s="138">
        <f>env_ac_pefafp!F19</f>
        <v>36110887.56</v>
      </c>
      <c r="G10" s="40">
        <f>env_ac_pefafp!G19</f>
        <v>7894375.49</v>
      </c>
      <c r="H10" s="40">
        <f>env_ac_pefafp!H19</f>
        <v>11879867.96</v>
      </c>
      <c r="I10" s="40">
        <f>env_ac_pefafp!I19</f>
        <v>47990755.52</v>
      </c>
      <c r="K10" s="47"/>
    </row>
    <row r="11" spans="1:11" ht="15">
      <c r="A11" s="64">
        <v>3</v>
      </c>
      <c r="C11" s="38" t="str">
        <f>env_ac_pefafp!D20</f>
        <v>Products of agriculture, hunting and related services</v>
      </c>
      <c r="D11" s="164" t="str">
        <f>env_ac_pefafp!C20</f>
        <v>CPA_A01</v>
      </c>
      <c r="E11" s="139">
        <f>env_ac_pefafp!E20</f>
        <v>553323.86</v>
      </c>
      <c r="F11" s="139">
        <f>env_ac_pefafp!F20</f>
        <v>632082.09</v>
      </c>
      <c r="G11" s="42">
        <f>env_ac_pefafp!G20</f>
        <v>78758.23</v>
      </c>
      <c r="H11" s="42">
        <f>env_ac_pefafp!H20</f>
        <v>155900.54</v>
      </c>
      <c r="I11" s="42">
        <f>env_ac_pefafp!I20</f>
        <v>787982.63</v>
      </c>
      <c r="K11" s="47"/>
    </row>
    <row r="12" spans="1:11" ht="15">
      <c r="A12" s="64">
        <v>4</v>
      </c>
      <c r="C12" s="32" t="str">
        <f>env_ac_pefafp!D21</f>
        <v>Products of forestry, logging and related services</v>
      </c>
      <c r="D12" s="165" t="str">
        <f>env_ac_pefafp!C21</f>
        <v>CPA_A02</v>
      </c>
      <c r="E12" s="140">
        <f>env_ac_pefafp!E21</f>
        <v>24862.45</v>
      </c>
      <c r="F12" s="140">
        <f>env_ac_pefafp!F21</f>
        <v>42914.83</v>
      </c>
      <c r="G12" s="41">
        <f>env_ac_pefafp!G21</f>
        <v>18052.38</v>
      </c>
      <c r="H12" s="41">
        <f>env_ac_pefafp!H21</f>
        <v>2045.78</v>
      </c>
      <c r="I12" s="41">
        <f>env_ac_pefafp!I21</f>
        <v>44960.61</v>
      </c>
      <c r="K12" s="47"/>
    </row>
    <row r="13" spans="1:11" ht="15">
      <c r="A13" s="64">
        <v>5</v>
      </c>
      <c r="C13" s="32" t="str">
        <f>env_ac_pefafp!D22</f>
        <v>Fish and other fishing products; aquaculture products; support services to fishing</v>
      </c>
      <c r="D13" s="165" t="str">
        <f>env_ac_pefafp!C22</f>
        <v>CPA_A03</v>
      </c>
      <c r="E13" s="140">
        <f>env_ac_pefafp!E22</f>
        <v>47631.08</v>
      </c>
      <c r="F13" s="140">
        <f>env_ac_pefafp!F22</f>
        <v>46924.6</v>
      </c>
      <c r="G13" s="41">
        <f>env_ac_pefafp!G22</f>
        <v>-706.48</v>
      </c>
      <c r="H13" s="41">
        <f>env_ac_pefafp!H22</f>
        <v>13091.43</v>
      </c>
      <c r="I13" s="41">
        <f>env_ac_pefafp!I22</f>
        <v>60016.03</v>
      </c>
      <c r="K13" s="47"/>
    </row>
    <row r="14" spans="1:11" ht="15">
      <c r="A14" s="64">
        <v>6</v>
      </c>
      <c r="C14" s="32" t="str">
        <f>env_ac_pefafp!D23</f>
        <v>Mining and quarrying</v>
      </c>
      <c r="D14" s="165" t="str">
        <f>env_ac_pefafp!C23</f>
        <v>CPA_B</v>
      </c>
      <c r="E14" s="140">
        <f>env_ac_pefafp!E23</f>
        <v>62563.62</v>
      </c>
      <c r="F14" s="140">
        <f>env_ac_pefafp!F23</f>
        <v>56919.41</v>
      </c>
      <c r="G14" s="41">
        <f>env_ac_pefafp!G23</f>
        <v>-5644.21</v>
      </c>
      <c r="H14" s="41">
        <f>env_ac_pefafp!H23</f>
        <v>130849.93</v>
      </c>
      <c r="I14" s="41">
        <f>env_ac_pefafp!I23</f>
        <v>187769.34</v>
      </c>
      <c r="K14" s="47"/>
    </row>
    <row r="15" spans="1:11" ht="15">
      <c r="A15" s="64">
        <v>7</v>
      </c>
      <c r="C15" s="32" t="str">
        <f>env_ac_pefafp!D24</f>
        <v>Food, beverages and tobacco products</v>
      </c>
      <c r="D15" s="165" t="str">
        <f>env_ac_pefafp!C24</f>
        <v>CPA_C10-12</v>
      </c>
      <c r="E15" s="140">
        <f>env_ac_pefafp!E24</f>
        <v>2685383.83</v>
      </c>
      <c r="F15" s="140">
        <f>env_ac_pefafp!F24</f>
        <v>2668454.55</v>
      </c>
      <c r="G15" s="41">
        <f>env_ac_pefafp!G24</f>
        <v>-16929.29</v>
      </c>
      <c r="H15" s="41">
        <f>env_ac_pefafp!H24</f>
        <v>501064.63</v>
      </c>
      <c r="I15" s="41">
        <f>env_ac_pefafp!I24</f>
        <v>3169519.18</v>
      </c>
      <c r="K15" s="47"/>
    </row>
    <row r="16" spans="1:11" ht="15">
      <c r="A16" s="64">
        <v>8</v>
      </c>
      <c r="C16" s="32" t="str">
        <f>env_ac_pefafp!D25</f>
        <v>Textiles, wearing apparel, leather and related products</v>
      </c>
      <c r="D16" s="165" t="str">
        <f>env_ac_pefafp!C25</f>
        <v>CPA_C13-15</v>
      </c>
      <c r="E16" s="140">
        <f>env_ac_pefafp!E25</f>
        <v>274287.45</v>
      </c>
      <c r="F16" s="140">
        <f>env_ac_pefafp!F25</f>
        <v>286423.86</v>
      </c>
      <c r="G16" s="41">
        <f>env_ac_pefafp!G25</f>
        <v>12136.41</v>
      </c>
      <c r="H16" s="41">
        <f>env_ac_pefafp!H25</f>
        <v>178894.7</v>
      </c>
      <c r="I16" s="41">
        <f>env_ac_pefafp!I25</f>
        <v>465318.56</v>
      </c>
      <c r="K16" s="47"/>
    </row>
    <row r="17" spans="1:11" ht="15">
      <c r="A17" s="64">
        <v>9</v>
      </c>
      <c r="C17" s="32" t="str">
        <f>env_ac_pefafp!D26</f>
        <v>Wood and products of wood and cork, except furniture; articles of straw and plaiting materials</v>
      </c>
      <c r="D17" s="165" t="str">
        <f>env_ac_pefafp!C26</f>
        <v>CPA_C16</v>
      </c>
      <c r="E17" s="140">
        <f>env_ac_pefafp!E26</f>
        <v>50257.09</v>
      </c>
      <c r="F17" s="140">
        <f>env_ac_pefafp!F26</f>
        <v>109330.81</v>
      </c>
      <c r="G17" s="41">
        <f>env_ac_pefafp!G26</f>
        <v>59073.72</v>
      </c>
      <c r="H17" s="41">
        <f>env_ac_pefafp!H26</f>
        <v>90298.33</v>
      </c>
      <c r="I17" s="41">
        <f>env_ac_pefafp!I26</f>
        <v>199629.14</v>
      </c>
      <c r="K17" s="47"/>
    </row>
    <row r="18" spans="1:11" ht="15">
      <c r="A18" s="64">
        <v>10</v>
      </c>
      <c r="C18" s="32" t="str">
        <f>env_ac_pefafp!D27</f>
        <v>Paper and paper products</v>
      </c>
      <c r="D18" s="165" t="str">
        <f>env_ac_pefafp!C27</f>
        <v>CPA_C17</v>
      </c>
      <c r="E18" s="140">
        <f>env_ac_pefafp!E27</f>
        <v>264339.08</v>
      </c>
      <c r="F18" s="140">
        <f>env_ac_pefafp!F27</f>
        <v>287763.72</v>
      </c>
      <c r="G18" s="41">
        <f>env_ac_pefafp!G27</f>
        <v>23424.65</v>
      </c>
      <c r="H18" s="41">
        <f>env_ac_pefafp!H27</f>
        <v>349848.58</v>
      </c>
      <c r="I18" s="41">
        <f>env_ac_pefafp!I27</f>
        <v>637612.3</v>
      </c>
      <c r="K18" s="47"/>
    </row>
    <row r="19" spans="1:11" ht="15">
      <c r="A19" s="64">
        <v>11</v>
      </c>
      <c r="C19" s="32" t="str">
        <f>env_ac_pefafp!D28</f>
        <v>Printing and recording services</v>
      </c>
      <c r="D19" s="165" t="str">
        <f>env_ac_pefafp!C28</f>
        <v>CPA_C18</v>
      </c>
      <c r="E19" s="140">
        <f>env_ac_pefafp!E28</f>
        <v>24024.29</v>
      </c>
      <c r="F19" s="140">
        <f>env_ac_pefafp!F28</f>
        <v>16494.17</v>
      </c>
      <c r="G19" s="41">
        <f>env_ac_pefafp!G28</f>
        <v>-7530.11</v>
      </c>
      <c r="H19" s="41">
        <f>env_ac_pefafp!H28</f>
        <v>9725.12</v>
      </c>
      <c r="I19" s="41">
        <f>env_ac_pefafp!I28</f>
        <v>26219.29</v>
      </c>
      <c r="K19" s="47"/>
    </row>
    <row r="20" spans="1:11" ht="15">
      <c r="A20" s="64">
        <v>12</v>
      </c>
      <c r="C20" s="32" t="str">
        <f>env_ac_pefafp!D29</f>
        <v>Coke and refined petroleum products</v>
      </c>
      <c r="D20" s="165" t="str">
        <f>env_ac_pefafp!C29</f>
        <v>CPA_C19</v>
      </c>
      <c r="E20" s="140">
        <f>env_ac_pefafp!E29</f>
        <v>916111.43</v>
      </c>
      <c r="F20" s="140">
        <f>env_ac_pefafp!F29</f>
        <v>911201.1</v>
      </c>
      <c r="G20" s="41">
        <f>env_ac_pefafp!G29</f>
        <v>-4910.33</v>
      </c>
      <c r="H20" s="41">
        <f>env_ac_pefafp!H29</f>
        <v>690032.56</v>
      </c>
      <c r="I20" s="41">
        <f>env_ac_pefafp!I29</f>
        <v>1601233.65</v>
      </c>
      <c r="K20" s="47"/>
    </row>
    <row r="21" spans="1:11" ht="15">
      <c r="A21" s="64">
        <v>13</v>
      </c>
      <c r="C21" s="32" t="str">
        <f>env_ac_pefafp!D30</f>
        <v>Chemicals and chemical products</v>
      </c>
      <c r="D21" s="165" t="str">
        <f>env_ac_pefafp!C30</f>
        <v>CPA_C20</v>
      </c>
      <c r="E21" s="140">
        <f>env_ac_pefafp!E30</f>
        <v>533095.1</v>
      </c>
      <c r="F21" s="140">
        <f>env_ac_pefafp!F30</f>
        <v>600386.65</v>
      </c>
      <c r="G21" s="41">
        <f>env_ac_pefafp!G30</f>
        <v>67291.55</v>
      </c>
      <c r="H21" s="41">
        <f>env_ac_pefafp!H30</f>
        <v>2031612.36</v>
      </c>
      <c r="I21" s="41">
        <f>env_ac_pefafp!I30</f>
        <v>2631999.01</v>
      </c>
      <c r="K21" s="47"/>
    </row>
    <row r="22" spans="1:11" ht="15">
      <c r="A22" s="64">
        <v>14</v>
      </c>
      <c r="C22" s="32" t="str">
        <f>env_ac_pefafp!D31</f>
        <v>Basic pharmaceutical products and pharmaceutical preparations</v>
      </c>
      <c r="D22" s="165" t="str">
        <f>env_ac_pefafp!C31</f>
        <v>CPA_C21</v>
      </c>
      <c r="E22" s="140">
        <f>env_ac_pefafp!E31</f>
        <v>266670.53</v>
      </c>
      <c r="F22" s="140">
        <f>env_ac_pefafp!F31</f>
        <v>166135.93</v>
      </c>
      <c r="G22" s="41">
        <f>env_ac_pefafp!G31</f>
        <v>-100534.6</v>
      </c>
      <c r="H22" s="41">
        <f>env_ac_pefafp!H31</f>
        <v>373275.01</v>
      </c>
      <c r="I22" s="41">
        <f>env_ac_pefafp!I31</f>
        <v>539410.94</v>
      </c>
      <c r="K22" s="47"/>
    </row>
    <row r="23" spans="1:11" ht="15">
      <c r="A23" s="64">
        <v>15</v>
      </c>
      <c r="C23" s="32" t="str">
        <f>env_ac_pefafp!D32</f>
        <v>Rubber and plastic products</v>
      </c>
      <c r="D23" s="165" t="str">
        <f>env_ac_pefafp!C32</f>
        <v>CPA_C22</v>
      </c>
      <c r="E23" s="140">
        <f>env_ac_pefafp!E32</f>
        <v>114330.34</v>
      </c>
      <c r="F23" s="140">
        <f>env_ac_pefafp!F32</f>
        <v>149140.18</v>
      </c>
      <c r="G23" s="41">
        <f>env_ac_pefafp!G32</f>
        <v>34809.84</v>
      </c>
      <c r="H23" s="41">
        <f>env_ac_pefafp!H32</f>
        <v>232212.76</v>
      </c>
      <c r="I23" s="41">
        <f>env_ac_pefafp!I32</f>
        <v>381352.95</v>
      </c>
      <c r="K23" s="47"/>
    </row>
    <row r="24" spans="1:11" ht="15">
      <c r="A24" s="64">
        <v>16</v>
      </c>
      <c r="C24" s="32" t="str">
        <f>env_ac_pefafp!D33</f>
        <v>Other non-metallic mineral products</v>
      </c>
      <c r="D24" s="165" t="str">
        <f>env_ac_pefafp!C33</f>
        <v>CPA_C23</v>
      </c>
      <c r="E24" s="140">
        <f>env_ac_pefafp!E33</f>
        <v>168443.39</v>
      </c>
      <c r="F24" s="140">
        <f>env_ac_pefafp!F33</f>
        <v>169212.58</v>
      </c>
      <c r="G24" s="41">
        <f>env_ac_pefafp!G33</f>
        <v>769.19</v>
      </c>
      <c r="H24" s="41">
        <f>env_ac_pefafp!H33</f>
        <v>265770.87</v>
      </c>
      <c r="I24" s="41">
        <f>env_ac_pefafp!I33</f>
        <v>434983.45</v>
      </c>
      <c r="K24" s="47"/>
    </row>
    <row r="25" spans="1:11" ht="15">
      <c r="A25" s="64">
        <v>17</v>
      </c>
      <c r="C25" s="32" t="str">
        <f>env_ac_pefafp!D34</f>
        <v>Basic metals</v>
      </c>
      <c r="D25" s="165" t="str">
        <f>env_ac_pefafp!C34</f>
        <v>CPA_C24</v>
      </c>
      <c r="E25" s="140">
        <f>env_ac_pefafp!E34</f>
        <v>2727.85</v>
      </c>
      <c r="F25" s="140">
        <f>env_ac_pefafp!F34</f>
        <v>115803.83</v>
      </c>
      <c r="G25" s="41">
        <f>env_ac_pefafp!G34</f>
        <v>113075.98</v>
      </c>
      <c r="H25" s="41">
        <f>env_ac_pefafp!H34</f>
        <v>796902.67</v>
      </c>
      <c r="I25" s="41">
        <f>env_ac_pefafp!I34</f>
        <v>912706.49</v>
      </c>
      <c r="K25" s="47"/>
    </row>
    <row r="26" spans="1:11" ht="15">
      <c r="A26" s="64">
        <v>18</v>
      </c>
      <c r="C26" s="32" t="str">
        <f>env_ac_pefafp!D35</f>
        <v>Fabricated metal products, except machinery and equipment</v>
      </c>
      <c r="D26" s="165" t="str">
        <f>env_ac_pefafp!C35</f>
        <v>CPA_C25</v>
      </c>
      <c r="E26" s="140">
        <f>env_ac_pefafp!E35</f>
        <v>69675.42</v>
      </c>
      <c r="F26" s="140">
        <f>env_ac_pefafp!F35</f>
        <v>345292.13</v>
      </c>
      <c r="G26" s="41">
        <f>env_ac_pefafp!G35</f>
        <v>275616.72</v>
      </c>
      <c r="H26" s="41">
        <f>env_ac_pefafp!H35</f>
        <v>225569.82</v>
      </c>
      <c r="I26" s="41">
        <f>env_ac_pefafp!I35</f>
        <v>570861.96</v>
      </c>
      <c r="K26" s="47"/>
    </row>
    <row r="27" spans="1:11" ht="15">
      <c r="A27" s="64">
        <v>19</v>
      </c>
      <c r="C27" s="32" t="str">
        <f>env_ac_pefafp!D36</f>
        <v>Computer, electronic and optical products</v>
      </c>
      <c r="D27" s="165" t="str">
        <f>env_ac_pefafp!C36</f>
        <v>CPA_C26</v>
      </c>
      <c r="E27" s="140">
        <f>env_ac_pefafp!E36</f>
        <v>80469.32</v>
      </c>
      <c r="F27" s="140">
        <f>env_ac_pefafp!F36</f>
        <v>198547.91</v>
      </c>
      <c r="G27" s="41">
        <f>env_ac_pefafp!G36</f>
        <v>118078.59</v>
      </c>
      <c r="H27" s="41">
        <f>env_ac_pefafp!H36</f>
        <v>276910.39</v>
      </c>
      <c r="I27" s="41">
        <f>env_ac_pefafp!I36</f>
        <v>475458.3</v>
      </c>
      <c r="K27" s="47"/>
    </row>
    <row r="28" spans="1:11" ht="15">
      <c r="A28" s="64">
        <v>20</v>
      </c>
      <c r="C28" s="32" t="str">
        <f>env_ac_pefafp!D37</f>
        <v>Electrical equipment</v>
      </c>
      <c r="D28" s="165" t="str">
        <f>env_ac_pefafp!C37</f>
        <v>CPA_C27</v>
      </c>
      <c r="E28" s="140">
        <f>env_ac_pefafp!E37</f>
        <v>98208.3</v>
      </c>
      <c r="F28" s="140">
        <f>env_ac_pefafp!F37</f>
        <v>221249.17</v>
      </c>
      <c r="G28" s="41">
        <f>env_ac_pefafp!G37</f>
        <v>123040.87</v>
      </c>
      <c r="H28" s="41">
        <f>env_ac_pefafp!H37</f>
        <v>272331.8</v>
      </c>
      <c r="I28" s="41">
        <f>env_ac_pefafp!I37</f>
        <v>493580.97</v>
      </c>
      <c r="K28" s="47"/>
    </row>
    <row r="29" spans="1:11" ht="15">
      <c r="A29" s="64">
        <v>21</v>
      </c>
      <c r="C29" s="32" t="str">
        <f>env_ac_pefafp!D38</f>
        <v>Machinery and equipment n.e.c.</v>
      </c>
      <c r="D29" s="165" t="str">
        <f>env_ac_pefafp!C38</f>
        <v>CPA_C28</v>
      </c>
      <c r="E29" s="140">
        <f>env_ac_pefafp!E38</f>
        <v>17851.78</v>
      </c>
      <c r="F29" s="140">
        <f>env_ac_pefafp!F38</f>
        <v>555308.79</v>
      </c>
      <c r="G29" s="41">
        <f>env_ac_pefafp!G38</f>
        <v>537457.01</v>
      </c>
      <c r="H29" s="41">
        <f>env_ac_pefafp!H38</f>
        <v>721457.85</v>
      </c>
      <c r="I29" s="41">
        <f>env_ac_pefafp!I38</f>
        <v>1276766.64</v>
      </c>
      <c r="K29" s="47"/>
    </row>
    <row r="30" spans="1:11" ht="15">
      <c r="A30" s="64">
        <v>22</v>
      </c>
      <c r="C30" s="32" t="str">
        <f>env_ac_pefafp!D39</f>
        <v>Motor vehicles, trailers and semi-trailers</v>
      </c>
      <c r="D30" s="165" t="str">
        <f>env_ac_pefafp!C39</f>
        <v>CPA_C29</v>
      </c>
      <c r="E30" s="140">
        <f>env_ac_pefafp!E39</f>
        <v>553420.34</v>
      </c>
      <c r="F30" s="140">
        <f>env_ac_pefafp!F39</f>
        <v>955208.82</v>
      </c>
      <c r="G30" s="41">
        <f>env_ac_pefafp!G39</f>
        <v>401788.48</v>
      </c>
      <c r="H30" s="41">
        <f>env_ac_pefafp!H39</f>
        <v>730998.06</v>
      </c>
      <c r="I30" s="41">
        <f>env_ac_pefafp!I39</f>
        <v>1686206.89</v>
      </c>
      <c r="K30" s="47"/>
    </row>
    <row r="31" spans="1:11" ht="15">
      <c r="A31" s="64">
        <v>23</v>
      </c>
      <c r="C31" s="32" t="str">
        <f>env_ac_pefafp!D40</f>
        <v>Other transport equipment</v>
      </c>
      <c r="D31" s="165" t="str">
        <f>env_ac_pefafp!C40</f>
        <v>CPA_C30</v>
      </c>
      <c r="E31" s="140">
        <f>env_ac_pefafp!E40</f>
        <v>24547.98</v>
      </c>
      <c r="F31" s="140">
        <f>env_ac_pefafp!F40</f>
        <v>112388.22</v>
      </c>
      <c r="G31" s="41">
        <f>env_ac_pefafp!G40</f>
        <v>87840.24</v>
      </c>
      <c r="H31" s="41">
        <f>env_ac_pefafp!H40</f>
        <v>283074.63</v>
      </c>
      <c r="I31" s="41">
        <f>env_ac_pefafp!I40</f>
        <v>395462.85</v>
      </c>
      <c r="K31" s="47"/>
    </row>
    <row r="32" spans="1:11" ht="15">
      <c r="A32" s="64">
        <v>24</v>
      </c>
      <c r="C32" s="32" t="str">
        <f>env_ac_pefafp!D41</f>
        <v>Furniture and other manufactured goods</v>
      </c>
      <c r="D32" s="165" t="str">
        <f>env_ac_pefafp!C41</f>
        <v>CPA_C31_32</v>
      </c>
      <c r="E32" s="140">
        <f>env_ac_pefafp!E41</f>
        <v>235902.2</v>
      </c>
      <c r="F32" s="140">
        <f>env_ac_pefafp!F41</f>
        <v>356641.06</v>
      </c>
      <c r="G32" s="41">
        <f>env_ac_pefafp!G41</f>
        <v>120738.86</v>
      </c>
      <c r="H32" s="41">
        <f>env_ac_pefafp!H41</f>
        <v>180682.43</v>
      </c>
      <c r="I32" s="41">
        <f>env_ac_pefafp!I41</f>
        <v>537323.49</v>
      </c>
      <c r="K32" s="47"/>
    </row>
    <row r="33" spans="1:11" ht="15">
      <c r="A33" s="64">
        <v>25</v>
      </c>
      <c r="C33" s="32" t="str">
        <f>env_ac_pefafp!D42</f>
        <v>Repair and installation services of machinery and equipment</v>
      </c>
      <c r="D33" s="165" t="str">
        <f>env_ac_pefafp!C42</f>
        <v>CPA_C33</v>
      </c>
      <c r="E33" s="140">
        <f>env_ac_pefafp!E42</f>
        <v>7097.97</v>
      </c>
      <c r="F33" s="140">
        <f>env_ac_pefafp!F42</f>
        <v>247143.86</v>
      </c>
      <c r="G33" s="41">
        <f>env_ac_pefafp!G42</f>
        <v>240045.89</v>
      </c>
      <c r="H33" s="41">
        <f>env_ac_pefafp!H42</f>
        <v>34350.02</v>
      </c>
      <c r="I33" s="41">
        <f>env_ac_pefafp!I42</f>
        <v>281493.88</v>
      </c>
      <c r="K33" s="47"/>
    </row>
    <row r="34" spans="1:11" ht="15">
      <c r="A34" s="64">
        <v>26</v>
      </c>
      <c r="C34" s="32" t="str">
        <f>env_ac_pefafp!D43</f>
        <v>Electricity, gas, steam and air conditioning</v>
      </c>
      <c r="D34" s="165" t="str">
        <f>env_ac_pefafp!C43</f>
        <v>CPA_D35</v>
      </c>
      <c r="E34" s="140">
        <f>env_ac_pefafp!E43</f>
        <v>5267558.78</v>
      </c>
      <c r="F34" s="140">
        <f>env_ac_pefafp!F43</f>
        <v>4970867.4</v>
      </c>
      <c r="G34" s="41">
        <f>env_ac_pefafp!G43</f>
        <v>-296691.38</v>
      </c>
      <c r="H34" s="41">
        <f>env_ac_pefafp!H43</f>
        <v>92806.07</v>
      </c>
      <c r="I34" s="41">
        <f>env_ac_pefafp!I43</f>
        <v>5063673.47</v>
      </c>
      <c r="K34" s="47"/>
    </row>
    <row r="35" spans="1:11" ht="15">
      <c r="A35" s="64">
        <v>27</v>
      </c>
      <c r="C35" s="32" t="str">
        <f>env_ac_pefafp!D44</f>
        <v>Natural water; water treatment and supply services</v>
      </c>
      <c r="D35" s="165" t="str">
        <f>env_ac_pefafp!C44</f>
        <v>CPA_E36</v>
      </c>
      <c r="E35" s="140">
        <f>env_ac_pefafp!E44</f>
        <v>211212.44</v>
      </c>
      <c r="F35" s="140">
        <f>env_ac_pefafp!F44</f>
        <v>211287.69</v>
      </c>
      <c r="G35" s="41">
        <f>env_ac_pefafp!G44</f>
        <v>75.25</v>
      </c>
      <c r="H35" s="41">
        <f>env_ac_pefafp!H44</f>
        <v>112.15</v>
      </c>
      <c r="I35" s="41">
        <f>env_ac_pefafp!I44</f>
        <v>211399.83</v>
      </c>
      <c r="K35" s="47"/>
    </row>
    <row r="36" spans="1:11" ht="15">
      <c r="A36" s="64">
        <v>28</v>
      </c>
      <c r="C36" s="32" t="str">
        <f>env_ac_pefafp!D45</f>
        <v>Sewerage services; sewage sludge; waste collection, treatment and disposal services; materials recovery services; remediation services and other waste management services</v>
      </c>
      <c r="D36" s="165" t="str">
        <f>env_ac_pefafp!C45</f>
        <v>CPA_E37-39</v>
      </c>
      <c r="E36" s="140">
        <f>env_ac_pefafp!E45</f>
        <v>289372.54</v>
      </c>
      <c r="F36" s="140">
        <f>env_ac_pefafp!F45</f>
        <v>279164.31</v>
      </c>
      <c r="G36" s="41">
        <f>env_ac_pefafp!G45</f>
        <v>-10208.23</v>
      </c>
      <c r="H36" s="41">
        <f>env_ac_pefafp!H45</f>
        <v>39194.04</v>
      </c>
      <c r="I36" s="41">
        <f>env_ac_pefafp!I45</f>
        <v>318358.35</v>
      </c>
      <c r="K36" s="47"/>
    </row>
    <row r="37" spans="1:11" ht="15">
      <c r="A37" s="64">
        <v>29</v>
      </c>
      <c r="C37" s="32" t="str">
        <f>env_ac_pefafp!D46</f>
        <v>Constructions and construction works</v>
      </c>
      <c r="D37" s="165" t="str">
        <f>env_ac_pefafp!C46</f>
        <v>CPA_F</v>
      </c>
      <c r="E37" s="140">
        <f>env_ac_pefafp!E46</f>
        <v>234063.76</v>
      </c>
      <c r="F37" s="140">
        <f>env_ac_pefafp!F46</f>
        <v>4461580.6</v>
      </c>
      <c r="G37" s="41">
        <f>env_ac_pefafp!G46</f>
        <v>4227516.83</v>
      </c>
      <c r="H37" s="41">
        <f>env_ac_pefafp!H46</f>
        <v>34063.22</v>
      </c>
      <c r="I37" s="41">
        <f>env_ac_pefafp!I46</f>
        <v>4495643.81</v>
      </c>
      <c r="K37" s="47"/>
    </row>
    <row r="38" spans="1:11" ht="15">
      <c r="A38" s="64">
        <v>30</v>
      </c>
      <c r="C38" s="32" t="str">
        <f>env_ac_pefafp!D47</f>
        <v>Wholesale and retail trade and repair services of motor vehicles and motorcycles</v>
      </c>
      <c r="D38" s="165" t="str">
        <f>env_ac_pefafp!C47</f>
        <v>CPA_G45</v>
      </c>
      <c r="E38" s="140">
        <f>env_ac_pefafp!E47</f>
        <v>500542.58</v>
      </c>
      <c r="F38" s="140">
        <f>env_ac_pefafp!F47</f>
        <v>597036.77</v>
      </c>
      <c r="G38" s="41">
        <f>env_ac_pefafp!G47</f>
        <v>96494.19</v>
      </c>
      <c r="H38" s="41">
        <f>env_ac_pefafp!H47</f>
        <v>70664.68</v>
      </c>
      <c r="I38" s="41">
        <f>env_ac_pefafp!I47</f>
        <v>667701.45</v>
      </c>
      <c r="K38" s="47"/>
    </row>
    <row r="39" spans="1:11" ht="15">
      <c r="A39" s="64">
        <v>31</v>
      </c>
      <c r="C39" s="32" t="str">
        <f>env_ac_pefafp!D48</f>
        <v>Wholesale trade services, except of motor vehicles and motorcycles</v>
      </c>
      <c r="D39" s="165" t="str">
        <f>env_ac_pefafp!C48</f>
        <v>CPA_G46</v>
      </c>
      <c r="E39" s="140">
        <f>env_ac_pefafp!E48</f>
        <v>857988.53</v>
      </c>
      <c r="F39" s="140">
        <f>env_ac_pefafp!F48</f>
        <v>1215768.62</v>
      </c>
      <c r="G39" s="41">
        <f>env_ac_pefafp!G48</f>
        <v>357780.08</v>
      </c>
      <c r="H39" s="41">
        <f>env_ac_pefafp!H48</f>
        <v>421288.47</v>
      </c>
      <c r="I39" s="41">
        <f>env_ac_pefafp!I48</f>
        <v>1637057.08</v>
      </c>
      <c r="K39" s="47"/>
    </row>
    <row r="40" spans="1:11" ht="15">
      <c r="A40" s="64">
        <v>32</v>
      </c>
      <c r="C40" s="32" t="str">
        <f>env_ac_pefafp!D49</f>
        <v>Retail trade services, except of motor vehicles and motorcycles</v>
      </c>
      <c r="D40" s="165" t="str">
        <f>env_ac_pefafp!C49</f>
        <v>CPA_G47</v>
      </c>
      <c r="E40" s="140">
        <f>env_ac_pefafp!E49</f>
        <v>1635760.79</v>
      </c>
      <c r="F40" s="140">
        <f>env_ac_pefafp!F49</f>
        <v>1696429.34</v>
      </c>
      <c r="G40" s="41">
        <f>env_ac_pefafp!G49</f>
        <v>60668.55</v>
      </c>
      <c r="H40" s="41">
        <f>env_ac_pefafp!H49</f>
        <v>42654.96</v>
      </c>
      <c r="I40" s="41">
        <f>env_ac_pefafp!I49</f>
        <v>1739084.3</v>
      </c>
      <c r="K40" s="47"/>
    </row>
    <row r="41" spans="1:11" ht="15">
      <c r="A41" s="64">
        <v>33</v>
      </c>
      <c r="C41" s="32" t="str">
        <f>env_ac_pefafp!D50</f>
        <v>Land transport services and transport services via pipelines</v>
      </c>
      <c r="D41" s="165" t="str">
        <f>env_ac_pefafp!C50</f>
        <v>CPA_H49</v>
      </c>
      <c r="E41" s="140">
        <f>env_ac_pefafp!E50</f>
        <v>1153204.79</v>
      </c>
      <c r="F41" s="140">
        <f>env_ac_pefafp!F50</f>
        <v>1154964.93</v>
      </c>
      <c r="G41" s="41">
        <f>env_ac_pefafp!G50</f>
        <v>1760.14</v>
      </c>
      <c r="H41" s="41">
        <f>env_ac_pefafp!H50</f>
        <v>153899.49</v>
      </c>
      <c r="I41" s="41">
        <f>env_ac_pefafp!I50</f>
        <v>1308864.42</v>
      </c>
      <c r="K41" s="47"/>
    </row>
    <row r="42" spans="1:11" ht="15">
      <c r="A42" s="64">
        <v>34</v>
      </c>
      <c r="C42" s="32" t="str">
        <f>env_ac_pefafp!D51</f>
        <v>Water transport services</v>
      </c>
      <c r="D42" s="165" t="str">
        <f>env_ac_pefafp!C51</f>
        <v>CPA_H50</v>
      </c>
      <c r="E42" s="140">
        <f>env_ac_pefafp!E51</f>
        <v>180036.83</v>
      </c>
      <c r="F42" s="140">
        <f>env_ac_pefafp!F51</f>
        <v>155183.05</v>
      </c>
      <c r="G42" s="41">
        <f>env_ac_pefafp!G51</f>
        <v>-24853.79</v>
      </c>
      <c r="H42" s="41">
        <f>env_ac_pefafp!H51</f>
        <v>1056256.13</v>
      </c>
      <c r="I42" s="41">
        <f>env_ac_pefafp!I51</f>
        <v>1211439.17</v>
      </c>
      <c r="K42" s="47"/>
    </row>
    <row r="43" spans="1:11" ht="15">
      <c r="A43" s="64">
        <v>35</v>
      </c>
      <c r="C43" s="32" t="str">
        <f>env_ac_pefafp!D52</f>
        <v>Air transport services</v>
      </c>
      <c r="D43" s="165" t="str">
        <f>env_ac_pefafp!C52</f>
        <v>CPA_H51</v>
      </c>
      <c r="E43" s="140">
        <f>env_ac_pefafp!E52</f>
        <v>882544.21</v>
      </c>
      <c r="F43" s="140">
        <f>env_ac_pefafp!F52</f>
        <v>883419.35</v>
      </c>
      <c r="G43" s="41">
        <f>env_ac_pefafp!G52</f>
        <v>875.13</v>
      </c>
      <c r="H43" s="41">
        <f>env_ac_pefafp!H52</f>
        <v>471525.59</v>
      </c>
      <c r="I43" s="41">
        <f>env_ac_pefafp!I52</f>
        <v>1354944.94</v>
      </c>
      <c r="K43" s="47"/>
    </row>
    <row r="44" spans="1:11" ht="15">
      <c r="A44" s="64">
        <v>36</v>
      </c>
      <c r="C44" s="32" t="str">
        <f>env_ac_pefafp!D53</f>
        <v>Warehousing and support services for transportation</v>
      </c>
      <c r="D44" s="165" t="str">
        <f>env_ac_pefafp!C53</f>
        <v>CPA_H52</v>
      </c>
      <c r="E44" s="140">
        <f>env_ac_pefafp!E53</f>
        <v>251162.32</v>
      </c>
      <c r="F44" s="140">
        <f>env_ac_pefafp!F53</f>
        <v>252514.79</v>
      </c>
      <c r="G44" s="41">
        <f>env_ac_pefafp!G53</f>
        <v>1352.48</v>
      </c>
      <c r="H44" s="41">
        <f>env_ac_pefafp!H53</f>
        <v>104168.12</v>
      </c>
      <c r="I44" s="41">
        <f>env_ac_pefafp!I53</f>
        <v>356682.92</v>
      </c>
      <c r="K44" s="47"/>
    </row>
    <row r="45" spans="1:11" ht="15">
      <c r="A45" s="64">
        <v>37</v>
      </c>
      <c r="C45" s="32" t="str">
        <f>env_ac_pefafp!D54</f>
        <v>Postal and courier services</v>
      </c>
      <c r="D45" s="165" t="str">
        <f>env_ac_pefafp!C54</f>
        <v>CPA_H53</v>
      </c>
      <c r="E45" s="140">
        <f>env_ac_pefafp!E54</f>
        <v>25963.73</v>
      </c>
      <c r="F45" s="140">
        <f>env_ac_pefafp!F54</f>
        <v>25963.95</v>
      </c>
      <c r="G45" s="41">
        <f>env_ac_pefafp!G54</f>
        <v>0.22</v>
      </c>
      <c r="H45" s="41">
        <f>env_ac_pefafp!H54</f>
        <v>6630.96</v>
      </c>
      <c r="I45" s="41">
        <f>env_ac_pefafp!I54</f>
        <v>32594.91</v>
      </c>
      <c r="K45" s="47"/>
    </row>
    <row r="46" spans="1:11" ht="15">
      <c r="A46" s="64">
        <v>38</v>
      </c>
      <c r="C46" s="32" t="str">
        <f>env_ac_pefafp!D55</f>
        <v>Accommodation and food services</v>
      </c>
      <c r="D46" s="165" t="str">
        <f>env_ac_pefafp!C55</f>
        <v>CPA_I</v>
      </c>
      <c r="E46" s="140">
        <f>env_ac_pefafp!E55</f>
        <v>1648663.26</v>
      </c>
      <c r="F46" s="140">
        <f>env_ac_pefafp!F55</f>
        <v>1648668.98</v>
      </c>
      <c r="G46" s="41">
        <f>env_ac_pefafp!G55</f>
        <v>5.73</v>
      </c>
      <c r="H46" s="41">
        <f>env_ac_pefafp!H55</f>
        <v>24639.84</v>
      </c>
      <c r="I46" s="41">
        <f>env_ac_pefafp!I55</f>
        <v>1673308.82</v>
      </c>
      <c r="K46" s="47"/>
    </row>
    <row r="47" spans="1:11" ht="15">
      <c r="A47" s="64">
        <v>39</v>
      </c>
      <c r="C47" s="32" t="str">
        <f>env_ac_pefafp!D56</f>
        <v>Publishing services</v>
      </c>
      <c r="D47" s="165" t="str">
        <f>env_ac_pefafp!C56</f>
        <v>CPA_J58</v>
      </c>
      <c r="E47" s="140">
        <f>env_ac_pefafp!E56</f>
        <v>97023.48</v>
      </c>
      <c r="F47" s="140">
        <f>env_ac_pefafp!F56</f>
        <v>149554.93</v>
      </c>
      <c r="G47" s="41">
        <f>env_ac_pefafp!G56</f>
        <v>52531.45</v>
      </c>
      <c r="H47" s="41">
        <f>env_ac_pefafp!H56</f>
        <v>53645.29</v>
      </c>
      <c r="I47" s="41">
        <f>env_ac_pefafp!I56</f>
        <v>203200.22</v>
      </c>
      <c r="K47" s="47"/>
    </row>
    <row r="48" spans="1:11" ht="15">
      <c r="A48" s="64">
        <v>40</v>
      </c>
      <c r="C48" s="32" t="str">
        <f>env_ac_pefafp!D57</f>
        <v>Motion picture, video and television programme production services, sound recording and music publishing; programming and broadcasting services</v>
      </c>
      <c r="D48" s="165" t="str">
        <f>env_ac_pefafp!C57</f>
        <v>CPA_J59_60</v>
      </c>
      <c r="E48" s="140">
        <f>env_ac_pefafp!E57</f>
        <v>106843.78</v>
      </c>
      <c r="F48" s="140">
        <f>env_ac_pefafp!F57</f>
        <v>143526.19</v>
      </c>
      <c r="G48" s="41">
        <f>env_ac_pefafp!G57</f>
        <v>36682.41</v>
      </c>
      <c r="H48" s="41">
        <f>env_ac_pefafp!H57</f>
        <v>10131.61</v>
      </c>
      <c r="I48" s="41">
        <f>env_ac_pefafp!I57</f>
        <v>153657.79</v>
      </c>
      <c r="K48" s="47"/>
    </row>
    <row r="49" spans="1:11" ht="15">
      <c r="A49" s="64">
        <v>41</v>
      </c>
      <c r="C49" s="32" t="str">
        <f>env_ac_pefafp!D58</f>
        <v>Telecommunications services</v>
      </c>
      <c r="D49" s="165" t="str">
        <f>env_ac_pefafp!C58</f>
        <v>CPA_J61</v>
      </c>
      <c r="E49" s="140">
        <f>env_ac_pefafp!E58</f>
        <v>275878.84</v>
      </c>
      <c r="F49" s="140">
        <f>env_ac_pefafp!F58</f>
        <v>276579.15</v>
      </c>
      <c r="G49" s="41">
        <f>env_ac_pefafp!G58</f>
        <v>700.31</v>
      </c>
      <c r="H49" s="41">
        <f>env_ac_pefafp!H58</f>
        <v>27819.72</v>
      </c>
      <c r="I49" s="41">
        <f>env_ac_pefafp!I58</f>
        <v>304398.87</v>
      </c>
      <c r="K49" s="47"/>
    </row>
    <row r="50" spans="1:11" ht="15">
      <c r="A50" s="64">
        <v>42</v>
      </c>
      <c r="C50" s="32" t="str">
        <f>env_ac_pefafp!D59</f>
        <v>Computer programming, consultancy and related services; Information services</v>
      </c>
      <c r="D50" s="165" t="str">
        <f>env_ac_pefafp!C59</f>
        <v>CPA_J62_63</v>
      </c>
      <c r="E50" s="140">
        <f>env_ac_pefafp!E59</f>
        <v>6601.07</v>
      </c>
      <c r="F50" s="140">
        <f>env_ac_pefafp!F59</f>
        <v>315898.46</v>
      </c>
      <c r="G50" s="41">
        <f>env_ac_pefafp!G59</f>
        <v>309297.38</v>
      </c>
      <c r="H50" s="41">
        <f>env_ac_pefafp!H59</f>
        <v>94990.02</v>
      </c>
      <c r="I50" s="41">
        <f>env_ac_pefafp!I59</f>
        <v>410888.47</v>
      </c>
      <c r="K50" s="47"/>
    </row>
    <row r="51" spans="1:11" ht="15">
      <c r="A51" s="64">
        <v>43</v>
      </c>
      <c r="C51" s="32" t="str">
        <f>env_ac_pefafp!D60</f>
        <v>Financial services, except insurance and pension funding</v>
      </c>
      <c r="D51" s="165" t="str">
        <f>env_ac_pefafp!C60</f>
        <v>CPA_K64</v>
      </c>
      <c r="E51" s="140">
        <f>env_ac_pefafp!E60</f>
        <v>142959.19</v>
      </c>
      <c r="F51" s="140">
        <f>env_ac_pefafp!F60</f>
        <v>142997.85</v>
      </c>
      <c r="G51" s="41">
        <f>env_ac_pefafp!G60</f>
        <v>38.66</v>
      </c>
      <c r="H51" s="41">
        <f>env_ac_pefafp!H60</f>
        <v>54099.4</v>
      </c>
      <c r="I51" s="41">
        <f>env_ac_pefafp!I60</f>
        <v>197097.25</v>
      </c>
      <c r="K51" s="47"/>
    </row>
    <row r="52" spans="1:11" ht="15">
      <c r="A52" s="64">
        <v>44</v>
      </c>
      <c r="C52" s="32" t="str">
        <f>env_ac_pefafp!D61</f>
        <v>Insurance, reinsurance and pension funding services, except compulsory social security</v>
      </c>
      <c r="D52" s="165" t="str">
        <f>env_ac_pefafp!C61</f>
        <v>CPA_K65</v>
      </c>
      <c r="E52" s="140">
        <f>env_ac_pefafp!E61</f>
        <v>195950.12</v>
      </c>
      <c r="F52" s="140">
        <f>env_ac_pefafp!F61</f>
        <v>195967.08</v>
      </c>
      <c r="G52" s="41">
        <f>env_ac_pefafp!G61</f>
        <v>16.96</v>
      </c>
      <c r="H52" s="41">
        <f>env_ac_pefafp!H61</f>
        <v>12475.45</v>
      </c>
      <c r="I52" s="41">
        <f>env_ac_pefafp!I61</f>
        <v>208442.53</v>
      </c>
      <c r="K52" s="47"/>
    </row>
    <row r="53" spans="1:11" ht="15">
      <c r="A53" s="64">
        <v>45</v>
      </c>
      <c r="C53" s="32" t="str">
        <f>env_ac_pefafp!D62</f>
        <v>Services auxiliary to financial services and insurance services</v>
      </c>
      <c r="D53" s="165" t="str">
        <f>env_ac_pefafp!C62</f>
        <v>CPA_K66</v>
      </c>
      <c r="E53" s="140">
        <f>env_ac_pefafp!E62</f>
        <v>24934.24</v>
      </c>
      <c r="F53" s="140">
        <f>env_ac_pefafp!F62</f>
        <v>25869.37</v>
      </c>
      <c r="G53" s="41">
        <f>env_ac_pefafp!G62</f>
        <v>935.13</v>
      </c>
      <c r="H53" s="41">
        <f>env_ac_pefafp!H62</f>
        <v>10322.99</v>
      </c>
      <c r="I53" s="41">
        <f>env_ac_pefafp!I62</f>
        <v>36192.36</v>
      </c>
      <c r="K53" s="47"/>
    </row>
    <row r="54" spans="1:11" ht="15">
      <c r="A54" s="64">
        <v>46</v>
      </c>
      <c r="C54" s="32" t="str">
        <f>env_ac_pefafp!D63</f>
        <v>Real estate services</v>
      </c>
      <c r="D54" s="165" t="str">
        <f>env_ac_pefafp!C63</f>
        <v>CPA_L68</v>
      </c>
      <c r="E54" s="140">
        <f>env_ac_pefafp!E63</f>
        <v>849204.54</v>
      </c>
      <c r="F54" s="140">
        <f>env_ac_pefafp!F63</f>
        <v>866544.45</v>
      </c>
      <c r="G54" s="41">
        <f>env_ac_pefafp!G63</f>
        <v>17339.91</v>
      </c>
      <c r="H54" s="41">
        <f>env_ac_pefafp!H63</f>
        <v>1197.93</v>
      </c>
      <c r="I54" s="41">
        <f>env_ac_pefafp!I63</f>
        <v>867742.39</v>
      </c>
      <c r="K54" s="47"/>
    </row>
    <row r="55" spans="1:11" ht="15">
      <c r="A55" s="64">
        <v>47</v>
      </c>
      <c r="C55" s="32" t="str">
        <f>env_ac_pefafp!D64</f>
        <v>Legal and accounting services; services of head offices; management consultancy services</v>
      </c>
      <c r="D55" s="165" t="str">
        <f>env_ac_pefafp!C64</f>
        <v>CPA_M69_70</v>
      </c>
      <c r="E55" s="140">
        <f>env_ac_pefafp!E64</f>
        <v>36239.34</v>
      </c>
      <c r="F55" s="140">
        <f>env_ac_pefafp!F64</f>
        <v>73650.89</v>
      </c>
      <c r="G55" s="41">
        <f>env_ac_pefafp!G64</f>
        <v>37411.55</v>
      </c>
      <c r="H55" s="41">
        <f>env_ac_pefafp!H64</f>
        <v>69222.91</v>
      </c>
      <c r="I55" s="41">
        <f>env_ac_pefafp!I64</f>
        <v>142873.8</v>
      </c>
      <c r="K55" s="47"/>
    </row>
    <row r="56" spans="1:11" ht="15">
      <c r="A56" s="64">
        <v>48</v>
      </c>
      <c r="C56" s="32" t="str">
        <f>env_ac_pefafp!D65</f>
        <v>Architectural and engineering services; technical testing and analysis services</v>
      </c>
      <c r="D56" s="165" t="str">
        <f>env_ac_pefafp!C65</f>
        <v>CPA_M71</v>
      </c>
      <c r="E56" s="140">
        <f>env_ac_pefafp!E65</f>
        <v>19658.42</v>
      </c>
      <c r="F56" s="140">
        <f>env_ac_pefafp!F65</f>
        <v>169351.01</v>
      </c>
      <c r="G56" s="41">
        <f>env_ac_pefafp!G65</f>
        <v>149692.58</v>
      </c>
      <c r="H56" s="41">
        <f>env_ac_pefafp!H65</f>
        <v>63048.48</v>
      </c>
      <c r="I56" s="41">
        <f>env_ac_pefafp!I65</f>
        <v>232399.48</v>
      </c>
      <c r="K56" s="47"/>
    </row>
    <row r="57" spans="1:11" ht="15">
      <c r="A57" s="64">
        <v>49</v>
      </c>
      <c r="C57" s="32" t="str">
        <f>env_ac_pefafp!D66</f>
        <v>Scientific research and development services</v>
      </c>
      <c r="D57" s="165" t="str">
        <f>env_ac_pefafp!C66</f>
        <v>CPA_M72</v>
      </c>
      <c r="E57" s="140">
        <f>env_ac_pefafp!E66</f>
        <v>101141.67</v>
      </c>
      <c r="F57" s="140">
        <f>env_ac_pefafp!F66</f>
        <v>756759.11</v>
      </c>
      <c r="G57" s="41">
        <f>env_ac_pefafp!G66</f>
        <v>655617.45</v>
      </c>
      <c r="H57" s="41">
        <f>env_ac_pefafp!H66</f>
        <v>89570.82</v>
      </c>
      <c r="I57" s="41">
        <f>env_ac_pefafp!I66</f>
        <v>846329.93</v>
      </c>
      <c r="K57" s="47"/>
    </row>
    <row r="58" spans="1:11" ht="15">
      <c r="A58" s="64">
        <v>50</v>
      </c>
      <c r="C58" s="32" t="str">
        <f>env_ac_pefafp!D67</f>
        <v>Advertising and market research services</v>
      </c>
      <c r="D58" s="165" t="str">
        <f>env_ac_pefafp!C67</f>
        <v>CPA_M73</v>
      </c>
      <c r="E58" s="140">
        <f>env_ac_pefafp!E67</f>
        <v>255.02</v>
      </c>
      <c r="F58" s="140">
        <f>env_ac_pefafp!F67</f>
        <v>1947.68</v>
      </c>
      <c r="G58" s="41">
        <f>env_ac_pefafp!G67</f>
        <v>1692.66</v>
      </c>
      <c r="H58" s="41">
        <f>env_ac_pefafp!H67</f>
        <v>26489.11</v>
      </c>
      <c r="I58" s="41">
        <f>env_ac_pefafp!I67</f>
        <v>28436.8</v>
      </c>
      <c r="K58" s="47"/>
    </row>
    <row r="59" spans="1:11" ht="15">
      <c r="A59" s="64">
        <v>51</v>
      </c>
      <c r="C59" s="32" t="str">
        <f>env_ac_pefafp!D68</f>
        <v>Other professional, scientific and technical services and veterinary services</v>
      </c>
      <c r="D59" s="165" t="str">
        <f>env_ac_pefafp!C68</f>
        <v>CPA_M74_75</v>
      </c>
      <c r="E59" s="140">
        <f>env_ac_pefafp!E68</f>
        <v>45064.45</v>
      </c>
      <c r="F59" s="140">
        <f>env_ac_pefafp!F68</f>
        <v>46849.03</v>
      </c>
      <c r="G59" s="41">
        <f>env_ac_pefafp!G68</f>
        <v>1784.58</v>
      </c>
      <c r="H59" s="41">
        <f>env_ac_pefafp!H68</f>
        <v>18293.65</v>
      </c>
      <c r="I59" s="41">
        <f>env_ac_pefafp!I68</f>
        <v>65142.69</v>
      </c>
      <c r="K59" s="47"/>
    </row>
    <row r="60" spans="1:11" ht="15">
      <c r="A60" s="64">
        <v>52</v>
      </c>
      <c r="C60" s="32" t="str">
        <f>env_ac_pefafp!D69</f>
        <v>Rental and leasing services</v>
      </c>
      <c r="D60" s="165" t="str">
        <f>env_ac_pefafp!C69</f>
        <v>CPA_N77</v>
      </c>
      <c r="E60" s="140">
        <f>env_ac_pefafp!E69</f>
        <v>63171.97</v>
      </c>
      <c r="F60" s="140">
        <f>env_ac_pefafp!F69</f>
        <v>56512.64</v>
      </c>
      <c r="G60" s="41">
        <f>env_ac_pefafp!G69</f>
        <v>-6659.33</v>
      </c>
      <c r="H60" s="41">
        <f>env_ac_pefafp!H69</f>
        <v>158842.23</v>
      </c>
      <c r="I60" s="41">
        <f>env_ac_pefafp!I69</f>
        <v>215354.87</v>
      </c>
      <c r="K60" s="47"/>
    </row>
    <row r="61" spans="1:11" ht="15">
      <c r="A61" s="64">
        <v>53</v>
      </c>
      <c r="C61" s="32" t="str">
        <f>env_ac_pefafp!D70</f>
        <v>Employment services</v>
      </c>
      <c r="D61" s="165" t="str">
        <f>env_ac_pefafp!C70</f>
        <v>CPA_N78</v>
      </c>
      <c r="E61" s="140">
        <f>env_ac_pefafp!E70</f>
        <v>4096.45</v>
      </c>
      <c r="F61" s="140">
        <f>env_ac_pefafp!F70</f>
        <v>4100.04</v>
      </c>
      <c r="G61" s="41">
        <f>env_ac_pefafp!G70</f>
        <v>3.59</v>
      </c>
      <c r="H61" s="41">
        <f>env_ac_pefafp!H70</f>
        <v>3082.68</v>
      </c>
      <c r="I61" s="41">
        <f>env_ac_pefafp!I70</f>
        <v>7182.72</v>
      </c>
      <c r="K61" s="47"/>
    </row>
    <row r="62" spans="1:11" ht="15">
      <c r="A62" s="64">
        <v>54</v>
      </c>
      <c r="C62" s="32" t="str">
        <f>env_ac_pefafp!D71</f>
        <v>Travel agency, tour operator and other reservation services and related services</v>
      </c>
      <c r="D62" s="165" t="str">
        <f>env_ac_pefafp!C71</f>
        <v>CPA_N79</v>
      </c>
      <c r="E62" s="140">
        <f>env_ac_pefafp!E71</f>
        <v>205673.08</v>
      </c>
      <c r="F62" s="140">
        <f>env_ac_pefafp!F71</f>
        <v>205646.11</v>
      </c>
      <c r="G62" s="41">
        <f>env_ac_pefafp!G71</f>
        <v>-26.96</v>
      </c>
      <c r="H62" s="41">
        <f>env_ac_pefafp!H71</f>
        <v>25905.25</v>
      </c>
      <c r="I62" s="41">
        <f>env_ac_pefafp!I71</f>
        <v>231551.36</v>
      </c>
      <c r="K62" s="47"/>
    </row>
    <row r="63" spans="1:11" ht="15">
      <c r="A63" s="64">
        <v>55</v>
      </c>
      <c r="C63" s="32" t="str">
        <f>env_ac_pefafp!D72</f>
        <v>Security and investigation services; services to buildings and landscape; office administrative, office support and other business support services</v>
      </c>
      <c r="D63" s="165" t="str">
        <f>env_ac_pefafp!C72</f>
        <v>CPA_N80-82</v>
      </c>
      <c r="E63" s="140">
        <f>env_ac_pefafp!E72</f>
        <v>77370.72</v>
      </c>
      <c r="F63" s="140">
        <f>env_ac_pefafp!F72</f>
        <v>97288.31</v>
      </c>
      <c r="G63" s="41">
        <f>env_ac_pefafp!G72</f>
        <v>19917.59</v>
      </c>
      <c r="H63" s="41">
        <f>env_ac_pefafp!H72</f>
        <v>63082.99</v>
      </c>
      <c r="I63" s="41">
        <f>env_ac_pefafp!I72</f>
        <v>160371.3</v>
      </c>
      <c r="K63" s="47"/>
    </row>
    <row r="64" spans="1:11" ht="15">
      <c r="A64" s="64">
        <v>56</v>
      </c>
      <c r="C64" s="32" t="str">
        <f>env_ac_pefafp!D73</f>
        <v>Public administration and defence services; compulsory social security services</v>
      </c>
      <c r="D64" s="165" t="str">
        <f>env_ac_pefafp!C73</f>
        <v>CPA_O84</v>
      </c>
      <c r="E64" s="140">
        <f>env_ac_pefafp!E73</f>
        <v>1711939.1</v>
      </c>
      <c r="F64" s="140">
        <f>env_ac_pefafp!F73</f>
        <v>1718121.15</v>
      </c>
      <c r="G64" s="41">
        <f>env_ac_pefafp!G73</f>
        <v>6182.05</v>
      </c>
      <c r="H64" s="41">
        <f>env_ac_pefafp!H73</f>
        <v>3812.2</v>
      </c>
      <c r="I64" s="41">
        <f>env_ac_pefafp!I73</f>
        <v>1721933.36</v>
      </c>
      <c r="K64" s="47"/>
    </row>
    <row r="65" spans="1:11" ht="15">
      <c r="A65" s="64">
        <v>57</v>
      </c>
      <c r="C65" s="32" t="str">
        <f>env_ac_pefafp!D74</f>
        <v>Education services</v>
      </c>
      <c r="D65" s="165" t="str">
        <f>env_ac_pefafp!C74</f>
        <v>CPA_P85</v>
      </c>
      <c r="E65" s="140">
        <f>env_ac_pefafp!E74</f>
        <v>856781.65</v>
      </c>
      <c r="F65" s="140">
        <f>env_ac_pefafp!F74</f>
        <v>857684.42</v>
      </c>
      <c r="G65" s="41">
        <f>env_ac_pefafp!G74</f>
        <v>902.76</v>
      </c>
      <c r="H65" s="41">
        <f>env_ac_pefafp!H74</f>
        <v>775.28</v>
      </c>
      <c r="I65" s="41">
        <f>env_ac_pefafp!I74</f>
        <v>858459.7</v>
      </c>
      <c r="K65" s="47"/>
    </row>
    <row r="66" spans="1:11" ht="15">
      <c r="A66" s="64">
        <v>58</v>
      </c>
      <c r="C66" s="32" t="str">
        <f>env_ac_pefafp!D75</f>
        <v>Human health services</v>
      </c>
      <c r="D66" s="165" t="str">
        <f>env_ac_pefafp!C75</f>
        <v>CPA_Q86</v>
      </c>
      <c r="E66" s="140">
        <f>env_ac_pefafp!E75</f>
        <v>1450581.76</v>
      </c>
      <c r="F66" s="140">
        <f>env_ac_pefafp!F75</f>
        <v>1450646.31</v>
      </c>
      <c r="G66" s="41">
        <f>env_ac_pefafp!G75</f>
        <v>64.55</v>
      </c>
      <c r="H66" s="41">
        <f>env_ac_pefafp!H75</f>
        <v>966</v>
      </c>
      <c r="I66" s="41">
        <f>env_ac_pefafp!I75</f>
        <v>1451612.31</v>
      </c>
      <c r="K66" s="47"/>
    </row>
    <row r="67" spans="1:11" ht="15">
      <c r="A67" s="64">
        <v>59</v>
      </c>
      <c r="C67" s="32" t="str">
        <f>env_ac_pefafp!D76</f>
        <v>Residential care services; social work services without accommodation</v>
      </c>
      <c r="D67" s="165" t="str">
        <f>env_ac_pefafp!C76</f>
        <v>CPA_Q87_88</v>
      </c>
      <c r="E67" s="140">
        <f>env_ac_pefafp!E76</f>
        <v>631501.24</v>
      </c>
      <c r="F67" s="140">
        <f>env_ac_pefafp!F76</f>
        <v>630919.44</v>
      </c>
      <c r="G67" s="41">
        <f>env_ac_pefafp!G76</f>
        <v>-581.8</v>
      </c>
      <c r="H67" s="41">
        <f>env_ac_pefafp!H76</f>
        <v>128.42</v>
      </c>
      <c r="I67" s="41">
        <f>env_ac_pefafp!I76</f>
        <v>631047.86</v>
      </c>
      <c r="K67" s="47"/>
    </row>
    <row r="68" spans="1:11" ht="15">
      <c r="A68" s="64">
        <v>60</v>
      </c>
      <c r="C68" s="32" t="str">
        <f>env_ac_pefafp!D77</f>
        <v>Creative, arts, entertainment, library, archive, museum, other cultural services; gambling and betting services</v>
      </c>
      <c r="D68" s="165" t="str">
        <f>env_ac_pefafp!C77</f>
        <v>CPA_R90-92</v>
      </c>
      <c r="E68" s="140">
        <f>env_ac_pefafp!E77</f>
        <v>243686.01</v>
      </c>
      <c r="F68" s="140">
        <f>env_ac_pefafp!F77</f>
        <v>257462.13</v>
      </c>
      <c r="G68" s="41">
        <f>env_ac_pefafp!G77</f>
        <v>13776.13</v>
      </c>
      <c r="H68" s="41">
        <f>env_ac_pefafp!H77</f>
        <v>7586.78</v>
      </c>
      <c r="I68" s="41">
        <f>env_ac_pefafp!I77</f>
        <v>265048.91</v>
      </c>
      <c r="K68" s="47"/>
    </row>
    <row r="69" spans="1:11" ht="15">
      <c r="A69" s="64">
        <v>61</v>
      </c>
      <c r="C69" s="32" t="str">
        <f>env_ac_pefafp!D78</f>
        <v>Sporting services and amusement and recreation services</v>
      </c>
      <c r="D69" s="165" t="str">
        <f>env_ac_pefafp!C78</f>
        <v>CPA_R93</v>
      </c>
      <c r="E69" s="140">
        <f>env_ac_pefafp!E78</f>
        <v>252506.41</v>
      </c>
      <c r="F69" s="140">
        <f>env_ac_pefafp!F78</f>
        <v>252514.83</v>
      </c>
      <c r="G69" s="41">
        <f>env_ac_pefafp!G78</f>
        <v>8.42</v>
      </c>
      <c r="H69" s="41">
        <f>env_ac_pefafp!H78</f>
        <v>1544.65</v>
      </c>
      <c r="I69" s="41">
        <f>env_ac_pefafp!I78</f>
        <v>254059.48</v>
      </c>
      <c r="K69" s="47"/>
    </row>
    <row r="70" spans="1:11" ht="15">
      <c r="A70" s="64">
        <v>62</v>
      </c>
      <c r="C70" s="32" t="str">
        <f>env_ac_pefafp!D79</f>
        <v>Services furnished by membership organisations</v>
      </c>
      <c r="D70" s="165" t="str">
        <f>env_ac_pefafp!C79</f>
        <v>CPA_S94</v>
      </c>
      <c r="E70" s="140">
        <f>env_ac_pefafp!E79</f>
        <v>184534.76</v>
      </c>
      <c r="F70" s="140">
        <f>env_ac_pefafp!F79</f>
        <v>184534.93</v>
      </c>
      <c r="G70" s="41">
        <f>env_ac_pefafp!G79</f>
        <v>0.17</v>
      </c>
      <c r="H70" s="41">
        <f>env_ac_pefafp!H79</f>
        <v>242.7</v>
      </c>
      <c r="I70" s="41">
        <f>env_ac_pefafp!I79</f>
        <v>184777.63</v>
      </c>
      <c r="K70" s="47"/>
    </row>
    <row r="71" spans="1:11" ht="15">
      <c r="A71" s="64">
        <v>63</v>
      </c>
      <c r="C71" s="32" t="str">
        <f>env_ac_pefafp!D80</f>
        <v>Repair services of computers and personal and household goods</v>
      </c>
      <c r="D71" s="165" t="str">
        <f>env_ac_pefafp!C80</f>
        <v>CPA_S95</v>
      </c>
      <c r="E71" s="140">
        <f>env_ac_pefafp!E80</f>
        <v>33282.68</v>
      </c>
      <c r="F71" s="140">
        <f>env_ac_pefafp!F80</f>
        <v>39223.77</v>
      </c>
      <c r="G71" s="41">
        <f>env_ac_pefafp!G80</f>
        <v>5941.09</v>
      </c>
      <c r="H71" s="41">
        <f>env_ac_pefafp!H80</f>
        <v>1240.27</v>
      </c>
      <c r="I71" s="41">
        <f>env_ac_pefafp!I80</f>
        <v>40464.04</v>
      </c>
      <c r="K71" s="47"/>
    </row>
    <row r="72" spans="1:11" ht="15">
      <c r="A72" s="64">
        <v>64</v>
      </c>
      <c r="C72" s="32" t="str">
        <f>env_ac_pefafp!D81</f>
        <v>Other personal services</v>
      </c>
      <c r="D72" s="165" t="str">
        <f>env_ac_pefafp!C81</f>
        <v>CPA_S96</v>
      </c>
      <c r="E72" s="140">
        <f>env_ac_pefafp!E81</f>
        <v>382552.86</v>
      </c>
      <c r="F72" s="140">
        <f>env_ac_pefafp!F81</f>
        <v>383140.24</v>
      </c>
      <c r="G72" s="41">
        <f>env_ac_pefafp!G81</f>
        <v>587.38</v>
      </c>
      <c r="H72" s="41">
        <f>env_ac_pefafp!H81</f>
        <v>5071.75</v>
      </c>
      <c r="I72" s="41">
        <f>env_ac_pefafp!I81</f>
        <v>388211.98</v>
      </c>
      <c r="K72" s="47"/>
    </row>
    <row r="73" spans="1:11" ht="15">
      <c r="A73" s="64">
        <v>65</v>
      </c>
      <c r="C73" s="32" t="str">
        <f>env_ac_pefafp!D82</f>
        <v>Services of households as employers; undifferentiated goods and services produced by households for own use</v>
      </c>
      <c r="D73" s="165" t="str">
        <f>env_ac_pefafp!C82</f>
        <v>CPA_T</v>
      </c>
      <c r="E73" s="140">
        <f>env_ac_pefafp!E82</f>
        <v>3779.97</v>
      </c>
      <c r="F73" s="140">
        <f>env_ac_pefafp!F82</f>
        <v>3779.97</v>
      </c>
      <c r="G73" s="41">
        <f>env_ac_pefafp!G82</f>
        <v>0</v>
      </c>
      <c r="H73" s="41">
        <f>env_ac_pefafp!H82</f>
        <v>0.02</v>
      </c>
      <c r="I73" s="41">
        <f>env_ac_pefafp!I82</f>
        <v>3779.99</v>
      </c>
      <c r="K73" s="47"/>
    </row>
    <row r="74" spans="1:11" ht="15">
      <c r="A74" s="64">
        <v>66</v>
      </c>
      <c r="C74" s="34" t="str">
        <f>env_ac_pefafp!D83</f>
        <v>Services provided by extraterritorial organisations and bodies</v>
      </c>
      <c r="D74" s="166" t="str">
        <f>env_ac_pefafp!C83</f>
        <v>CPA_U</v>
      </c>
      <c r="E74" s="141">
        <f>env_ac_pefafp!E83</f>
        <v>0</v>
      </c>
      <c r="F74" s="141">
        <f>env_ac_pefafp!F83</f>
        <v>0</v>
      </c>
      <c r="G74" s="43">
        <f>env_ac_pefafp!G83</f>
        <v>0</v>
      </c>
      <c r="H74" s="43">
        <f>env_ac_pefafp!H83</f>
        <v>11475.41</v>
      </c>
      <c r="I74" s="43">
        <f>env_ac_pefafp!I83</f>
        <v>11475.41</v>
      </c>
      <c r="K74" s="47"/>
    </row>
    <row r="75" ht="15">
      <c r="D75" s="167"/>
    </row>
    <row r="77" spans="3:9" ht="15">
      <c r="C77" s="44" t="s">
        <v>403</v>
      </c>
      <c r="D77" s="44" t="s">
        <v>200</v>
      </c>
      <c r="E77" s="112">
        <f>SUM(E11:E74)-E10</f>
        <v>0.009999997913837433</v>
      </c>
      <c r="F77" s="112">
        <f>SUM(F11:F74)-F10</f>
        <v>-0.019999995827674866</v>
      </c>
      <c r="G77" s="112">
        <f>SUM(G11:G74)-G10</f>
        <v>-0.03000000026077032</v>
      </c>
      <c r="H77" s="112">
        <f>SUM(H11:H74)-H10</f>
        <v>0.03999999538064003</v>
      </c>
      <c r="I77" s="112">
        <f>SUM(I11:I74)-I10</f>
        <v>0</v>
      </c>
    </row>
  </sheetData>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L89"/>
  <sheetViews>
    <sheetView zoomScale="80" zoomScaleNormal="80" workbookViewId="0" topLeftCell="A1"/>
  </sheetViews>
  <sheetFormatPr defaultColWidth="9.140625" defaultRowHeight="15"/>
  <cols>
    <col min="1" max="1" width="2.8515625" style="0" customWidth="1"/>
    <col min="2" max="2" width="4.140625" style="0" customWidth="1"/>
    <col min="3" max="3" width="22.57421875" style="0" customWidth="1"/>
    <col min="4" max="4" width="111.7109375" style="0" bestFit="1" customWidth="1"/>
    <col min="5" max="12" width="10.7109375" style="0" customWidth="1"/>
  </cols>
  <sheetData>
    <row r="1" ht="15">
      <c r="A1" s="6" t="s">
        <v>193</v>
      </c>
    </row>
    <row r="2" ht="15.75" thickBot="1">
      <c r="A2" s="17" t="s">
        <v>184</v>
      </c>
    </row>
    <row r="3" spans="2:12" ht="15">
      <c r="B3" s="7" t="s">
        <v>209</v>
      </c>
      <c r="C3" s="8"/>
      <c r="D3" s="136" t="s">
        <v>436</v>
      </c>
      <c r="E3" s="8"/>
      <c r="F3" s="8"/>
      <c r="G3" s="8"/>
      <c r="H3" s="8"/>
      <c r="I3" s="8"/>
      <c r="J3" s="8"/>
      <c r="K3" s="8"/>
      <c r="L3" s="9"/>
    </row>
    <row r="4" spans="2:12" ht="15">
      <c r="B4" s="10"/>
      <c r="C4" s="11"/>
      <c r="D4" s="11"/>
      <c r="E4" s="11"/>
      <c r="F4" s="11"/>
      <c r="G4" s="11"/>
      <c r="H4" s="11"/>
      <c r="I4" s="11"/>
      <c r="J4" s="11"/>
      <c r="K4" s="11"/>
      <c r="L4" s="12"/>
    </row>
    <row r="5" spans="2:12" ht="15">
      <c r="B5" s="10"/>
      <c r="C5" s="120" t="s">
        <v>21</v>
      </c>
      <c r="D5" s="11"/>
      <c r="E5" s="11"/>
      <c r="F5" s="11"/>
      <c r="G5" s="11"/>
      <c r="H5" s="11"/>
      <c r="I5" s="11"/>
      <c r="J5" s="11"/>
      <c r="K5" s="11"/>
      <c r="L5" s="12"/>
    </row>
    <row r="6" spans="2:12" ht="15">
      <c r="B6" s="10"/>
      <c r="C6" s="11"/>
      <c r="D6" s="11"/>
      <c r="E6" s="11"/>
      <c r="F6" s="11"/>
      <c r="G6" s="11"/>
      <c r="H6" s="11"/>
      <c r="I6" s="11"/>
      <c r="J6" s="11"/>
      <c r="K6" s="11"/>
      <c r="L6" s="12"/>
    </row>
    <row r="7" spans="2:12" ht="15">
      <c r="B7" s="10"/>
      <c r="C7" s="2" t="s">
        <v>22</v>
      </c>
      <c r="D7" s="3">
        <v>43893.710381944446</v>
      </c>
      <c r="E7" s="11"/>
      <c r="F7" s="11"/>
      <c r="G7" s="11"/>
      <c r="H7" s="11"/>
      <c r="I7" s="11"/>
      <c r="J7" s="11"/>
      <c r="K7" s="11"/>
      <c r="L7" s="12"/>
    </row>
    <row r="8" spans="2:12" ht="15">
      <c r="B8" s="10"/>
      <c r="C8" s="2" t="s">
        <v>23</v>
      </c>
      <c r="D8" s="3">
        <v>43942.5065840162</v>
      </c>
      <c r="E8" s="11"/>
      <c r="F8" s="11"/>
      <c r="G8" s="11"/>
      <c r="H8" s="11"/>
      <c r="I8" s="11"/>
      <c r="J8" s="11"/>
      <c r="K8" s="11"/>
      <c r="L8" s="12"/>
    </row>
    <row r="9" spans="2:12" ht="15">
      <c r="B9" s="10"/>
      <c r="C9" s="2" t="s">
        <v>24</v>
      </c>
      <c r="D9" s="2" t="s">
        <v>25</v>
      </c>
      <c r="E9" s="11"/>
      <c r="F9" s="11"/>
      <c r="G9" s="11"/>
      <c r="H9" s="11"/>
      <c r="I9" s="11"/>
      <c r="J9" s="11"/>
      <c r="K9" s="11"/>
      <c r="L9" s="12"/>
    </row>
    <row r="10" spans="2:12" ht="15">
      <c r="B10" s="10"/>
      <c r="C10" s="11"/>
      <c r="D10" s="11"/>
      <c r="E10" s="11"/>
      <c r="F10" s="11"/>
      <c r="G10" s="11"/>
      <c r="H10" s="11"/>
      <c r="I10" s="11"/>
      <c r="J10" s="11"/>
      <c r="K10" s="11"/>
      <c r="L10" s="12"/>
    </row>
    <row r="11" spans="2:12" ht="15">
      <c r="B11" s="10"/>
      <c r="C11" s="2" t="s">
        <v>26</v>
      </c>
      <c r="D11" s="2" t="s">
        <v>253</v>
      </c>
      <c r="E11" s="11"/>
      <c r="F11" s="11"/>
      <c r="G11" s="11"/>
      <c r="H11" s="11"/>
      <c r="I11" s="11"/>
      <c r="J11" s="11"/>
      <c r="K11" s="11"/>
      <c r="L11" s="12"/>
    </row>
    <row r="12" spans="2:12" ht="15">
      <c r="B12" s="10"/>
      <c r="C12" s="2" t="s">
        <v>27</v>
      </c>
      <c r="D12" s="2" t="s">
        <v>28</v>
      </c>
      <c r="E12" s="11"/>
      <c r="F12" s="11"/>
      <c r="G12" s="11"/>
      <c r="H12" s="11"/>
      <c r="I12" s="11"/>
      <c r="J12" s="11"/>
      <c r="K12" s="11"/>
      <c r="L12" s="12"/>
    </row>
    <row r="13" spans="2:12" ht="15">
      <c r="B13" s="10"/>
      <c r="C13" s="2" t="s">
        <v>29</v>
      </c>
      <c r="D13" s="2" t="s">
        <v>30</v>
      </c>
      <c r="E13" s="11"/>
      <c r="F13" s="11"/>
      <c r="G13" s="11"/>
      <c r="H13" s="11"/>
      <c r="I13" s="11"/>
      <c r="J13" s="11"/>
      <c r="K13" s="11"/>
      <c r="L13" s="12"/>
    </row>
    <row r="14" spans="2:12" ht="15">
      <c r="B14" s="10"/>
      <c r="C14" s="11"/>
      <c r="D14" s="11"/>
      <c r="E14" s="11"/>
      <c r="F14" s="11"/>
      <c r="G14" s="11"/>
      <c r="H14" s="11"/>
      <c r="I14" s="11"/>
      <c r="J14" s="11"/>
      <c r="K14" s="11"/>
      <c r="L14" s="12"/>
    </row>
    <row r="15" spans="2:12" ht="15">
      <c r="B15" s="63">
        <v>1</v>
      </c>
      <c r="C15" s="4" t="s">
        <v>31</v>
      </c>
      <c r="D15" s="4" t="s">
        <v>32</v>
      </c>
      <c r="E15" s="4" t="s">
        <v>33</v>
      </c>
      <c r="F15" s="4" t="s">
        <v>34</v>
      </c>
      <c r="G15" s="4" t="s">
        <v>35</v>
      </c>
      <c r="H15" s="4" t="s">
        <v>36</v>
      </c>
      <c r="I15" s="4" t="s">
        <v>191</v>
      </c>
      <c r="J15" s="4"/>
      <c r="K15" s="4"/>
      <c r="L15" s="12"/>
    </row>
    <row r="16" spans="2:12" ht="15">
      <c r="B16" s="63">
        <v>2</v>
      </c>
      <c r="C16" s="4" t="s">
        <v>37</v>
      </c>
      <c r="D16" s="4" t="s">
        <v>38</v>
      </c>
      <c r="E16" s="5">
        <v>45388992.8</v>
      </c>
      <c r="F16" s="5">
        <v>45914106.5</v>
      </c>
      <c r="G16" s="5">
        <v>46325967.1</v>
      </c>
      <c r="H16" s="5">
        <v>47990755.5</v>
      </c>
      <c r="I16" s="5" t="s">
        <v>39</v>
      </c>
      <c r="J16" s="5"/>
      <c r="K16" s="5"/>
      <c r="L16" s="12"/>
    </row>
    <row r="17" spans="2:12" ht="15">
      <c r="B17" s="63">
        <v>3</v>
      </c>
      <c r="C17" s="4" t="s">
        <v>40</v>
      </c>
      <c r="D17" s="4" t="s">
        <v>41</v>
      </c>
      <c r="E17" s="5">
        <v>1224174.7</v>
      </c>
      <c r="F17" s="5">
        <v>1234286.2</v>
      </c>
      <c r="G17" s="5">
        <v>1238979.9</v>
      </c>
      <c r="H17" s="5">
        <v>1246269.3</v>
      </c>
      <c r="I17" s="5" t="s">
        <v>39</v>
      </c>
      <c r="J17" s="5"/>
      <c r="K17" s="5"/>
      <c r="L17" s="12"/>
    </row>
    <row r="18" spans="2:12" ht="15">
      <c r="B18" s="63">
        <v>4</v>
      </c>
      <c r="C18" s="4" t="s">
        <v>42</v>
      </c>
      <c r="D18" s="4" t="s">
        <v>43</v>
      </c>
      <c r="E18" s="5">
        <v>64279.8</v>
      </c>
      <c r="F18" s="5">
        <v>67437.2</v>
      </c>
      <c r="G18" s="5">
        <v>68330.8</v>
      </c>
      <c r="H18" s="5">
        <v>69179</v>
      </c>
      <c r="I18" s="5" t="s">
        <v>39</v>
      </c>
      <c r="J18" s="5"/>
      <c r="K18" s="5"/>
      <c r="L18" s="12"/>
    </row>
    <row r="19" spans="2:12" ht="15">
      <c r="B19" s="63">
        <v>5</v>
      </c>
      <c r="C19" s="4" t="s">
        <v>44</v>
      </c>
      <c r="D19" s="4" t="s">
        <v>45</v>
      </c>
      <c r="E19" s="5">
        <v>74851.5</v>
      </c>
      <c r="F19" s="5">
        <v>83213.6</v>
      </c>
      <c r="G19" s="5">
        <v>83995.8</v>
      </c>
      <c r="H19" s="5">
        <v>84316</v>
      </c>
      <c r="I19" s="5" t="s">
        <v>39</v>
      </c>
      <c r="J19" s="5"/>
      <c r="K19" s="5"/>
      <c r="L19" s="12"/>
    </row>
    <row r="20" spans="2:12" ht="15">
      <c r="B20" s="63">
        <v>6</v>
      </c>
      <c r="C20" s="4" t="s">
        <v>46</v>
      </c>
      <c r="D20" s="4" t="s">
        <v>47</v>
      </c>
      <c r="E20" s="5">
        <v>495354.1</v>
      </c>
      <c r="F20" s="5">
        <v>499371.5</v>
      </c>
      <c r="G20" s="5">
        <v>491599.1</v>
      </c>
      <c r="H20" s="5">
        <v>499942.6</v>
      </c>
      <c r="I20" s="5" t="s">
        <v>39</v>
      </c>
      <c r="J20" s="5"/>
      <c r="K20" s="5"/>
      <c r="L20" s="12"/>
    </row>
    <row r="21" spans="2:12" ht="15">
      <c r="B21" s="63">
        <v>7</v>
      </c>
      <c r="C21" s="4" t="s">
        <v>48</v>
      </c>
      <c r="D21" s="4" t="s">
        <v>49</v>
      </c>
      <c r="E21" s="5">
        <v>1205781.3</v>
      </c>
      <c r="F21" s="5">
        <v>1211958.7</v>
      </c>
      <c r="G21" s="5">
        <v>1252608.4</v>
      </c>
      <c r="H21" s="5">
        <v>1279108.2</v>
      </c>
      <c r="I21" s="5" t="s">
        <v>39</v>
      </c>
      <c r="J21" s="5"/>
      <c r="K21" s="5"/>
      <c r="L21" s="12"/>
    </row>
    <row r="22" spans="2:12" ht="15">
      <c r="B22" s="63">
        <v>8</v>
      </c>
      <c r="C22" s="4" t="s">
        <v>50</v>
      </c>
      <c r="D22" s="4" t="s">
        <v>51</v>
      </c>
      <c r="E22" s="5">
        <v>176460.8</v>
      </c>
      <c r="F22" s="5">
        <v>174151.2</v>
      </c>
      <c r="G22" s="5">
        <v>176967</v>
      </c>
      <c r="H22" s="5">
        <v>180051.5</v>
      </c>
      <c r="I22" s="5" t="s">
        <v>39</v>
      </c>
      <c r="J22" s="5"/>
      <c r="K22" s="5"/>
      <c r="L22" s="12"/>
    </row>
    <row r="23" spans="2:12" ht="15">
      <c r="B23" s="63">
        <v>9</v>
      </c>
      <c r="C23" s="4" t="s">
        <v>52</v>
      </c>
      <c r="D23" s="4" t="s">
        <v>53</v>
      </c>
      <c r="E23" s="5">
        <v>350731.2</v>
      </c>
      <c r="F23" s="5">
        <v>369131.8</v>
      </c>
      <c r="G23" s="5">
        <v>383192.2</v>
      </c>
      <c r="H23" s="5">
        <v>398698</v>
      </c>
      <c r="I23" s="5" t="s">
        <v>39</v>
      </c>
      <c r="J23" s="5"/>
      <c r="K23" s="5"/>
      <c r="L23" s="12"/>
    </row>
    <row r="24" spans="2:12" ht="15">
      <c r="B24" s="63">
        <v>10</v>
      </c>
      <c r="C24" s="4" t="s">
        <v>54</v>
      </c>
      <c r="D24" s="4" t="s">
        <v>55</v>
      </c>
      <c r="E24" s="5">
        <v>1294608.2</v>
      </c>
      <c r="F24" s="5">
        <v>1298515.3</v>
      </c>
      <c r="G24" s="5">
        <v>1286935.8</v>
      </c>
      <c r="H24" s="5">
        <v>1330477</v>
      </c>
      <c r="I24" s="5" t="s">
        <v>39</v>
      </c>
      <c r="J24" s="5"/>
      <c r="K24" s="5"/>
      <c r="L24" s="12"/>
    </row>
    <row r="25" spans="2:12" ht="15">
      <c r="B25" s="63">
        <v>11</v>
      </c>
      <c r="C25" s="4" t="s">
        <v>56</v>
      </c>
      <c r="D25" s="4" t="s">
        <v>57</v>
      </c>
      <c r="E25" s="5">
        <v>104649.5</v>
      </c>
      <c r="F25" s="5">
        <v>102058.9</v>
      </c>
      <c r="G25" s="5">
        <v>105071.7</v>
      </c>
      <c r="H25" s="5">
        <v>102885.1</v>
      </c>
      <c r="I25" s="5" t="s">
        <v>39</v>
      </c>
      <c r="J25" s="5"/>
      <c r="K25" s="5"/>
      <c r="L25" s="12"/>
    </row>
    <row r="26" spans="2:12" ht="15">
      <c r="B26" s="63">
        <v>12</v>
      </c>
      <c r="C26" s="4" t="s">
        <v>58</v>
      </c>
      <c r="D26" s="4" t="s">
        <v>59</v>
      </c>
      <c r="E26" s="5">
        <v>2109594.3</v>
      </c>
      <c r="F26" s="5">
        <v>2298787.4</v>
      </c>
      <c r="G26" s="5">
        <v>2276267.7</v>
      </c>
      <c r="H26" s="5">
        <v>2277473</v>
      </c>
      <c r="I26" s="5" t="s">
        <v>39</v>
      </c>
      <c r="J26" s="5"/>
      <c r="K26" s="5"/>
      <c r="L26" s="12"/>
    </row>
    <row r="27" spans="2:12" ht="15">
      <c r="B27" s="63">
        <v>13</v>
      </c>
      <c r="C27" s="4" t="s">
        <v>60</v>
      </c>
      <c r="D27" s="4" t="s">
        <v>61</v>
      </c>
      <c r="E27" s="5">
        <v>5026402</v>
      </c>
      <c r="F27" s="5">
        <v>4884229.9</v>
      </c>
      <c r="G27" s="5">
        <v>4822169</v>
      </c>
      <c r="H27" s="5">
        <v>5219096.7</v>
      </c>
      <c r="I27" s="5" t="s">
        <v>39</v>
      </c>
      <c r="J27" s="5"/>
      <c r="K27" s="5"/>
      <c r="L27" s="12"/>
    </row>
    <row r="28" spans="2:12" ht="15">
      <c r="B28" s="63">
        <v>14</v>
      </c>
      <c r="C28" s="4" t="s">
        <v>62</v>
      </c>
      <c r="D28" s="4" t="s">
        <v>63</v>
      </c>
      <c r="E28" s="5">
        <v>220444</v>
      </c>
      <c r="F28" s="5">
        <v>203600.4</v>
      </c>
      <c r="G28" s="5">
        <v>220030</v>
      </c>
      <c r="H28" s="5">
        <v>204305.4</v>
      </c>
      <c r="I28" s="5" t="s">
        <v>39</v>
      </c>
      <c r="J28" s="5"/>
      <c r="K28" s="5"/>
      <c r="L28" s="12"/>
    </row>
    <row r="29" spans="2:12" ht="15">
      <c r="B29" s="63">
        <v>15</v>
      </c>
      <c r="C29" s="4" t="s">
        <v>64</v>
      </c>
      <c r="D29" s="4" t="s">
        <v>65</v>
      </c>
      <c r="E29" s="5">
        <v>275913.3</v>
      </c>
      <c r="F29" s="5">
        <v>283741.8</v>
      </c>
      <c r="G29" s="5">
        <v>296738</v>
      </c>
      <c r="H29" s="5">
        <v>309410.9</v>
      </c>
      <c r="I29" s="5" t="s">
        <v>39</v>
      </c>
      <c r="J29" s="5"/>
      <c r="K29" s="5"/>
      <c r="L29" s="12"/>
    </row>
    <row r="30" spans="2:12" ht="15">
      <c r="B30" s="63">
        <v>16</v>
      </c>
      <c r="C30" s="4" t="s">
        <v>66</v>
      </c>
      <c r="D30" s="4" t="s">
        <v>67</v>
      </c>
      <c r="E30" s="5">
        <v>1391162.1</v>
      </c>
      <c r="F30" s="5">
        <v>1417100.5</v>
      </c>
      <c r="G30" s="5">
        <v>1441140.1</v>
      </c>
      <c r="H30" s="5">
        <v>1450548.5</v>
      </c>
      <c r="I30" s="5" t="s">
        <v>39</v>
      </c>
      <c r="J30" s="5"/>
      <c r="K30" s="5"/>
      <c r="L30" s="12"/>
    </row>
    <row r="31" spans="2:12" ht="15">
      <c r="B31" s="63">
        <v>17</v>
      </c>
      <c r="C31" s="4" t="s">
        <v>68</v>
      </c>
      <c r="D31" s="4" t="s">
        <v>69</v>
      </c>
      <c r="E31" s="5">
        <v>2512368.2</v>
      </c>
      <c r="F31" s="5">
        <v>2551837.1</v>
      </c>
      <c r="G31" s="5">
        <v>2616796.7</v>
      </c>
      <c r="H31" s="5">
        <v>2708237.9</v>
      </c>
      <c r="I31" s="5" t="s">
        <v>39</v>
      </c>
      <c r="J31" s="5"/>
      <c r="K31" s="5"/>
      <c r="L31" s="12"/>
    </row>
    <row r="32" spans="2:12" ht="15">
      <c r="B32" s="63">
        <v>18</v>
      </c>
      <c r="C32" s="4" t="s">
        <v>70</v>
      </c>
      <c r="D32" s="4" t="s">
        <v>71</v>
      </c>
      <c r="E32" s="5">
        <v>350032.9</v>
      </c>
      <c r="F32" s="5">
        <v>347973.7</v>
      </c>
      <c r="G32" s="5">
        <v>356152.5</v>
      </c>
      <c r="H32" s="5">
        <v>365731</v>
      </c>
      <c r="I32" s="5" t="s">
        <v>39</v>
      </c>
      <c r="J32" s="5"/>
      <c r="K32" s="5"/>
      <c r="L32" s="12"/>
    </row>
    <row r="33" spans="2:12" ht="15">
      <c r="B33" s="63">
        <v>19</v>
      </c>
      <c r="C33" s="4" t="s">
        <v>72</v>
      </c>
      <c r="D33" s="4" t="s">
        <v>73</v>
      </c>
      <c r="E33" s="5">
        <v>84220.4</v>
      </c>
      <c r="F33" s="5">
        <v>87137.8</v>
      </c>
      <c r="G33" s="5">
        <v>88718.4</v>
      </c>
      <c r="H33" s="5">
        <v>88649.9</v>
      </c>
      <c r="I33" s="5" t="s">
        <v>39</v>
      </c>
      <c r="J33" s="5"/>
      <c r="K33" s="5"/>
      <c r="L33" s="12"/>
    </row>
    <row r="34" spans="2:12" ht="15">
      <c r="B34" s="63">
        <v>20</v>
      </c>
      <c r="C34" s="4" t="s">
        <v>74</v>
      </c>
      <c r="D34" s="4" t="s">
        <v>75</v>
      </c>
      <c r="E34" s="5">
        <v>126212.9</v>
      </c>
      <c r="F34" s="5">
        <v>112927.2</v>
      </c>
      <c r="G34" s="5">
        <v>119831.8</v>
      </c>
      <c r="H34" s="5">
        <v>123156.5</v>
      </c>
      <c r="I34" s="5" t="s">
        <v>39</v>
      </c>
      <c r="J34" s="5"/>
      <c r="K34" s="5"/>
      <c r="L34" s="12"/>
    </row>
    <row r="35" spans="2:12" ht="15">
      <c r="B35" s="63">
        <v>21</v>
      </c>
      <c r="C35" s="4" t="s">
        <v>76</v>
      </c>
      <c r="D35" s="4" t="s">
        <v>77</v>
      </c>
      <c r="E35" s="5">
        <v>266542</v>
      </c>
      <c r="F35" s="5">
        <v>252138.5</v>
      </c>
      <c r="G35" s="5">
        <v>260151.7</v>
      </c>
      <c r="H35" s="5">
        <v>267033.4</v>
      </c>
      <c r="I35" s="5" t="s">
        <v>39</v>
      </c>
      <c r="J35" s="5"/>
      <c r="K35" s="5"/>
      <c r="L35" s="12"/>
    </row>
    <row r="36" spans="2:12" ht="15">
      <c r="B36" s="63">
        <v>22</v>
      </c>
      <c r="C36" s="4" t="s">
        <v>78</v>
      </c>
      <c r="D36" s="4" t="s">
        <v>79</v>
      </c>
      <c r="E36" s="5">
        <v>270838.5</v>
      </c>
      <c r="F36" s="5">
        <v>272631.4</v>
      </c>
      <c r="G36" s="5">
        <v>284817.5</v>
      </c>
      <c r="H36" s="5">
        <v>301287.9</v>
      </c>
      <c r="I36" s="5" t="s">
        <v>39</v>
      </c>
      <c r="J36" s="5"/>
      <c r="K36" s="5"/>
      <c r="L36" s="12"/>
    </row>
    <row r="37" spans="2:12" ht="15">
      <c r="B37" s="63">
        <v>23</v>
      </c>
      <c r="C37" s="4" t="s">
        <v>80</v>
      </c>
      <c r="D37" s="4" t="s">
        <v>81</v>
      </c>
      <c r="E37" s="5">
        <v>52409.6</v>
      </c>
      <c r="F37" s="5">
        <v>53599.1</v>
      </c>
      <c r="G37" s="5">
        <v>54559.2</v>
      </c>
      <c r="H37" s="5">
        <v>53272.5</v>
      </c>
      <c r="I37" s="5" t="s">
        <v>39</v>
      </c>
      <c r="J37" s="5"/>
      <c r="K37" s="5"/>
      <c r="L37" s="12"/>
    </row>
    <row r="38" spans="2:12" ht="15">
      <c r="B38" s="63">
        <v>24</v>
      </c>
      <c r="C38" s="4" t="s">
        <v>82</v>
      </c>
      <c r="D38" s="4" t="s">
        <v>83</v>
      </c>
      <c r="E38" s="5">
        <v>95239.2</v>
      </c>
      <c r="F38" s="5">
        <v>100412.9</v>
      </c>
      <c r="G38" s="5">
        <v>103285</v>
      </c>
      <c r="H38" s="5">
        <v>112131.4</v>
      </c>
      <c r="I38" s="5" t="s">
        <v>39</v>
      </c>
      <c r="J38" s="5"/>
      <c r="K38" s="5"/>
      <c r="L38" s="12"/>
    </row>
    <row r="39" spans="2:12" ht="15">
      <c r="B39" s="63">
        <v>25</v>
      </c>
      <c r="C39" s="4" t="s">
        <v>84</v>
      </c>
      <c r="D39" s="4" t="s">
        <v>85</v>
      </c>
      <c r="E39" s="5">
        <v>74502.2</v>
      </c>
      <c r="F39" s="5">
        <v>74616.6</v>
      </c>
      <c r="G39" s="5">
        <v>72601</v>
      </c>
      <c r="H39" s="5">
        <v>73351</v>
      </c>
      <c r="I39" s="5" t="s">
        <v>39</v>
      </c>
      <c r="J39" s="5"/>
      <c r="K39" s="5"/>
      <c r="L39" s="12"/>
    </row>
    <row r="40" spans="2:12" ht="15">
      <c r="B40" s="63">
        <v>26</v>
      </c>
      <c r="C40" s="4" t="s">
        <v>86</v>
      </c>
      <c r="D40" s="4" t="s">
        <v>87</v>
      </c>
      <c r="E40" s="5">
        <v>14039446</v>
      </c>
      <c r="F40" s="5">
        <v>13988532.5</v>
      </c>
      <c r="G40" s="5">
        <v>13741759</v>
      </c>
      <c r="H40" s="5">
        <v>13809605.5</v>
      </c>
      <c r="I40" s="5" t="s">
        <v>39</v>
      </c>
      <c r="J40" s="5"/>
      <c r="K40" s="5"/>
      <c r="L40" s="12"/>
    </row>
    <row r="41" spans="2:12" ht="15">
      <c r="B41" s="63">
        <v>27</v>
      </c>
      <c r="C41" s="4" t="s">
        <v>88</v>
      </c>
      <c r="D41" s="4" t="s">
        <v>89</v>
      </c>
      <c r="E41" s="5">
        <v>111787.7</v>
      </c>
      <c r="F41" s="5">
        <v>112204</v>
      </c>
      <c r="G41" s="5">
        <v>114960.2</v>
      </c>
      <c r="H41" s="5">
        <v>116754.6</v>
      </c>
      <c r="I41" s="5" t="s">
        <v>39</v>
      </c>
      <c r="J41" s="5"/>
      <c r="K41" s="5"/>
      <c r="L41" s="12"/>
    </row>
    <row r="42" spans="2:12" ht="15">
      <c r="B42" s="63">
        <v>28</v>
      </c>
      <c r="C42" s="4" t="s">
        <v>90</v>
      </c>
      <c r="D42" s="4" t="s">
        <v>91</v>
      </c>
      <c r="E42" s="5">
        <v>398430.1</v>
      </c>
      <c r="F42" s="5">
        <v>386243.3</v>
      </c>
      <c r="G42" s="5">
        <v>382149</v>
      </c>
      <c r="H42" s="5">
        <v>396486.7</v>
      </c>
      <c r="I42" s="5" t="s">
        <v>39</v>
      </c>
      <c r="J42" s="5"/>
      <c r="K42" s="5"/>
      <c r="L42" s="12"/>
    </row>
    <row r="43" spans="2:12" ht="15">
      <c r="B43" s="63">
        <v>29</v>
      </c>
      <c r="C43" s="4" t="s">
        <v>92</v>
      </c>
      <c r="D43" s="4" t="s">
        <v>93</v>
      </c>
      <c r="E43" s="5">
        <v>1230984.8</v>
      </c>
      <c r="F43" s="5">
        <v>1252476.9</v>
      </c>
      <c r="G43" s="5">
        <v>1292814.8</v>
      </c>
      <c r="H43" s="5">
        <v>1280556.2</v>
      </c>
      <c r="I43" s="5" t="s">
        <v>39</v>
      </c>
      <c r="J43" s="5"/>
      <c r="K43" s="5"/>
      <c r="L43" s="12"/>
    </row>
    <row r="44" spans="2:12" ht="15">
      <c r="B44" s="63">
        <v>30</v>
      </c>
      <c r="C44" s="4" t="s">
        <v>94</v>
      </c>
      <c r="D44" s="4" t="s">
        <v>95</v>
      </c>
      <c r="E44" s="5">
        <v>244256.1</v>
      </c>
      <c r="F44" s="5">
        <v>253262.9</v>
      </c>
      <c r="G44" s="5">
        <v>255846</v>
      </c>
      <c r="H44" s="5">
        <v>309318.8</v>
      </c>
      <c r="I44" s="5" t="s">
        <v>39</v>
      </c>
      <c r="J44" s="5"/>
      <c r="K44" s="5"/>
      <c r="L44" s="12"/>
    </row>
    <row r="45" spans="2:12" ht="15">
      <c r="B45" s="63">
        <v>31</v>
      </c>
      <c r="C45" s="4" t="s">
        <v>96</v>
      </c>
      <c r="D45" s="4" t="s">
        <v>97</v>
      </c>
      <c r="E45" s="5">
        <v>638558.2</v>
      </c>
      <c r="F45" s="5">
        <v>674778.1</v>
      </c>
      <c r="G45" s="5">
        <v>683165.8</v>
      </c>
      <c r="H45" s="5">
        <v>917376.8</v>
      </c>
      <c r="I45" s="5" t="s">
        <v>39</v>
      </c>
      <c r="J45" s="5"/>
      <c r="K45" s="5"/>
      <c r="L45" s="12"/>
    </row>
    <row r="46" spans="2:12" ht="15">
      <c r="B46" s="63">
        <v>32</v>
      </c>
      <c r="C46" s="4" t="s">
        <v>98</v>
      </c>
      <c r="D46" s="4" t="s">
        <v>99</v>
      </c>
      <c r="E46" s="5">
        <v>735069.5</v>
      </c>
      <c r="F46" s="5">
        <v>757569.3</v>
      </c>
      <c r="G46" s="5">
        <v>760482.9</v>
      </c>
      <c r="H46" s="5">
        <v>798522</v>
      </c>
      <c r="I46" s="5" t="s">
        <v>39</v>
      </c>
      <c r="J46" s="5"/>
      <c r="K46" s="5"/>
      <c r="L46" s="12"/>
    </row>
    <row r="47" spans="2:12" ht="15">
      <c r="B47" s="63">
        <v>33</v>
      </c>
      <c r="C47" s="4" t="s">
        <v>100</v>
      </c>
      <c r="D47" s="4" t="s">
        <v>101</v>
      </c>
      <c r="E47" s="5">
        <v>2273348.5</v>
      </c>
      <c r="F47" s="5">
        <v>2321449.2</v>
      </c>
      <c r="G47" s="5">
        <v>2486707.7</v>
      </c>
      <c r="H47" s="5">
        <v>2588441.3</v>
      </c>
      <c r="I47" s="5" t="s">
        <v>39</v>
      </c>
      <c r="J47" s="5"/>
      <c r="K47" s="5"/>
      <c r="L47" s="12"/>
    </row>
    <row r="48" spans="2:12" ht="15">
      <c r="B48" s="63">
        <v>34</v>
      </c>
      <c r="C48" s="4" t="s">
        <v>102</v>
      </c>
      <c r="D48" s="4" t="s">
        <v>103</v>
      </c>
      <c r="E48" s="5">
        <v>1432298.1</v>
      </c>
      <c r="F48" s="5">
        <v>1532279.8</v>
      </c>
      <c r="G48" s="5">
        <v>1581521.4</v>
      </c>
      <c r="H48" s="5">
        <v>1593101.4</v>
      </c>
      <c r="I48" s="5" t="s">
        <v>39</v>
      </c>
      <c r="J48" s="5"/>
      <c r="K48" s="5"/>
      <c r="L48" s="12"/>
    </row>
    <row r="49" spans="2:12" ht="15">
      <c r="B49" s="63">
        <v>35</v>
      </c>
      <c r="C49" s="4" t="s">
        <v>104</v>
      </c>
      <c r="D49" s="4" t="s">
        <v>105</v>
      </c>
      <c r="E49" s="5">
        <v>1719874.5</v>
      </c>
      <c r="F49" s="5">
        <v>1752715.7</v>
      </c>
      <c r="G49" s="5">
        <v>1893167.6</v>
      </c>
      <c r="H49" s="5">
        <v>1944223.2</v>
      </c>
      <c r="I49" s="5" t="s">
        <v>39</v>
      </c>
      <c r="J49" s="5"/>
      <c r="K49" s="5"/>
      <c r="L49" s="12"/>
    </row>
    <row r="50" spans="2:12" ht="15">
      <c r="B50" s="63">
        <v>36</v>
      </c>
      <c r="C50" s="4" t="s">
        <v>106</v>
      </c>
      <c r="D50" s="4" t="s">
        <v>107</v>
      </c>
      <c r="E50" s="5">
        <v>439803.3</v>
      </c>
      <c r="F50" s="5">
        <v>453568.3</v>
      </c>
      <c r="G50" s="5">
        <v>456929.5</v>
      </c>
      <c r="H50" s="5">
        <v>448638.7</v>
      </c>
      <c r="I50" s="5" t="s">
        <v>39</v>
      </c>
      <c r="J50" s="5"/>
      <c r="K50" s="5"/>
      <c r="L50" s="12"/>
    </row>
    <row r="51" spans="2:12" ht="15">
      <c r="B51" s="63">
        <v>37</v>
      </c>
      <c r="C51" s="4" t="s">
        <v>108</v>
      </c>
      <c r="D51" s="4" t="s">
        <v>109</v>
      </c>
      <c r="E51" s="5">
        <v>104239.7</v>
      </c>
      <c r="F51" s="5">
        <v>109082.2</v>
      </c>
      <c r="G51" s="5">
        <v>111057.2</v>
      </c>
      <c r="H51" s="5">
        <v>108917</v>
      </c>
      <c r="I51" s="5" t="s">
        <v>39</v>
      </c>
      <c r="J51" s="5"/>
      <c r="K51" s="5"/>
      <c r="L51" s="12"/>
    </row>
    <row r="52" spans="2:12" ht="15">
      <c r="B52" s="63">
        <v>38</v>
      </c>
      <c r="C52" s="4" t="s">
        <v>110</v>
      </c>
      <c r="D52" s="4" t="s">
        <v>111</v>
      </c>
      <c r="E52" s="5">
        <v>502048.9</v>
      </c>
      <c r="F52" s="5">
        <v>535183.6</v>
      </c>
      <c r="G52" s="5">
        <v>556646.1</v>
      </c>
      <c r="H52" s="5">
        <v>559072.4</v>
      </c>
      <c r="I52" s="5" t="s">
        <v>39</v>
      </c>
      <c r="J52" s="5"/>
      <c r="K52" s="5"/>
      <c r="L52" s="12"/>
    </row>
    <row r="53" spans="2:12" ht="15">
      <c r="B53" s="63">
        <v>39</v>
      </c>
      <c r="C53" s="4" t="s">
        <v>112</v>
      </c>
      <c r="D53" s="4" t="s">
        <v>113</v>
      </c>
      <c r="E53" s="5">
        <v>33506.7</v>
      </c>
      <c r="F53" s="5">
        <v>35944.5</v>
      </c>
      <c r="G53" s="5">
        <v>36505.4</v>
      </c>
      <c r="H53" s="5">
        <v>44270.6</v>
      </c>
      <c r="I53" s="5" t="s">
        <v>39</v>
      </c>
      <c r="J53" s="5"/>
      <c r="K53" s="5"/>
      <c r="L53" s="12"/>
    </row>
    <row r="54" spans="2:12" ht="15">
      <c r="B54" s="63">
        <v>40</v>
      </c>
      <c r="C54" s="4" t="s">
        <v>114</v>
      </c>
      <c r="D54" s="4" t="s">
        <v>115</v>
      </c>
      <c r="E54" s="5">
        <v>43907.4</v>
      </c>
      <c r="F54" s="5">
        <v>44549.7</v>
      </c>
      <c r="G54" s="5">
        <v>46341.8</v>
      </c>
      <c r="H54" s="5">
        <v>52645.1</v>
      </c>
      <c r="I54" s="5" t="s">
        <v>39</v>
      </c>
      <c r="J54" s="5"/>
      <c r="K54" s="5"/>
      <c r="L54" s="12"/>
    </row>
    <row r="55" spans="2:12" ht="15">
      <c r="B55" s="63">
        <v>41</v>
      </c>
      <c r="C55" s="4" t="s">
        <v>116</v>
      </c>
      <c r="D55" s="4" t="s">
        <v>117</v>
      </c>
      <c r="E55" s="5">
        <v>113911.1</v>
      </c>
      <c r="F55" s="5">
        <v>114983.3</v>
      </c>
      <c r="G55" s="5">
        <v>117377.2</v>
      </c>
      <c r="H55" s="5">
        <v>152838.5</v>
      </c>
      <c r="I55" s="5" t="s">
        <v>39</v>
      </c>
      <c r="J55" s="5"/>
      <c r="K55" s="5"/>
      <c r="L55" s="12"/>
    </row>
    <row r="56" spans="2:12" ht="15">
      <c r="B56" s="63">
        <v>42</v>
      </c>
      <c r="C56" s="4" t="s">
        <v>118</v>
      </c>
      <c r="D56" s="4" t="s">
        <v>119</v>
      </c>
      <c r="E56" s="5">
        <v>104060.5</v>
      </c>
      <c r="F56" s="5">
        <v>109893.1</v>
      </c>
      <c r="G56" s="5">
        <v>112389.1</v>
      </c>
      <c r="H56" s="5">
        <v>133666.1</v>
      </c>
      <c r="I56" s="5" t="s">
        <v>39</v>
      </c>
      <c r="J56" s="5"/>
      <c r="K56" s="5"/>
      <c r="L56" s="12"/>
    </row>
    <row r="57" spans="2:12" ht="15">
      <c r="B57" s="63">
        <v>43</v>
      </c>
      <c r="C57" s="4" t="s">
        <v>120</v>
      </c>
      <c r="D57" s="4" t="s">
        <v>121</v>
      </c>
      <c r="E57" s="5">
        <v>112956.2</v>
      </c>
      <c r="F57" s="5">
        <v>117068.6</v>
      </c>
      <c r="G57" s="5">
        <v>118600.7</v>
      </c>
      <c r="H57" s="5">
        <v>153429.2</v>
      </c>
      <c r="I57" s="5" t="s">
        <v>39</v>
      </c>
      <c r="J57" s="5"/>
      <c r="K57" s="5"/>
      <c r="L57" s="12"/>
    </row>
    <row r="58" spans="2:12" ht="15">
      <c r="B58" s="63">
        <v>44</v>
      </c>
      <c r="C58" s="4" t="s">
        <v>122</v>
      </c>
      <c r="D58" s="4" t="s">
        <v>123</v>
      </c>
      <c r="E58" s="5">
        <v>37067.9</v>
      </c>
      <c r="F58" s="5">
        <v>37968.8</v>
      </c>
      <c r="G58" s="5">
        <v>37876.7</v>
      </c>
      <c r="H58" s="5">
        <v>34328.1</v>
      </c>
      <c r="I58" s="5" t="s">
        <v>39</v>
      </c>
      <c r="J58" s="5"/>
      <c r="K58" s="5"/>
      <c r="L58" s="12"/>
    </row>
    <row r="59" spans="2:12" ht="15">
      <c r="B59" s="63">
        <v>45</v>
      </c>
      <c r="C59" s="4" t="s">
        <v>124</v>
      </c>
      <c r="D59" s="4" t="s">
        <v>125</v>
      </c>
      <c r="E59" s="5">
        <v>31658</v>
      </c>
      <c r="F59" s="5">
        <v>30456.3</v>
      </c>
      <c r="G59" s="5">
        <v>32154</v>
      </c>
      <c r="H59" s="5">
        <v>44970.5</v>
      </c>
      <c r="I59" s="5" t="s">
        <v>39</v>
      </c>
      <c r="J59" s="5"/>
      <c r="K59" s="5"/>
      <c r="L59" s="12"/>
    </row>
    <row r="60" spans="2:12" ht="15">
      <c r="B60" s="63">
        <v>46</v>
      </c>
      <c r="C60" s="4" t="s">
        <v>126</v>
      </c>
      <c r="D60" s="4" t="s">
        <v>127</v>
      </c>
      <c r="E60" s="5">
        <v>221700.6</v>
      </c>
      <c r="F60" s="5">
        <v>223045.3</v>
      </c>
      <c r="G60" s="5">
        <v>235062.9</v>
      </c>
      <c r="H60" s="5">
        <v>302243.4</v>
      </c>
      <c r="I60" s="5" t="s">
        <v>39</v>
      </c>
      <c r="J60" s="5"/>
      <c r="K60" s="5"/>
      <c r="L60" s="12"/>
    </row>
    <row r="61" spans="2:12" ht="15">
      <c r="B61" s="63">
        <v>47</v>
      </c>
      <c r="C61" s="4" t="s">
        <v>128</v>
      </c>
      <c r="D61" s="4" t="s">
        <v>129</v>
      </c>
      <c r="E61" s="5">
        <v>167991.4</v>
      </c>
      <c r="F61" s="5">
        <v>180596.1</v>
      </c>
      <c r="G61" s="5">
        <v>184246.1</v>
      </c>
      <c r="H61" s="5">
        <v>177628.3</v>
      </c>
      <c r="I61" s="5" t="s">
        <v>39</v>
      </c>
      <c r="J61" s="5"/>
      <c r="K61" s="5"/>
      <c r="L61" s="12"/>
    </row>
    <row r="62" spans="2:12" ht="15">
      <c r="B62" s="63">
        <v>48</v>
      </c>
      <c r="C62" s="4" t="s">
        <v>130</v>
      </c>
      <c r="D62" s="4" t="s">
        <v>131</v>
      </c>
      <c r="E62" s="5">
        <v>91190.7</v>
      </c>
      <c r="F62" s="5">
        <v>97045.4</v>
      </c>
      <c r="G62" s="5">
        <v>101262</v>
      </c>
      <c r="H62" s="5">
        <v>108401</v>
      </c>
      <c r="I62" s="5" t="s">
        <v>39</v>
      </c>
      <c r="J62" s="5"/>
      <c r="K62" s="5"/>
      <c r="L62" s="12"/>
    </row>
    <row r="63" spans="2:12" ht="15">
      <c r="B63" s="63">
        <v>49</v>
      </c>
      <c r="C63" s="4" t="s">
        <v>132</v>
      </c>
      <c r="D63" s="4" t="s">
        <v>133</v>
      </c>
      <c r="E63" s="5">
        <v>98951.4</v>
      </c>
      <c r="F63" s="5">
        <v>100169.6</v>
      </c>
      <c r="G63" s="5">
        <v>101687.8</v>
      </c>
      <c r="H63" s="5">
        <v>110241.5</v>
      </c>
      <c r="I63" s="5" t="s">
        <v>39</v>
      </c>
      <c r="J63" s="5"/>
      <c r="K63" s="5"/>
      <c r="L63" s="12"/>
    </row>
    <row r="64" spans="2:12" ht="15">
      <c r="B64" s="63">
        <v>50</v>
      </c>
      <c r="C64" s="4" t="s">
        <v>134</v>
      </c>
      <c r="D64" s="4" t="s">
        <v>135</v>
      </c>
      <c r="E64" s="5">
        <v>36791.5</v>
      </c>
      <c r="F64" s="5">
        <v>38125</v>
      </c>
      <c r="G64" s="5">
        <v>39933.6</v>
      </c>
      <c r="H64" s="5">
        <v>49198.7</v>
      </c>
      <c r="I64" s="5" t="s">
        <v>39</v>
      </c>
      <c r="J64" s="5"/>
      <c r="K64" s="5"/>
      <c r="L64" s="12"/>
    </row>
    <row r="65" spans="2:12" ht="15">
      <c r="B65" s="63">
        <v>51</v>
      </c>
      <c r="C65" s="4" t="s">
        <v>136</v>
      </c>
      <c r="D65" s="4" t="s">
        <v>137</v>
      </c>
      <c r="E65" s="5">
        <v>38960.6</v>
      </c>
      <c r="F65" s="5">
        <v>42351.5</v>
      </c>
      <c r="G65" s="5">
        <v>43705.7</v>
      </c>
      <c r="H65" s="5">
        <v>39490.6</v>
      </c>
      <c r="I65" s="5" t="s">
        <v>39</v>
      </c>
      <c r="J65" s="5"/>
      <c r="K65" s="5"/>
      <c r="L65" s="12"/>
    </row>
    <row r="66" spans="2:12" ht="15">
      <c r="B66" s="63">
        <v>52</v>
      </c>
      <c r="C66" s="4" t="s">
        <v>138</v>
      </c>
      <c r="D66" s="4" t="s">
        <v>139</v>
      </c>
      <c r="E66" s="5">
        <v>117364.8</v>
      </c>
      <c r="F66" s="5">
        <v>123388.2</v>
      </c>
      <c r="G66" s="5">
        <v>122464.7</v>
      </c>
      <c r="H66" s="5">
        <v>133141.9</v>
      </c>
      <c r="I66" s="5" t="s">
        <v>39</v>
      </c>
      <c r="J66" s="5"/>
      <c r="K66" s="5"/>
      <c r="L66" s="12"/>
    </row>
    <row r="67" spans="2:12" ht="15">
      <c r="B67" s="63">
        <v>53</v>
      </c>
      <c r="C67" s="4" t="s">
        <v>140</v>
      </c>
      <c r="D67" s="4" t="s">
        <v>141</v>
      </c>
      <c r="E67" s="5">
        <v>53965.6</v>
      </c>
      <c r="F67" s="5">
        <v>59923.9</v>
      </c>
      <c r="G67" s="5">
        <v>61687.2</v>
      </c>
      <c r="H67" s="5">
        <v>74071.3</v>
      </c>
      <c r="I67" s="5" t="s">
        <v>39</v>
      </c>
      <c r="J67" s="5"/>
      <c r="K67" s="5"/>
      <c r="L67" s="12"/>
    </row>
    <row r="68" spans="2:12" ht="15">
      <c r="B68" s="63">
        <v>54</v>
      </c>
      <c r="C68" s="4" t="s">
        <v>142</v>
      </c>
      <c r="D68" s="4" t="s">
        <v>143</v>
      </c>
      <c r="E68" s="5">
        <v>24242.3</v>
      </c>
      <c r="F68" s="5">
        <v>24491.4</v>
      </c>
      <c r="G68" s="5">
        <v>24944.7</v>
      </c>
      <c r="H68" s="5">
        <v>24598.1</v>
      </c>
      <c r="I68" s="5" t="s">
        <v>39</v>
      </c>
      <c r="J68" s="5"/>
      <c r="K68" s="5"/>
      <c r="L68" s="12"/>
    </row>
    <row r="69" spans="2:12" ht="15">
      <c r="B69" s="63">
        <v>55</v>
      </c>
      <c r="C69" s="4" t="s">
        <v>144</v>
      </c>
      <c r="D69" s="4" t="s">
        <v>145</v>
      </c>
      <c r="E69" s="5">
        <v>156136.3</v>
      </c>
      <c r="F69" s="5">
        <v>162051.6</v>
      </c>
      <c r="G69" s="5">
        <v>163686.3</v>
      </c>
      <c r="H69" s="5">
        <v>210525.3</v>
      </c>
      <c r="I69" s="5" t="s">
        <v>39</v>
      </c>
      <c r="J69" s="5"/>
      <c r="K69" s="5"/>
      <c r="L69" s="12"/>
    </row>
    <row r="70" spans="2:12" ht="15">
      <c r="B70" s="63">
        <v>56</v>
      </c>
      <c r="C70" s="4" t="s">
        <v>146</v>
      </c>
      <c r="D70" s="4" t="s">
        <v>147</v>
      </c>
      <c r="E70" s="5">
        <v>601454.9</v>
      </c>
      <c r="F70" s="5">
        <v>616778.9</v>
      </c>
      <c r="G70" s="5">
        <v>637828.4</v>
      </c>
      <c r="H70" s="5">
        <v>771086.7</v>
      </c>
      <c r="I70" s="5" t="s">
        <v>39</v>
      </c>
      <c r="J70" s="5"/>
      <c r="K70" s="5"/>
      <c r="L70" s="12"/>
    </row>
    <row r="71" spans="2:12" ht="15">
      <c r="B71" s="63">
        <v>57</v>
      </c>
      <c r="C71" s="4" t="s">
        <v>148</v>
      </c>
      <c r="D71" s="4" t="s">
        <v>149</v>
      </c>
      <c r="E71" s="5">
        <v>378549.7</v>
      </c>
      <c r="F71" s="5">
        <v>397351.8</v>
      </c>
      <c r="G71" s="5">
        <v>400788.5</v>
      </c>
      <c r="H71" s="5">
        <v>410151</v>
      </c>
      <c r="I71" s="5" t="s">
        <v>39</v>
      </c>
      <c r="J71" s="5"/>
      <c r="K71" s="5"/>
      <c r="L71" s="12"/>
    </row>
    <row r="72" spans="2:12" ht="15">
      <c r="B72" s="63">
        <v>58</v>
      </c>
      <c r="C72" s="4" t="s">
        <v>150</v>
      </c>
      <c r="D72" s="4" t="s">
        <v>151</v>
      </c>
      <c r="E72" s="5">
        <v>438758.7</v>
      </c>
      <c r="F72" s="5">
        <v>442277</v>
      </c>
      <c r="G72" s="5">
        <v>459074.3</v>
      </c>
      <c r="H72" s="5">
        <v>522438.8</v>
      </c>
      <c r="I72" s="5" t="s">
        <v>39</v>
      </c>
      <c r="J72" s="5"/>
      <c r="K72" s="5"/>
      <c r="L72" s="12"/>
    </row>
    <row r="73" spans="2:12" ht="15">
      <c r="B73" s="63">
        <v>59</v>
      </c>
      <c r="C73" s="4" t="s">
        <v>152</v>
      </c>
      <c r="D73" s="4" t="s">
        <v>153</v>
      </c>
      <c r="E73" s="5">
        <v>284352.2</v>
      </c>
      <c r="F73" s="5">
        <v>291774.5</v>
      </c>
      <c r="G73" s="5">
        <v>299712.9</v>
      </c>
      <c r="H73" s="5">
        <v>294691.8</v>
      </c>
      <c r="I73" s="5" t="s">
        <v>39</v>
      </c>
      <c r="J73" s="5"/>
      <c r="K73" s="5"/>
      <c r="L73" s="12"/>
    </row>
    <row r="74" spans="2:12" ht="15">
      <c r="B74" s="63">
        <v>60</v>
      </c>
      <c r="C74" s="4" t="s">
        <v>154</v>
      </c>
      <c r="D74" s="4" t="s">
        <v>155</v>
      </c>
      <c r="E74" s="5">
        <v>98931.5</v>
      </c>
      <c r="F74" s="5">
        <v>102456.4</v>
      </c>
      <c r="G74" s="5">
        <v>113506.4</v>
      </c>
      <c r="H74" s="5">
        <v>109720.1</v>
      </c>
      <c r="I74" s="5" t="s">
        <v>39</v>
      </c>
      <c r="J74" s="5"/>
      <c r="K74" s="5"/>
      <c r="L74" s="12"/>
    </row>
    <row r="75" spans="2:12" ht="15">
      <c r="B75" s="63">
        <v>61</v>
      </c>
      <c r="C75" s="4" t="s">
        <v>156</v>
      </c>
      <c r="D75" s="4" t="s">
        <v>157</v>
      </c>
      <c r="E75" s="5">
        <v>124481.9</v>
      </c>
      <c r="F75" s="5">
        <v>132562.7</v>
      </c>
      <c r="G75" s="5">
        <v>136111.7</v>
      </c>
      <c r="H75" s="5">
        <v>141000.7</v>
      </c>
      <c r="I75" s="5" t="s">
        <v>39</v>
      </c>
      <c r="J75" s="5"/>
      <c r="K75" s="5"/>
      <c r="L75" s="12"/>
    </row>
    <row r="76" spans="2:12" ht="15">
      <c r="B76" s="63">
        <v>62</v>
      </c>
      <c r="C76" s="4" t="s">
        <v>158</v>
      </c>
      <c r="D76" s="4" t="s">
        <v>159</v>
      </c>
      <c r="E76" s="5">
        <v>85229.4</v>
      </c>
      <c r="F76" s="5">
        <v>88478.1</v>
      </c>
      <c r="G76" s="5">
        <v>90149.6</v>
      </c>
      <c r="H76" s="5">
        <v>79985.5</v>
      </c>
      <c r="I76" s="5" t="s">
        <v>39</v>
      </c>
      <c r="J76" s="5"/>
      <c r="K76" s="5"/>
      <c r="L76" s="12"/>
    </row>
    <row r="77" spans="2:12" ht="15">
      <c r="B77" s="63">
        <v>63</v>
      </c>
      <c r="C77" s="4" t="s">
        <v>160</v>
      </c>
      <c r="D77" s="4" t="s">
        <v>161</v>
      </c>
      <c r="E77" s="5">
        <v>18969.8</v>
      </c>
      <c r="F77" s="5">
        <v>20084.3</v>
      </c>
      <c r="G77" s="5">
        <v>19340.6</v>
      </c>
      <c r="H77" s="5">
        <v>21673.6</v>
      </c>
      <c r="I77" s="5" t="s">
        <v>39</v>
      </c>
      <c r="J77" s="5"/>
      <c r="K77" s="5"/>
      <c r="L77" s="12"/>
    </row>
    <row r="78" spans="2:12" ht="15">
      <c r="B78" s="63">
        <v>64</v>
      </c>
      <c r="C78" s="4" t="s">
        <v>162</v>
      </c>
      <c r="D78" s="4" t="s">
        <v>163</v>
      </c>
      <c r="E78" s="5">
        <v>145235.8</v>
      </c>
      <c r="F78" s="5">
        <v>157579.4</v>
      </c>
      <c r="G78" s="5">
        <v>156473.6</v>
      </c>
      <c r="H78" s="5">
        <v>165954.2</v>
      </c>
      <c r="I78" s="5" t="s">
        <v>39</v>
      </c>
      <c r="J78" s="5"/>
      <c r="K78" s="5"/>
      <c r="L78" s="12"/>
    </row>
    <row r="79" spans="2:12" ht="15">
      <c r="B79" s="63">
        <v>65</v>
      </c>
      <c r="C79" s="4" t="s">
        <v>164</v>
      </c>
      <c r="D79" s="4" t="s">
        <v>165</v>
      </c>
      <c r="E79" s="5">
        <v>1161.5</v>
      </c>
      <c r="F79" s="5">
        <v>1227.9</v>
      </c>
      <c r="G79" s="5">
        <v>1249.9</v>
      </c>
      <c r="H79" s="5">
        <v>1261.7</v>
      </c>
      <c r="I79" s="5" t="s">
        <v>39</v>
      </c>
      <c r="J79" s="5"/>
      <c r="K79" s="5"/>
      <c r="L79" s="12"/>
    </row>
    <row r="80" spans="2:12" ht="15">
      <c r="B80" s="63">
        <v>66</v>
      </c>
      <c r="C80" s="4" t="s">
        <v>166</v>
      </c>
      <c r="D80" s="4" t="s">
        <v>167</v>
      </c>
      <c r="E80" s="5">
        <v>10586.8</v>
      </c>
      <c r="F80" s="5">
        <v>11278.8</v>
      </c>
      <c r="G80" s="5">
        <v>13658.4</v>
      </c>
      <c r="H80" s="5">
        <v>11475.4</v>
      </c>
      <c r="I80" s="5" t="s">
        <v>39</v>
      </c>
      <c r="J80" s="5"/>
      <c r="K80" s="5"/>
      <c r="L80" s="12"/>
    </row>
    <row r="81" spans="2:12" ht="15">
      <c r="B81" s="63">
        <v>67</v>
      </c>
      <c r="C81" s="4" t="s">
        <v>168</v>
      </c>
      <c r="D81" s="4" t="s">
        <v>169</v>
      </c>
      <c r="E81" s="5">
        <v>15619887.4</v>
      </c>
      <c r="F81" s="5">
        <v>16198568.2</v>
      </c>
      <c r="G81" s="5">
        <v>16518574.3</v>
      </c>
      <c r="H81" s="5">
        <v>16050928.7</v>
      </c>
      <c r="I81" s="5" t="s">
        <v>39</v>
      </c>
      <c r="J81" s="5"/>
      <c r="K81" s="5"/>
      <c r="L81" s="12"/>
    </row>
    <row r="82" spans="2:12" ht="15">
      <c r="B82" s="63">
        <v>68</v>
      </c>
      <c r="C82" s="4" t="s">
        <v>170</v>
      </c>
      <c r="D82" s="4" t="s">
        <v>171</v>
      </c>
      <c r="E82" s="5">
        <v>7133310.2</v>
      </c>
      <c r="F82" s="5">
        <v>7527240.8</v>
      </c>
      <c r="G82" s="5">
        <v>7736757.9</v>
      </c>
      <c r="H82" s="5">
        <v>7763795.9</v>
      </c>
      <c r="I82" s="5" t="s">
        <v>39</v>
      </c>
      <c r="J82" s="5"/>
      <c r="K82" s="5"/>
      <c r="L82" s="12"/>
    </row>
    <row r="83" spans="2:12" ht="15">
      <c r="B83" s="63">
        <v>69</v>
      </c>
      <c r="C83" s="4" t="s">
        <v>172</v>
      </c>
      <c r="D83" s="4" t="s">
        <v>173</v>
      </c>
      <c r="E83" s="5">
        <v>5963175.1</v>
      </c>
      <c r="F83" s="5">
        <v>6082185.5</v>
      </c>
      <c r="G83" s="5">
        <v>6127599.4</v>
      </c>
      <c r="H83" s="5">
        <v>5679139.6</v>
      </c>
      <c r="I83" s="5" t="s">
        <v>39</v>
      </c>
      <c r="J83" s="5"/>
      <c r="K83" s="5"/>
      <c r="L83" s="12"/>
    </row>
    <row r="84" spans="2:12" ht="15">
      <c r="B84" s="63">
        <v>70</v>
      </c>
      <c r="C84" s="4" t="s">
        <v>174</v>
      </c>
      <c r="D84" s="4" t="s">
        <v>175</v>
      </c>
      <c r="E84" s="5">
        <v>2523402</v>
      </c>
      <c r="F84" s="5">
        <v>2589141.8</v>
      </c>
      <c r="G84" s="5">
        <v>2654216.9</v>
      </c>
      <c r="H84" s="5">
        <v>2607993.2</v>
      </c>
      <c r="I84" s="5" t="s">
        <v>39</v>
      </c>
      <c r="J84" s="5"/>
      <c r="K84" s="5"/>
      <c r="L84" s="12"/>
    </row>
    <row r="85" spans="2:12" ht="15">
      <c r="B85" s="63">
        <v>71</v>
      </c>
      <c r="C85" s="4" t="s">
        <v>176</v>
      </c>
      <c r="D85" s="4" t="s">
        <v>177</v>
      </c>
      <c r="E85" s="5">
        <v>61380191.2</v>
      </c>
      <c r="F85" s="5">
        <v>62468533.1</v>
      </c>
      <c r="G85" s="5">
        <v>63139994.4</v>
      </c>
      <c r="H85" s="5">
        <v>64235769.4</v>
      </c>
      <c r="I85" s="5" t="s">
        <v>39</v>
      </c>
      <c r="J85" s="5"/>
      <c r="K85" s="5"/>
      <c r="L85" s="12"/>
    </row>
    <row r="86" spans="2:12" ht="15">
      <c r="B86" s="10"/>
      <c r="C86" s="11"/>
      <c r="D86" s="11"/>
      <c r="E86" s="11"/>
      <c r="F86" s="11"/>
      <c r="G86" s="11"/>
      <c r="H86" s="11"/>
      <c r="I86" s="11"/>
      <c r="J86" s="11"/>
      <c r="K86" s="11"/>
      <c r="L86" s="12"/>
    </row>
    <row r="87" spans="2:12" ht="15">
      <c r="B87" s="10"/>
      <c r="C87" s="2" t="s">
        <v>178</v>
      </c>
      <c r="D87" s="11"/>
      <c r="E87" s="11"/>
      <c r="F87" s="11"/>
      <c r="G87" s="11"/>
      <c r="H87" s="11"/>
      <c r="I87" s="11"/>
      <c r="J87" s="11"/>
      <c r="K87" s="11"/>
      <c r="L87" s="12"/>
    </row>
    <row r="88" spans="2:12" ht="15">
      <c r="B88" s="10"/>
      <c r="C88" s="2" t="s">
        <v>39</v>
      </c>
      <c r="D88" s="2" t="s">
        <v>179</v>
      </c>
      <c r="E88" s="11"/>
      <c r="F88" s="11"/>
      <c r="G88" s="11"/>
      <c r="H88" s="11"/>
      <c r="I88" s="11"/>
      <c r="J88" s="11"/>
      <c r="K88" s="11"/>
      <c r="L88" s="12"/>
    </row>
    <row r="89" spans="2:12" ht="15.75" thickBot="1">
      <c r="B89" s="13"/>
      <c r="C89" s="14"/>
      <c r="D89" s="14"/>
      <c r="E89" s="14"/>
      <c r="F89" s="14"/>
      <c r="G89" s="14"/>
      <c r="H89" s="14"/>
      <c r="I89" s="14"/>
      <c r="J89" s="14"/>
      <c r="K89" s="14"/>
      <c r="L89" s="15"/>
    </row>
  </sheetData>
  <hyperlinks>
    <hyperlink ref="A2" location="Contents!A1" display="back to contents sheet"/>
    <hyperlink ref="D3" r:id="rId1" display="https://appsso.eurostat.ec.europa.eu/nui/show.do?query=BOOKMARK_DS-665069_QID_3E9E6E54_UID_-3F171EB0&amp;layout=TIME,C,X,0;NACE_R2,B,Y,0;GEO,B,Z,0;INDIC_PEFA,B,Z,1;UNIT,B,Z,2;INDICATORS,C,Z,3;&amp;zSelection=DS-665069INDIC_PEFA,NETDOM_EUSE;DS-665069INDICATORS,OBS"/>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S89"/>
  <sheetViews>
    <sheetView zoomScale="80" zoomScaleNormal="80" workbookViewId="0" topLeftCell="A1"/>
  </sheetViews>
  <sheetFormatPr defaultColWidth="9.140625" defaultRowHeight="15"/>
  <cols>
    <col min="1" max="2" width="2.8515625" style="0" customWidth="1"/>
    <col min="3" max="3" width="22.57421875" style="0" customWidth="1"/>
    <col min="4" max="4" width="111.7109375" style="0" bestFit="1" customWidth="1"/>
    <col min="5" max="12" width="10.7109375" style="0" customWidth="1"/>
  </cols>
  <sheetData>
    <row r="1" ht="15">
      <c r="A1" s="6" t="s">
        <v>192</v>
      </c>
    </row>
    <row r="2" ht="15.75" thickBot="1">
      <c r="A2" s="17" t="s">
        <v>184</v>
      </c>
    </row>
    <row r="3" spans="2:12" ht="15">
      <c r="B3" s="7" t="s">
        <v>209</v>
      </c>
      <c r="C3" s="8"/>
      <c r="D3" s="136" t="s">
        <v>435</v>
      </c>
      <c r="E3" s="8"/>
      <c r="F3" s="8"/>
      <c r="G3" s="8"/>
      <c r="H3" s="8"/>
      <c r="I3" s="8"/>
      <c r="J3" s="8"/>
      <c r="K3" s="8"/>
      <c r="L3" s="9"/>
    </row>
    <row r="4" spans="2:12" ht="15">
      <c r="B4" s="10"/>
      <c r="C4" s="11"/>
      <c r="D4" s="11"/>
      <c r="E4" s="11"/>
      <c r="F4" s="11"/>
      <c r="G4" s="11"/>
      <c r="H4" s="11"/>
      <c r="I4" s="11"/>
      <c r="J4" s="11"/>
      <c r="K4" s="11"/>
      <c r="L4" s="12"/>
    </row>
    <row r="5" spans="2:12" ht="15">
      <c r="B5" s="10"/>
      <c r="C5" s="161" t="s">
        <v>187</v>
      </c>
      <c r="L5" s="12"/>
    </row>
    <row r="6" spans="2:12" ht="15">
      <c r="B6" s="10"/>
      <c r="L6" s="12"/>
    </row>
    <row r="7" spans="2:12" ht="15">
      <c r="B7" s="10"/>
      <c r="C7" s="20" t="s">
        <v>22</v>
      </c>
      <c r="D7" s="21">
        <v>43942.15238425926</v>
      </c>
      <c r="L7" s="12"/>
    </row>
    <row r="8" spans="2:12" ht="15">
      <c r="B8" s="10"/>
      <c r="C8" s="20" t="s">
        <v>23</v>
      </c>
      <c r="D8" s="21">
        <v>43943.73481109954</v>
      </c>
      <c r="L8" s="12"/>
    </row>
    <row r="9" spans="2:12" ht="15">
      <c r="B9" s="10"/>
      <c r="C9" s="20" t="s">
        <v>24</v>
      </c>
      <c r="D9" s="20" t="s">
        <v>25</v>
      </c>
      <c r="L9" s="12"/>
    </row>
    <row r="10" spans="2:12" ht="15">
      <c r="B10" s="10"/>
      <c r="L10" s="12"/>
    </row>
    <row r="11" spans="2:12" ht="15">
      <c r="B11" s="10"/>
      <c r="C11" s="20" t="s">
        <v>29</v>
      </c>
      <c r="D11" s="20" t="s">
        <v>188</v>
      </c>
      <c r="L11" s="12"/>
    </row>
    <row r="12" spans="2:12" ht="15">
      <c r="B12" s="10"/>
      <c r="C12" s="20" t="s">
        <v>26</v>
      </c>
      <c r="D12" s="20" t="s">
        <v>253</v>
      </c>
      <c r="L12" s="12"/>
    </row>
    <row r="13" spans="2:12" ht="15">
      <c r="B13" s="10"/>
      <c r="C13" s="20" t="s">
        <v>189</v>
      </c>
      <c r="D13" s="20" t="s">
        <v>190</v>
      </c>
      <c r="L13" s="12"/>
    </row>
    <row r="14" spans="2:12" ht="15">
      <c r="B14" s="10"/>
      <c r="L14" s="12"/>
    </row>
    <row r="15" spans="2:12" ht="15">
      <c r="B15" s="63">
        <v>1</v>
      </c>
      <c r="C15" s="22" t="s">
        <v>31</v>
      </c>
      <c r="D15" s="22" t="s">
        <v>32</v>
      </c>
      <c r="E15" s="22" t="s">
        <v>33</v>
      </c>
      <c r="F15" s="22" t="s">
        <v>34</v>
      </c>
      <c r="G15" s="22" t="s">
        <v>35</v>
      </c>
      <c r="H15" s="22" t="s">
        <v>36</v>
      </c>
      <c r="I15" s="22" t="s">
        <v>191</v>
      </c>
      <c r="J15" s="22" t="s">
        <v>434</v>
      </c>
      <c r="K15" s="22"/>
      <c r="L15" s="12"/>
    </row>
    <row r="16" spans="2:12" ht="15">
      <c r="B16" s="63">
        <v>2</v>
      </c>
      <c r="C16" s="22" t="s">
        <v>37</v>
      </c>
      <c r="D16" s="22" t="s">
        <v>38</v>
      </c>
      <c r="E16" s="23">
        <v>10555601.8</v>
      </c>
      <c r="F16" s="23">
        <v>10936809.2</v>
      </c>
      <c r="G16" s="23">
        <v>11231209.1</v>
      </c>
      <c r="H16" s="23">
        <v>11664746.2</v>
      </c>
      <c r="I16" s="23">
        <v>12046106.9</v>
      </c>
      <c r="J16" s="23" t="s">
        <v>39</v>
      </c>
      <c r="K16" s="23" t="s">
        <v>39</v>
      </c>
      <c r="L16" s="12"/>
    </row>
    <row r="17" spans="2:12" ht="15">
      <c r="B17" s="63">
        <v>3</v>
      </c>
      <c r="C17" s="22" t="s">
        <v>40</v>
      </c>
      <c r="D17" s="22" t="s">
        <v>41</v>
      </c>
      <c r="E17" s="23">
        <v>170070.1</v>
      </c>
      <c r="F17" s="23">
        <v>168193</v>
      </c>
      <c r="G17" s="23">
        <v>168043.2</v>
      </c>
      <c r="H17" s="23">
        <v>188518.9</v>
      </c>
      <c r="I17" s="23" t="s">
        <v>39</v>
      </c>
      <c r="J17" s="23" t="s">
        <v>39</v>
      </c>
      <c r="K17" s="23" t="s">
        <v>39</v>
      </c>
      <c r="L17" s="12"/>
    </row>
    <row r="18" spans="2:12" ht="15">
      <c r="B18" s="63">
        <v>4</v>
      </c>
      <c r="C18" s="22" t="s">
        <v>42</v>
      </c>
      <c r="D18" s="22" t="s">
        <v>43</v>
      </c>
      <c r="E18" s="23">
        <v>23801.4</v>
      </c>
      <c r="F18" s="23">
        <v>24591.4</v>
      </c>
      <c r="G18" s="23">
        <v>24565</v>
      </c>
      <c r="H18" s="23">
        <v>25300.7</v>
      </c>
      <c r="I18" s="23" t="s">
        <v>39</v>
      </c>
      <c r="J18" s="23" t="s">
        <v>39</v>
      </c>
      <c r="K18" s="23" t="s">
        <v>39</v>
      </c>
      <c r="L18" s="12"/>
    </row>
    <row r="19" spans="2:12" ht="15">
      <c r="B19" s="63">
        <v>5</v>
      </c>
      <c r="C19" s="22" t="s">
        <v>44</v>
      </c>
      <c r="D19" s="22" t="s">
        <v>45</v>
      </c>
      <c r="E19" s="23">
        <v>5657.2</v>
      </c>
      <c r="F19" s="23">
        <v>5933.8</v>
      </c>
      <c r="G19" s="23">
        <v>6437.8</v>
      </c>
      <c r="H19" s="23">
        <v>6697.7</v>
      </c>
      <c r="I19" s="23" t="s">
        <v>39</v>
      </c>
      <c r="J19" s="23" t="s">
        <v>39</v>
      </c>
      <c r="K19" s="23" t="s">
        <v>39</v>
      </c>
      <c r="L19" s="12"/>
    </row>
    <row r="20" spans="2:19" ht="15">
      <c r="B20" s="63">
        <v>6</v>
      </c>
      <c r="C20" s="22" t="s">
        <v>46</v>
      </c>
      <c r="D20" s="22" t="s">
        <v>47</v>
      </c>
      <c r="E20" s="23">
        <v>54326.5</v>
      </c>
      <c r="F20" s="23">
        <v>45195.4</v>
      </c>
      <c r="G20" s="23">
        <v>37658.2</v>
      </c>
      <c r="H20" s="23">
        <v>42116.6</v>
      </c>
      <c r="I20" s="23">
        <v>43565.2</v>
      </c>
      <c r="J20" s="23" t="s">
        <v>39</v>
      </c>
      <c r="K20" s="23" t="s">
        <v>39</v>
      </c>
      <c r="L20" s="12"/>
      <c r="N20" s="172" t="s">
        <v>447</v>
      </c>
      <c r="O20" s="172"/>
      <c r="P20" s="172"/>
      <c r="Q20" s="172"/>
      <c r="R20" s="172"/>
      <c r="S20" s="172"/>
    </row>
    <row r="21" spans="2:12" ht="15">
      <c r="B21" s="63">
        <v>7</v>
      </c>
      <c r="C21" s="22" t="s">
        <v>48</v>
      </c>
      <c r="D21" s="22" t="s">
        <v>49</v>
      </c>
      <c r="E21" s="23">
        <v>221114.9</v>
      </c>
      <c r="F21" s="23">
        <v>228880.1</v>
      </c>
      <c r="G21" s="23">
        <v>236321.2</v>
      </c>
      <c r="H21" s="23">
        <v>240191.6</v>
      </c>
      <c r="I21" s="23" t="s">
        <v>39</v>
      </c>
      <c r="J21" s="23" t="s">
        <v>39</v>
      </c>
      <c r="K21" s="23" t="s">
        <v>39</v>
      </c>
      <c r="L21" s="12"/>
    </row>
    <row r="22" spans="2:12" ht="15">
      <c r="B22" s="63">
        <v>8</v>
      </c>
      <c r="C22" s="22" t="s">
        <v>50</v>
      </c>
      <c r="D22" s="22" t="s">
        <v>51</v>
      </c>
      <c r="E22" s="23">
        <v>63426.5</v>
      </c>
      <c r="F22" s="23">
        <v>64435</v>
      </c>
      <c r="G22" s="23">
        <v>65859.9</v>
      </c>
      <c r="H22" s="23">
        <v>67070.1</v>
      </c>
      <c r="I22" s="23" t="s">
        <v>39</v>
      </c>
      <c r="J22" s="23" t="s">
        <v>39</v>
      </c>
      <c r="K22" s="23" t="s">
        <v>39</v>
      </c>
      <c r="L22" s="12"/>
    </row>
    <row r="23" spans="2:12" ht="15">
      <c r="B23" s="63">
        <v>9</v>
      </c>
      <c r="C23" s="22" t="s">
        <v>52</v>
      </c>
      <c r="D23" s="22" t="s">
        <v>53</v>
      </c>
      <c r="E23" s="23">
        <v>31578.7</v>
      </c>
      <c r="F23" s="23">
        <v>33261.7</v>
      </c>
      <c r="G23" s="23">
        <v>33622</v>
      </c>
      <c r="H23" s="23">
        <v>35435.9</v>
      </c>
      <c r="I23" s="23" t="s">
        <v>39</v>
      </c>
      <c r="J23" s="23" t="s">
        <v>39</v>
      </c>
      <c r="K23" s="23" t="s">
        <v>39</v>
      </c>
      <c r="L23" s="12"/>
    </row>
    <row r="24" spans="2:12" ht="15">
      <c r="B24" s="63">
        <v>10</v>
      </c>
      <c r="C24" s="22" t="s">
        <v>54</v>
      </c>
      <c r="D24" s="22" t="s">
        <v>55</v>
      </c>
      <c r="E24" s="23">
        <v>40393.2</v>
      </c>
      <c r="F24" s="23">
        <v>41925.4</v>
      </c>
      <c r="G24" s="23">
        <v>42848</v>
      </c>
      <c r="H24" s="23">
        <v>43840.5</v>
      </c>
      <c r="I24" s="23" t="s">
        <v>39</v>
      </c>
      <c r="J24" s="23" t="s">
        <v>39</v>
      </c>
      <c r="K24" s="23" t="s">
        <v>39</v>
      </c>
      <c r="L24" s="12"/>
    </row>
    <row r="25" spans="2:12" ht="15">
      <c r="B25" s="63">
        <v>11</v>
      </c>
      <c r="C25" s="22" t="s">
        <v>56</v>
      </c>
      <c r="D25" s="22" t="s">
        <v>57</v>
      </c>
      <c r="E25" s="23">
        <v>28056.4</v>
      </c>
      <c r="F25" s="23">
        <v>27388</v>
      </c>
      <c r="G25" s="23">
        <v>27922.2</v>
      </c>
      <c r="H25" s="23">
        <v>27620.6</v>
      </c>
      <c r="I25" s="23" t="s">
        <v>39</v>
      </c>
      <c r="J25" s="23" t="s">
        <v>39</v>
      </c>
      <c r="K25" s="23" t="s">
        <v>39</v>
      </c>
      <c r="L25" s="12"/>
    </row>
    <row r="26" spans="2:12" ht="15">
      <c r="B26" s="63">
        <v>12</v>
      </c>
      <c r="C26" s="22" t="s">
        <v>58</v>
      </c>
      <c r="D26" s="22" t="s">
        <v>59</v>
      </c>
      <c r="E26" s="23">
        <v>18097.2</v>
      </c>
      <c r="F26" s="23">
        <v>28415.5</v>
      </c>
      <c r="G26" s="23">
        <v>29625.4</v>
      </c>
      <c r="H26" s="23">
        <v>31600.6</v>
      </c>
      <c r="I26" s="23" t="s">
        <v>39</v>
      </c>
      <c r="J26" s="23" t="s">
        <v>39</v>
      </c>
      <c r="K26" s="23" t="s">
        <v>39</v>
      </c>
      <c r="L26" s="12"/>
    </row>
    <row r="27" spans="2:12" ht="15">
      <c r="B27" s="63">
        <v>13</v>
      </c>
      <c r="C27" s="22" t="s">
        <v>60</v>
      </c>
      <c r="D27" s="22" t="s">
        <v>61</v>
      </c>
      <c r="E27" s="23">
        <v>117493.3</v>
      </c>
      <c r="F27" s="23" t="s">
        <v>39</v>
      </c>
      <c r="G27" s="23" t="s">
        <v>39</v>
      </c>
      <c r="H27" s="173">
        <f>'[1]nama_10_a64'!H27</f>
        <v>143590.9</v>
      </c>
      <c r="I27" s="23" t="s">
        <v>39</v>
      </c>
      <c r="J27" s="23" t="s">
        <v>39</v>
      </c>
      <c r="K27" s="23" t="s">
        <v>39</v>
      </c>
      <c r="L27" s="12"/>
    </row>
    <row r="28" spans="2:12" ht="15">
      <c r="B28" s="63">
        <v>14</v>
      </c>
      <c r="C28" s="22" t="s">
        <v>62</v>
      </c>
      <c r="D28" s="22" t="s">
        <v>63</v>
      </c>
      <c r="E28" s="23">
        <v>94013.6</v>
      </c>
      <c r="F28" s="23" t="s">
        <v>39</v>
      </c>
      <c r="G28" s="23" t="s">
        <v>39</v>
      </c>
      <c r="H28" s="173">
        <f>'[1]nama_10_a64'!H28</f>
        <v>106203.5</v>
      </c>
      <c r="I28" s="23" t="s">
        <v>39</v>
      </c>
      <c r="J28" s="23" t="s">
        <v>39</v>
      </c>
      <c r="K28" s="23" t="s">
        <v>39</v>
      </c>
      <c r="L28" s="12"/>
    </row>
    <row r="29" spans="2:12" ht="15">
      <c r="B29" s="63">
        <v>15</v>
      </c>
      <c r="C29" s="22" t="s">
        <v>64</v>
      </c>
      <c r="D29" s="22" t="s">
        <v>65</v>
      </c>
      <c r="E29" s="23">
        <v>80801.8</v>
      </c>
      <c r="F29" s="23">
        <v>85362.2</v>
      </c>
      <c r="G29" s="23">
        <v>89619.4</v>
      </c>
      <c r="H29" s="23">
        <v>90912.8</v>
      </c>
      <c r="I29" s="23" t="s">
        <v>39</v>
      </c>
      <c r="J29" s="23" t="s">
        <v>39</v>
      </c>
      <c r="K29" s="23" t="s">
        <v>39</v>
      </c>
      <c r="L29" s="12"/>
    </row>
    <row r="30" spans="2:12" ht="15">
      <c r="B30" s="63">
        <v>16</v>
      </c>
      <c r="C30" s="22" t="s">
        <v>66</v>
      </c>
      <c r="D30" s="22" t="s">
        <v>67</v>
      </c>
      <c r="E30" s="23">
        <v>60943.7</v>
      </c>
      <c r="F30" s="23">
        <v>61859</v>
      </c>
      <c r="G30" s="23">
        <v>65462.6</v>
      </c>
      <c r="H30" s="23">
        <v>67414.2</v>
      </c>
      <c r="I30" s="23" t="s">
        <v>39</v>
      </c>
      <c r="J30" s="23" t="s">
        <v>39</v>
      </c>
      <c r="K30" s="23" t="s">
        <v>39</v>
      </c>
      <c r="L30" s="12"/>
    </row>
    <row r="31" spans="2:12" ht="15">
      <c r="B31" s="63">
        <v>17</v>
      </c>
      <c r="C31" s="22" t="s">
        <v>68</v>
      </c>
      <c r="D31" s="22" t="s">
        <v>69</v>
      </c>
      <c r="E31" s="23">
        <v>61677.3</v>
      </c>
      <c r="F31" s="23">
        <v>64216.9</v>
      </c>
      <c r="G31" s="23">
        <v>64781.3</v>
      </c>
      <c r="H31" s="23">
        <v>68689.1</v>
      </c>
      <c r="I31" s="23" t="s">
        <v>39</v>
      </c>
      <c r="J31" s="23" t="s">
        <v>39</v>
      </c>
      <c r="K31" s="23" t="s">
        <v>39</v>
      </c>
      <c r="L31" s="12"/>
    </row>
    <row r="32" spans="2:12" ht="15">
      <c r="B32" s="63">
        <v>18</v>
      </c>
      <c r="C32" s="22" t="s">
        <v>70</v>
      </c>
      <c r="D32" s="22" t="s">
        <v>71</v>
      </c>
      <c r="E32" s="23">
        <v>159520</v>
      </c>
      <c r="F32" s="23">
        <v>163367.5</v>
      </c>
      <c r="G32" s="23">
        <v>170610.3</v>
      </c>
      <c r="H32" s="23">
        <v>176783</v>
      </c>
      <c r="I32" s="23" t="s">
        <v>39</v>
      </c>
      <c r="J32" s="23" t="s">
        <v>39</v>
      </c>
      <c r="K32" s="23" t="s">
        <v>39</v>
      </c>
      <c r="L32" s="12"/>
    </row>
    <row r="33" spans="2:12" ht="15">
      <c r="B33" s="63">
        <v>19</v>
      </c>
      <c r="C33" s="22" t="s">
        <v>72</v>
      </c>
      <c r="D33" s="22" t="s">
        <v>73</v>
      </c>
      <c r="E33" s="23">
        <v>84054</v>
      </c>
      <c r="F33" s="23" t="s">
        <v>39</v>
      </c>
      <c r="G33" s="23" t="s">
        <v>39</v>
      </c>
      <c r="H33" s="173">
        <f>'[1]nama_10_a64'!H33</f>
        <v>134800.1</v>
      </c>
      <c r="I33" s="23" t="s">
        <v>39</v>
      </c>
      <c r="J33" s="23" t="s">
        <v>39</v>
      </c>
      <c r="K33" s="23" t="s">
        <v>39</v>
      </c>
      <c r="L33" s="12"/>
    </row>
    <row r="34" spans="2:12" ht="15">
      <c r="B34" s="63">
        <v>20</v>
      </c>
      <c r="C34" s="22" t="s">
        <v>74</v>
      </c>
      <c r="D34" s="22" t="s">
        <v>75</v>
      </c>
      <c r="E34" s="23">
        <v>88855.4</v>
      </c>
      <c r="F34" s="23">
        <v>90629.8</v>
      </c>
      <c r="G34" s="23">
        <v>93228.9</v>
      </c>
      <c r="H34" s="23">
        <v>95967.5</v>
      </c>
      <c r="I34" s="23" t="s">
        <v>39</v>
      </c>
      <c r="J34" s="23" t="s">
        <v>39</v>
      </c>
      <c r="K34" s="23" t="s">
        <v>39</v>
      </c>
      <c r="L34" s="12"/>
    </row>
    <row r="35" spans="2:12" ht="15">
      <c r="B35" s="63">
        <v>21</v>
      </c>
      <c r="C35" s="22" t="s">
        <v>76</v>
      </c>
      <c r="D35" s="22" t="s">
        <v>77</v>
      </c>
      <c r="E35" s="23">
        <v>200122.3</v>
      </c>
      <c r="F35" s="23" t="s">
        <v>39</v>
      </c>
      <c r="G35" s="23" t="s">
        <v>39</v>
      </c>
      <c r="H35" s="173">
        <f>'[1]nama_10_a64'!H35</f>
        <v>219960.5</v>
      </c>
      <c r="I35" s="23" t="s">
        <v>39</v>
      </c>
      <c r="J35" s="23" t="s">
        <v>39</v>
      </c>
      <c r="K35" s="23" t="s">
        <v>39</v>
      </c>
      <c r="L35" s="12"/>
    </row>
    <row r="36" spans="2:12" ht="15">
      <c r="B36" s="63">
        <v>22</v>
      </c>
      <c r="C36" s="22" t="s">
        <v>78</v>
      </c>
      <c r="D36" s="22" t="s">
        <v>79</v>
      </c>
      <c r="E36" s="23">
        <v>186617.6</v>
      </c>
      <c r="F36" s="23">
        <v>203380.2</v>
      </c>
      <c r="G36" s="23">
        <v>222143.8</v>
      </c>
      <c r="H36" s="23">
        <v>232397</v>
      </c>
      <c r="I36" s="23" t="s">
        <v>39</v>
      </c>
      <c r="J36" s="23" t="s">
        <v>39</v>
      </c>
      <c r="K36" s="23" t="s">
        <v>39</v>
      </c>
      <c r="L36" s="12"/>
    </row>
    <row r="37" spans="2:12" ht="15">
      <c r="B37" s="63">
        <v>23</v>
      </c>
      <c r="C37" s="22" t="s">
        <v>80</v>
      </c>
      <c r="D37" s="22" t="s">
        <v>81</v>
      </c>
      <c r="E37" s="23">
        <v>48923.2</v>
      </c>
      <c r="F37" s="23" t="s">
        <v>39</v>
      </c>
      <c r="G37" s="23" t="s">
        <v>39</v>
      </c>
      <c r="H37" s="173">
        <f>'[1]nama_10_a64'!H37</f>
        <v>56452</v>
      </c>
      <c r="I37" s="23" t="s">
        <v>39</v>
      </c>
      <c r="J37" s="23" t="s">
        <v>39</v>
      </c>
      <c r="K37" s="23" t="s">
        <v>39</v>
      </c>
      <c r="L37" s="12"/>
    </row>
    <row r="38" spans="2:12" ht="15">
      <c r="B38" s="63">
        <v>24</v>
      </c>
      <c r="C38" s="22" t="s">
        <v>82</v>
      </c>
      <c r="D38" s="22" t="s">
        <v>83</v>
      </c>
      <c r="E38" s="23">
        <v>76815.4</v>
      </c>
      <c r="F38" s="23" t="s">
        <v>39</v>
      </c>
      <c r="G38" s="23" t="s">
        <v>39</v>
      </c>
      <c r="H38" s="173">
        <f>'[1]nama_10_a64'!H38</f>
        <v>83683.7</v>
      </c>
      <c r="I38" s="23" t="s">
        <v>39</v>
      </c>
      <c r="J38" s="23" t="s">
        <v>39</v>
      </c>
      <c r="K38" s="23" t="s">
        <v>39</v>
      </c>
      <c r="L38" s="12"/>
    </row>
    <row r="39" spans="2:12" ht="15">
      <c r="B39" s="63">
        <v>25</v>
      </c>
      <c r="C39" s="22" t="s">
        <v>84</v>
      </c>
      <c r="D39" s="22" t="s">
        <v>85</v>
      </c>
      <c r="E39" s="23">
        <v>70461.2</v>
      </c>
      <c r="F39" s="23">
        <v>74168.4</v>
      </c>
      <c r="G39" s="23">
        <v>75240</v>
      </c>
      <c r="H39" s="23">
        <v>76168.1</v>
      </c>
      <c r="I39" s="23" t="s">
        <v>39</v>
      </c>
      <c r="J39" s="23" t="s">
        <v>39</v>
      </c>
      <c r="K39" s="23" t="s">
        <v>39</v>
      </c>
      <c r="L39" s="12"/>
    </row>
    <row r="40" spans="2:12" ht="15">
      <c r="B40" s="63">
        <v>26</v>
      </c>
      <c r="C40" s="22" t="s">
        <v>86</v>
      </c>
      <c r="D40" s="22" t="s">
        <v>87</v>
      </c>
      <c r="E40" s="23">
        <v>209330</v>
      </c>
      <c r="F40" s="23">
        <v>208043.5</v>
      </c>
      <c r="G40" s="23">
        <v>208763.3</v>
      </c>
      <c r="H40" s="23">
        <v>211645.3</v>
      </c>
      <c r="I40" s="23">
        <v>211777</v>
      </c>
      <c r="J40" s="23" t="s">
        <v>39</v>
      </c>
      <c r="K40" s="23" t="s">
        <v>39</v>
      </c>
      <c r="L40" s="12"/>
    </row>
    <row r="41" spans="2:12" ht="15">
      <c r="B41" s="63">
        <v>27</v>
      </c>
      <c r="C41" s="22" t="s">
        <v>88</v>
      </c>
      <c r="D41" s="22" t="s">
        <v>89</v>
      </c>
      <c r="E41" s="23">
        <v>26708.2</v>
      </c>
      <c r="F41" s="23">
        <v>27650.4</v>
      </c>
      <c r="G41" s="23">
        <v>29275.4</v>
      </c>
      <c r="H41" s="23">
        <v>29622.8</v>
      </c>
      <c r="I41" s="23" t="s">
        <v>39</v>
      </c>
      <c r="J41" s="23" t="s">
        <v>39</v>
      </c>
      <c r="K41" s="23" t="s">
        <v>39</v>
      </c>
      <c r="L41" s="12"/>
    </row>
    <row r="42" spans="2:12" ht="15">
      <c r="B42" s="63">
        <v>28</v>
      </c>
      <c r="C42" s="22" t="s">
        <v>90</v>
      </c>
      <c r="D42" s="22" t="s">
        <v>91</v>
      </c>
      <c r="E42" s="23">
        <v>73454.8</v>
      </c>
      <c r="F42" s="23">
        <v>75627</v>
      </c>
      <c r="G42" s="23">
        <v>76956.9</v>
      </c>
      <c r="H42" s="23">
        <v>80092.2</v>
      </c>
      <c r="I42" s="23" t="s">
        <v>39</v>
      </c>
      <c r="J42" s="23" t="s">
        <v>39</v>
      </c>
      <c r="K42" s="23" t="s">
        <v>39</v>
      </c>
      <c r="L42" s="12"/>
    </row>
    <row r="43" spans="2:12" ht="15">
      <c r="B43" s="63">
        <v>29</v>
      </c>
      <c r="C43" s="22" t="s">
        <v>92</v>
      </c>
      <c r="D43" s="22" t="s">
        <v>93</v>
      </c>
      <c r="E43" s="23">
        <v>541018.6</v>
      </c>
      <c r="F43" s="23">
        <v>553753</v>
      </c>
      <c r="G43" s="23">
        <v>571001.5</v>
      </c>
      <c r="H43" s="23">
        <v>600880.4</v>
      </c>
      <c r="I43" s="23">
        <v>646893.6</v>
      </c>
      <c r="J43" s="23" t="s">
        <v>39</v>
      </c>
      <c r="K43" s="23" t="s">
        <v>39</v>
      </c>
      <c r="L43" s="12"/>
    </row>
    <row r="44" spans="2:12" ht="15">
      <c r="B44" s="63">
        <v>30</v>
      </c>
      <c r="C44" s="22" t="s">
        <v>94</v>
      </c>
      <c r="D44" s="22" t="s">
        <v>95</v>
      </c>
      <c r="E44" s="23">
        <v>155302.2</v>
      </c>
      <c r="F44" s="23">
        <v>160414.7</v>
      </c>
      <c r="G44" s="23">
        <v>173197.6</v>
      </c>
      <c r="H44" s="23">
        <v>179182.3</v>
      </c>
      <c r="I44" s="23" t="s">
        <v>39</v>
      </c>
      <c r="J44" s="23" t="s">
        <v>39</v>
      </c>
      <c r="K44" s="23" t="s">
        <v>39</v>
      </c>
      <c r="L44" s="12"/>
    </row>
    <row r="45" spans="2:12" ht="15">
      <c r="B45" s="63">
        <v>31</v>
      </c>
      <c r="C45" s="22" t="s">
        <v>96</v>
      </c>
      <c r="D45" s="22" t="s">
        <v>97</v>
      </c>
      <c r="E45" s="23">
        <v>578399.6</v>
      </c>
      <c r="F45" s="23">
        <v>600275</v>
      </c>
      <c r="G45" s="23">
        <v>614565.6</v>
      </c>
      <c r="H45" s="23">
        <v>643279.1</v>
      </c>
      <c r="I45" s="23" t="s">
        <v>39</v>
      </c>
      <c r="J45" s="23" t="s">
        <v>39</v>
      </c>
      <c r="K45" s="23" t="s">
        <v>39</v>
      </c>
      <c r="L45" s="12"/>
    </row>
    <row r="46" spans="2:12" ht="15">
      <c r="B46" s="63">
        <v>32</v>
      </c>
      <c r="C46" s="22" t="s">
        <v>98</v>
      </c>
      <c r="D46" s="22" t="s">
        <v>99</v>
      </c>
      <c r="E46" s="23">
        <v>450418.4</v>
      </c>
      <c r="F46" s="23">
        <v>471743.8</v>
      </c>
      <c r="G46" s="23">
        <v>485976.1</v>
      </c>
      <c r="H46" s="23">
        <v>506918.3</v>
      </c>
      <c r="I46" s="23" t="s">
        <v>39</v>
      </c>
      <c r="J46" s="23" t="s">
        <v>39</v>
      </c>
      <c r="K46" s="23" t="s">
        <v>39</v>
      </c>
      <c r="L46" s="12"/>
    </row>
    <row r="47" spans="2:12" ht="15">
      <c r="B47" s="63">
        <v>33</v>
      </c>
      <c r="C47" s="22" t="s">
        <v>100</v>
      </c>
      <c r="D47" s="22" t="s">
        <v>101</v>
      </c>
      <c r="E47" s="23">
        <v>244895.9</v>
      </c>
      <c r="F47" s="23">
        <v>255029.5</v>
      </c>
      <c r="G47" s="23">
        <v>259942.7</v>
      </c>
      <c r="H47" s="23">
        <v>270087.5</v>
      </c>
      <c r="I47" s="23" t="s">
        <v>39</v>
      </c>
      <c r="J47" s="23" t="s">
        <v>39</v>
      </c>
      <c r="K47" s="23" t="s">
        <v>39</v>
      </c>
      <c r="L47" s="12"/>
    </row>
    <row r="48" spans="2:12" ht="15">
      <c r="B48" s="63">
        <v>34</v>
      </c>
      <c r="C48" s="22" t="s">
        <v>102</v>
      </c>
      <c r="D48" s="22" t="s">
        <v>103</v>
      </c>
      <c r="E48" s="23">
        <v>28784.8</v>
      </c>
      <c r="F48" s="23">
        <v>30819.1</v>
      </c>
      <c r="G48" s="23">
        <v>24696.8</v>
      </c>
      <c r="H48" s="23">
        <v>28642.7</v>
      </c>
      <c r="I48" s="23" t="s">
        <v>39</v>
      </c>
      <c r="J48" s="23" t="s">
        <v>39</v>
      </c>
      <c r="K48" s="23" t="s">
        <v>39</v>
      </c>
      <c r="L48" s="12"/>
    </row>
    <row r="49" spans="2:12" ht="15">
      <c r="B49" s="63">
        <v>35</v>
      </c>
      <c r="C49" s="22" t="s">
        <v>104</v>
      </c>
      <c r="D49" s="22" t="s">
        <v>105</v>
      </c>
      <c r="E49" s="23">
        <v>24484.5</v>
      </c>
      <c r="F49" s="23">
        <v>31503.8</v>
      </c>
      <c r="G49" s="23">
        <v>33242.1</v>
      </c>
      <c r="H49" s="23">
        <v>33489.2</v>
      </c>
      <c r="I49" s="23" t="s">
        <v>39</v>
      </c>
      <c r="J49" s="23" t="s">
        <v>39</v>
      </c>
      <c r="K49" s="23" t="s">
        <v>39</v>
      </c>
      <c r="L49" s="12"/>
    </row>
    <row r="50" spans="2:12" ht="15">
      <c r="B50" s="63">
        <v>36</v>
      </c>
      <c r="C50" s="22" t="s">
        <v>106</v>
      </c>
      <c r="D50" s="22" t="s">
        <v>107</v>
      </c>
      <c r="E50" s="23">
        <v>190281.8</v>
      </c>
      <c r="F50" s="23">
        <v>193161.3</v>
      </c>
      <c r="G50" s="23">
        <v>197577.2</v>
      </c>
      <c r="H50" s="23">
        <v>205233.9</v>
      </c>
      <c r="I50" s="23" t="s">
        <v>39</v>
      </c>
      <c r="J50" s="23" t="s">
        <v>39</v>
      </c>
      <c r="K50" s="23" t="s">
        <v>39</v>
      </c>
      <c r="L50" s="12"/>
    </row>
    <row r="51" spans="2:12" ht="15">
      <c r="B51" s="63">
        <v>37</v>
      </c>
      <c r="C51" s="22" t="s">
        <v>108</v>
      </c>
      <c r="D51" s="22" t="s">
        <v>109</v>
      </c>
      <c r="E51" s="23">
        <v>43295.2</v>
      </c>
      <c r="F51" s="23">
        <v>43966.3</v>
      </c>
      <c r="G51" s="23">
        <v>44531.6</v>
      </c>
      <c r="H51" s="23">
        <v>45502.3</v>
      </c>
      <c r="I51" s="23" t="s">
        <v>39</v>
      </c>
      <c r="J51" s="23" t="s">
        <v>39</v>
      </c>
      <c r="K51" s="23" t="s">
        <v>39</v>
      </c>
      <c r="L51" s="12"/>
    </row>
    <row r="52" spans="2:12" ht="15">
      <c r="B52" s="63">
        <v>38</v>
      </c>
      <c r="C52" s="22" t="s">
        <v>110</v>
      </c>
      <c r="D52" s="22" t="s">
        <v>111</v>
      </c>
      <c r="E52" s="23">
        <v>284724.9</v>
      </c>
      <c r="F52" s="23">
        <v>297843.3</v>
      </c>
      <c r="G52" s="23">
        <v>314344.6</v>
      </c>
      <c r="H52" s="23">
        <v>335513</v>
      </c>
      <c r="I52" s="23">
        <v>350503.6</v>
      </c>
      <c r="J52" s="23" t="s">
        <v>39</v>
      </c>
      <c r="K52" s="23" t="s">
        <v>39</v>
      </c>
      <c r="L52" s="12"/>
    </row>
    <row r="53" spans="2:12" ht="15">
      <c r="B53" s="63">
        <v>39</v>
      </c>
      <c r="C53" s="22" t="s">
        <v>112</v>
      </c>
      <c r="D53" s="22" t="s">
        <v>113</v>
      </c>
      <c r="E53" s="23">
        <v>63976.2</v>
      </c>
      <c r="F53" s="23">
        <v>67049.3</v>
      </c>
      <c r="G53" s="23">
        <v>66052.4</v>
      </c>
      <c r="H53" s="23">
        <v>70914.6</v>
      </c>
      <c r="I53" s="23" t="s">
        <v>39</v>
      </c>
      <c r="J53" s="23" t="s">
        <v>39</v>
      </c>
      <c r="K53" s="23" t="s">
        <v>39</v>
      </c>
      <c r="L53" s="12"/>
    </row>
    <row r="54" spans="2:12" ht="15">
      <c r="B54" s="63">
        <v>40</v>
      </c>
      <c r="C54" s="22" t="s">
        <v>114</v>
      </c>
      <c r="D54" s="22" t="s">
        <v>115</v>
      </c>
      <c r="E54" s="23">
        <v>51524.3</v>
      </c>
      <c r="F54" s="23">
        <v>52746</v>
      </c>
      <c r="G54" s="23">
        <v>55142.2</v>
      </c>
      <c r="H54" s="23">
        <v>54648.8</v>
      </c>
      <c r="I54" s="23" t="s">
        <v>39</v>
      </c>
      <c r="J54" s="23" t="s">
        <v>39</v>
      </c>
      <c r="K54" s="23" t="s">
        <v>39</v>
      </c>
      <c r="L54" s="12"/>
    </row>
    <row r="55" spans="2:12" ht="15">
      <c r="B55" s="63">
        <v>41</v>
      </c>
      <c r="C55" s="22" t="s">
        <v>116</v>
      </c>
      <c r="D55" s="22" t="s">
        <v>117</v>
      </c>
      <c r="E55" s="23">
        <v>133510.3</v>
      </c>
      <c r="F55" s="23">
        <v>134793.4</v>
      </c>
      <c r="G55" s="23">
        <v>134511.1</v>
      </c>
      <c r="H55" s="23">
        <v>137169.7</v>
      </c>
      <c r="I55" s="23" t="s">
        <v>39</v>
      </c>
      <c r="J55" s="23" t="s">
        <v>39</v>
      </c>
      <c r="K55" s="23" t="s">
        <v>39</v>
      </c>
      <c r="L55" s="12"/>
    </row>
    <row r="56" spans="2:12" ht="15">
      <c r="B56" s="63">
        <v>42</v>
      </c>
      <c r="C56" s="22" t="s">
        <v>118</v>
      </c>
      <c r="D56" s="22" t="s">
        <v>119</v>
      </c>
      <c r="E56" s="23">
        <v>239334.3</v>
      </c>
      <c r="F56" s="23">
        <v>254237.7</v>
      </c>
      <c r="G56" s="23">
        <v>272132.9</v>
      </c>
      <c r="H56" s="23">
        <v>294494.6</v>
      </c>
      <c r="I56" s="23" t="s">
        <v>39</v>
      </c>
      <c r="J56" s="23" t="s">
        <v>39</v>
      </c>
      <c r="K56" s="23" t="s">
        <v>39</v>
      </c>
      <c r="L56" s="12"/>
    </row>
    <row r="57" spans="2:12" ht="15">
      <c r="B57" s="63">
        <v>43</v>
      </c>
      <c r="C57" s="22" t="s">
        <v>120</v>
      </c>
      <c r="D57" s="22" t="s">
        <v>121</v>
      </c>
      <c r="E57" s="23">
        <v>378186.3</v>
      </c>
      <c r="F57" s="23">
        <v>378903.7</v>
      </c>
      <c r="G57" s="23">
        <v>371623.1</v>
      </c>
      <c r="H57" s="23">
        <v>360876.4</v>
      </c>
      <c r="I57" s="23" t="s">
        <v>39</v>
      </c>
      <c r="J57" s="23" t="s">
        <v>39</v>
      </c>
      <c r="K57" s="23" t="s">
        <v>39</v>
      </c>
      <c r="L57" s="12"/>
    </row>
    <row r="58" spans="2:12" ht="15">
      <c r="B58" s="63">
        <v>44</v>
      </c>
      <c r="C58" s="22" t="s">
        <v>122</v>
      </c>
      <c r="D58" s="22" t="s">
        <v>123</v>
      </c>
      <c r="E58" s="23">
        <v>86700.6</v>
      </c>
      <c r="F58" s="23">
        <v>89054.5</v>
      </c>
      <c r="G58" s="23">
        <v>92111.1</v>
      </c>
      <c r="H58" s="23">
        <v>90668</v>
      </c>
      <c r="I58" s="23" t="s">
        <v>39</v>
      </c>
      <c r="J58" s="23" t="s">
        <v>39</v>
      </c>
      <c r="K58" s="23" t="s">
        <v>39</v>
      </c>
      <c r="L58" s="12"/>
    </row>
    <row r="59" spans="2:12" ht="15">
      <c r="B59" s="63">
        <v>45</v>
      </c>
      <c r="C59" s="22" t="s">
        <v>124</v>
      </c>
      <c r="D59" s="22" t="s">
        <v>125</v>
      </c>
      <c r="E59" s="23">
        <v>75674.1</v>
      </c>
      <c r="F59" s="23">
        <v>79652.5</v>
      </c>
      <c r="G59" s="23">
        <v>80888.5</v>
      </c>
      <c r="H59" s="23">
        <v>85774.5</v>
      </c>
      <c r="I59" s="23" t="s">
        <v>39</v>
      </c>
      <c r="J59" s="23" t="s">
        <v>39</v>
      </c>
      <c r="K59" s="23" t="s">
        <v>39</v>
      </c>
      <c r="L59" s="12"/>
    </row>
    <row r="60" spans="2:12" ht="15">
      <c r="B60" s="63">
        <v>46</v>
      </c>
      <c r="C60" s="22" t="s">
        <v>126</v>
      </c>
      <c r="D60" s="22" t="s">
        <v>127</v>
      </c>
      <c r="E60" s="23">
        <v>1170156.2</v>
      </c>
      <c r="F60" s="23">
        <v>1199019</v>
      </c>
      <c r="G60" s="23">
        <v>1228657.3</v>
      </c>
      <c r="H60" s="23">
        <v>1261932.6</v>
      </c>
      <c r="I60" s="23">
        <v>1300554</v>
      </c>
      <c r="J60" s="23" t="s">
        <v>39</v>
      </c>
      <c r="K60" s="23" t="s">
        <v>39</v>
      </c>
      <c r="L60" s="12"/>
    </row>
    <row r="61" spans="2:12" ht="15">
      <c r="B61" s="63">
        <v>47</v>
      </c>
      <c r="C61" s="22" t="s">
        <v>128</v>
      </c>
      <c r="D61" s="22" t="s">
        <v>129</v>
      </c>
      <c r="E61" s="23">
        <v>341383.8</v>
      </c>
      <c r="F61" s="23">
        <v>357901.6</v>
      </c>
      <c r="G61" s="23">
        <v>369125.3</v>
      </c>
      <c r="H61" s="23">
        <v>388664</v>
      </c>
      <c r="I61" s="23" t="s">
        <v>39</v>
      </c>
      <c r="J61" s="23" t="s">
        <v>39</v>
      </c>
      <c r="K61" s="23" t="s">
        <v>39</v>
      </c>
      <c r="L61" s="12"/>
    </row>
    <row r="62" spans="2:12" ht="15">
      <c r="B62" s="63">
        <v>48</v>
      </c>
      <c r="C62" s="22" t="s">
        <v>130</v>
      </c>
      <c r="D62" s="22" t="s">
        <v>131</v>
      </c>
      <c r="E62" s="23">
        <v>139063.5</v>
      </c>
      <c r="F62" s="23">
        <v>146758</v>
      </c>
      <c r="G62" s="23">
        <v>146935.6</v>
      </c>
      <c r="H62" s="23">
        <v>155910.6</v>
      </c>
      <c r="I62" s="23" t="s">
        <v>39</v>
      </c>
      <c r="J62" s="23" t="s">
        <v>39</v>
      </c>
      <c r="K62" s="23" t="s">
        <v>39</v>
      </c>
      <c r="L62" s="12"/>
    </row>
    <row r="63" spans="2:12" ht="15">
      <c r="B63" s="63">
        <v>49</v>
      </c>
      <c r="C63" s="22" t="s">
        <v>132</v>
      </c>
      <c r="D63" s="22" t="s">
        <v>133</v>
      </c>
      <c r="E63" s="23">
        <v>97711</v>
      </c>
      <c r="F63" s="23">
        <v>97897.2</v>
      </c>
      <c r="G63" s="23">
        <v>101021.2</v>
      </c>
      <c r="H63" s="23">
        <v>107152.7</v>
      </c>
      <c r="I63" s="23" t="s">
        <v>39</v>
      </c>
      <c r="J63" s="23" t="s">
        <v>39</v>
      </c>
      <c r="K63" s="23" t="s">
        <v>39</v>
      </c>
      <c r="L63" s="12"/>
    </row>
    <row r="64" spans="2:12" ht="15">
      <c r="B64" s="63">
        <v>50</v>
      </c>
      <c r="C64" s="22" t="s">
        <v>134</v>
      </c>
      <c r="D64" s="22" t="s">
        <v>135</v>
      </c>
      <c r="E64" s="23">
        <v>47368.8</v>
      </c>
      <c r="F64" s="23">
        <v>49573.2</v>
      </c>
      <c r="G64" s="23">
        <v>50719.4</v>
      </c>
      <c r="H64" s="23">
        <v>52444</v>
      </c>
      <c r="I64" s="23" t="s">
        <v>39</v>
      </c>
      <c r="J64" s="23" t="s">
        <v>39</v>
      </c>
      <c r="K64" s="23" t="s">
        <v>39</v>
      </c>
      <c r="L64" s="12"/>
    </row>
    <row r="65" spans="2:12" ht="15">
      <c r="B65" s="63">
        <v>51</v>
      </c>
      <c r="C65" s="22" t="s">
        <v>136</v>
      </c>
      <c r="D65" s="22" t="s">
        <v>137</v>
      </c>
      <c r="E65" s="23">
        <v>49534.2</v>
      </c>
      <c r="F65" s="23">
        <v>52583.6</v>
      </c>
      <c r="G65" s="23">
        <v>57968.9</v>
      </c>
      <c r="H65" s="23">
        <v>59437.3</v>
      </c>
      <c r="I65" s="23" t="s">
        <v>39</v>
      </c>
      <c r="J65" s="23" t="s">
        <v>39</v>
      </c>
      <c r="K65" s="23" t="s">
        <v>39</v>
      </c>
      <c r="L65" s="12"/>
    </row>
    <row r="66" spans="2:12" ht="15">
      <c r="B66" s="63">
        <v>52</v>
      </c>
      <c r="C66" s="22" t="s">
        <v>138</v>
      </c>
      <c r="D66" s="22" t="s">
        <v>139</v>
      </c>
      <c r="E66" s="23">
        <v>119125.8</v>
      </c>
      <c r="F66" s="23">
        <v>126739.3</v>
      </c>
      <c r="G66" s="23">
        <v>133760.4</v>
      </c>
      <c r="H66" s="23">
        <v>140098.9</v>
      </c>
      <c r="I66" s="23" t="s">
        <v>39</v>
      </c>
      <c r="J66" s="23" t="s">
        <v>39</v>
      </c>
      <c r="K66" s="23" t="s">
        <v>39</v>
      </c>
      <c r="L66" s="12"/>
    </row>
    <row r="67" spans="2:12" ht="15">
      <c r="B67" s="63">
        <v>53</v>
      </c>
      <c r="C67" s="22" t="s">
        <v>140</v>
      </c>
      <c r="D67" s="22" t="s">
        <v>141</v>
      </c>
      <c r="E67" s="23">
        <v>108603.5</v>
      </c>
      <c r="F67" s="23">
        <v>117519.1</v>
      </c>
      <c r="G67" s="23">
        <v>122823</v>
      </c>
      <c r="H67" s="23">
        <v>134910.2</v>
      </c>
      <c r="I67" s="23" t="s">
        <v>39</v>
      </c>
      <c r="J67" s="23" t="s">
        <v>39</v>
      </c>
      <c r="K67" s="23" t="s">
        <v>39</v>
      </c>
      <c r="L67" s="12"/>
    </row>
    <row r="68" spans="2:12" ht="15">
      <c r="B68" s="63">
        <v>54</v>
      </c>
      <c r="C68" s="22" t="s">
        <v>142</v>
      </c>
      <c r="D68" s="22" t="s">
        <v>143</v>
      </c>
      <c r="E68" s="23">
        <v>21782.8</v>
      </c>
      <c r="F68" s="23">
        <v>22829.7</v>
      </c>
      <c r="G68" s="23">
        <v>23030.4</v>
      </c>
      <c r="H68" s="23">
        <v>25580.1</v>
      </c>
      <c r="I68" s="23" t="s">
        <v>39</v>
      </c>
      <c r="J68" s="23" t="s">
        <v>39</v>
      </c>
      <c r="K68" s="23" t="s">
        <v>39</v>
      </c>
      <c r="L68" s="12"/>
    </row>
    <row r="69" spans="2:12" ht="15">
      <c r="B69" s="63">
        <v>55</v>
      </c>
      <c r="C69" s="22" t="s">
        <v>144</v>
      </c>
      <c r="D69" s="22" t="s">
        <v>145</v>
      </c>
      <c r="E69" s="23">
        <v>199025.1</v>
      </c>
      <c r="F69" s="23">
        <v>206517.8</v>
      </c>
      <c r="G69" s="23">
        <v>217416.9</v>
      </c>
      <c r="H69" s="23">
        <v>230867.3</v>
      </c>
      <c r="I69" s="23" t="s">
        <v>39</v>
      </c>
      <c r="J69" s="23" t="s">
        <v>39</v>
      </c>
      <c r="K69" s="23" t="s">
        <v>39</v>
      </c>
      <c r="L69" s="12"/>
    </row>
    <row r="70" spans="2:12" ht="15">
      <c r="B70" s="63">
        <v>56</v>
      </c>
      <c r="C70" s="22" t="s">
        <v>146</v>
      </c>
      <c r="D70" s="22" t="s">
        <v>147</v>
      </c>
      <c r="E70" s="23">
        <v>710844</v>
      </c>
      <c r="F70" s="23">
        <v>717060.3</v>
      </c>
      <c r="G70" s="23">
        <v>729523.9</v>
      </c>
      <c r="H70" s="23">
        <v>752666</v>
      </c>
      <c r="I70" s="23">
        <v>777522.6</v>
      </c>
      <c r="J70" s="23" t="s">
        <v>39</v>
      </c>
      <c r="K70" s="23" t="s">
        <v>39</v>
      </c>
      <c r="L70" s="12"/>
    </row>
    <row r="71" spans="2:12" ht="15">
      <c r="B71" s="63">
        <v>57</v>
      </c>
      <c r="C71" s="22" t="s">
        <v>148</v>
      </c>
      <c r="D71" s="22" t="s">
        <v>149</v>
      </c>
      <c r="E71" s="23">
        <v>529812.1</v>
      </c>
      <c r="F71" s="23">
        <v>540203.5</v>
      </c>
      <c r="G71" s="23">
        <v>554837.8</v>
      </c>
      <c r="H71" s="23">
        <v>571837</v>
      </c>
      <c r="I71" s="23">
        <v>588362.2</v>
      </c>
      <c r="J71" s="23" t="s">
        <v>39</v>
      </c>
      <c r="K71" s="23" t="s">
        <v>39</v>
      </c>
      <c r="L71" s="12"/>
    </row>
    <row r="72" spans="2:12" ht="15">
      <c r="B72" s="63">
        <v>58</v>
      </c>
      <c r="C72" s="22" t="s">
        <v>150</v>
      </c>
      <c r="D72" s="22" t="s">
        <v>151</v>
      </c>
      <c r="E72" s="23">
        <v>545260.9</v>
      </c>
      <c r="F72" s="23">
        <v>557814.2</v>
      </c>
      <c r="G72" s="23">
        <v>574033.9</v>
      </c>
      <c r="H72" s="23">
        <v>590298.9</v>
      </c>
      <c r="I72" s="23" t="s">
        <v>39</v>
      </c>
      <c r="J72" s="23" t="s">
        <v>39</v>
      </c>
      <c r="K72" s="23" t="s">
        <v>39</v>
      </c>
      <c r="L72" s="12"/>
    </row>
    <row r="73" spans="2:12" ht="15">
      <c r="B73" s="63">
        <v>59</v>
      </c>
      <c r="C73" s="22" t="s">
        <v>152</v>
      </c>
      <c r="D73" s="22" t="s">
        <v>153</v>
      </c>
      <c r="E73" s="23">
        <v>241777</v>
      </c>
      <c r="F73" s="23">
        <v>247829</v>
      </c>
      <c r="G73" s="23">
        <v>258865.1</v>
      </c>
      <c r="H73" s="23">
        <v>268158.8</v>
      </c>
      <c r="I73" s="23" t="s">
        <v>39</v>
      </c>
      <c r="J73" s="23" t="s">
        <v>39</v>
      </c>
      <c r="K73" s="23" t="s">
        <v>39</v>
      </c>
      <c r="L73" s="12"/>
    </row>
    <row r="74" spans="2:12" ht="15">
      <c r="B74" s="63">
        <v>60</v>
      </c>
      <c r="C74" s="22" t="s">
        <v>154</v>
      </c>
      <c r="D74" s="22" t="s">
        <v>155</v>
      </c>
      <c r="E74" s="23">
        <v>82594.4</v>
      </c>
      <c r="F74" s="23">
        <v>86318.3</v>
      </c>
      <c r="G74" s="23">
        <v>87518.4</v>
      </c>
      <c r="H74" s="23">
        <v>91178.6</v>
      </c>
      <c r="I74" s="23" t="s">
        <v>39</v>
      </c>
      <c r="J74" s="23" t="s">
        <v>39</v>
      </c>
      <c r="K74" s="23" t="s">
        <v>39</v>
      </c>
      <c r="L74" s="12"/>
    </row>
    <row r="75" spans="2:12" ht="15">
      <c r="B75" s="63">
        <v>61</v>
      </c>
      <c r="C75" s="22" t="s">
        <v>156</v>
      </c>
      <c r="D75" s="22" t="s">
        <v>157</v>
      </c>
      <c r="E75" s="23">
        <v>57139</v>
      </c>
      <c r="F75" s="23">
        <v>60166.3</v>
      </c>
      <c r="G75" s="23">
        <v>62931.9</v>
      </c>
      <c r="H75" s="23">
        <v>66053.8</v>
      </c>
      <c r="I75" s="23" t="s">
        <v>39</v>
      </c>
      <c r="J75" s="23" t="s">
        <v>39</v>
      </c>
      <c r="K75" s="23" t="s">
        <v>39</v>
      </c>
      <c r="L75" s="12"/>
    </row>
    <row r="76" spans="2:12" ht="15">
      <c r="B76" s="63">
        <v>62</v>
      </c>
      <c r="C76" s="22" t="s">
        <v>158</v>
      </c>
      <c r="D76" s="22" t="s">
        <v>159</v>
      </c>
      <c r="E76" s="23">
        <v>72774.4</v>
      </c>
      <c r="F76" s="23">
        <v>74839.9</v>
      </c>
      <c r="G76" s="23">
        <v>77210.5</v>
      </c>
      <c r="H76" s="23">
        <v>79272.2</v>
      </c>
      <c r="I76" s="23" t="s">
        <v>39</v>
      </c>
      <c r="J76" s="23" t="s">
        <v>39</v>
      </c>
      <c r="K76" s="23" t="s">
        <v>39</v>
      </c>
      <c r="L76" s="12"/>
    </row>
    <row r="77" spans="2:12" ht="15">
      <c r="B77" s="63">
        <v>63</v>
      </c>
      <c r="C77" s="22" t="s">
        <v>160</v>
      </c>
      <c r="D77" s="22" t="s">
        <v>161</v>
      </c>
      <c r="E77" s="23">
        <v>14650.6</v>
      </c>
      <c r="F77" s="23">
        <v>14865.4</v>
      </c>
      <c r="G77" s="23">
        <v>14418.3</v>
      </c>
      <c r="H77" s="23">
        <v>15118.6</v>
      </c>
      <c r="I77" s="23" t="s">
        <v>39</v>
      </c>
      <c r="J77" s="23" t="s">
        <v>39</v>
      </c>
      <c r="K77" s="23" t="s">
        <v>39</v>
      </c>
      <c r="L77" s="12"/>
    </row>
    <row r="78" spans="2:12" ht="15">
      <c r="B78" s="63">
        <v>64</v>
      </c>
      <c r="C78" s="22" t="s">
        <v>162</v>
      </c>
      <c r="D78" s="22" t="s">
        <v>163</v>
      </c>
      <c r="E78" s="23">
        <v>96448.9</v>
      </c>
      <c r="F78" s="23">
        <v>98276.4</v>
      </c>
      <c r="G78" s="23">
        <v>97457.2</v>
      </c>
      <c r="H78" s="23">
        <v>100314.5</v>
      </c>
      <c r="I78" s="23" t="s">
        <v>39</v>
      </c>
      <c r="J78" s="23" t="s">
        <v>39</v>
      </c>
      <c r="K78" s="23" t="s">
        <v>39</v>
      </c>
      <c r="L78" s="12"/>
    </row>
    <row r="79" spans="2:12" ht="15">
      <c r="B79" s="63">
        <v>65</v>
      </c>
      <c r="C79" s="22" t="s">
        <v>164</v>
      </c>
      <c r="D79" s="22" t="s">
        <v>165</v>
      </c>
      <c r="E79" s="23">
        <v>43685.2</v>
      </c>
      <c r="F79" s="23">
        <v>43963.9</v>
      </c>
      <c r="G79" s="23">
        <v>43789.7</v>
      </c>
      <c r="H79" s="23">
        <v>43889.3</v>
      </c>
      <c r="I79" s="23">
        <v>43953</v>
      </c>
      <c r="J79" s="23" t="s">
        <v>39</v>
      </c>
      <c r="K79" s="23" t="s">
        <v>39</v>
      </c>
      <c r="L79" s="12"/>
    </row>
    <row r="80" spans="2:12" ht="15">
      <c r="B80" s="63">
        <v>66</v>
      </c>
      <c r="C80" s="22" t="s">
        <v>166</v>
      </c>
      <c r="D80" s="22" t="s">
        <v>167</v>
      </c>
      <c r="E80" s="23">
        <v>0</v>
      </c>
      <c r="F80" s="23">
        <v>0</v>
      </c>
      <c r="G80" s="23">
        <v>0</v>
      </c>
      <c r="H80" s="23">
        <v>0</v>
      </c>
      <c r="I80" s="23">
        <v>0</v>
      </c>
      <c r="J80" s="23" t="s">
        <v>39</v>
      </c>
      <c r="K80" s="23" t="s">
        <v>39</v>
      </c>
      <c r="L80" s="12"/>
    </row>
    <row r="81" spans="2:12" ht="15">
      <c r="B81" s="10"/>
      <c r="L81" s="12"/>
    </row>
    <row r="82" spans="2:12" ht="15">
      <c r="B82" s="10"/>
      <c r="C82" s="20" t="s">
        <v>178</v>
      </c>
      <c r="L82" s="12"/>
    </row>
    <row r="83" spans="2:12" ht="15">
      <c r="B83" s="10"/>
      <c r="C83" s="20" t="s">
        <v>39</v>
      </c>
      <c r="D83" s="20" t="s">
        <v>179</v>
      </c>
      <c r="L83" s="12"/>
    </row>
    <row r="84" spans="2:12" ht="15">
      <c r="B84" s="10"/>
      <c r="C84" s="2"/>
      <c r="D84" s="2"/>
      <c r="E84" s="18"/>
      <c r="F84" s="18"/>
      <c r="G84" s="18"/>
      <c r="H84" s="18"/>
      <c r="I84" s="19"/>
      <c r="J84" s="19"/>
      <c r="K84" s="19"/>
      <c r="L84" s="12"/>
    </row>
    <row r="85" spans="2:12" ht="15">
      <c r="B85" s="10"/>
      <c r="C85" s="2"/>
      <c r="D85" s="2"/>
      <c r="E85" s="18"/>
      <c r="F85" s="18"/>
      <c r="G85" s="18"/>
      <c r="H85" s="18"/>
      <c r="I85" s="19"/>
      <c r="J85" s="19"/>
      <c r="K85" s="19"/>
      <c r="L85" s="12"/>
    </row>
    <row r="86" spans="2:12" ht="15">
      <c r="B86" s="10"/>
      <c r="C86" s="19"/>
      <c r="D86" s="19"/>
      <c r="E86" s="19"/>
      <c r="F86" s="19"/>
      <c r="G86" s="19"/>
      <c r="H86" s="19"/>
      <c r="I86" s="19"/>
      <c r="J86" s="19"/>
      <c r="K86" s="19"/>
      <c r="L86" s="12"/>
    </row>
    <row r="87" spans="2:12" ht="15">
      <c r="B87" s="10"/>
      <c r="C87" s="2"/>
      <c r="D87" s="19"/>
      <c r="E87" s="19"/>
      <c r="F87" s="19"/>
      <c r="G87" s="19"/>
      <c r="H87" s="19"/>
      <c r="I87" s="19"/>
      <c r="J87" s="19"/>
      <c r="K87" s="19"/>
      <c r="L87" s="12"/>
    </row>
    <row r="88" spans="2:12" ht="15">
      <c r="B88" s="10"/>
      <c r="C88" s="2"/>
      <c r="D88" s="2"/>
      <c r="E88" s="19"/>
      <c r="F88" s="19"/>
      <c r="G88" s="19"/>
      <c r="H88" s="19"/>
      <c r="I88" s="19"/>
      <c r="J88" s="19"/>
      <c r="K88" s="19"/>
      <c r="L88" s="12"/>
    </row>
    <row r="89" spans="2:12" ht="15.75" thickBot="1">
      <c r="B89" s="13"/>
      <c r="C89" s="14"/>
      <c r="D89" s="14"/>
      <c r="E89" s="14"/>
      <c r="F89" s="14"/>
      <c r="G89" s="14"/>
      <c r="H89" s="14"/>
      <c r="I89" s="14"/>
      <c r="J89" s="14"/>
      <c r="K89" s="14"/>
      <c r="L89" s="15"/>
    </row>
  </sheetData>
  <hyperlinks>
    <hyperlink ref="A2" location="Contents!A1" display="back to contents sheet"/>
    <hyperlink ref="D3" r:id="rId1" display="https://appsso.eurostat.ec.europa.eu/nui/show.do?query=BOOKMARK_DS-423039_QID_-40863171_UID_-3F171EB0&amp;layout=TIME,C,X,0;NACE_R2,B,Y,0;UNIT,B,Z,0;GEO,B,Z,1;NA_ITEM,B,Z,2;INDICATORS,C,Z,3;&amp;zSelection=DS-423039NA_ITEM,B1G;DS-423039GEO,EU27_2020;DS-423039UNIT"/>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M89"/>
  <sheetViews>
    <sheetView zoomScale="80" zoomScaleNormal="80" workbookViewId="0" topLeftCell="A1"/>
  </sheetViews>
  <sheetFormatPr defaultColWidth="9.140625" defaultRowHeight="15"/>
  <cols>
    <col min="1" max="2" width="2.8515625" style="0" customWidth="1"/>
    <col min="3" max="3" width="22.57421875" style="0" customWidth="1"/>
    <col min="4" max="4" width="111.7109375" style="0" bestFit="1" customWidth="1"/>
    <col min="5" max="12" width="12.57421875" style="0" customWidth="1"/>
    <col min="13" max="13" width="10.140625" style="0" customWidth="1"/>
  </cols>
  <sheetData>
    <row r="1" ht="15">
      <c r="A1" s="162" t="s">
        <v>437</v>
      </c>
    </row>
    <row r="2" ht="15.75" thickBot="1">
      <c r="A2" s="17" t="s">
        <v>184</v>
      </c>
    </row>
    <row r="3" spans="2:13" ht="15">
      <c r="B3" s="7" t="s">
        <v>209</v>
      </c>
      <c r="C3" s="8"/>
      <c r="D3" s="136" t="s">
        <v>433</v>
      </c>
      <c r="E3" s="8"/>
      <c r="F3" s="8"/>
      <c r="G3" s="8"/>
      <c r="H3" s="8"/>
      <c r="I3" s="8"/>
      <c r="J3" s="8"/>
      <c r="K3" s="8"/>
      <c r="L3" s="8"/>
      <c r="M3" s="9"/>
    </row>
    <row r="4" spans="2:13" ht="15">
      <c r="B4" s="10"/>
      <c r="C4" s="11"/>
      <c r="D4" s="11"/>
      <c r="E4" s="11"/>
      <c r="F4" s="11"/>
      <c r="G4" s="11"/>
      <c r="H4" s="11"/>
      <c r="I4" s="11"/>
      <c r="J4" s="11"/>
      <c r="K4" s="11"/>
      <c r="L4" s="11"/>
      <c r="M4" s="12"/>
    </row>
    <row r="5" spans="2:13" ht="15">
      <c r="B5" s="10"/>
      <c r="C5" s="2" t="s">
        <v>432</v>
      </c>
      <c r="K5" s="19"/>
      <c r="L5" s="11"/>
      <c r="M5" s="12"/>
    </row>
    <row r="6" spans="2:13" ht="15">
      <c r="B6" s="10"/>
      <c r="K6" s="19"/>
      <c r="L6" s="11"/>
      <c r="M6" s="12"/>
    </row>
    <row r="7" spans="2:13" ht="15">
      <c r="B7" s="10"/>
      <c r="C7" s="2" t="s">
        <v>22</v>
      </c>
      <c r="D7" s="3">
        <v>43915.71232638889</v>
      </c>
      <c r="K7" s="19"/>
      <c r="L7" s="11"/>
      <c r="M7" s="12"/>
    </row>
    <row r="8" spans="2:13" ht="15">
      <c r="B8" s="10"/>
      <c r="C8" s="2" t="s">
        <v>23</v>
      </c>
      <c r="D8" s="3">
        <v>43943.67542008102</v>
      </c>
      <c r="K8" s="19"/>
      <c r="L8" s="11"/>
      <c r="M8" s="12"/>
    </row>
    <row r="9" spans="2:13" ht="15">
      <c r="B9" s="10"/>
      <c r="C9" s="2" t="s">
        <v>24</v>
      </c>
      <c r="D9" s="2" t="s">
        <v>25</v>
      </c>
      <c r="K9" s="19"/>
      <c r="L9" s="11"/>
      <c r="M9" s="12"/>
    </row>
    <row r="10" spans="2:13" ht="15">
      <c r="B10" s="10"/>
      <c r="K10" s="19"/>
      <c r="L10" s="11"/>
      <c r="M10" s="12"/>
    </row>
    <row r="11" spans="2:13" ht="15">
      <c r="B11" s="10"/>
      <c r="C11" s="2" t="s">
        <v>27</v>
      </c>
      <c r="D11" s="2" t="s">
        <v>28</v>
      </c>
      <c r="K11" s="19"/>
      <c r="L11" s="11"/>
      <c r="M11" s="12"/>
    </row>
    <row r="12" spans="2:13" ht="15">
      <c r="B12" s="10"/>
      <c r="C12" s="2" t="s">
        <v>26</v>
      </c>
      <c r="D12" s="2" t="s">
        <v>253</v>
      </c>
      <c r="K12" s="19"/>
      <c r="L12" s="11"/>
      <c r="M12" s="12"/>
    </row>
    <row r="13" spans="2:13" ht="15">
      <c r="B13" s="10"/>
      <c r="C13" s="2" t="s">
        <v>254</v>
      </c>
      <c r="D13" s="2" t="s">
        <v>36</v>
      </c>
      <c r="K13" s="19"/>
      <c r="L13" s="11"/>
      <c r="M13" s="12"/>
    </row>
    <row r="14" spans="2:13" ht="15">
      <c r="B14" s="10"/>
      <c r="C14" s="2" t="s">
        <v>255</v>
      </c>
      <c r="D14" s="2" t="s">
        <v>256</v>
      </c>
      <c r="K14" s="19"/>
      <c r="L14" s="11"/>
      <c r="M14" s="12"/>
    </row>
    <row r="15" spans="2:13" ht="15">
      <c r="B15" s="10"/>
      <c r="C15" s="2" t="s">
        <v>29</v>
      </c>
      <c r="D15" s="2" t="s">
        <v>30</v>
      </c>
      <c r="K15" s="19"/>
      <c r="L15" s="11"/>
      <c r="M15" s="12"/>
    </row>
    <row r="16" spans="2:13" ht="15">
      <c r="B16" s="10"/>
      <c r="K16" s="19"/>
      <c r="L16" s="11"/>
      <c r="M16" s="12"/>
    </row>
    <row r="17" spans="2:13" ht="15">
      <c r="B17" s="10"/>
      <c r="C17" s="4" t="s">
        <v>257</v>
      </c>
      <c r="D17" s="4" t="s">
        <v>258</v>
      </c>
      <c r="E17" s="4" t="s">
        <v>259</v>
      </c>
      <c r="F17" s="4" t="s">
        <v>440</v>
      </c>
      <c r="G17" s="4" t="s">
        <v>441</v>
      </c>
      <c r="H17" s="4" t="s">
        <v>260</v>
      </c>
      <c r="I17" s="4" t="s">
        <v>261</v>
      </c>
      <c r="K17" s="19"/>
      <c r="L17" s="11"/>
      <c r="M17" s="12"/>
    </row>
    <row r="18" spans="2:13" ht="15">
      <c r="B18" s="10"/>
      <c r="C18" s="4" t="s">
        <v>262</v>
      </c>
      <c r="D18" s="4" t="s">
        <v>263</v>
      </c>
      <c r="E18" s="4" t="s">
        <v>264</v>
      </c>
      <c r="F18" s="4" t="s">
        <v>442</v>
      </c>
      <c r="G18" s="4" t="s">
        <v>443</v>
      </c>
      <c r="H18" s="4" t="s">
        <v>265</v>
      </c>
      <c r="I18" s="4" t="s">
        <v>266</v>
      </c>
      <c r="K18" s="19"/>
      <c r="L18" s="11"/>
      <c r="M18" s="12"/>
    </row>
    <row r="19" spans="2:13" ht="15">
      <c r="B19" s="10"/>
      <c r="C19" s="4" t="s">
        <v>37</v>
      </c>
      <c r="D19" s="4" t="s">
        <v>267</v>
      </c>
      <c r="E19" s="5">
        <v>28216512.07</v>
      </c>
      <c r="F19" s="5">
        <v>36110887.56</v>
      </c>
      <c r="G19" s="5">
        <v>7894375.49</v>
      </c>
      <c r="H19" s="5">
        <v>11879867.96</v>
      </c>
      <c r="I19" s="5">
        <v>47990755.52</v>
      </c>
      <c r="K19" s="19"/>
      <c r="L19" s="11"/>
      <c r="M19" s="12"/>
    </row>
    <row r="20" spans="2:13" ht="15">
      <c r="B20" s="10"/>
      <c r="C20" s="4" t="s">
        <v>268</v>
      </c>
      <c r="D20" s="4" t="s">
        <v>269</v>
      </c>
      <c r="E20" s="5">
        <v>553323.86</v>
      </c>
      <c r="F20" s="5">
        <v>632082.09</v>
      </c>
      <c r="G20" s="5">
        <v>78758.23</v>
      </c>
      <c r="H20" s="5">
        <v>155900.54</v>
      </c>
      <c r="I20" s="5">
        <v>787982.63</v>
      </c>
      <c r="K20" s="19"/>
      <c r="L20" s="11"/>
      <c r="M20" s="12"/>
    </row>
    <row r="21" spans="2:13" ht="15">
      <c r="B21" s="10"/>
      <c r="C21" s="4" t="s">
        <v>270</v>
      </c>
      <c r="D21" s="4" t="s">
        <v>271</v>
      </c>
      <c r="E21" s="5">
        <v>24862.45</v>
      </c>
      <c r="F21" s="5">
        <v>42914.83</v>
      </c>
      <c r="G21" s="5">
        <v>18052.38</v>
      </c>
      <c r="H21" s="5">
        <v>2045.78</v>
      </c>
      <c r="I21" s="5">
        <v>44960.61</v>
      </c>
      <c r="K21" s="19"/>
      <c r="L21" s="11"/>
      <c r="M21" s="12"/>
    </row>
    <row r="22" spans="2:13" ht="15">
      <c r="B22" s="10"/>
      <c r="C22" s="4" t="s">
        <v>272</v>
      </c>
      <c r="D22" s="4" t="s">
        <v>273</v>
      </c>
      <c r="E22" s="5">
        <v>47631.08</v>
      </c>
      <c r="F22" s="5">
        <v>46924.6</v>
      </c>
      <c r="G22" s="5">
        <v>-706.48</v>
      </c>
      <c r="H22" s="5">
        <v>13091.43</v>
      </c>
      <c r="I22" s="5">
        <v>60016.03</v>
      </c>
      <c r="K22" s="19"/>
      <c r="L22" s="11"/>
      <c r="M22" s="12"/>
    </row>
    <row r="23" spans="2:13" ht="15">
      <c r="B23" s="10"/>
      <c r="C23" s="4" t="s">
        <v>274</v>
      </c>
      <c r="D23" s="4" t="s">
        <v>47</v>
      </c>
      <c r="E23" s="5">
        <v>62563.62</v>
      </c>
      <c r="F23" s="5">
        <v>56919.41</v>
      </c>
      <c r="G23" s="5">
        <v>-5644.21</v>
      </c>
      <c r="H23" s="5">
        <v>130849.93</v>
      </c>
      <c r="I23" s="5">
        <v>187769.34</v>
      </c>
      <c r="K23" s="19"/>
      <c r="L23" s="11"/>
      <c r="M23" s="12"/>
    </row>
    <row r="24" spans="2:13" ht="15">
      <c r="B24" s="10"/>
      <c r="C24" s="4" t="s">
        <v>275</v>
      </c>
      <c r="D24" s="4" t="s">
        <v>276</v>
      </c>
      <c r="E24" s="5">
        <v>2685383.83</v>
      </c>
      <c r="F24" s="5">
        <v>2668454.55</v>
      </c>
      <c r="G24" s="5">
        <v>-16929.29</v>
      </c>
      <c r="H24" s="5">
        <v>501064.63</v>
      </c>
      <c r="I24" s="5">
        <v>3169519.18</v>
      </c>
      <c r="K24" s="19"/>
      <c r="L24" s="11"/>
      <c r="M24" s="12"/>
    </row>
    <row r="25" spans="2:13" ht="15">
      <c r="B25" s="10"/>
      <c r="C25" s="4" t="s">
        <v>277</v>
      </c>
      <c r="D25" s="4" t="s">
        <v>278</v>
      </c>
      <c r="E25" s="5">
        <v>274287.45</v>
      </c>
      <c r="F25" s="5">
        <v>286423.86</v>
      </c>
      <c r="G25" s="5">
        <v>12136.41</v>
      </c>
      <c r="H25" s="5">
        <v>178894.7</v>
      </c>
      <c r="I25" s="5">
        <v>465318.56</v>
      </c>
      <c r="K25" s="19"/>
      <c r="L25" s="11"/>
      <c r="M25" s="12"/>
    </row>
    <row r="26" spans="2:13" ht="15">
      <c r="B26" s="10"/>
      <c r="C26" s="4" t="s">
        <v>279</v>
      </c>
      <c r="D26" s="4" t="s">
        <v>280</v>
      </c>
      <c r="E26" s="5">
        <v>50257.09</v>
      </c>
      <c r="F26" s="5">
        <v>109330.81</v>
      </c>
      <c r="G26" s="5">
        <v>59073.72</v>
      </c>
      <c r="H26" s="5">
        <v>90298.33</v>
      </c>
      <c r="I26" s="5">
        <v>199629.14</v>
      </c>
      <c r="K26" s="19"/>
      <c r="L26" s="11"/>
      <c r="M26" s="12"/>
    </row>
    <row r="27" spans="2:13" ht="15">
      <c r="B27" s="10"/>
      <c r="C27" s="4" t="s">
        <v>281</v>
      </c>
      <c r="D27" s="4" t="s">
        <v>282</v>
      </c>
      <c r="E27" s="5">
        <v>264339.08</v>
      </c>
      <c r="F27" s="5">
        <v>287763.72</v>
      </c>
      <c r="G27" s="5">
        <v>23424.65</v>
      </c>
      <c r="H27" s="5">
        <v>349848.58</v>
      </c>
      <c r="I27" s="5">
        <v>637612.3</v>
      </c>
      <c r="K27" s="19"/>
      <c r="L27" s="11"/>
      <c r="M27" s="12"/>
    </row>
    <row r="28" spans="2:13" ht="15">
      <c r="B28" s="10"/>
      <c r="C28" s="4" t="s">
        <v>283</v>
      </c>
      <c r="D28" s="4" t="s">
        <v>284</v>
      </c>
      <c r="E28" s="5">
        <v>24024.29</v>
      </c>
      <c r="F28" s="5">
        <v>16494.17</v>
      </c>
      <c r="G28" s="5">
        <v>-7530.11</v>
      </c>
      <c r="H28" s="5">
        <v>9725.12</v>
      </c>
      <c r="I28" s="5">
        <v>26219.29</v>
      </c>
      <c r="K28" s="19"/>
      <c r="L28" s="11"/>
      <c r="M28" s="12"/>
    </row>
    <row r="29" spans="2:13" ht="15">
      <c r="B29" s="10"/>
      <c r="C29" s="4" t="s">
        <v>285</v>
      </c>
      <c r="D29" s="4" t="s">
        <v>286</v>
      </c>
      <c r="E29" s="5">
        <v>916111.43</v>
      </c>
      <c r="F29" s="5">
        <v>911201.1</v>
      </c>
      <c r="G29" s="5">
        <v>-4910.33</v>
      </c>
      <c r="H29" s="5">
        <v>690032.56</v>
      </c>
      <c r="I29" s="5">
        <v>1601233.65</v>
      </c>
      <c r="K29" s="19"/>
      <c r="L29" s="11"/>
      <c r="M29" s="12"/>
    </row>
    <row r="30" spans="2:13" ht="15">
      <c r="B30" s="10"/>
      <c r="C30" s="4" t="s">
        <v>287</v>
      </c>
      <c r="D30" s="4" t="s">
        <v>288</v>
      </c>
      <c r="E30" s="5">
        <v>533095.1</v>
      </c>
      <c r="F30" s="5">
        <v>600386.65</v>
      </c>
      <c r="G30" s="5">
        <v>67291.55</v>
      </c>
      <c r="H30" s="5">
        <v>2031612.36</v>
      </c>
      <c r="I30" s="5">
        <v>2631999.01</v>
      </c>
      <c r="K30" s="19"/>
      <c r="L30" s="11"/>
      <c r="M30" s="12"/>
    </row>
    <row r="31" spans="2:13" ht="15">
      <c r="B31" s="10"/>
      <c r="C31" s="4" t="s">
        <v>289</v>
      </c>
      <c r="D31" s="4" t="s">
        <v>290</v>
      </c>
      <c r="E31" s="5">
        <v>266670.53</v>
      </c>
      <c r="F31" s="5">
        <v>166135.93</v>
      </c>
      <c r="G31" s="5">
        <v>-100534.6</v>
      </c>
      <c r="H31" s="5">
        <v>373275.01</v>
      </c>
      <c r="I31" s="5">
        <v>539410.94</v>
      </c>
      <c r="K31" s="19"/>
      <c r="L31" s="11"/>
      <c r="M31" s="12"/>
    </row>
    <row r="32" spans="2:13" ht="15">
      <c r="B32" s="10"/>
      <c r="C32" s="4" t="s">
        <v>291</v>
      </c>
      <c r="D32" s="4" t="s">
        <v>292</v>
      </c>
      <c r="E32" s="5">
        <v>114330.34</v>
      </c>
      <c r="F32" s="5">
        <v>149140.18</v>
      </c>
      <c r="G32" s="5">
        <v>34809.84</v>
      </c>
      <c r="H32" s="5">
        <v>232212.76</v>
      </c>
      <c r="I32" s="5">
        <v>381352.95</v>
      </c>
      <c r="K32" s="19"/>
      <c r="L32" s="11"/>
      <c r="M32" s="12"/>
    </row>
    <row r="33" spans="2:13" ht="15">
      <c r="B33" s="10"/>
      <c r="C33" s="4" t="s">
        <v>293</v>
      </c>
      <c r="D33" s="4" t="s">
        <v>294</v>
      </c>
      <c r="E33" s="5">
        <v>168443.39</v>
      </c>
      <c r="F33" s="5">
        <v>169212.58</v>
      </c>
      <c r="G33" s="5">
        <v>769.19</v>
      </c>
      <c r="H33" s="5">
        <v>265770.87</v>
      </c>
      <c r="I33" s="5">
        <v>434983.45</v>
      </c>
      <c r="K33" s="19"/>
      <c r="L33" s="11"/>
      <c r="M33" s="12"/>
    </row>
    <row r="34" spans="2:13" ht="15">
      <c r="B34" s="10"/>
      <c r="C34" s="4" t="s">
        <v>295</v>
      </c>
      <c r="D34" s="4" t="s">
        <v>296</v>
      </c>
      <c r="E34" s="5">
        <v>2727.85</v>
      </c>
      <c r="F34" s="5">
        <v>115803.83</v>
      </c>
      <c r="G34" s="5">
        <v>113075.98</v>
      </c>
      <c r="H34" s="5">
        <v>796902.67</v>
      </c>
      <c r="I34" s="5">
        <v>912706.49</v>
      </c>
      <c r="K34" s="19"/>
      <c r="L34" s="11"/>
      <c r="M34" s="12"/>
    </row>
    <row r="35" spans="2:13" ht="15">
      <c r="B35" s="10"/>
      <c r="C35" s="4" t="s">
        <v>297</v>
      </c>
      <c r="D35" s="4" t="s">
        <v>298</v>
      </c>
      <c r="E35" s="5">
        <v>69675.42</v>
      </c>
      <c r="F35" s="5">
        <v>345292.13</v>
      </c>
      <c r="G35" s="5">
        <v>275616.72</v>
      </c>
      <c r="H35" s="5">
        <v>225569.82</v>
      </c>
      <c r="I35" s="5">
        <v>570861.96</v>
      </c>
      <c r="K35" s="19"/>
      <c r="L35" s="11"/>
      <c r="M35" s="12"/>
    </row>
    <row r="36" spans="2:13" ht="15">
      <c r="B36" s="10"/>
      <c r="C36" s="4" t="s">
        <v>299</v>
      </c>
      <c r="D36" s="4" t="s">
        <v>300</v>
      </c>
      <c r="E36" s="5">
        <v>80469.32</v>
      </c>
      <c r="F36" s="5">
        <v>198547.91</v>
      </c>
      <c r="G36" s="5">
        <v>118078.59</v>
      </c>
      <c r="H36" s="5">
        <v>276910.39</v>
      </c>
      <c r="I36" s="5">
        <v>475458.3</v>
      </c>
      <c r="K36" s="19"/>
      <c r="L36" s="11"/>
      <c r="M36" s="12"/>
    </row>
    <row r="37" spans="2:13" ht="15">
      <c r="B37" s="10"/>
      <c r="C37" s="4" t="s">
        <v>301</v>
      </c>
      <c r="D37" s="4" t="s">
        <v>302</v>
      </c>
      <c r="E37" s="5">
        <v>98208.3</v>
      </c>
      <c r="F37" s="5">
        <v>221249.17</v>
      </c>
      <c r="G37" s="5">
        <v>123040.87</v>
      </c>
      <c r="H37" s="5">
        <v>272331.8</v>
      </c>
      <c r="I37" s="5">
        <v>493580.97</v>
      </c>
      <c r="K37" s="19"/>
      <c r="L37" s="11"/>
      <c r="M37" s="12"/>
    </row>
    <row r="38" spans="2:13" ht="15">
      <c r="B38" s="10"/>
      <c r="C38" s="4" t="s">
        <v>303</v>
      </c>
      <c r="D38" s="4" t="s">
        <v>304</v>
      </c>
      <c r="E38" s="5">
        <v>17851.78</v>
      </c>
      <c r="F38" s="5">
        <v>555308.79</v>
      </c>
      <c r="G38" s="5">
        <v>537457.01</v>
      </c>
      <c r="H38" s="5">
        <v>721457.85</v>
      </c>
      <c r="I38" s="5">
        <v>1276766.64</v>
      </c>
      <c r="K38" s="19"/>
      <c r="L38" s="11"/>
      <c r="M38" s="12"/>
    </row>
    <row r="39" spans="2:13" ht="15">
      <c r="B39" s="10"/>
      <c r="C39" s="4" t="s">
        <v>305</v>
      </c>
      <c r="D39" s="4" t="s">
        <v>306</v>
      </c>
      <c r="E39" s="5">
        <v>553420.34</v>
      </c>
      <c r="F39" s="5">
        <v>955208.82</v>
      </c>
      <c r="G39" s="5">
        <v>401788.48</v>
      </c>
      <c r="H39" s="5">
        <v>730998.06</v>
      </c>
      <c r="I39" s="5">
        <v>1686206.89</v>
      </c>
      <c r="K39" s="19"/>
      <c r="L39" s="11"/>
      <c r="M39" s="12"/>
    </row>
    <row r="40" spans="2:13" ht="15">
      <c r="B40" s="10"/>
      <c r="C40" s="4" t="s">
        <v>307</v>
      </c>
      <c r="D40" s="4" t="s">
        <v>308</v>
      </c>
      <c r="E40" s="5">
        <v>24547.98</v>
      </c>
      <c r="F40" s="5">
        <v>112388.22</v>
      </c>
      <c r="G40" s="5">
        <v>87840.24</v>
      </c>
      <c r="H40" s="5">
        <v>283074.63</v>
      </c>
      <c r="I40" s="5">
        <v>395462.85</v>
      </c>
      <c r="K40" s="19"/>
      <c r="L40" s="11"/>
      <c r="M40" s="12"/>
    </row>
    <row r="41" spans="2:13" ht="15">
      <c r="B41" s="10"/>
      <c r="C41" s="4" t="s">
        <v>309</v>
      </c>
      <c r="D41" s="4" t="s">
        <v>310</v>
      </c>
      <c r="E41" s="5">
        <v>235902.2</v>
      </c>
      <c r="F41" s="5">
        <v>356641.06</v>
      </c>
      <c r="G41" s="5">
        <v>120738.86</v>
      </c>
      <c r="H41" s="5">
        <v>180682.43</v>
      </c>
      <c r="I41" s="5">
        <v>537323.49</v>
      </c>
      <c r="K41" s="19"/>
      <c r="L41" s="11"/>
      <c r="M41" s="12"/>
    </row>
    <row r="42" spans="2:13" ht="15">
      <c r="B42" s="10"/>
      <c r="C42" s="4" t="s">
        <v>311</v>
      </c>
      <c r="D42" s="4" t="s">
        <v>312</v>
      </c>
      <c r="E42" s="5">
        <v>7097.97</v>
      </c>
      <c r="F42" s="5">
        <v>247143.86</v>
      </c>
      <c r="G42" s="5">
        <v>240045.89</v>
      </c>
      <c r="H42" s="5">
        <v>34350.02</v>
      </c>
      <c r="I42" s="5">
        <v>281493.88</v>
      </c>
      <c r="K42" s="19"/>
      <c r="L42" s="11"/>
      <c r="M42" s="12"/>
    </row>
    <row r="43" spans="2:13" ht="15">
      <c r="B43" s="10"/>
      <c r="C43" s="4" t="s">
        <v>313</v>
      </c>
      <c r="D43" s="4" t="s">
        <v>314</v>
      </c>
      <c r="E43" s="5">
        <v>5267558.78</v>
      </c>
      <c r="F43" s="5">
        <v>4970867.4</v>
      </c>
      <c r="G43" s="5">
        <v>-296691.38</v>
      </c>
      <c r="H43" s="5">
        <v>92806.07</v>
      </c>
      <c r="I43" s="5">
        <v>5063673.47</v>
      </c>
      <c r="K43" s="19"/>
      <c r="L43" s="11"/>
      <c r="M43" s="12"/>
    </row>
    <row r="44" spans="2:13" ht="15">
      <c r="B44" s="10"/>
      <c r="C44" s="4" t="s">
        <v>315</v>
      </c>
      <c r="D44" s="4" t="s">
        <v>316</v>
      </c>
      <c r="E44" s="5">
        <v>211212.44</v>
      </c>
      <c r="F44" s="5">
        <v>211287.69</v>
      </c>
      <c r="G44" s="5">
        <v>75.25</v>
      </c>
      <c r="H44" s="5">
        <v>112.15</v>
      </c>
      <c r="I44" s="5">
        <v>211399.83</v>
      </c>
      <c r="K44" s="19"/>
      <c r="L44" s="11"/>
      <c r="M44" s="12"/>
    </row>
    <row r="45" spans="2:13" ht="15">
      <c r="B45" s="10"/>
      <c r="C45" s="4" t="s">
        <v>317</v>
      </c>
      <c r="D45" s="4" t="s">
        <v>318</v>
      </c>
      <c r="E45" s="5">
        <v>289372.54</v>
      </c>
      <c r="F45" s="5">
        <v>279164.31</v>
      </c>
      <c r="G45" s="5">
        <v>-10208.23</v>
      </c>
      <c r="H45" s="5">
        <v>39194.04</v>
      </c>
      <c r="I45" s="5">
        <v>318358.35</v>
      </c>
      <c r="K45" s="19"/>
      <c r="L45" s="11"/>
      <c r="M45" s="12"/>
    </row>
    <row r="46" spans="2:13" ht="15">
      <c r="B46" s="10"/>
      <c r="C46" s="4" t="s">
        <v>319</v>
      </c>
      <c r="D46" s="4" t="s">
        <v>320</v>
      </c>
      <c r="E46" s="5">
        <v>234063.76</v>
      </c>
      <c r="F46" s="5">
        <v>4461580.6</v>
      </c>
      <c r="G46" s="5">
        <v>4227516.83</v>
      </c>
      <c r="H46" s="5">
        <v>34063.22</v>
      </c>
      <c r="I46" s="5">
        <v>4495643.81</v>
      </c>
      <c r="K46" s="19"/>
      <c r="L46" s="11"/>
      <c r="M46" s="12"/>
    </row>
    <row r="47" spans="2:13" ht="15">
      <c r="B47" s="10"/>
      <c r="C47" s="4" t="s">
        <v>321</v>
      </c>
      <c r="D47" s="4" t="s">
        <v>322</v>
      </c>
      <c r="E47" s="5">
        <v>500542.58</v>
      </c>
      <c r="F47" s="5">
        <v>597036.77</v>
      </c>
      <c r="G47" s="5">
        <v>96494.19</v>
      </c>
      <c r="H47" s="5">
        <v>70664.68</v>
      </c>
      <c r="I47" s="5">
        <v>667701.45</v>
      </c>
      <c r="K47" s="19"/>
      <c r="L47" s="11"/>
      <c r="M47" s="12"/>
    </row>
    <row r="48" spans="2:13" ht="15">
      <c r="B48" s="10"/>
      <c r="C48" s="4" t="s">
        <v>323</v>
      </c>
      <c r="D48" s="4" t="s">
        <v>324</v>
      </c>
      <c r="E48" s="5">
        <v>857988.53</v>
      </c>
      <c r="F48" s="5">
        <v>1215768.62</v>
      </c>
      <c r="G48" s="5">
        <v>357780.08</v>
      </c>
      <c r="H48" s="5">
        <v>421288.47</v>
      </c>
      <c r="I48" s="5">
        <v>1637057.08</v>
      </c>
      <c r="K48" s="19"/>
      <c r="L48" s="11"/>
      <c r="M48" s="12"/>
    </row>
    <row r="49" spans="2:13" ht="15">
      <c r="B49" s="10"/>
      <c r="C49" s="4" t="s">
        <v>325</v>
      </c>
      <c r="D49" s="4" t="s">
        <v>326</v>
      </c>
      <c r="E49" s="5">
        <v>1635760.79</v>
      </c>
      <c r="F49" s="5">
        <v>1696429.34</v>
      </c>
      <c r="G49" s="5">
        <v>60668.55</v>
      </c>
      <c r="H49" s="5">
        <v>42654.96</v>
      </c>
      <c r="I49" s="5">
        <v>1739084.3</v>
      </c>
      <c r="K49" s="19"/>
      <c r="L49" s="11"/>
      <c r="M49" s="12"/>
    </row>
    <row r="50" spans="2:13" ht="15">
      <c r="B50" s="10"/>
      <c r="C50" s="4" t="s">
        <v>327</v>
      </c>
      <c r="D50" s="4" t="s">
        <v>328</v>
      </c>
      <c r="E50" s="5">
        <v>1153204.79</v>
      </c>
      <c r="F50" s="5">
        <v>1154964.93</v>
      </c>
      <c r="G50" s="5">
        <v>1760.14</v>
      </c>
      <c r="H50" s="5">
        <v>153899.49</v>
      </c>
      <c r="I50" s="5">
        <v>1308864.42</v>
      </c>
      <c r="K50" s="19"/>
      <c r="L50" s="11"/>
      <c r="M50" s="12"/>
    </row>
    <row r="51" spans="2:13" ht="15">
      <c r="B51" s="10"/>
      <c r="C51" s="4" t="s">
        <v>329</v>
      </c>
      <c r="D51" s="4" t="s">
        <v>330</v>
      </c>
      <c r="E51" s="5">
        <v>180036.83</v>
      </c>
      <c r="F51" s="5">
        <v>155183.05</v>
      </c>
      <c r="G51" s="5">
        <v>-24853.79</v>
      </c>
      <c r="H51" s="5">
        <v>1056256.13</v>
      </c>
      <c r="I51" s="5">
        <v>1211439.17</v>
      </c>
      <c r="K51" s="19"/>
      <c r="L51" s="11"/>
      <c r="M51" s="12"/>
    </row>
    <row r="52" spans="2:13" ht="15">
      <c r="B52" s="10"/>
      <c r="C52" s="4" t="s">
        <v>331</v>
      </c>
      <c r="D52" s="4" t="s">
        <v>332</v>
      </c>
      <c r="E52" s="5">
        <v>882544.21</v>
      </c>
      <c r="F52" s="5">
        <v>883419.35</v>
      </c>
      <c r="G52" s="5">
        <v>875.13</v>
      </c>
      <c r="H52" s="5">
        <v>471525.59</v>
      </c>
      <c r="I52" s="5">
        <v>1354944.94</v>
      </c>
      <c r="K52" s="19"/>
      <c r="L52" s="11"/>
      <c r="M52" s="12"/>
    </row>
    <row r="53" spans="2:13" ht="15">
      <c r="B53" s="10"/>
      <c r="C53" s="4" t="s">
        <v>333</v>
      </c>
      <c r="D53" s="4" t="s">
        <v>334</v>
      </c>
      <c r="E53" s="5">
        <v>251162.32</v>
      </c>
      <c r="F53" s="5">
        <v>252514.79</v>
      </c>
      <c r="G53" s="5">
        <v>1352.48</v>
      </c>
      <c r="H53" s="5">
        <v>104168.12</v>
      </c>
      <c r="I53" s="5">
        <v>356682.92</v>
      </c>
      <c r="K53" s="19"/>
      <c r="L53" s="11"/>
      <c r="M53" s="12"/>
    </row>
    <row r="54" spans="2:13" ht="15">
      <c r="B54" s="10"/>
      <c r="C54" s="4" t="s">
        <v>335</v>
      </c>
      <c r="D54" s="4" t="s">
        <v>336</v>
      </c>
      <c r="E54" s="5">
        <v>25963.73</v>
      </c>
      <c r="F54" s="5">
        <v>25963.95</v>
      </c>
      <c r="G54" s="5">
        <v>0.22</v>
      </c>
      <c r="H54" s="5">
        <v>6630.96</v>
      </c>
      <c r="I54" s="5">
        <v>32594.91</v>
      </c>
      <c r="K54" s="19"/>
      <c r="L54" s="11"/>
      <c r="M54" s="12"/>
    </row>
    <row r="55" spans="2:13" ht="15">
      <c r="B55" s="10"/>
      <c r="C55" s="4" t="s">
        <v>337</v>
      </c>
      <c r="D55" s="4" t="s">
        <v>338</v>
      </c>
      <c r="E55" s="5">
        <v>1648663.26</v>
      </c>
      <c r="F55" s="5">
        <v>1648668.98</v>
      </c>
      <c r="G55" s="5">
        <v>5.73</v>
      </c>
      <c r="H55" s="5">
        <v>24639.84</v>
      </c>
      <c r="I55" s="5">
        <v>1673308.82</v>
      </c>
      <c r="K55" s="19"/>
      <c r="L55" s="11"/>
      <c r="M55" s="12"/>
    </row>
    <row r="56" spans="2:13" ht="15">
      <c r="B56" s="10"/>
      <c r="C56" s="4" t="s">
        <v>339</v>
      </c>
      <c r="D56" s="4" t="s">
        <v>340</v>
      </c>
      <c r="E56" s="5">
        <v>97023.48</v>
      </c>
      <c r="F56" s="5">
        <v>149554.93</v>
      </c>
      <c r="G56" s="5">
        <v>52531.45</v>
      </c>
      <c r="H56" s="5">
        <v>53645.29</v>
      </c>
      <c r="I56" s="5">
        <v>203200.22</v>
      </c>
      <c r="K56" s="19"/>
      <c r="L56" s="11"/>
      <c r="M56" s="12"/>
    </row>
    <row r="57" spans="2:13" ht="15">
      <c r="B57" s="10"/>
      <c r="C57" s="4" t="s">
        <v>341</v>
      </c>
      <c r="D57" s="4" t="s">
        <v>342</v>
      </c>
      <c r="E57" s="5">
        <v>106843.78</v>
      </c>
      <c r="F57" s="5">
        <v>143526.19</v>
      </c>
      <c r="G57" s="5">
        <v>36682.41</v>
      </c>
      <c r="H57" s="5">
        <v>10131.61</v>
      </c>
      <c r="I57" s="5">
        <v>153657.79</v>
      </c>
      <c r="K57" s="19"/>
      <c r="L57" s="11"/>
      <c r="M57" s="12"/>
    </row>
    <row r="58" spans="2:13" ht="15">
      <c r="B58" s="10"/>
      <c r="C58" s="4" t="s">
        <v>343</v>
      </c>
      <c r="D58" s="4" t="s">
        <v>344</v>
      </c>
      <c r="E58" s="5">
        <v>275878.84</v>
      </c>
      <c r="F58" s="5">
        <v>276579.15</v>
      </c>
      <c r="G58" s="5">
        <v>700.31</v>
      </c>
      <c r="H58" s="5">
        <v>27819.72</v>
      </c>
      <c r="I58" s="5">
        <v>304398.87</v>
      </c>
      <c r="K58" s="19"/>
      <c r="L58" s="11"/>
      <c r="M58" s="12"/>
    </row>
    <row r="59" spans="2:13" ht="15">
      <c r="B59" s="10"/>
      <c r="C59" s="4" t="s">
        <v>345</v>
      </c>
      <c r="D59" s="4" t="s">
        <v>346</v>
      </c>
      <c r="E59" s="5">
        <v>6601.07</v>
      </c>
      <c r="F59" s="5">
        <v>315898.46</v>
      </c>
      <c r="G59" s="5">
        <v>309297.38</v>
      </c>
      <c r="H59" s="5">
        <v>94990.02</v>
      </c>
      <c r="I59" s="5">
        <v>410888.47</v>
      </c>
      <c r="K59" s="19"/>
      <c r="L59" s="11"/>
      <c r="M59" s="12"/>
    </row>
    <row r="60" spans="2:13" ht="15">
      <c r="B60" s="10"/>
      <c r="C60" s="4" t="s">
        <v>347</v>
      </c>
      <c r="D60" s="4" t="s">
        <v>348</v>
      </c>
      <c r="E60" s="5">
        <v>142959.19</v>
      </c>
      <c r="F60" s="5">
        <v>142997.85</v>
      </c>
      <c r="G60" s="5">
        <v>38.66</v>
      </c>
      <c r="H60" s="5">
        <v>54099.4</v>
      </c>
      <c r="I60" s="5">
        <v>197097.25</v>
      </c>
      <c r="K60" s="19"/>
      <c r="L60" s="11"/>
      <c r="M60" s="12"/>
    </row>
    <row r="61" spans="2:13" ht="15">
      <c r="B61" s="10"/>
      <c r="C61" s="4" t="s">
        <v>349</v>
      </c>
      <c r="D61" s="4" t="s">
        <v>350</v>
      </c>
      <c r="E61" s="5">
        <v>195950.12</v>
      </c>
      <c r="F61" s="5">
        <v>195967.08</v>
      </c>
      <c r="G61" s="5">
        <v>16.96</v>
      </c>
      <c r="H61" s="5">
        <v>12475.45</v>
      </c>
      <c r="I61" s="5">
        <v>208442.53</v>
      </c>
      <c r="K61" s="19"/>
      <c r="L61" s="11"/>
      <c r="M61" s="12"/>
    </row>
    <row r="62" spans="2:13" ht="15">
      <c r="B62" s="10"/>
      <c r="C62" s="4" t="s">
        <v>351</v>
      </c>
      <c r="D62" s="4" t="s">
        <v>352</v>
      </c>
      <c r="E62" s="5">
        <v>24934.24</v>
      </c>
      <c r="F62" s="5">
        <v>25869.37</v>
      </c>
      <c r="G62" s="5">
        <v>935.13</v>
      </c>
      <c r="H62" s="5">
        <v>10322.99</v>
      </c>
      <c r="I62" s="5">
        <v>36192.36</v>
      </c>
      <c r="K62" s="19"/>
      <c r="L62" s="11"/>
      <c r="M62" s="12"/>
    </row>
    <row r="63" spans="2:13" ht="15">
      <c r="B63" s="10"/>
      <c r="C63" s="4" t="s">
        <v>353</v>
      </c>
      <c r="D63" s="4" t="s">
        <v>354</v>
      </c>
      <c r="E63" s="5">
        <v>849204.54</v>
      </c>
      <c r="F63" s="5">
        <v>866544.45</v>
      </c>
      <c r="G63" s="5">
        <v>17339.91</v>
      </c>
      <c r="H63" s="5">
        <v>1197.93</v>
      </c>
      <c r="I63" s="5">
        <v>867742.39</v>
      </c>
      <c r="K63" s="19"/>
      <c r="L63" s="11"/>
      <c r="M63" s="12"/>
    </row>
    <row r="64" spans="2:13" ht="15">
      <c r="B64" s="10"/>
      <c r="C64" s="4" t="s">
        <v>355</v>
      </c>
      <c r="D64" s="4" t="s">
        <v>356</v>
      </c>
      <c r="E64" s="5">
        <v>36239.34</v>
      </c>
      <c r="F64" s="5">
        <v>73650.89</v>
      </c>
      <c r="G64" s="5">
        <v>37411.55</v>
      </c>
      <c r="H64" s="5">
        <v>69222.91</v>
      </c>
      <c r="I64" s="5">
        <v>142873.8</v>
      </c>
      <c r="K64" s="19"/>
      <c r="L64" s="11"/>
      <c r="M64" s="12"/>
    </row>
    <row r="65" spans="2:13" ht="15">
      <c r="B65" s="10"/>
      <c r="C65" s="4" t="s">
        <v>357</v>
      </c>
      <c r="D65" s="4" t="s">
        <v>358</v>
      </c>
      <c r="E65" s="5">
        <v>19658.42</v>
      </c>
      <c r="F65" s="5">
        <v>169351.01</v>
      </c>
      <c r="G65" s="5">
        <v>149692.58</v>
      </c>
      <c r="H65" s="5">
        <v>63048.48</v>
      </c>
      <c r="I65" s="5">
        <v>232399.48</v>
      </c>
      <c r="K65" s="19"/>
      <c r="L65" s="11"/>
      <c r="M65" s="12"/>
    </row>
    <row r="66" spans="2:13" ht="15">
      <c r="B66" s="10"/>
      <c r="C66" s="4" t="s">
        <v>359</v>
      </c>
      <c r="D66" s="4" t="s">
        <v>360</v>
      </c>
      <c r="E66" s="5">
        <v>101141.67</v>
      </c>
      <c r="F66" s="5">
        <v>756759.11</v>
      </c>
      <c r="G66" s="5">
        <v>655617.45</v>
      </c>
      <c r="H66" s="5">
        <v>89570.82</v>
      </c>
      <c r="I66" s="5">
        <v>846329.93</v>
      </c>
      <c r="K66" s="19"/>
      <c r="L66" s="11"/>
      <c r="M66" s="12"/>
    </row>
    <row r="67" spans="2:13" ht="15">
      <c r="B67" s="10"/>
      <c r="C67" s="4" t="s">
        <v>361</v>
      </c>
      <c r="D67" s="4" t="s">
        <v>362</v>
      </c>
      <c r="E67" s="5">
        <v>255.02</v>
      </c>
      <c r="F67" s="5">
        <v>1947.68</v>
      </c>
      <c r="G67" s="5">
        <v>1692.66</v>
      </c>
      <c r="H67" s="5">
        <v>26489.11</v>
      </c>
      <c r="I67" s="5">
        <v>28436.8</v>
      </c>
      <c r="K67" s="19"/>
      <c r="L67" s="11"/>
      <c r="M67" s="12"/>
    </row>
    <row r="68" spans="2:13" ht="15">
      <c r="B68" s="10"/>
      <c r="C68" s="4" t="s">
        <v>363</v>
      </c>
      <c r="D68" s="4" t="s">
        <v>364</v>
      </c>
      <c r="E68" s="5">
        <v>45064.45</v>
      </c>
      <c r="F68" s="5">
        <v>46849.03</v>
      </c>
      <c r="G68" s="5">
        <v>1784.58</v>
      </c>
      <c r="H68" s="5">
        <v>18293.65</v>
      </c>
      <c r="I68" s="5">
        <v>65142.69</v>
      </c>
      <c r="K68" s="19"/>
      <c r="L68" s="11"/>
      <c r="M68" s="12"/>
    </row>
    <row r="69" spans="2:13" ht="15">
      <c r="B69" s="10"/>
      <c r="C69" s="4" t="s">
        <v>365</v>
      </c>
      <c r="D69" s="4" t="s">
        <v>366</v>
      </c>
      <c r="E69" s="5">
        <v>63171.97</v>
      </c>
      <c r="F69" s="5">
        <v>56512.64</v>
      </c>
      <c r="G69" s="5">
        <v>-6659.33</v>
      </c>
      <c r="H69" s="5">
        <v>158842.23</v>
      </c>
      <c r="I69" s="5">
        <v>215354.87</v>
      </c>
      <c r="K69" s="19"/>
      <c r="L69" s="11"/>
      <c r="M69" s="12"/>
    </row>
    <row r="70" spans="2:13" ht="15">
      <c r="B70" s="10"/>
      <c r="C70" s="4" t="s">
        <v>367</v>
      </c>
      <c r="D70" s="4" t="s">
        <v>368</v>
      </c>
      <c r="E70" s="5">
        <v>4096.45</v>
      </c>
      <c r="F70" s="5">
        <v>4100.04</v>
      </c>
      <c r="G70" s="5">
        <v>3.59</v>
      </c>
      <c r="H70" s="5">
        <v>3082.68</v>
      </c>
      <c r="I70" s="5">
        <v>7182.72</v>
      </c>
      <c r="K70" s="19"/>
      <c r="L70" s="11"/>
      <c r="M70" s="12"/>
    </row>
    <row r="71" spans="2:13" ht="15">
      <c r="B71" s="10"/>
      <c r="C71" s="4" t="s">
        <v>369</v>
      </c>
      <c r="D71" s="4" t="s">
        <v>370</v>
      </c>
      <c r="E71" s="5">
        <v>205673.08</v>
      </c>
      <c r="F71" s="5">
        <v>205646.11</v>
      </c>
      <c r="G71" s="5">
        <v>-26.96</v>
      </c>
      <c r="H71" s="5">
        <v>25905.25</v>
      </c>
      <c r="I71" s="5">
        <v>231551.36</v>
      </c>
      <c r="K71" s="19"/>
      <c r="L71" s="11"/>
      <c r="M71" s="12"/>
    </row>
    <row r="72" spans="2:13" ht="15">
      <c r="B72" s="10"/>
      <c r="C72" s="4" t="s">
        <v>371</v>
      </c>
      <c r="D72" s="4" t="s">
        <v>372</v>
      </c>
      <c r="E72" s="5">
        <v>77370.72</v>
      </c>
      <c r="F72" s="5">
        <v>97288.31</v>
      </c>
      <c r="G72" s="5">
        <v>19917.59</v>
      </c>
      <c r="H72" s="5">
        <v>63082.99</v>
      </c>
      <c r="I72" s="5">
        <v>160371.3</v>
      </c>
      <c r="K72" s="19"/>
      <c r="L72" s="11"/>
      <c r="M72" s="12"/>
    </row>
    <row r="73" spans="2:13" ht="15">
      <c r="B73" s="10"/>
      <c r="C73" s="4" t="s">
        <v>373</v>
      </c>
      <c r="D73" s="4" t="s">
        <v>374</v>
      </c>
      <c r="E73" s="5">
        <v>1711939.1</v>
      </c>
      <c r="F73" s="5">
        <v>1718121.15</v>
      </c>
      <c r="G73" s="5">
        <v>6182.05</v>
      </c>
      <c r="H73" s="5">
        <v>3812.2</v>
      </c>
      <c r="I73" s="5">
        <v>1721933.36</v>
      </c>
      <c r="K73" s="19"/>
      <c r="L73" s="11"/>
      <c r="M73" s="12"/>
    </row>
    <row r="74" spans="2:13" ht="15">
      <c r="B74" s="10"/>
      <c r="C74" s="4" t="s">
        <v>375</v>
      </c>
      <c r="D74" s="4" t="s">
        <v>376</v>
      </c>
      <c r="E74" s="5">
        <v>856781.65</v>
      </c>
      <c r="F74" s="5">
        <v>857684.42</v>
      </c>
      <c r="G74" s="5">
        <v>902.76</v>
      </c>
      <c r="H74" s="5">
        <v>775.28</v>
      </c>
      <c r="I74" s="5">
        <v>858459.7</v>
      </c>
      <c r="K74" s="19"/>
      <c r="L74" s="11"/>
      <c r="M74" s="12"/>
    </row>
    <row r="75" spans="2:13" ht="15">
      <c r="B75" s="10"/>
      <c r="C75" s="4" t="s">
        <v>377</v>
      </c>
      <c r="D75" s="4" t="s">
        <v>378</v>
      </c>
      <c r="E75" s="5">
        <v>1450581.76</v>
      </c>
      <c r="F75" s="5">
        <v>1450646.31</v>
      </c>
      <c r="G75" s="5">
        <v>64.55</v>
      </c>
      <c r="H75" s="5">
        <v>966</v>
      </c>
      <c r="I75" s="5">
        <v>1451612.31</v>
      </c>
      <c r="K75" s="19"/>
      <c r="L75" s="11"/>
      <c r="M75" s="12"/>
    </row>
    <row r="76" spans="2:13" ht="15">
      <c r="B76" s="10"/>
      <c r="C76" s="4" t="s">
        <v>379</v>
      </c>
      <c r="D76" s="4" t="s">
        <v>380</v>
      </c>
      <c r="E76" s="5">
        <v>631501.24</v>
      </c>
      <c r="F76" s="5">
        <v>630919.44</v>
      </c>
      <c r="G76" s="5">
        <v>-581.8</v>
      </c>
      <c r="H76" s="5">
        <v>128.42</v>
      </c>
      <c r="I76" s="5">
        <v>631047.86</v>
      </c>
      <c r="K76" s="19"/>
      <c r="L76" s="11"/>
      <c r="M76" s="12"/>
    </row>
    <row r="77" spans="2:13" ht="15">
      <c r="B77" s="10"/>
      <c r="C77" s="4" t="s">
        <v>381</v>
      </c>
      <c r="D77" s="4" t="s">
        <v>382</v>
      </c>
      <c r="E77" s="5">
        <v>243686.01</v>
      </c>
      <c r="F77" s="5">
        <v>257462.13</v>
      </c>
      <c r="G77" s="5">
        <v>13776.13</v>
      </c>
      <c r="H77" s="5">
        <v>7586.78</v>
      </c>
      <c r="I77" s="5">
        <v>265048.91</v>
      </c>
      <c r="K77" s="19"/>
      <c r="L77" s="11"/>
      <c r="M77" s="12"/>
    </row>
    <row r="78" spans="2:13" ht="15">
      <c r="B78" s="10"/>
      <c r="C78" s="4" t="s">
        <v>383</v>
      </c>
      <c r="D78" s="4" t="s">
        <v>384</v>
      </c>
      <c r="E78" s="5">
        <v>252506.41</v>
      </c>
      <c r="F78" s="5">
        <v>252514.83</v>
      </c>
      <c r="G78" s="5">
        <v>8.42</v>
      </c>
      <c r="H78" s="5">
        <v>1544.65</v>
      </c>
      <c r="I78" s="5">
        <v>254059.48</v>
      </c>
      <c r="K78" s="19"/>
      <c r="L78" s="11"/>
      <c r="M78" s="12"/>
    </row>
    <row r="79" spans="2:13" ht="15">
      <c r="B79" s="10"/>
      <c r="C79" s="4" t="s">
        <v>385</v>
      </c>
      <c r="D79" s="4" t="s">
        <v>386</v>
      </c>
      <c r="E79" s="5">
        <v>184534.76</v>
      </c>
      <c r="F79" s="5">
        <v>184534.93</v>
      </c>
      <c r="G79" s="5">
        <v>0.17</v>
      </c>
      <c r="H79" s="5">
        <v>242.7</v>
      </c>
      <c r="I79" s="5">
        <v>184777.63</v>
      </c>
      <c r="K79" s="19"/>
      <c r="L79" s="11"/>
      <c r="M79" s="12"/>
    </row>
    <row r="80" spans="2:13" ht="15">
      <c r="B80" s="10"/>
      <c r="C80" s="4" t="s">
        <v>387</v>
      </c>
      <c r="D80" s="4" t="s">
        <v>388</v>
      </c>
      <c r="E80" s="5">
        <v>33282.68</v>
      </c>
      <c r="F80" s="5">
        <v>39223.77</v>
      </c>
      <c r="G80" s="5">
        <v>5941.09</v>
      </c>
      <c r="H80" s="5">
        <v>1240.27</v>
      </c>
      <c r="I80" s="5">
        <v>40464.04</v>
      </c>
      <c r="K80" s="19"/>
      <c r="L80" s="11"/>
      <c r="M80" s="12"/>
    </row>
    <row r="81" spans="2:13" ht="15">
      <c r="B81" s="10"/>
      <c r="C81" s="4" t="s">
        <v>389</v>
      </c>
      <c r="D81" s="4" t="s">
        <v>390</v>
      </c>
      <c r="E81" s="5">
        <v>382552.86</v>
      </c>
      <c r="F81" s="5">
        <v>383140.24</v>
      </c>
      <c r="G81" s="5">
        <v>587.38</v>
      </c>
      <c r="H81" s="5">
        <v>5071.75</v>
      </c>
      <c r="I81" s="5">
        <v>388211.98</v>
      </c>
      <c r="K81" s="19"/>
      <c r="L81" s="11"/>
      <c r="M81" s="12"/>
    </row>
    <row r="82" spans="2:13" ht="15">
      <c r="B82" s="10"/>
      <c r="C82" s="4" t="s">
        <v>391</v>
      </c>
      <c r="D82" s="4" t="s">
        <v>392</v>
      </c>
      <c r="E82" s="5">
        <v>3779.97</v>
      </c>
      <c r="F82" s="5">
        <v>3779.97</v>
      </c>
      <c r="G82" s="5">
        <v>0</v>
      </c>
      <c r="H82" s="5">
        <v>0.02</v>
      </c>
      <c r="I82" s="5">
        <v>3779.99</v>
      </c>
      <c r="K82" s="19"/>
      <c r="L82" s="11"/>
      <c r="M82" s="12"/>
    </row>
    <row r="83" spans="2:13" ht="15">
      <c r="B83" s="10"/>
      <c r="C83" s="4" t="s">
        <v>393</v>
      </c>
      <c r="D83" s="4" t="s">
        <v>394</v>
      </c>
      <c r="E83" s="5">
        <v>0</v>
      </c>
      <c r="F83" s="5">
        <v>0</v>
      </c>
      <c r="G83" s="5">
        <v>0</v>
      </c>
      <c r="H83" s="5">
        <v>11475.41</v>
      </c>
      <c r="I83" s="5">
        <v>11475.41</v>
      </c>
      <c r="K83" s="19"/>
      <c r="L83" s="11"/>
      <c r="M83" s="12"/>
    </row>
    <row r="84" spans="2:13" ht="15">
      <c r="B84" s="10"/>
      <c r="C84" s="4" t="s">
        <v>395</v>
      </c>
      <c r="D84" s="4" t="s">
        <v>396</v>
      </c>
      <c r="E84" s="5">
        <v>44267440.8</v>
      </c>
      <c r="F84" s="5">
        <v>52161816.29</v>
      </c>
      <c r="G84" s="5">
        <v>7894375.49</v>
      </c>
      <c r="H84" s="5">
        <v>11879867.96</v>
      </c>
      <c r="I84" s="5">
        <v>64041684.25</v>
      </c>
      <c r="K84" s="19"/>
      <c r="L84" s="11"/>
      <c r="M84" s="12"/>
    </row>
    <row r="85" spans="2:13" ht="15">
      <c r="B85" s="10"/>
      <c r="C85" s="4" t="s">
        <v>168</v>
      </c>
      <c r="D85" s="4" t="s">
        <v>397</v>
      </c>
      <c r="E85" s="5">
        <v>16050928.73</v>
      </c>
      <c r="F85" s="5">
        <v>16050928.73</v>
      </c>
      <c r="G85" s="5">
        <v>0</v>
      </c>
      <c r="H85" s="5">
        <v>0</v>
      </c>
      <c r="I85" s="5">
        <v>16050928.73</v>
      </c>
      <c r="K85" s="19"/>
      <c r="L85" s="11"/>
      <c r="M85" s="12"/>
    </row>
    <row r="86" spans="2:13" ht="15">
      <c r="B86" s="10"/>
      <c r="K86" s="19"/>
      <c r="L86" s="11"/>
      <c r="M86" s="12"/>
    </row>
    <row r="87" spans="2:13" ht="15">
      <c r="B87" s="10"/>
      <c r="C87" s="2" t="s">
        <v>178</v>
      </c>
      <c r="K87" s="19"/>
      <c r="L87" s="11"/>
      <c r="M87" s="12"/>
    </row>
    <row r="88" spans="2:13" ht="15">
      <c r="B88" s="10"/>
      <c r="C88" s="2" t="s">
        <v>39</v>
      </c>
      <c r="D88" s="2" t="s">
        <v>179</v>
      </c>
      <c r="K88" s="19"/>
      <c r="L88" s="11"/>
      <c r="M88" s="12"/>
    </row>
    <row r="89" spans="2:13" ht="15.75" thickBot="1">
      <c r="B89" s="13"/>
      <c r="C89" s="14"/>
      <c r="D89" s="14"/>
      <c r="E89" s="14"/>
      <c r="F89" s="14"/>
      <c r="G89" s="14"/>
      <c r="H89" s="14"/>
      <c r="I89" s="14"/>
      <c r="J89" s="14"/>
      <c r="K89" s="14"/>
      <c r="L89" s="14"/>
      <c r="M89" s="15"/>
    </row>
  </sheetData>
  <hyperlinks>
    <hyperlink ref="A2" location="Contents!A1" display="back to contents sheet"/>
    <hyperlink ref="D3" r:id="rId1" display="https://appsso.eurostat.ec.europa.eu/nui/show.do?query=BOOKMARK_DS-1115526_QID_1D3F9C33_UID_-3F171EB0&amp;layout=INDUSE,B,X,0;CPA08,B,Y,0;INDIC_PEFA,B,Z,0;GEO,B,Z,1;TIME,C,Z,2;ORIGIN,B,Z,3;UNIT,B,Z,4;INDICATORS,C,Z,5;&amp;zSelection=DS-1115526INDIC_PEFA,NETDOM_E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799847602844"/>
  </sheetPr>
  <dimension ref="A1:L89"/>
  <sheetViews>
    <sheetView zoomScale="90" zoomScaleNormal="90" workbookViewId="0" topLeftCell="A1"/>
  </sheetViews>
  <sheetFormatPr defaultColWidth="9.140625" defaultRowHeight="15"/>
  <cols>
    <col min="1" max="2" width="2.8515625" style="0" customWidth="1"/>
    <col min="3" max="3" width="22.57421875" style="0" customWidth="1"/>
    <col min="4" max="4" width="48.7109375" style="0" customWidth="1"/>
    <col min="5" max="11" width="12.421875" style="0" customWidth="1"/>
    <col min="12" max="12" width="10.140625" style="0" customWidth="1"/>
  </cols>
  <sheetData>
    <row r="1" ht="15">
      <c r="A1" s="6" t="s">
        <v>185</v>
      </c>
    </row>
    <row r="2" ht="15.75" thickBot="1">
      <c r="A2" s="17" t="s">
        <v>184</v>
      </c>
    </row>
    <row r="3" spans="2:12" ht="15">
      <c r="B3" s="7" t="s">
        <v>209</v>
      </c>
      <c r="C3" s="8"/>
      <c r="D3" s="136" t="s">
        <v>431</v>
      </c>
      <c r="E3" s="8"/>
      <c r="F3" s="8"/>
      <c r="G3" s="8"/>
      <c r="H3" s="8"/>
      <c r="I3" s="8"/>
      <c r="J3" s="8"/>
      <c r="K3" s="8"/>
      <c r="L3" s="9"/>
    </row>
    <row r="4" spans="2:12" ht="15">
      <c r="B4" s="10"/>
      <c r="C4" s="11"/>
      <c r="D4" s="11"/>
      <c r="E4" s="11"/>
      <c r="F4" s="11"/>
      <c r="G4" s="11"/>
      <c r="H4" s="11"/>
      <c r="I4" s="11"/>
      <c r="J4" s="11"/>
      <c r="K4" s="11"/>
      <c r="L4" s="12"/>
    </row>
    <row r="5" spans="2:12" ht="15">
      <c r="B5" s="10"/>
      <c r="C5" s="2" t="s">
        <v>412</v>
      </c>
      <c r="J5" s="19"/>
      <c r="K5" s="11"/>
      <c r="L5" s="12"/>
    </row>
    <row r="6" spans="2:12" ht="15">
      <c r="B6" s="10"/>
      <c r="J6" s="19"/>
      <c r="K6" s="11"/>
      <c r="L6" s="12"/>
    </row>
    <row r="7" spans="2:12" ht="15">
      <c r="B7" s="10"/>
      <c r="C7" s="2" t="s">
        <v>22</v>
      </c>
      <c r="D7" s="3">
        <v>43931.73944444444</v>
      </c>
      <c r="J7" s="19"/>
      <c r="K7" s="11"/>
      <c r="L7" s="12"/>
    </row>
    <row r="8" spans="2:12" ht="15">
      <c r="B8" s="10"/>
      <c r="C8" s="2" t="s">
        <v>23</v>
      </c>
      <c r="D8" s="3">
        <v>43942.4885440625</v>
      </c>
      <c r="J8" s="19"/>
      <c r="K8" s="11"/>
      <c r="L8" s="12"/>
    </row>
    <row r="9" spans="2:12" ht="15">
      <c r="B9" s="10"/>
      <c r="C9" s="2" t="s">
        <v>24</v>
      </c>
      <c r="D9" s="2" t="s">
        <v>25</v>
      </c>
      <c r="J9" s="19"/>
      <c r="K9" s="11"/>
      <c r="L9" s="12"/>
    </row>
    <row r="10" spans="2:12" ht="15">
      <c r="B10" s="10"/>
      <c r="J10" s="19"/>
      <c r="K10" s="11"/>
      <c r="L10" s="12"/>
    </row>
    <row r="11" spans="2:12" ht="15">
      <c r="B11" s="10"/>
      <c r="C11" s="2" t="s">
        <v>26</v>
      </c>
      <c r="D11" s="2" t="s">
        <v>253</v>
      </c>
      <c r="J11" s="19"/>
      <c r="K11" s="11"/>
      <c r="L11" s="12"/>
    </row>
    <row r="12" spans="2:12" ht="15">
      <c r="B12" s="10"/>
      <c r="C12" s="2" t="s">
        <v>413</v>
      </c>
      <c r="D12" s="2" t="s">
        <v>414</v>
      </c>
      <c r="J12" s="19"/>
      <c r="K12" s="11"/>
      <c r="L12" s="12"/>
    </row>
    <row r="13" spans="2:12" ht="15">
      <c r="B13" s="10"/>
      <c r="C13" s="2" t="s">
        <v>29</v>
      </c>
      <c r="D13" s="2" t="s">
        <v>30</v>
      </c>
      <c r="J13" s="19"/>
      <c r="K13" s="11"/>
      <c r="L13" s="12"/>
    </row>
    <row r="14" spans="2:12" ht="15">
      <c r="B14" s="10"/>
      <c r="J14" s="19"/>
      <c r="K14" s="11"/>
      <c r="L14" s="12"/>
    </row>
    <row r="15" spans="2:12" ht="15">
      <c r="B15" s="10"/>
      <c r="C15" s="4" t="s">
        <v>415</v>
      </c>
      <c r="D15" s="4" t="s">
        <v>416</v>
      </c>
      <c r="E15" s="4" t="s">
        <v>33</v>
      </c>
      <c r="F15" s="4" t="s">
        <v>34</v>
      </c>
      <c r="G15" s="4" t="s">
        <v>35</v>
      </c>
      <c r="H15" s="4" t="s">
        <v>36</v>
      </c>
      <c r="I15" s="4" t="s">
        <v>191</v>
      </c>
      <c r="J15" s="4"/>
      <c r="K15" s="4"/>
      <c r="L15" s="12"/>
    </row>
    <row r="16" spans="2:12" ht="15">
      <c r="B16" s="10"/>
      <c r="C16" s="4" t="s">
        <v>417</v>
      </c>
      <c r="D16" s="4" t="s">
        <v>418</v>
      </c>
      <c r="E16" s="5">
        <v>61492957.086</v>
      </c>
      <c r="F16" s="5">
        <v>62321428.422</v>
      </c>
      <c r="G16" s="5">
        <v>62916363.663</v>
      </c>
      <c r="H16" s="5">
        <v>64208356.061</v>
      </c>
      <c r="I16" s="5">
        <v>63747352.515</v>
      </c>
      <c r="J16" s="5"/>
      <c r="K16" s="5"/>
      <c r="L16" s="147"/>
    </row>
    <row r="17" spans="2:12" ht="15">
      <c r="B17" s="10"/>
      <c r="C17" s="4" t="s">
        <v>419</v>
      </c>
      <c r="D17" s="4" t="s">
        <v>420</v>
      </c>
      <c r="E17" s="5">
        <v>1663865.334</v>
      </c>
      <c r="F17" s="5">
        <v>1653514.753</v>
      </c>
      <c r="G17" s="5">
        <v>1732582.578</v>
      </c>
      <c r="H17" s="5">
        <v>1754789.64</v>
      </c>
      <c r="I17" s="5">
        <v>1813417.756</v>
      </c>
      <c r="J17" s="5"/>
      <c r="K17" s="5"/>
      <c r="L17" s="147"/>
    </row>
    <row r="18" spans="2:12" ht="15">
      <c r="B18" s="10"/>
      <c r="C18" s="4" t="s">
        <v>421</v>
      </c>
      <c r="D18" s="4" t="s">
        <v>422</v>
      </c>
      <c r="E18" s="5">
        <v>59829091.752</v>
      </c>
      <c r="F18" s="5">
        <v>60667913.669</v>
      </c>
      <c r="G18" s="5">
        <v>61183781.086</v>
      </c>
      <c r="H18" s="5">
        <v>62453566.419</v>
      </c>
      <c r="I18" s="5">
        <v>61933934.757</v>
      </c>
      <c r="J18" s="5"/>
      <c r="K18" s="5"/>
      <c r="L18" s="147"/>
    </row>
    <row r="19" spans="2:12" ht="15">
      <c r="B19" s="10"/>
      <c r="C19" s="4" t="s">
        <v>423</v>
      </c>
      <c r="D19" s="4" t="s">
        <v>424</v>
      </c>
      <c r="E19" s="5">
        <v>1387018.006</v>
      </c>
      <c r="F19" s="5">
        <v>1445048.761</v>
      </c>
      <c r="G19" s="5">
        <v>1514966.348</v>
      </c>
      <c r="H19" s="5">
        <v>1627414.293</v>
      </c>
      <c r="I19" s="5">
        <v>1712668.194</v>
      </c>
      <c r="J19" s="5"/>
      <c r="K19" s="5"/>
      <c r="L19" s="147"/>
    </row>
    <row r="20" spans="2:12" ht="15">
      <c r="B20" s="10"/>
      <c r="C20" s="4" t="s">
        <v>425</v>
      </c>
      <c r="D20" s="4" t="s">
        <v>426</v>
      </c>
      <c r="E20" s="5">
        <v>58442073.746</v>
      </c>
      <c r="F20" s="5">
        <v>59222864.908</v>
      </c>
      <c r="G20" s="5">
        <v>59668814.738</v>
      </c>
      <c r="H20" s="5">
        <v>60826152.132</v>
      </c>
      <c r="I20" s="5">
        <v>60221266.564</v>
      </c>
      <c r="J20" s="5"/>
      <c r="K20" s="5"/>
      <c r="L20" s="147"/>
    </row>
    <row r="21" spans="2:12" ht="15">
      <c r="B21" s="10"/>
      <c r="J21" s="19"/>
      <c r="K21" s="11"/>
      <c r="L21" s="12"/>
    </row>
    <row r="22" spans="2:12" ht="15">
      <c r="B22" s="10"/>
      <c r="C22" s="2" t="s">
        <v>178</v>
      </c>
      <c r="J22" s="19"/>
      <c r="K22" s="11"/>
      <c r="L22" s="12"/>
    </row>
    <row r="23" spans="2:12" ht="15">
      <c r="B23" s="10"/>
      <c r="C23" s="2" t="s">
        <v>39</v>
      </c>
      <c r="D23" s="2" t="s">
        <v>179</v>
      </c>
      <c r="J23" s="19"/>
      <c r="K23" s="11"/>
      <c r="L23" s="12"/>
    </row>
    <row r="24" spans="2:12" ht="15">
      <c r="B24" s="10"/>
      <c r="C24" s="2"/>
      <c r="D24" s="2"/>
      <c r="E24" s="18"/>
      <c r="F24" s="18"/>
      <c r="G24" s="18"/>
      <c r="H24" s="18"/>
      <c r="I24" s="19"/>
      <c r="J24" s="19"/>
      <c r="K24" s="11"/>
      <c r="L24" s="12"/>
    </row>
    <row r="25" spans="2:12" ht="15">
      <c r="B25" s="10"/>
      <c r="C25" s="2"/>
      <c r="D25" s="2"/>
      <c r="E25" s="18"/>
      <c r="F25" s="18"/>
      <c r="G25" s="18"/>
      <c r="H25" s="18"/>
      <c r="I25" s="19"/>
      <c r="J25" s="19"/>
      <c r="K25" s="11"/>
      <c r="L25" s="12"/>
    </row>
    <row r="26" spans="2:12" ht="15">
      <c r="B26" s="10"/>
      <c r="C26" s="2"/>
      <c r="D26" s="2"/>
      <c r="E26" s="18"/>
      <c r="F26" s="18"/>
      <c r="G26" s="18"/>
      <c r="H26" s="18"/>
      <c r="I26" s="19"/>
      <c r="J26" s="19"/>
      <c r="K26" s="11"/>
      <c r="L26" s="12"/>
    </row>
    <row r="27" spans="2:12" ht="15">
      <c r="B27" s="10"/>
      <c r="C27" s="2"/>
      <c r="D27" s="2"/>
      <c r="E27" s="18"/>
      <c r="F27" s="18"/>
      <c r="G27" s="18"/>
      <c r="H27" s="18"/>
      <c r="I27" s="19"/>
      <c r="J27" s="19"/>
      <c r="K27" s="11"/>
      <c r="L27" s="12"/>
    </row>
    <row r="28" spans="2:12" ht="15">
      <c r="B28" s="10"/>
      <c r="C28" s="2"/>
      <c r="D28" s="2"/>
      <c r="E28" s="18"/>
      <c r="F28" s="18"/>
      <c r="G28" s="18"/>
      <c r="H28" s="18"/>
      <c r="I28" s="19"/>
      <c r="J28" s="19"/>
      <c r="K28" s="11"/>
      <c r="L28" s="12"/>
    </row>
    <row r="29" spans="2:12" ht="15">
      <c r="B29" s="10"/>
      <c r="C29" s="2"/>
      <c r="D29" s="2"/>
      <c r="E29" s="18"/>
      <c r="F29" s="18"/>
      <c r="G29" s="18"/>
      <c r="H29" s="18"/>
      <c r="I29" s="19"/>
      <c r="J29" s="19"/>
      <c r="K29" s="11"/>
      <c r="L29" s="12"/>
    </row>
    <row r="30" spans="2:12" ht="15">
      <c r="B30" s="10"/>
      <c r="C30" s="2"/>
      <c r="D30" s="2"/>
      <c r="E30" s="18"/>
      <c r="F30" s="18"/>
      <c r="G30" s="18"/>
      <c r="H30" s="18"/>
      <c r="I30" s="19"/>
      <c r="J30" s="19"/>
      <c r="K30" s="11"/>
      <c r="L30" s="12"/>
    </row>
    <row r="31" spans="2:12" ht="15">
      <c r="B31" s="10"/>
      <c r="C31" s="2"/>
      <c r="D31" s="2"/>
      <c r="E31" s="18"/>
      <c r="F31" s="18"/>
      <c r="G31" s="18"/>
      <c r="H31" s="18"/>
      <c r="I31" s="19"/>
      <c r="J31" s="19"/>
      <c r="K31" s="11"/>
      <c r="L31" s="12"/>
    </row>
    <row r="32" spans="2:12" ht="15">
      <c r="B32" s="10"/>
      <c r="C32" s="2"/>
      <c r="D32" s="2"/>
      <c r="E32" s="18"/>
      <c r="F32" s="18"/>
      <c r="G32" s="18"/>
      <c r="H32" s="18"/>
      <c r="I32" s="19"/>
      <c r="J32" s="19"/>
      <c r="K32" s="11"/>
      <c r="L32" s="12"/>
    </row>
    <row r="33" spans="2:12" ht="15">
      <c r="B33" s="10"/>
      <c r="C33" s="2"/>
      <c r="D33" s="2"/>
      <c r="E33" s="18"/>
      <c r="F33" s="18"/>
      <c r="G33" s="18"/>
      <c r="H33" s="18"/>
      <c r="I33" s="19"/>
      <c r="J33" s="19"/>
      <c r="K33" s="11"/>
      <c r="L33" s="12"/>
    </row>
    <row r="34" spans="2:12" ht="15">
      <c r="B34" s="10"/>
      <c r="C34" s="2"/>
      <c r="D34" s="2"/>
      <c r="E34" s="18"/>
      <c r="F34" s="18"/>
      <c r="G34" s="18"/>
      <c r="H34" s="18"/>
      <c r="I34" s="19"/>
      <c r="J34" s="19"/>
      <c r="K34" s="11"/>
      <c r="L34" s="12"/>
    </row>
    <row r="35" spans="2:12" ht="15">
      <c r="B35" s="10"/>
      <c r="C35" s="2"/>
      <c r="D35" s="2"/>
      <c r="E35" s="18"/>
      <c r="F35" s="18"/>
      <c r="G35" s="18"/>
      <c r="H35" s="18"/>
      <c r="I35" s="19"/>
      <c r="J35" s="19"/>
      <c r="K35" s="11"/>
      <c r="L35" s="12"/>
    </row>
    <row r="36" spans="2:12" ht="15">
      <c r="B36" s="10"/>
      <c r="C36" s="2"/>
      <c r="D36" s="2"/>
      <c r="E36" s="18"/>
      <c r="F36" s="18"/>
      <c r="G36" s="18"/>
      <c r="H36" s="18"/>
      <c r="I36" s="19"/>
      <c r="J36" s="19"/>
      <c r="K36" s="11"/>
      <c r="L36" s="12"/>
    </row>
    <row r="37" spans="2:12" ht="15">
      <c r="B37" s="10"/>
      <c r="C37" s="2"/>
      <c r="D37" s="2"/>
      <c r="E37" s="18"/>
      <c r="F37" s="18"/>
      <c r="G37" s="18"/>
      <c r="H37" s="18"/>
      <c r="I37" s="19"/>
      <c r="J37" s="19"/>
      <c r="K37" s="11"/>
      <c r="L37" s="12"/>
    </row>
    <row r="38" spans="2:12" ht="15">
      <c r="B38" s="10"/>
      <c r="C38" s="2"/>
      <c r="D38" s="2"/>
      <c r="E38" s="18"/>
      <c r="F38" s="18"/>
      <c r="G38" s="18"/>
      <c r="H38" s="18"/>
      <c r="I38" s="19"/>
      <c r="J38" s="19"/>
      <c r="K38" s="11"/>
      <c r="L38" s="12"/>
    </row>
    <row r="39" spans="2:12" ht="15">
      <c r="B39" s="10"/>
      <c r="C39" s="2"/>
      <c r="D39" s="2"/>
      <c r="E39" s="18"/>
      <c r="F39" s="18"/>
      <c r="G39" s="18"/>
      <c r="H39" s="18"/>
      <c r="I39" s="19"/>
      <c r="J39" s="19"/>
      <c r="K39" s="11"/>
      <c r="L39" s="12"/>
    </row>
    <row r="40" spans="2:12" ht="15">
      <c r="B40" s="10"/>
      <c r="C40" s="2"/>
      <c r="D40" s="2"/>
      <c r="E40" s="18"/>
      <c r="F40" s="18"/>
      <c r="G40" s="18"/>
      <c r="H40" s="18"/>
      <c r="I40" s="19"/>
      <c r="J40" s="19"/>
      <c r="K40" s="11"/>
      <c r="L40" s="12"/>
    </row>
    <row r="41" spans="2:12" ht="15">
      <c r="B41" s="10"/>
      <c r="C41" s="2"/>
      <c r="D41" s="2"/>
      <c r="E41" s="18"/>
      <c r="F41" s="18"/>
      <c r="G41" s="18"/>
      <c r="H41" s="18"/>
      <c r="I41" s="19"/>
      <c r="J41" s="19"/>
      <c r="K41" s="11"/>
      <c r="L41" s="12"/>
    </row>
    <row r="42" spans="2:12" ht="15">
      <c r="B42" s="10"/>
      <c r="C42" s="2"/>
      <c r="D42" s="2"/>
      <c r="E42" s="18"/>
      <c r="F42" s="18"/>
      <c r="G42" s="18"/>
      <c r="H42" s="18"/>
      <c r="I42" s="19"/>
      <c r="J42" s="19"/>
      <c r="K42" s="11"/>
      <c r="L42" s="12"/>
    </row>
    <row r="43" spans="2:12" ht="15">
      <c r="B43" s="10"/>
      <c r="C43" s="2"/>
      <c r="D43" s="2"/>
      <c r="E43" s="18"/>
      <c r="F43" s="18"/>
      <c r="G43" s="18"/>
      <c r="H43" s="18"/>
      <c r="I43" s="19"/>
      <c r="J43" s="19"/>
      <c r="K43" s="11"/>
      <c r="L43" s="12"/>
    </row>
    <row r="44" spans="2:12" ht="15">
      <c r="B44" s="10"/>
      <c r="C44" s="2"/>
      <c r="D44" s="2"/>
      <c r="E44" s="18"/>
      <c r="F44" s="18"/>
      <c r="G44" s="18"/>
      <c r="H44" s="18"/>
      <c r="I44" s="19"/>
      <c r="J44" s="19"/>
      <c r="K44" s="11"/>
      <c r="L44" s="12"/>
    </row>
    <row r="45" spans="2:12" ht="15">
      <c r="B45" s="10"/>
      <c r="C45" s="2"/>
      <c r="D45" s="2"/>
      <c r="E45" s="18"/>
      <c r="F45" s="18"/>
      <c r="G45" s="18"/>
      <c r="H45" s="18"/>
      <c r="I45" s="19"/>
      <c r="J45" s="19"/>
      <c r="K45" s="11"/>
      <c r="L45" s="12"/>
    </row>
    <row r="46" spans="2:12" ht="15">
      <c r="B46" s="10"/>
      <c r="C46" s="2"/>
      <c r="D46" s="2"/>
      <c r="E46" s="18"/>
      <c r="F46" s="18"/>
      <c r="G46" s="18"/>
      <c r="H46" s="18"/>
      <c r="I46" s="19"/>
      <c r="J46" s="19"/>
      <c r="K46" s="11"/>
      <c r="L46" s="12"/>
    </row>
    <row r="47" spans="2:12" ht="15">
      <c r="B47" s="10"/>
      <c r="C47" s="2"/>
      <c r="D47" s="2"/>
      <c r="E47" s="18"/>
      <c r="F47" s="18"/>
      <c r="G47" s="18"/>
      <c r="H47" s="18"/>
      <c r="I47" s="19"/>
      <c r="J47" s="19"/>
      <c r="K47" s="11"/>
      <c r="L47" s="12"/>
    </row>
    <row r="48" spans="2:12" ht="15">
      <c r="B48" s="10"/>
      <c r="C48" s="2"/>
      <c r="D48" s="2"/>
      <c r="E48" s="18"/>
      <c r="F48" s="18"/>
      <c r="G48" s="18"/>
      <c r="H48" s="18"/>
      <c r="I48" s="19"/>
      <c r="J48" s="19"/>
      <c r="K48" s="11"/>
      <c r="L48" s="12"/>
    </row>
    <row r="49" spans="2:12" ht="15">
      <c r="B49" s="10"/>
      <c r="C49" s="2"/>
      <c r="D49" s="2"/>
      <c r="E49" s="18"/>
      <c r="F49" s="18"/>
      <c r="G49" s="18"/>
      <c r="H49" s="18"/>
      <c r="I49" s="19"/>
      <c r="J49" s="19"/>
      <c r="K49" s="11"/>
      <c r="L49" s="12"/>
    </row>
    <row r="50" spans="2:12" ht="15">
      <c r="B50" s="10"/>
      <c r="C50" s="2"/>
      <c r="D50" s="2"/>
      <c r="E50" s="18"/>
      <c r="F50" s="18"/>
      <c r="G50" s="18"/>
      <c r="H50" s="18"/>
      <c r="I50" s="19"/>
      <c r="J50" s="19"/>
      <c r="K50" s="11"/>
      <c r="L50" s="12"/>
    </row>
    <row r="51" spans="2:12" ht="15">
      <c r="B51" s="10"/>
      <c r="C51" s="2"/>
      <c r="D51" s="2"/>
      <c r="E51" s="18"/>
      <c r="F51" s="18"/>
      <c r="G51" s="18"/>
      <c r="H51" s="18"/>
      <c r="I51" s="19"/>
      <c r="J51" s="19"/>
      <c r="K51" s="11"/>
      <c r="L51" s="12"/>
    </row>
    <row r="52" spans="2:12" ht="15">
      <c r="B52" s="10"/>
      <c r="C52" s="2"/>
      <c r="D52" s="2"/>
      <c r="E52" s="18"/>
      <c r="F52" s="18"/>
      <c r="G52" s="18"/>
      <c r="H52" s="18"/>
      <c r="I52" s="19"/>
      <c r="J52" s="19"/>
      <c r="K52" s="11"/>
      <c r="L52" s="12"/>
    </row>
    <row r="53" spans="2:12" ht="15">
      <c r="B53" s="10"/>
      <c r="C53" s="2"/>
      <c r="D53" s="2"/>
      <c r="E53" s="18"/>
      <c r="F53" s="18"/>
      <c r="G53" s="18"/>
      <c r="H53" s="18"/>
      <c r="I53" s="19"/>
      <c r="J53" s="19"/>
      <c r="K53" s="11"/>
      <c r="L53" s="12"/>
    </row>
    <row r="54" spans="2:12" ht="15">
      <c r="B54" s="10"/>
      <c r="C54" s="2"/>
      <c r="D54" s="2"/>
      <c r="E54" s="18"/>
      <c r="F54" s="18"/>
      <c r="G54" s="18"/>
      <c r="H54" s="18"/>
      <c r="I54" s="19"/>
      <c r="J54" s="19"/>
      <c r="K54" s="11"/>
      <c r="L54" s="12"/>
    </row>
    <row r="55" spans="2:12" ht="15">
      <c r="B55" s="10"/>
      <c r="C55" s="2"/>
      <c r="D55" s="2"/>
      <c r="E55" s="18"/>
      <c r="F55" s="18"/>
      <c r="G55" s="18"/>
      <c r="H55" s="18"/>
      <c r="I55" s="19"/>
      <c r="J55" s="19"/>
      <c r="K55" s="11"/>
      <c r="L55" s="12"/>
    </row>
    <row r="56" spans="2:12" ht="15">
      <c r="B56" s="10"/>
      <c r="C56" s="2"/>
      <c r="D56" s="2"/>
      <c r="E56" s="18"/>
      <c r="F56" s="18"/>
      <c r="G56" s="18"/>
      <c r="H56" s="18"/>
      <c r="I56" s="19"/>
      <c r="J56" s="19"/>
      <c r="K56" s="11"/>
      <c r="L56" s="12"/>
    </row>
    <row r="57" spans="2:12" ht="15">
      <c r="B57" s="10"/>
      <c r="C57" s="2"/>
      <c r="D57" s="2"/>
      <c r="E57" s="18"/>
      <c r="F57" s="18"/>
      <c r="G57" s="18"/>
      <c r="H57" s="18"/>
      <c r="I57" s="19"/>
      <c r="J57" s="19"/>
      <c r="K57" s="11"/>
      <c r="L57" s="12"/>
    </row>
    <row r="58" spans="2:12" ht="15">
      <c r="B58" s="10"/>
      <c r="C58" s="2"/>
      <c r="D58" s="2"/>
      <c r="E58" s="18"/>
      <c r="F58" s="18"/>
      <c r="G58" s="18"/>
      <c r="H58" s="18"/>
      <c r="I58" s="19"/>
      <c r="J58" s="19"/>
      <c r="K58" s="11"/>
      <c r="L58" s="12"/>
    </row>
    <row r="59" spans="2:12" ht="15">
      <c r="B59" s="10"/>
      <c r="C59" s="2"/>
      <c r="D59" s="2"/>
      <c r="E59" s="18"/>
      <c r="F59" s="18"/>
      <c r="G59" s="18"/>
      <c r="H59" s="18"/>
      <c r="I59" s="19"/>
      <c r="J59" s="19"/>
      <c r="K59" s="11"/>
      <c r="L59" s="12"/>
    </row>
    <row r="60" spans="2:12" ht="15">
      <c r="B60" s="10"/>
      <c r="C60" s="2"/>
      <c r="D60" s="2"/>
      <c r="E60" s="18"/>
      <c r="F60" s="18"/>
      <c r="G60" s="18"/>
      <c r="H60" s="18"/>
      <c r="I60" s="19"/>
      <c r="J60" s="19"/>
      <c r="K60" s="11"/>
      <c r="L60" s="12"/>
    </row>
    <row r="61" spans="2:12" ht="15">
      <c r="B61" s="10"/>
      <c r="C61" s="2"/>
      <c r="D61" s="2"/>
      <c r="E61" s="18"/>
      <c r="F61" s="18"/>
      <c r="G61" s="18"/>
      <c r="H61" s="18"/>
      <c r="I61" s="19"/>
      <c r="J61" s="19"/>
      <c r="K61" s="11"/>
      <c r="L61" s="12"/>
    </row>
    <row r="62" spans="2:12" ht="15">
      <c r="B62" s="10"/>
      <c r="C62" s="2"/>
      <c r="D62" s="2"/>
      <c r="E62" s="18"/>
      <c r="F62" s="18"/>
      <c r="G62" s="18"/>
      <c r="H62" s="18"/>
      <c r="I62" s="19"/>
      <c r="J62" s="19"/>
      <c r="K62" s="11"/>
      <c r="L62" s="12"/>
    </row>
    <row r="63" spans="2:12" ht="15">
      <c r="B63" s="10"/>
      <c r="C63" s="2"/>
      <c r="D63" s="2"/>
      <c r="E63" s="18"/>
      <c r="F63" s="18"/>
      <c r="G63" s="18"/>
      <c r="H63" s="18"/>
      <c r="I63" s="19"/>
      <c r="J63" s="19"/>
      <c r="K63" s="11"/>
      <c r="L63" s="12"/>
    </row>
    <row r="64" spans="2:12" ht="15">
      <c r="B64" s="10"/>
      <c r="C64" s="2"/>
      <c r="D64" s="2"/>
      <c r="E64" s="18"/>
      <c r="F64" s="18"/>
      <c r="G64" s="18"/>
      <c r="H64" s="18"/>
      <c r="I64" s="19"/>
      <c r="J64" s="19"/>
      <c r="K64" s="11"/>
      <c r="L64" s="12"/>
    </row>
    <row r="65" spans="2:12" ht="15">
      <c r="B65" s="10"/>
      <c r="C65" s="2"/>
      <c r="D65" s="2"/>
      <c r="E65" s="18"/>
      <c r="F65" s="18"/>
      <c r="G65" s="18"/>
      <c r="H65" s="18"/>
      <c r="I65" s="19"/>
      <c r="J65" s="19"/>
      <c r="K65" s="11"/>
      <c r="L65" s="12"/>
    </row>
    <row r="66" spans="2:12" ht="15">
      <c r="B66" s="10"/>
      <c r="C66" s="2"/>
      <c r="D66" s="2"/>
      <c r="E66" s="18"/>
      <c r="F66" s="18"/>
      <c r="G66" s="18"/>
      <c r="H66" s="18"/>
      <c r="I66" s="19"/>
      <c r="J66" s="19"/>
      <c r="K66" s="11"/>
      <c r="L66" s="12"/>
    </row>
    <row r="67" spans="2:12" ht="15">
      <c r="B67" s="10"/>
      <c r="C67" s="2"/>
      <c r="D67" s="2"/>
      <c r="E67" s="18"/>
      <c r="F67" s="18"/>
      <c r="G67" s="18"/>
      <c r="H67" s="18"/>
      <c r="I67" s="19"/>
      <c r="J67" s="19"/>
      <c r="K67" s="11"/>
      <c r="L67" s="12"/>
    </row>
    <row r="68" spans="2:12" ht="15">
      <c r="B68" s="10"/>
      <c r="C68" s="2"/>
      <c r="D68" s="2"/>
      <c r="E68" s="18"/>
      <c r="F68" s="18"/>
      <c r="G68" s="18"/>
      <c r="H68" s="18"/>
      <c r="I68" s="19"/>
      <c r="J68" s="19"/>
      <c r="K68" s="11"/>
      <c r="L68" s="12"/>
    </row>
    <row r="69" spans="2:12" ht="15">
      <c r="B69" s="10"/>
      <c r="C69" s="2"/>
      <c r="D69" s="2"/>
      <c r="E69" s="18"/>
      <c r="F69" s="18"/>
      <c r="G69" s="18"/>
      <c r="H69" s="18"/>
      <c r="I69" s="19"/>
      <c r="J69" s="19"/>
      <c r="K69" s="11"/>
      <c r="L69" s="12"/>
    </row>
    <row r="70" spans="2:12" ht="15">
      <c r="B70" s="10"/>
      <c r="C70" s="2"/>
      <c r="D70" s="2"/>
      <c r="E70" s="18"/>
      <c r="F70" s="18"/>
      <c r="G70" s="18"/>
      <c r="H70" s="18"/>
      <c r="I70" s="19"/>
      <c r="J70" s="19"/>
      <c r="K70" s="11"/>
      <c r="L70" s="12"/>
    </row>
    <row r="71" spans="2:12" ht="15">
      <c r="B71" s="10"/>
      <c r="C71" s="2"/>
      <c r="D71" s="2"/>
      <c r="E71" s="18"/>
      <c r="F71" s="18"/>
      <c r="G71" s="18"/>
      <c r="H71" s="18"/>
      <c r="I71" s="19"/>
      <c r="J71" s="19"/>
      <c r="K71" s="11"/>
      <c r="L71" s="12"/>
    </row>
    <row r="72" spans="2:12" ht="15">
      <c r="B72" s="10"/>
      <c r="C72" s="2"/>
      <c r="D72" s="2"/>
      <c r="E72" s="18"/>
      <c r="F72" s="18"/>
      <c r="G72" s="18"/>
      <c r="H72" s="18"/>
      <c r="I72" s="19"/>
      <c r="J72" s="19"/>
      <c r="K72" s="11"/>
      <c r="L72" s="12"/>
    </row>
    <row r="73" spans="2:12" ht="15">
      <c r="B73" s="10"/>
      <c r="C73" s="2"/>
      <c r="D73" s="2"/>
      <c r="E73" s="18"/>
      <c r="F73" s="18"/>
      <c r="G73" s="18"/>
      <c r="H73" s="18"/>
      <c r="I73" s="19"/>
      <c r="J73" s="19"/>
      <c r="K73" s="11"/>
      <c r="L73" s="12"/>
    </row>
    <row r="74" spans="2:12" ht="15">
      <c r="B74" s="10"/>
      <c r="C74" s="2"/>
      <c r="D74" s="2"/>
      <c r="E74" s="18"/>
      <c r="F74" s="18"/>
      <c r="G74" s="18"/>
      <c r="H74" s="18"/>
      <c r="I74" s="19"/>
      <c r="J74" s="19"/>
      <c r="K74" s="11"/>
      <c r="L74" s="12"/>
    </row>
    <row r="75" spans="2:12" ht="15">
      <c r="B75" s="10"/>
      <c r="C75" s="2"/>
      <c r="D75" s="2"/>
      <c r="E75" s="18"/>
      <c r="F75" s="18"/>
      <c r="G75" s="18"/>
      <c r="H75" s="18"/>
      <c r="I75" s="19"/>
      <c r="J75" s="19"/>
      <c r="K75" s="11"/>
      <c r="L75" s="12"/>
    </row>
    <row r="76" spans="2:12" ht="15">
      <c r="B76" s="10"/>
      <c r="C76" s="2"/>
      <c r="D76" s="2"/>
      <c r="E76" s="18"/>
      <c r="F76" s="18"/>
      <c r="G76" s="18"/>
      <c r="H76" s="18"/>
      <c r="I76" s="19"/>
      <c r="J76" s="19"/>
      <c r="K76" s="11"/>
      <c r="L76" s="12"/>
    </row>
    <row r="77" spans="2:12" ht="15">
      <c r="B77" s="10"/>
      <c r="C77" s="2"/>
      <c r="D77" s="2"/>
      <c r="E77" s="18"/>
      <c r="F77" s="18"/>
      <c r="G77" s="18"/>
      <c r="H77" s="18"/>
      <c r="I77" s="19"/>
      <c r="J77" s="19"/>
      <c r="K77" s="11"/>
      <c r="L77" s="12"/>
    </row>
    <row r="78" spans="2:12" ht="15">
      <c r="B78" s="10"/>
      <c r="C78" s="2"/>
      <c r="D78" s="2"/>
      <c r="E78" s="18"/>
      <c r="F78" s="18"/>
      <c r="G78" s="18"/>
      <c r="H78" s="18"/>
      <c r="I78" s="19"/>
      <c r="J78" s="19"/>
      <c r="K78" s="11"/>
      <c r="L78" s="12"/>
    </row>
    <row r="79" spans="2:12" ht="15">
      <c r="B79" s="10"/>
      <c r="C79" s="2"/>
      <c r="D79" s="2"/>
      <c r="E79" s="18"/>
      <c r="F79" s="18"/>
      <c r="G79" s="18"/>
      <c r="H79" s="18"/>
      <c r="I79" s="19"/>
      <c r="J79" s="19"/>
      <c r="K79" s="11"/>
      <c r="L79" s="12"/>
    </row>
    <row r="80" spans="2:12" ht="15">
      <c r="B80" s="10"/>
      <c r="C80" s="2"/>
      <c r="D80" s="2"/>
      <c r="E80" s="18"/>
      <c r="F80" s="18"/>
      <c r="G80" s="18"/>
      <c r="H80" s="18"/>
      <c r="I80" s="19"/>
      <c r="J80" s="19"/>
      <c r="K80" s="11"/>
      <c r="L80" s="12"/>
    </row>
    <row r="81" spans="2:12" ht="15">
      <c r="B81" s="10"/>
      <c r="C81" s="2"/>
      <c r="D81" s="2"/>
      <c r="E81" s="18"/>
      <c r="F81" s="18"/>
      <c r="G81" s="18"/>
      <c r="H81" s="18"/>
      <c r="I81" s="19"/>
      <c r="J81" s="19"/>
      <c r="K81" s="11"/>
      <c r="L81" s="12"/>
    </row>
    <row r="82" spans="2:12" ht="15">
      <c r="B82" s="10"/>
      <c r="C82" s="2"/>
      <c r="D82" s="2"/>
      <c r="E82" s="18"/>
      <c r="F82" s="18"/>
      <c r="G82" s="18"/>
      <c r="H82" s="18"/>
      <c r="I82" s="19"/>
      <c r="J82" s="19"/>
      <c r="K82" s="11"/>
      <c r="L82" s="12"/>
    </row>
    <row r="83" spans="2:12" ht="15">
      <c r="B83" s="10"/>
      <c r="C83" s="2"/>
      <c r="D83" s="2"/>
      <c r="E83" s="18"/>
      <c r="F83" s="18"/>
      <c r="G83" s="18"/>
      <c r="H83" s="18"/>
      <c r="I83" s="19"/>
      <c r="J83" s="19"/>
      <c r="K83" s="11"/>
      <c r="L83" s="12"/>
    </row>
    <row r="84" spans="2:12" ht="15">
      <c r="B84" s="10"/>
      <c r="C84" s="2"/>
      <c r="D84" s="2"/>
      <c r="E84" s="18"/>
      <c r="F84" s="18"/>
      <c r="G84" s="18"/>
      <c r="H84" s="18"/>
      <c r="I84" s="19"/>
      <c r="J84" s="19"/>
      <c r="K84" s="11"/>
      <c r="L84" s="12"/>
    </row>
    <row r="85" spans="2:12" ht="15">
      <c r="B85" s="10"/>
      <c r="C85" s="2"/>
      <c r="D85" s="2"/>
      <c r="E85" s="18"/>
      <c r="F85" s="18"/>
      <c r="G85" s="18"/>
      <c r="H85" s="18"/>
      <c r="I85" s="19"/>
      <c r="J85" s="19"/>
      <c r="K85" s="11"/>
      <c r="L85" s="12"/>
    </row>
    <row r="86" spans="2:12" ht="15">
      <c r="B86" s="10"/>
      <c r="C86" s="19"/>
      <c r="D86" s="19"/>
      <c r="E86" s="19"/>
      <c r="F86" s="19"/>
      <c r="G86" s="19"/>
      <c r="H86" s="19"/>
      <c r="I86" s="19"/>
      <c r="J86" s="19"/>
      <c r="K86" s="11"/>
      <c r="L86" s="12"/>
    </row>
    <row r="87" spans="2:12" ht="15">
      <c r="B87" s="10"/>
      <c r="C87" s="2"/>
      <c r="D87" s="19"/>
      <c r="E87" s="19"/>
      <c r="F87" s="19"/>
      <c r="G87" s="19"/>
      <c r="H87" s="19"/>
      <c r="I87" s="19"/>
      <c r="J87" s="19"/>
      <c r="K87" s="11"/>
      <c r="L87" s="12"/>
    </row>
    <row r="88" spans="2:12" ht="15">
      <c r="B88" s="10"/>
      <c r="C88" s="2"/>
      <c r="D88" s="2"/>
      <c r="E88" s="19"/>
      <c r="F88" s="19"/>
      <c r="G88" s="19"/>
      <c r="H88" s="19"/>
      <c r="I88" s="19"/>
      <c r="J88" s="19"/>
      <c r="K88" s="11"/>
      <c r="L88" s="12"/>
    </row>
    <row r="89" spans="2:12" ht="15.75" thickBot="1">
      <c r="B89" s="13"/>
      <c r="C89" s="14"/>
      <c r="D89" s="14"/>
      <c r="E89" s="14"/>
      <c r="F89" s="14"/>
      <c r="G89" s="14"/>
      <c r="H89" s="14"/>
      <c r="I89" s="14"/>
      <c r="J89" s="14"/>
      <c r="K89" s="14"/>
      <c r="L89" s="15"/>
    </row>
  </sheetData>
  <hyperlinks>
    <hyperlink ref="A2" location="Contents!A1" display="back to contents sheet"/>
    <hyperlink ref="D3" r:id="rId1" display="https://appsso.eurostat.ec.europa.eu/nui/show.do?query=BOOKMARK_DS-1015839_QID_-2325FBFA_UID_-3F171EB0&amp;layout=TIME,C,X,0;NRG_BAL,B,Y,0;GEO,B,Z,0;SIEC,B,Z,1;UNIT,B,Z,2;INDICATORS,C,Z,3;&amp;zSelection=DS-1015839NRG_BAL,GAE;DS-1015839SIEC,TOTAL;DS-1015839GEO,E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9"/>
  <sheetViews>
    <sheetView workbookViewId="0" topLeftCell="A1">
      <selection activeCell="C5" sqref="C5"/>
    </sheetView>
  </sheetViews>
  <sheetFormatPr defaultColWidth="9.140625" defaultRowHeight="15"/>
  <cols>
    <col min="1" max="2" width="2.8515625" style="0" customWidth="1"/>
    <col min="3" max="3" width="22.57421875" style="0" customWidth="1"/>
    <col min="4" max="4" width="111.7109375" style="0" bestFit="1" customWidth="1"/>
    <col min="5" max="7" width="10.140625" style="0" bestFit="1" customWidth="1"/>
    <col min="8" max="12" width="10.140625" style="0" customWidth="1"/>
  </cols>
  <sheetData>
    <row r="1" ht="15">
      <c r="A1" s="6" t="s">
        <v>185</v>
      </c>
    </row>
    <row r="2" ht="15.75" thickBot="1">
      <c r="A2" s="17" t="s">
        <v>184</v>
      </c>
    </row>
    <row r="3" spans="2:12" ht="15">
      <c r="B3" s="7" t="s">
        <v>209</v>
      </c>
      <c r="C3" s="8"/>
      <c r="D3" s="16"/>
      <c r="E3" s="8"/>
      <c r="F3" s="8"/>
      <c r="G3" s="8"/>
      <c r="H3" s="8"/>
      <c r="I3" s="8"/>
      <c r="J3" s="8"/>
      <c r="K3" s="8"/>
      <c r="L3" s="9"/>
    </row>
    <row r="4" spans="2:12" ht="15">
      <c r="B4" s="10"/>
      <c r="C4" s="11"/>
      <c r="D4" s="11"/>
      <c r="E4" s="11"/>
      <c r="F4" s="11"/>
      <c r="G4" s="11"/>
      <c r="H4" s="11"/>
      <c r="I4" s="11"/>
      <c r="J4" s="11"/>
      <c r="K4" s="11"/>
      <c r="L4" s="12"/>
    </row>
    <row r="5" spans="2:12" ht="15">
      <c r="B5" s="10"/>
      <c r="C5" s="2" t="s">
        <v>186</v>
      </c>
      <c r="D5" s="19"/>
      <c r="E5" s="19"/>
      <c r="F5" s="19"/>
      <c r="G5" s="19"/>
      <c r="H5" s="19"/>
      <c r="I5" s="19"/>
      <c r="J5" s="19"/>
      <c r="K5" s="11"/>
      <c r="L5" s="12"/>
    </row>
    <row r="6" spans="2:12" ht="15">
      <c r="B6" s="10"/>
      <c r="C6" s="19"/>
      <c r="D6" s="19"/>
      <c r="E6" s="19"/>
      <c r="F6" s="19"/>
      <c r="G6" s="19"/>
      <c r="H6" s="19"/>
      <c r="I6" s="19"/>
      <c r="J6" s="19"/>
      <c r="K6" s="11"/>
      <c r="L6" s="12"/>
    </row>
    <row r="7" spans="2:12" ht="15">
      <c r="B7" s="10"/>
      <c r="C7" s="2"/>
      <c r="D7" s="3"/>
      <c r="E7" s="19"/>
      <c r="F7" s="19"/>
      <c r="G7" s="19"/>
      <c r="H7" s="19"/>
      <c r="I7" s="19"/>
      <c r="J7" s="19"/>
      <c r="K7" s="11"/>
      <c r="L7" s="12"/>
    </row>
    <row r="8" spans="2:12" ht="15">
      <c r="B8" s="10"/>
      <c r="C8" s="2"/>
      <c r="D8" s="3"/>
      <c r="E8" s="19"/>
      <c r="F8" s="19"/>
      <c r="G8" s="19"/>
      <c r="H8" s="19"/>
      <c r="I8" s="19"/>
      <c r="J8" s="19"/>
      <c r="K8" s="11"/>
      <c r="L8" s="12"/>
    </row>
    <row r="9" spans="2:12" ht="15">
      <c r="B9" s="10"/>
      <c r="C9" s="2"/>
      <c r="D9" s="2"/>
      <c r="E9" s="19"/>
      <c r="F9" s="19"/>
      <c r="G9" s="19"/>
      <c r="H9" s="19"/>
      <c r="I9" s="19"/>
      <c r="J9" s="19"/>
      <c r="K9" s="11"/>
      <c r="L9" s="12"/>
    </row>
    <row r="10" spans="2:12" ht="15">
      <c r="B10" s="10"/>
      <c r="C10" s="19"/>
      <c r="D10" s="19"/>
      <c r="E10" s="19"/>
      <c r="F10" s="19"/>
      <c r="G10" s="19"/>
      <c r="H10" s="19"/>
      <c r="I10" s="19"/>
      <c r="J10" s="19"/>
      <c r="K10" s="11"/>
      <c r="L10" s="12"/>
    </row>
    <row r="11" spans="2:12" ht="15">
      <c r="B11" s="10"/>
      <c r="C11" s="2"/>
      <c r="D11" s="2"/>
      <c r="E11" s="19"/>
      <c r="F11" s="19"/>
      <c r="G11" s="19"/>
      <c r="H11" s="19"/>
      <c r="I11" s="19"/>
      <c r="J11" s="19"/>
      <c r="K11" s="11"/>
      <c r="L11" s="12"/>
    </row>
    <row r="12" spans="2:12" ht="15">
      <c r="B12" s="10"/>
      <c r="C12" s="2"/>
      <c r="D12" s="2"/>
      <c r="E12" s="19"/>
      <c r="F12" s="19"/>
      <c r="G12" s="19"/>
      <c r="H12" s="19"/>
      <c r="I12" s="19"/>
      <c r="J12" s="19"/>
      <c r="K12" s="11"/>
      <c r="L12" s="12"/>
    </row>
    <row r="13" spans="2:12" ht="15">
      <c r="B13" s="10"/>
      <c r="C13" s="2"/>
      <c r="D13" s="2"/>
      <c r="E13" s="19"/>
      <c r="F13" s="19"/>
      <c r="G13" s="19"/>
      <c r="H13" s="19"/>
      <c r="I13" s="19"/>
      <c r="J13" s="19"/>
      <c r="K13" s="11"/>
      <c r="L13" s="12"/>
    </row>
    <row r="14" spans="2:12" ht="15">
      <c r="B14" s="10"/>
      <c r="C14" s="19"/>
      <c r="D14" s="19"/>
      <c r="E14" s="19"/>
      <c r="F14" s="19"/>
      <c r="G14" s="19"/>
      <c r="H14" s="19"/>
      <c r="I14" s="19"/>
      <c r="J14" s="19"/>
      <c r="K14" s="11"/>
      <c r="L14" s="12"/>
    </row>
    <row r="15" spans="2:12" ht="15">
      <c r="B15" s="10"/>
      <c r="C15" s="2"/>
      <c r="D15" s="2"/>
      <c r="E15" s="2"/>
      <c r="F15" s="2"/>
      <c r="G15" s="2"/>
      <c r="H15" s="2"/>
      <c r="I15" s="19"/>
      <c r="J15" s="19"/>
      <c r="K15" s="11"/>
      <c r="L15" s="12"/>
    </row>
    <row r="16" spans="2:12" ht="15">
      <c r="B16" s="10"/>
      <c r="C16" s="2"/>
      <c r="D16" s="2"/>
      <c r="E16" s="18"/>
      <c r="F16" s="18"/>
      <c r="G16" s="18"/>
      <c r="H16" s="18"/>
      <c r="I16" s="19"/>
      <c r="J16" s="19"/>
      <c r="K16" s="11"/>
      <c r="L16" s="12"/>
    </row>
    <row r="17" spans="2:12" ht="15">
      <c r="B17" s="10"/>
      <c r="C17" s="2"/>
      <c r="D17" s="2"/>
      <c r="E17" s="18"/>
      <c r="F17" s="18"/>
      <c r="G17" s="18"/>
      <c r="H17" s="18"/>
      <c r="I17" s="19"/>
      <c r="J17" s="19"/>
      <c r="K17" s="11"/>
      <c r="L17" s="12"/>
    </row>
    <row r="18" spans="2:12" ht="15">
      <c r="B18" s="10"/>
      <c r="C18" s="2"/>
      <c r="D18" s="2"/>
      <c r="E18" s="18"/>
      <c r="F18" s="18"/>
      <c r="G18" s="18"/>
      <c r="H18" s="18"/>
      <c r="I18" s="19"/>
      <c r="J18" s="19"/>
      <c r="K18" s="11"/>
      <c r="L18" s="12"/>
    </row>
    <row r="19" spans="2:12" ht="15">
      <c r="B19" s="10"/>
      <c r="C19" s="2"/>
      <c r="D19" s="2"/>
      <c r="E19" s="18"/>
      <c r="F19" s="18"/>
      <c r="G19" s="18"/>
      <c r="H19" s="18"/>
      <c r="I19" s="19"/>
      <c r="J19" s="19"/>
      <c r="K19" s="11"/>
      <c r="L19" s="12"/>
    </row>
    <row r="20" spans="2:12" ht="15">
      <c r="B20" s="10"/>
      <c r="C20" s="2"/>
      <c r="D20" s="2"/>
      <c r="E20" s="18"/>
      <c r="F20" s="18"/>
      <c r="G20" s="18"/>
      <c r="H20" s="18"/>
      <c r="I20" s="19"/>
      <c r="J20" s="19"/>
      <c r="K20" s="11"/>
      <c r="L20" s="12"/>
    </row>
    <row r="21" spans="2:12" ht="15">
      <c r="B21" s="10"/>
      <c r="C21" s="2"/>
      <c r="D21" s="2"/>
      <c r="E21" s="18"/>
      <c r="F21" s="18"/>
      <c r="G21" s="18"/>
      <c r="H21" s="18"/>
      <c r="I21" s="19"/>
      <c r="J21" s="19"/>
      <c r="K21" s="11"/>
      <c r="L21" s="12"/>
    </row>
    <row r="22" spans="2:12" ht="15">
      <c r="B22" s="10"/>
      <c r="C22" s="2"/>
      <c r="D22" s="2"/>
      <c r="E22" s="18"/>
      <c r="F22" s="18"/>
      <c r="G22" s="18"/>
      <c r="H22" s="18"/>
      <c r="I22" s="19"/>
      <c r="J22" s="19"/>
      <c r="K22" s="11"/>
      <c r="L22" s="12"/>
    </row>
    <row r="23" spans="2:12" ht="15">
      <c r="B23" s="10"/>
      <c r="C23" s="2"/>
      <c r="D23" s="2"/>
      <c r="E23" s="18"/>
      <c r="F23" s="18"/>
      <c r="G23" s="18"/>
      <c r="H23" s="18"/>
      <c r="I23" s="19"/>
      <c r="J23" s="19"/>
      <c r="K23" s="11"/>
      <c r="L23" s="12"/>
    </row>
    <row r="24" spans="2:12" ht="15">
      <c r="B24" s="10"/>
      <c r="C24" s="2"/>
      <c r="D24" s="2"/>
      <c r="E24" s="18"/>
      <c r="F24" s="18"/>
      <c r="G24" s="18"/>
      <c r="H24" s="18"/>
      <c r="I24" s="19"/>
      <c r="J24" s="19"/>
      <c r="K24" s="11"/>
      <c r="L24" s="12"/>
    </row>
    <row r="25" spans="2:12" ht="15">
      <c r="B25" s="10"/>
      <c r="C25" s="2"/>
      <c r="D25" s="2"/>
      <c r="E25" s="18"/>
      <c r="F25" s="18"/>
      <c r="G25" s="18"/>
      <c r="H25" s="18"/>
      <c r="I25" s="19"/>
      <c r="J25" s="19"/>
      <c r="K25" s="11"/>
      <c r="L25" s="12"/>
    </row>
    <row r="26" spans="2:12" ht="15">
      <c r="B26" s="10"/>
      <c r="C26" s="2"/>
      <c r="D26" s="2"/>
      <c r="E26" s="18"/>
      <c r="F26" s="18"/>
      <c r="G26" s="18"/>
      <c r="H26" s="18"/>
      <c r="I26" s="19"/>
      <c r="J26" s="19"/>
      <c r="K26" s="11"/>
      <c r="L26" s="12"/>
    </row>
    <row r="27" spans="2:12" ht="15">
      <c r="B27" s="10"/>
      <c r="C27" s="2"/>
      <c r="D27" s="2"/>
      <c r="E27" s="18"/>
      <c r="F27" s="18"/>
      <c r="G27" s="18"/>
      <c r="H27" s="18"/>
      <c r="I27" s="19"/>
      <c r="J27" s="19"/>
      <c r="K27" s="11"/>
      <c r="L27" s="12"/>
    </row>
    <row r="28" spans="2:12" ht="15">
      <c r="B28" s="10"/>
      <c r="C28" s="2"/>
      <c r="D28" s="2"/>
      <c r="E28" s="18"/>
      <c r="F28" s="18"/>
      <c r="G28" s="18"/>
      <c r="H28" s="18"/>
      <c r="I28" s="19"/>
      <c r="J28" s="19"/>
      <c r="K28" s="11"/>
      <c r="L28" s="12"/>
    </row>
    <row r="29" spans="2:12" ht="15">
      <c r="B29" s="10"/>
      <c r="C29" s="2"/>
      <c r="D29" s="2"/>
      <c r="E29" s="18"/>
      <c r="F29" s="18"/>
      <c r="G29" s="18"/>
      <c r="H29" s="18"/>
      <c r="I29" s="19"/>
      <c r="J29" s="19"/>
      <c r="K29" s="11"/>
      <c r="L29" s="12"/>
    </row>
    <row r="30" spans="2:12" ht="15">
      <c r="B30" s="10"/>
      <c r="C30" s="2"/>
      <c r="D30" s="2"/>
      <c r="E30" s="18"/>
      <c r="F30" s="18"/>
      <c r="G30" s="18"/>
      <c r="H30" s="18"/>
      <c r="I30" s="19"/>
      <c r="J30" s="19"/>
      <c r="K30" s="11"/>
      <c r="L30" s="12"/>
    </row>
    <row r="31" spans="2:12" ht="15">
      <c r="B31" s="10"/>
      <c r="C31" s="2"/>
      <c r="D31" s="2"/>
      <c r="E31" s="18"/>
      <c r="F31" s="18"/>
      <c r="G31" s="18"/>
      <c r="H31" s="18"/>
      <c r="I31" s="19"/>
      <c r="J31" s="19"/>
      <c r="K31" s="11"/>
      <c r="L31" s="12"/>
    </row>
    <row r="32" spans="2:12" ht="15">
      <c r="B32" s="10"/>
      <c r="C32" s="2"/>
      <c r="D32" s="2"/>
      <c r="E32" s="18"/>
      <c r="F32" s="18"/>
      <c r="G32" s="18"/>
      <c r="H32" s="18"/>
      <c r="I32" s="19"/>
      <c r="J32" s="19"/>
      <c r="K32" s="11"/>
      <c r="L32" s="12"/>
    </row>
    <row r="33" spans="2:12" ht="15">
      <c r="B33" s="10"/>
      <c r="C33" s="2"/>
      <c r="D33" s="2"/>
      <c r="E33" s="18"/>
      <c r="F33" s="18"/>
      <c r="G33" s="18"/>
      <c r="H33" s="18"/>
      <c r="I33" s="19"/>
      <c r="J33" s="19"/>
      <c r="K33" s="11"/>
      <c r="L33" s="12"/>
    </row>
    <row r="34" spans="2:12" ht="15">
      <c r="B34" s="10"/>
      <c r="C34" s="2"/>
      <c r="D34" s="2"/>
      <c r="E34" s="18"/>
      <c r="F34" s="18"/>
      <c r="G34" s="18"/>
      <c r="H34" s="18"/>
      <c r="I34" s="19"/>
      <c r="J34" s="19"/>
      <c r="K34" s="11"/>
      <c r="L34" s="12"/>
    </row>
    <row r="35" spans="2:12" ht="15">
      <c r="B35" s="10"/>
      <c r="C35" s="2"/>
      <c r="D35" s="2"/>
      <c r="E35" s="18"/>
      <c r="F35" s="18"/>
      <c r="G35" s="18"/>
      <c r="H35" s="18"/>
      <c r="I35" s="19"/>
      <c r="J35" s="19"/>
      <c r="K35" s="11"/>
      <c r="L35" s="12"/>
    </row>
    <row r="36" spans="2:12" ht="15">
      <c r="B36" s="10"/>
      <c r="C36" s="2"/>
      <c r="D36" s="2"/>
      <c r="E36" s="18"/>
      <c r="F36" s="18"/>
      <c r="G36" s="18"/>
      <c r="H36" s="18"/>
      <c r="I36" s="19"/>
      <c r="J36" s="19"/>
      <c r="K36" s="11"/>
      <c r="L36" s="12"/>
    </row>
    <row r="37" spans="2:12" ht="15">
      <c r="B37" s="10"/>
      <c r="C37" s="2"/>
      <c r="D37" s="2"/>
      <c r="E37" s="18"/>
      <c r="F37" s="18"/>
      <c r="G37" s="18"/>
      <c r="H37" s="18"/>
      <c r="I37" s="19"/>
      <c r="J37" s="19"/>
      <c r="K37" s="11"/>
      <c r="L37" s="12"/>
    </row>
    <row r="38" spans="2:12" ht="15">
      <c r="B38" s="10"/>
      <c r="C38" s="2"/>
      <c r="D38" s="2"/>
      <c r="E38" s="18"/>
      <c r="F38" s="18"/>
      <c r="G38" s="18"/>
      <c r="H38" s="18"/>
      <c r="I38" s="19"/>
      <c r="J38" s="19"/>
      <c r="K38" s="11"/>
      <c r="L38" s="12"/>
    </row>
    <row r="39" spans="2:12" ht="15">
      <c r="B39" s="10"/>
      <c r="C39" s="2"/>
      <c r="D39" s="2"/>
      <c r="E39" s="18"/>
      <c r="F39" s="18"/>
      <c r="G39" s="18"/>
      <c r="H39" s="18"/>
      <c r="I39" s="19"/>
      <c r="J39" s="19"/>
      <c r="K39" s="11"/>
      <c r="L39" s="12"/>
    </row>
    <row r="40" spans="2:12" ht="15">
      <c r="B40" s="10"/>
      <c r="C40" s="2"/>
      <c r="D40" s="2"/>
      <c r="E40" s="18"/>
      <c r="F40" s="18"/>
      <c r="G40" s="18"/>
      <c r="H40" s="18"/>
      <c r="I40" s="19"/>
      <c r="J40" s="19"/>
      <c r="K40" s="11"/>
      <c r="L40" s="12"/>
    </row>
    <row r="41" spans="2:12" ht="15">
      <c r="B41" s="10"/>
      <c r="C41" s="2"/>
      <c r="D41" s="2"/>
      <c r="E41" s="18"/>
      <c r="F41" s="18"/>
      <c r="G41" s="18"/>
      <c r="H41" s="18"/>
      <c r="I41" s="19"/>
      <c r="J41" s="19"/>
      <c r="K41" s="11"/>
      <c r="L41" s="12"/>
    </row>
    <row r="42" spans="2:12" ht="15">
      <c r="B42" s="10"/>
      <c r="C42" s="2"/>
      <c r="D42" s="2"/>
      <c r="E42" s="18"/>
      <c r="F42" s="18"/>
      <c r="G42" s="18"/>
      <c r="H42" s="18"/>
      <c r="I42" s="19"/>
      <c r="J42" s="19"/>
      <c r="K42" s="11"/>
      <c r="L42" s="12"/>
    </row>
    <row r="43" spans="2:12" ht="15">
      <c r="B43" s="10"/>
      <c r="C43" s="2"/>
      <c r="D43" s="2"/>
      <c r="E43" s="18"/>
      <c r="F43" s="18"/>
      <c r="G43" s="18"/>
      <c r="H43" s="18"/>
      <c r="I43" s="19"/>
      <c r="J43" s="19"/>
      <c r="K43" s="11"/>
      <c r="L43" s="12"/>
    </row>
    <row r="44" spans="2:12" ht="15">
      <c r="B44" s="10"/>
      <c r="C44" s="2"/>
      <c r="D44" s="2"/>
      <c r="E44" s="18"/>
      <c r="F44" s="18"/>
      <c r="G44" s="18"/>
      <c r="H44" s="18"/>
      <c r="I44" s="19"/>
      <c r="J44" s="19"/>
      <c r="K44" s="11"/>
      <c r="L44" s="12"/>
    </row>
    <row r="45" spans="2:12" ht="15">
      <c r="B45" s="10"/>
      <c r="C45" s="2"/>
      <c r="D45" s="2"/>
      <c r="E45" s="18"/>
      <c r="F45" s="18"/>
      <c r="G45" s="18"/>
      <c r="H45" s="18"/>
      <c r="I45" s="19"/>
      <c r="J45" s="19"/>
      <c r="K45" s="11"/>
      <c r="L45" s="12"/>
    </row>
    <row r="46" spans="2:12" ht="15">
      <c r="B46" s="10"/>
      <c r="C46" s="2"/>
      <c r="D46" s="2"/>
      <c r="E46" s="18"/>
      <c r="F46" s="18"/>
      <c r="G46" s="18"/>
      <c r="H46" s="18"/>
      <c r="I46" s="19"/>
      <c r="J46" s="19"/>
      <c r="K46" s="11"/>
      <c r="L46" s="12"/>
    </row>
    <row r="47" spans="2:12" ht="15">
      <c r="B47" s="10"/>
      <c r="C47" s="2"/>
      <c r="D47" s="2"/>
      <c r="E47" s="18"/>
      <c r="F47" s="18"/>
      <c r="G47" s="18"/>
      <c r="H47" s="18"/>
      <c r="I47" s="19"/>
      <c r="J47" s="19"/>
      <c r="K47" s="11"/>
      <c r="L47" s="12"/>
    </row>
    <row r="48" spans="2:12" ht="15">
      <c r="B48" s="10"/>
      <c r="C48" s="2"/>
      <c r="D48" s="2"/>
      <c r="E48" s="18"/>
      <c r="F48" s="18"/>
      <c r="G48" s="18"/>
      <c r="H48" s="18"/>
      <c r="I48" s="19"/>
      <c r="J48" s="19"/>
      <c r="K48" s="11"/>
      <c r="L48" s="12"/>
    </row>
    <row r="49" spans="2:12" ht="15">
      <c r="B49" s="10"/>
      <c r="C49" s="2"/>
      <c r="D49" s="2"/>
      <c r="E49" s="18"/>
      <c r="F49" s="18"/>
      <c r="G49" s="18"/>
      <c r="H49" s="18"/>
      <c r="I49" s="19"/>
      <c r="J49" s="19"/>
      <c r="K49" s="11"/>
      <c r="L49" s="12"/>
    </row>
    <row r="50" spans="2:12" ht="15">
      <c r="B50" s="10"/>
      <c r="C50" s="2"/>
      <c r="D50" s="2"/>
      <c r="E50" s="18"/>
      <c r="F50" s="18"/>
      <c r="G50" s="18"/>
      <c r="H50" s="18"/>
      <c r="I50" s="19"/>
      <c r="J50" s="19"/>
      <c r="K50" s="11"/>
      <c r="L50" s="12"/>
    </row>
    <row r="51" spans="2:12" ht="15">
      <c r="B51" s="10"/>
      <c r="C51" s="2"/>
      <c r="D51" s="2"/>
      <c r="E51" s="18"/>
      <c r="F51" s="18"/>
      <c r="G51" s="18"/>
      <c r="H51" s="18"/>
      <c r="I51" s="19"/>
      <c r="J51" s="19"/>
      <c r="K51" s="11"/>
      <c r="L51" s="12"/>
    </row>
    <row r="52" spans="2:12" ht="15">
      <c r="B52" s="10"/>
      <c r="C52" s="2"/>
      <c r="D52" s="2"/>
      <c r="E52" s="18"/>
      <c r="F52" s="18"/>
      <c r="G52" s="18"/>
      <c r="H52" s="18"/>
      <c r="I52" s="19"/>
      <c r="J52" s="19"/>
      <c r="K52" s="11"/>
      <c r="L52" s="12"/>
    </row>
    <row r="53" spans="2:12" ht="15">
      <c r="B53" s="10"/>
      <c r="C53" s="2"/>
      <c r="D53" s="2"/>
      <c r="E53" s="18"/>
      <c r="F53" s="18"/>
      <c r="G53" s="18"/>
      <c r="H53" s="18"/>
      <c r="I53" s="19"/>
      <c r="J53" s="19"/>
      <c r="K53" s="11"/>
      <c r="L53" s="12"/>
    </row>
    <row r="54" spans="2:12" ht="15">
      <c r="B54" s="10"/>
      <c r="C54" s="2"/>
      <c r="D54" s="2"/>
      <c r="E54" s="18"/>
      <c r="F54" s="18"/>
      <c r="G54" s="18"/>
      <c r="H54" s="18"/>
      <c r="I54" s="19"/>
      <c r="J54" s="19"/>
      <c r="K54" s="11"/>
      <c r="L54" s="12"/>
    </row>
    <row r="55" spans="2:12" ht="15">
      <c r="B55" s="10"/>
      <c r="C55" s="2"/>
      <c r="D55" s="2"/>
      <c r="E55" s="18"/>
      <c r="F55" s="18"/>
      <c r="G55" s="18"/>
      <c r="H55" s="18"/>
      <c r="I55" s="19"/>
      <c r="J55" s="19"/>
      <c r="K55" s="11"/>
      <c r="L55" s="12"/>
    </row>
    <row r="56" spans="2:12" ht="15">
      <c r="B56" s="10"/>
      <c r="C56" s="2"/>
      <c r="D56" s="2"/>
      <c r="E56" s="18"/>
      <c r="F56" s="18"/>
      <c r="G56" s="18"/>
      <c r="H56" s="18"/>
      <c r="I56" s="19"/>
      <c r="J56" s="19"/>
      <c r="K56" s="11"/>
      <c r="L56" s="12"/>
    </row>
    <row r="57" spans="2:12" ht="15">
      <c r="B57" s="10"/>
      <c r="C57" s="2"/>
      <c r="D57" s="2"/>
      <c r="E57" s="18"/>
      <c r="F57" s="18"/>
      <c r="G57" s="18"/>
      <c r="H57" s="18"/>
      <c r="I57" s="19"/>
      <c r="J57" s="19"/>
      <c r="K57" s="11"/>
      <c r="L57" s="12"/>
    </row>
    <row r="58" spans="2:12" ht="15">
      <c r="B58" s="10"/>
      <c r="C58" s="2"/>
      <c r="D58" s="2"/>
      <c r="E58" s="18"/>
      <c r="F58" s="18"/>
      <c r="G58" s="18"/>
      <c r="H58" s="18"/>
      <c r="I58" s="19"/>
      <c r="J58" s="19"/>
      <c r="K58" s="11"/>
      <c r="L58" s="12"/>
    </row>
    <row r="59" spans="2:12" ht="15">
      <c r="B59" s="10"/>
      <c r="C59" s="2"/>
      <c r="D59" s="2"/>
      <c r="E59" s="18"/>
      <c r="F59" s="18"/>
      <c r="G59" s="18"/>
      <c r="H59" s="18"/>
      <c r="I59" s="19"/>
      <c r="J59" s="19"/>
      <c r="K59" s="11"/>
      <c r="L59" s="12"/>
    </row>
    <row r="60" spans="2:12" ht="15">
      <c r="B60" s="10"/>
      <c r="C60" s="2"/>
      <c r="D60" s="2"/>
      <c r="E60" s="18"/>
      <c r="F60" s="18"/>
      <c r="G60" s="18"/>
      <c r="H60" s="18"/>
      <c r="I60" s="19"/>
      <c r="J60" s="19"/>
      <c r="K60" s="11"/>
      <c r="L60" s="12"/>
    </row>
    <row r="61" spans="2:12" ht="15">
      <c r="B61" s="10"/>
      <c r="C61" s="2"/>
      <c r="D61" s="2"/>
      <c r="E61" s="18"/>
      <c r="F61" s="18"/>
      <c r="G61" s="18"/>
      <c r="H61" s="18"/>
      <c r="I61" s="19"/>
      <c r="J61" s="19"/>
      <c r="K61" s="11"/>
      <c r="L61" s="12"/>
    </row>
    <row r="62" spans="2:12" ht="15">
      <c r="B62" s="10"/>
      <c r="C62" s="2"/>
      <c r="D62" s="2"/>
      <c r="E62" s="18"/>
      <c r="F62" s="18"/>
      <c r="G62" s="18"/>
      <c r="H62" s="18"/>
      <c r="I62" s="19"/>
      <c r="J62" s="19"/>
      <c r="K62" s="11"/>
      <c r="L62" s="12"/>
    </row>
    <row r="63" spans="2:12" ht="15">
      <c r="B63" s="10"/>
      <c r="C63" s="2"/>
      <c r="D63" s="2"/>
      <c r="E63" s="18"/>
      <c r="F63" s="18"/>
      <c r="G63" s="18"/>
      <c r="H63" s="18"/>
      <c r="I63" s="19"/>
      <c r="J63" s="19"/>
      <c r="K63" s="11"/>
      <c r="L63" s="12"/>
    </row>
    <row r="64" spans="2:12" ht="15">
      <c r="B64" s="10"/>
      <c r="C64" s="2"/>
      <c r="D64" s="2"/>
      <c r="E64" s="18"/>
      <c r="F64" s="18"/>
      <c r="G64" s="18"/>
      <c r="H64" s="18"/>
      <c r="I64" s="19"/>
      <c r="J64" s="19"/>
      <c r="K64" s="11"/>
      <c r="L64" s="12"/>
    </row>
    <row r="65" spans="2:12" ht="15">
      <c r="B65" s="10"/>
      <c r="C65" s="2"/>
      <c r="D65" s="2"/>
      <c r="E65" s="18"/>
      <c r="F65" s="18"/>
      <c r="G65" s="18"/>
      <c r="H65" s="18"/>
      <c r="I65" s="19"/>
      <c r="J65" s="19"/>
      <c r="K65" s="11"/>
      <c r="L65" s="12"/>
    </row>
    <row r="66" spans="2:12" ht="15">
      <c r="B66" s="10"/>
      <c r="C66" s="2"/>
      <c r="D66" s="2"/>
      <c r="E66" s="18"/>
      <c r="F66" s="18"/>
      <c r="G66" s="18"/>
      <c r="H66" s="18"/>
      <c r="I66" s="19"/>
      <c r="J66" s="19"/>
      <c r="K66" s="11"/>
      <c r="L66" s="12"/>
    </row>
    <row r="67" spans="2:12" ht="15">
      <c r="B67" s="10"/>
      <c r="C67" s="2"/>
      <c r="D67" s="2"/>
      <c r="E67" s="18"/>
      <c r="F67" s="18"/>
      <c r="G67" s="18"/>
      <c r="H67" s="18"/>
      <c r="I67" s="19"/>
      <c r="J67" s="19"/>
      <c r="K67" s="11"/>
      <c r="L67" s="12"/>
    </row>
    <row r="68" spans="2:12" ht="15">
      <c r="B68" s="10"/>
      <c r="C68" s="2"/>
      <c r="D68" s="2"/>
      <c r="E68" s="18"/>
      <c r="F68" s="18"/>
      <c r="G68" s="18"/>
      <c r="H68" s="18"/>
      <c r="I68" s="19"/>
      <c r="J68" s="19"/>
      <c r="K68" s="11"/>
      <c r="L68" s="12"/>
    </row>
    <row r="69" spans="2:12" ht="15">
      <c r="B69" s="10"/>
      <c r="C69" s="2"/>
      <c r="D69" s="2"/>
      <c r="E69" s="18"/>
      <c r="F69" s="18"/>
      <c r="G69" s="18"/>
      <c r="H69" s="18"/>
      <c r="I69" s="19"/>
      <c r="J69" s="19"/>
      <c r="K69" s="11"/>
      <c r="L69" s="12"/>
    </row>
    <row r="70" spans="2:12" ht="15">
      <c r="B70" s="10"/>
      <c r="C70" s="2"/>
      <c r="D70" s="2"/>
      <c r="E70" s="18"/>
      <c r="F70" s="18"/>
      <c r="G70" s="18"/>
      <c r="H70" s="18"/>
      <c r="I70" s="19"/>
      <c r="J70" s="19"/>
      <c r="K70" s="11"/>
      <c r="L70" s="12"/>
    </row>
    <row r="71" spans="2:12" ht="15">
      <c r="B71" s="10"/>
      <c r="C71" s="2"/>
      <c r="D71" s="2"/>
      <c r="E71" s="18"/>
      <c r="F71" s="18"/>
      <c r="G71" s="18"/>
      <c r="H71" s="18"/>
      <c r="I71" s="19"/>
      <c r="J71" s="19"/>
      <c r="K71" s="11"/>
      <c r="L71" s="12"/>
    </row>
    <row r="72" spans="2:12" ht="15">
      <c r="B72" s="10"/>
      <c r="C72" s="2"/>
      <c r="D72" s="2"/>
      <c r="E72" s="18"/>
      <c r="F72" s="18"/>
      <c r="G72" s="18"/>
      <c r="H72" s="18"/>
      <c r="I72" s="19"/>
      <c r="J72" s="19"/>
      <c r="K72" s="11"/>
      <c r="L72" s="12"/>
    </row>
    <row r="73" spans="2:12" ht="15">
      <c r="B73" s="10"/>
      <c r="C73" s="2"/>
      <c r="D73" s="2"/>
      <c r="E73" s="18"/>
      <c r="F73" s="18"/>
      <c r="G73" s="18"/>
      <c r="H73" s="18"/>
      <c r="I73" s="19"/>
      <c r="J73" s="19"/>
      <c r="K73" s="11"/>
      <c r="L73" s="12"/>
    </row>
    <row r="74" spans="2:12" ht="15">
      <c r="B74" s="10"/>
      <c r="C74" s="2"/>
      <c r="D74" s="2"/>
      <c r="E74" s="18"/>
      <c r="F74" s="18"/>
      <c r="G74" s="18"/>
      <c r="H74" s="18"/>
      <c r="I74" s="19"/>
      <c r="J74" s="19"/>
      <c r="K74" s="11"/>
      <c r="L74" s="12"/>
    </row>
    <row r="75" spans="2:12" ht="15">
      <c r="B75" s="10"/>
      <c r="C75" s="2"/>
      <c r="D75" s="2"/>
      <c r="E75" s="18"/>
      <c r="F75" s="18"/>
      <c r="G75" s="18"/>
      <c r="H75" s="18"/>
      <c r="I75" s="19"/>
      <c r="J75" s="19"/>
      <c r="K75" s="11"/>
      <c r="L75" s="12"/>
    </row>
    <row r="76" spans="2:12" ht="15">
      <c r="B76" s="10"/>
      <c r="C76" s="2"/>
      <c r="D76" s="2"/>
      <c r="E76" s="18"/>
      <c r="F76" s="18"/>
      <c r="G76" s="18"/>
      <c r="H76" s="18"/>
      <c r="I76" s="19"/>
      <c r="J76" s="19"/>
      <c r="K76" s="11"/>
      <c r="L76" s="12"/>
    </row>
    <row r="77" spans="2:12" ht="15">
      <c r="B77" s="10"/>
      <c r="C77" s="2"/>
      <c r="D77" s="2"/>
      <c r="E77" s="18"/>
      <c r="F77" s="18"/>
      <c r="G77" s="18"/>
      <c r="H77" s="18"/>
      <c r="I77" s="19"/>
      <c r="J77" s="19"/>
      <c r="K77" s="11"/>
      <c r="L77" s="12"/>
    </row>
    <row r="78" spans="2:12" ht="15">
      <c r="B78" s="10"/>
      <c r="C78" s="2"/>
      <c r="D78" s="2"/>
      <c r="E78" s="18"/>
      <c r="F78" s="18"/>
      <c r="G78" s="18"/>
      <c r="H78" s="18"/>
      <c r="I78" s="19"/>
      <c r="J78" s="19"/>
      <c r="K78" s="11"/>
      <c r="L78" s="12"/>
    </row>
    <row r="79" spans="2:12" ht="15">
      <c r="B79" s="10"/>
      <c r="C79" s="2"/>
      <c r="D79" s="2"/>
      <c r="E79" s="18"/>
      <c r="F79" s="18"/>
      <c r="G79" s="18"/>
      <c r="H79" s="18"/>
      <c r="I79" s="19"/>
      <c r="J79" s="19"/>
      <c r="K79" s="11"/>
      <c r="L79" s="12"/>
    </row>
    <row r="80" spans="2:12" ht="15">
      <c r="B80" s="10"/>
      <c r="C80" s="2"/>
      <c r="D80" s="2"/>
      <c r="E80" s="18"/>
      <c r="F80" s="18"/>
      <c r="G80" s="18"/>
      <c r="H80" s="18"/>
      <c r="I80" s="19"/>
      <c r="J80" s="19"/>
      <c r="K80" s="11"/>
      <c r="L80" s="12"/>
    </row>
    <row r="81" spans="2:12" ht="15">
      <c r="B81" s="10"/>
      <c r="C81" s="2"/>
      <c r="D81" s="2"/>
      <c r="E81" s="18"/>
      <c r="F81" s="18"/>
      <c r="G81" s="18"/>
      <c r="H81" s="18"/>
      <c r="I81" s="19"/>
      <c r="J81" s="19"/>
      <c r="K81" s="11"/>
      <c r="L81" s="12"/>
    </row>
    <row r="82" spans="2:12" ht="15">
      <c r="B82" s="10"/>
      <c r="C82" s="2"/>
      <c r="D82" s="2"/>
      <c r="E82" s="18"/>
      <c r="F82" s="18"/>
      <c r="G82" s="18"/>
      <c r="H82" s="18"/>
      <c r="I82" s="19"/>
      <c r="J82" s="19"/>
      <c r="K82" s="11"/>
      <c r="L82" s="12"/>
    </row>
    <row r="83" spans="2:12" ht="15">
      <c r="B83" s="10"/>
      <c r="C83" s="2"/>
      <c r="D83" s="2"/>
      <c r="E83" s="18"/>
      <c r="F83" s="18"/>
      <c r="G83" s="18"/>
      <c r="H83" s="18"/>
      <c r="I83" s="19"/>
      <c r="J83" s="19"/>
      <c r="K83" s="11"/>
      <c r="L83" s="12"/>
    </row>
    <row r="84" spans="2:12" ht="15">
      <c r="B84" s="10"/>
      <c r="C84" s="2"/>
      <c r="D84" s="2"/>
      <c r="E84" s="18"/>
      <c r="F84" s="18"/>
      <c r="G84" s="18"/>
      <c r="H84" s="18"/>
      <c r="I84" s="19"/>
      <c r="J84" s="19"/>
      <c r="K84" s="11"/>
      <c r="L84" s="12"/>
    </row>
    <row r="85" spans="2:12" ht="15">
      <c r="B85" s="10"/>
      <c r="C85" s="2"/>
      <c r="D85" s="2"/>
      <c r="E85" s="18"/>
      <c r="F85" s="18"/>
      <c r="G85" s="18"/>
      <c r="H85" s="18"/>
      <c r="I85" s="19"/>
      <c r="J85" s="19"/>
      <c r="K85" s="11"/>
      <c r="L85" s="12"/>
    </row>
    <row r="86" spans="2:12" ht="15">
      <c r="B86" s="10"/>
      <c r="C86" s="19"/>
      <c r="D86" s="19"/>
      <c r="E86" s="19"/>
      <c r="F86" s="19"/>
      <c r="G86" s="19"/>
      <c r="H86" s="19"/>
      <c r="I86" s="19"/>
      <c r="J86" s="19"/>
      <c r="K86" s="11"/>
      <c r="L86" s="12"/>
    </row>
    <row r="87" spans="2:12" ht="15">
      <c r="B87" s="10"/>
      <c r="C87" s="2"/>
      <c r="D87" s="19"/>
      <c r="E87" s="19"/>
      <c r="F87" s="19"/>
      <c r="G87" s="19"/>
      <c r="H87" s="19"/>
      <c r="I87" s="19"/>
      <c r="J87" s="19"/>
      <c r="K87" s="11"/>
      <c r="L87" s="12"/>
    </row>
    <row r="88" spans="2:12" ht="15">
      <c r="B88" s="10"/>
      <c r="C88" s="2"/>
      <c r="D88" s="2"/>
      <c r="E88" s="19"/>
      <c r="F88" s="19"/>
      <c r="G88" s="19"/>
      <c r="H88" s="19"/>
      <c r="I88" s="19"/>
      <c r="J88" s="19"/>
      <c r="K88" s="11"/>
      <c r="L88" s="12"/>
    </row>
    <row r="89" spans="2:12" ht="15.75" thickBot="1">
      <c r="B89" s="13"/>
      <c r="C89" s="14"/>
      <c r="D89" s="14"/>
      <c r="E89" s="14"/>
      <c r="F89" s="14"/>
      <c r="G89" s="14"/>
      <c r="H89" s="14"/>
      <c r="I89" s="14"/>
      <c r="J89" s="14"/>
      <c r="K89" s="14"/>
      <c r="L89" s="15"/>
    </row>
  </sheetData>
  <hyperlinks>
    <hyperlink ref="A2" location="Contents!A1" display="back to contents shee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workbookViewId="0" topLeftCell="A1"/>
  </sheetViews>
  <sheetFormatPr defaultColWidth="9.140625" defaultRowHeight="15"/>
  <cols>
    <col min="1" max="1" width="2.8515625" style="92" customWidth="1"/>
    <col min="2" max="2" width="14.8515625" style="92" customWidth="1"/>
    <col min="3" max="3" width="6.7109375" style="92" customWidth="1"/>
    <col min="4" max="4" width="10.8515625" style="92" bestFit="1" customWidth="1"/>
    <col min="5" max="5" width="36.00390625" style="92" customWidth="1"/>
    <col min="6" max="6" width="6.7109375" style="92" customWidth="1"/>
    <col min="7" max="7" width="10.8515625" style="92" bestFit="1" customWidth="1"/>
    <col min="8" max="8" width="36.00390625" style="92" customWidth="1"/>
    <col min="9" max="9" width="6.7109375" style="92" customWidth="1"/>
    <col min="10" max="10" width="10.8515625" style="92" bestFit="1" customWidth="1"/>
    <col min="11" max="11" width="36.00390625" style="92" customWidth="1"/>
    <col min="12" max="12" width="6.7109375" style="92" customWidth="1"/>
    <col min="13" max="13" width="10.8515625" style="92" bestFit="1" customWidth="1"/>
    <col min="14" max="14" width="36.00390625" style="92" customWidth="1"/>
    <col min="15" max="16384" width="9.140625" style="92" customWidth="1"/>
  </cols>
  <sheetData>
    <row r="1" ht="15">
      <c r="A1" s="6" t="s">
        <v>252</v>
      </c>
    </row>
    <row r="2" ht="12.75" thickBot="1"/>
    <row r="3" spans="2:14" ht="15">
      <c r="B3" s="182" t="s">
        <v>251</v>
      </c>
      <c r="D3" s="105" t="s">
        <v>2</v>
      </c>
      <c r="E3" s="106" t="s">
        <v>8</v>
      </c>
      <c r="G3" s="105" t="s">
        <v>2</v>
      </c>
      <c r="H3" s="106" t="s">
        <v>16</v>
      </c>
      <c r="J3" s="105" t="s">
        <v>2</v>
      </c>
      <c r="K3" s="106" t="s">
        <v>13</v>
      </c>
      <c r="M3" s="105" t="s">
        <v>2</v>
      </c>
      <c r="N3" s="106" t="s">
        <v>15</v>
      </c>
    </row>
    <row r="4" spans="2:14" ht="15" hidden="1">
      <c r="B4" s="182"/>
      <c r="D4" s="107" t="s">
        <v>10</v>
      </c>
      <c r="E4" s="108" t="str">
        <f>'Table 1'!A1</f>
        <v>Table 1</v>
      </c>
      <c r="G4" s="107" t="s">
        <v>10</v>
      </c>
      <c r="H4" s="108" t="s">
        <v>16</v>
      </c>
      <c r="J4" s="107" t="s">
        <v>10</v>
      </c>
      <c r="K4" s="108" t="s">
        <v>13</v>
      </c>
      <c r="M4" s="107" t="s">
        <v>10</v>
      </c>
      <c r="N4" s="108" t="s">
        <v>15</v>
      </c>
    </row>
    <row r="5" spans="2:14" ht="36">
      <c r="B5" s="182"/>
      <c r="D5" s="107" t="s">
        <v>11</v>
      </c>
      <c r="E5" s="109" t="str">
        <f>'Table 1'!A2</f>
        <v>Net domestic energy use by economic activities</v>
      </c>
      <c r="G5" s="107" t="s">
        <v>11</v>
      </c>
      <c r="H5" s="109" t="str">
        <f>'Figure 1'!A2</f>
        <v>Net domestic energy use and gross value added by 64 production activities (NACE)</v>
      </c>
      <c r="J5" s="107" t="s">
        <v>11</v>
      </c>
      <c r="K5" s="109" t="str">
        <f>'Table 2'!A2</f>
        <v>'Domestic energy footprints' of goods and services deliverd to main categories of final uses</v>
      </c>
      <c r="M5" s="107" t="s">
        <v>11</v>
      </c>
      <c r="N5" s="109" t="str">
        <f>'Table 3'!C6</f>
        <v>Table 3: Comparison of main indicators; EU-27 2014-2018</v>
      </c>
    </row>
    <row r="6" spans="2:14" ht="15">
      <c r="B6" s="182"/>
      <c r="D6" s="107" t="s">
        <v>12</v>
      </c>
      <c r="E6" s="108" t="s">
        <v>230</v>
      </c>
      <c r="G6" s="107" t="s">
        <v>12</v>
      </c>
      <c r="H6" s="108" t="s">
        <v>17</v>
      </c>
      <c r="J6" s="107" t="s">
        <v>12</v>
      </c>
      <c r="K6" s="108" t="s">
        <v>7</v>
      </c>
      <c r="M6" s="107" t="s">
        <v>12</v>
      </c>
      <c r="N6" s="108" t="s">
        <v>5</v>
      </c>
    </row>
    <row r="7" spans="2:14" ht="12.75" thickBot="1">
      <c r="B7" s="182"/>
      <c r="D7" s="110"/>
      <c r="E7" s="111" t="s">
        <v>5</v>
      </c>
      <c r="G7" s="110"/>
      <c r="H7" s="111" t="s">
        <v>5</v>
      </c>
      <c r="J7" s="110"/>
      <c r="K7" s="111" t="s">
        <v>5</v>
      </c>
      <c r="M7" s="110"/>
      <c r="N7" s="111"/>
    </row>
    <row r="9" ht="12.75" thickBot="1"/>
    <row r="10" spans="2:11" ht="15">
      <c r="B10" s="181" t="s">
        <v>229</v>
      </c>
      <c r="D10" s="93" t="s">
        <v>2</v>
      </c>
      <c r="E10" s="94" t="s">
        <v>232</v>
      </c>
      <c r="G10" s="93" t="s">
        <v>2</v>
      </c>
      <c r="H10" s="94" t="s">
        <v>248</v>
      </c>
      <c r="J10" s="93" t="s">
        <v>2</v>
      </c>
      <c r="K10" s="94" t="s">
        <v>399</v>
      </c>
    </row>
    <row r="11" spans="2:11" ht="15" hidden="1">
      <c r="B11" s="181"/>
      <c r="D11" s="95" t="s">
        <v>10</v>
      </c>
      <c r="E11" s="96" t="s">
        <v>3</v>
      </c>
      <c r="G11" s="95" t="s">
        <v>10</v>
      </c>
      <c r="H11" s="96" t="s">
        <v>18</v>
      </c>
      <c r="J11" s="95" t="s">
        <v>10</v>
      </c>
      <c r="K11" s="96" t="s">
        <v>237</v>
      </c>
    </row>
    <row r="12" spans="2:11" ht="36">
      <c r="B12" s="181"/>
      <c r="D12" s="95" t="s">
        <v>11</v>
      </c>
      <c r="E12" s="91" t="str">
        <f>dataTab1_ranked!$C$4</f>
        <v>Net domestic energy use by economic activities</v>
      </c>
      <c r="G12" s="95" t="s">
        <v>11</v>
      </c>
      <c r="H12" s="91" t="str">
        <f>dataFig1_ranked!C4</f>
        <v>Net domestic energy use and gross value added by industries (NACE production activities)</v>
      </c>
      <c r="J12" s="95" t="s">
        <v>11</v>
      </c>
      <c r="K12" s="91" t="str">
        <f>dataTab2_ranked!C4</f>
        <v>'Domestic energy footprints' of goods and services deliverd to main categories of final uses</v>
      </c>
    </row>
    <row r="13" spans="2:11" ht="15">
      <c r="B13" s="181"/>
      <c r="D13" s="95" t="s">
        <v>12</v>
      </c>
      <c r="E13" s="96" t="s">
        <v>6</v>
      </c>
      <c r="G13" s="95" t="s">
        <v>12</v>
      </c>
      <c r="H13" s="96" t="s">
        <v>19</v>
      </c>
      <c r="J13" s="95" t="s">
        <v>12</v>
      </c>
      <c r="K13" s="96" t="s">
        <v>238</v>
      </c>
    </row>
    <row r="14" spans="2:11" ht="15">
      <c r="B14" s="181"/>
      <c r="D14" s="95"/>
      <c r="E14" s="96" t="s">
        <v>14</v>
      </c>
      <c r="G14" s="95"/>
      <c r="H14" s="96" t="s">
        <v>20</v>
      </c>
      <c r="J14" s="95"/>
      <c r="K14" s="96" t="s">
        <v>14</v>
      </c>
    </row>
    <row r="15" spans="2:11" ht="12.75" thickBot="1">
      <c r="B15" s="181"/>
      <c r="D15" s="97"/>
      <c r="E15" s="98" t="s">
        <v>5</v>
      </c>
      <c r="G15" s="97"/>
      <c r="H15" s="98" t="s">
        <v>5</v>
      </c>
      <c r="J15" s="97"/>
      <c r="K15" s="98" t="s">
        <v>5</v>
      </c>
    </row>
    <row r="16" ht="15">
      <c r="B16" s="181"/>
    </row>
    <row r="17" ht="12.75" thickBot="1">
      <c r="B17" s="181"/>
    </row>
    <row r="18" spans="2:11" ht="15">
      <c r="B18" s="181"/>
      <c r="D18" s="93" t="s">
        <v>2</v>
      </c>
      <c r="E18" s="94" t="s">
        <v>231</v>
      </c>
      <c r="G18" s="93" t="s">
        <v>2</v>
      </c>
      <c r="H18" s="94" t="s">
        <v>247</v>
      </c>
      <c r="J18" s="93" t="s">
        <v>2</v>
      </c>
      <c r="K18" s="94" t="s">
        <v>398</v>
      </c>
    </row>
    <row r="19" spans="2:11" ht="15" hidden="1">
      <c r="B19" s="181"/>
      <c r="D19" s="95" t="s">
        <v>10</v>
      </c>
      <c r="E19" s="96" t="s">
        <v>3</v>
      </c>
      <c r="G19" s="95" t="s">
        <v>10</v>
      </c>
      <c r="H19" s="96" t="s">
        <v>239</v>
      </c>
      <c r="J19" s="95" t="s">
        <v>10</v>
      </c>
      <c r="K19" s="96" t="s">
        <v>237</v>
      </c>
    </row>
    <row r="20" spans="2:11" ht="36">
      <c r="B20" s="181"/>
      <c r="D20" s="95" t="s">
        <v>11</v>
      </c>
      <c r="E20" s="91" t="str">
        <f>dataTab1!C4</f>
        <v>Net domestic energy use by economic activities</v>
      </c>
      <c r="G20" s="95" t="s">
        <v>11</v>
      </c>
      <c r="H20" s="91" t="str">
        <f>dataFig1!C4</f>
        <v>Net domestic energy use and gross value added by industries (NACE production activities)</v>
      </c>
      <c r="J20" s="95" t="s">
        <v>11</v>
      </c>
      <c r="K20" s="91" t="str">
        <f>dataTab2!C4</f>
        <v>'Domestic energy footprints' of goods and services deliverd to main categories of final uses</v>
      </c>
    </row>
    <row r="21" spans="2:11" ht="15">
      <c r="B21" s="181"/>
      <c r="D21" s="95" t="s">
        <v>12</v>
      </c>
      <c r="E21" s="96" t="s">
        <v>4</v>
      </c>
      <c r="G21" s="95" t="s">
        <v>12</v>
      </c>
      <c r="H21" s="96" t="s">
        <v>4</v>
      </c>
      <c r="J21" s="95" t="s">
        <v>12</v>
      </c>
      <c r="K21" s="96" t="s">
        <v>4</v>
      </c>
    </row>
    <row r="22" spans="2:11" ht="15">
      <c r="B22" s="181"/>
      <c r="D22" s="95"/>
      <c r="E22" s="96" t="s">
        <v>14</v>
      </c>
      <c r="G22" s="95"/>
      <c r="H22" s="96" t="s">
        <v>14</v>
      </c>
      <c r="J22" s="95"/>
      <c r="K22" s="96" t="s">
        <v>14</v>
      </c>
    </row>
    <row r="23" spans="2:11" ht="12.75" thickBot="1">
      <c r="B23" s="181"/>
      <c r="D23" s="97"/>
      <c r="E23" s="98" t="s">
        <v>5</v>
      </c>
      <c r="G23" s="97"/>
      <c r="H23" s="98" t="s">
        <v>5</v>
      </c>
      <c r="J23" s="97"/>
      <c r="K23" s="98" t="s">
        <v>5</v>
      </c>
    </row>
    <row r="25" ht="12.75" thickBot="1"/>
    <row r="26" spans="2:14" ht="15">
      <c r="B26" s="183" t="s">
        <v>183</v>
      </c>
      <c r="D26" s="99" t="s">
        <v>1</v>
      </c>
      <c r="E26" s="100" t="s">
        <v>0</v>
      </c>
      <c r="G26" s="99" t="s">
        <v>1</v>
      </c>
      <c r="H26" s="100" t="s">
        <v>180</v>
      </c>
      <c r="J26" s="99" t="s">
        <v>1</v>
      </c>
      <c r="K26" s="100" t="s">
        <v>181</v>
      </c>
      <c r="M26" s="99" t="s">
        <v>1</v>
      </c>
      <c r="N26" s="100" t="s">
        <v>182</v>
      </c>
    </row>
    <row r="27" spans="2:14" ht="36">
      <c r="B27" s="183"/>
      <c r="D27" s="101" t="s">
        <v>233</v>
      </c>
      <c r="E27" s="90" t="str">
        <f>env_ac_pefa04!C5</f>
        <v>Key indicators of physical energy flow accounts by NACE Rev. 2 activity [env_ac_pefa04]</v>
      </c>
      <c r="G27" s="101" t="s">
        <v>233</v>
      </c>
      <c r="H27" s="90" t="str">
        <f>nama_10_a64!C5</f>
        <v>National accounts aggregates by industry (up to NACE A*64) [nama_10_a64]</v>
      </c>
      <c r="J27" s="101" t="s">
        <v>233</v>
      </c>
      <c r="K27" s="90" t="str">
        <f>env_ac_pefafp!C5</f>
        <v>Energy used for the provision of goods and services (domestic energy footprint) - input-output analysis [env_ac_pefafp]</v>
      </c>
      <c r="M27" s="101" t="s">
        <v>233</v>
      </c>
      <c r="N27" s="102" t="str">
        <f>nrg_bal_c!C5</f>
        <v>Complete energy balances [nrg_bal_c]</v>
      </c>
    </row>
    <row r="28" spans="2:14" ht="15.75" thickBot="1">
      <c r="B28" s="183"/>
      <c r="D28" s="103" t="s">
        <v>2</v>
      </c>
      <c r="E28" s="104" t="s">
        <v>0</v>
      </c>
      <c r="G28" s="103" t="s">
        <v>2</v>
      </c>
      <c r="H28" s="104" t="s">
        <v>180</v>
      </c>
      <c r="J28" s="103" t="s">
        <v>2</v>
      </c>
      <c r="K28" s="104" t="s">
        <v>250</v>
      </c>
      <c r="M28" s="103" t="s">
        <v>2</v>
      </c>
      <c r="N28" s="104" t="s">
        <v>182</v>
      </c>
    </row>
  </sheetData>
  <mergeCells count="3">
    <mergeCell ref="B10:B23"/>
    <mergeCell ref="B3:B7"/>
    <mergeCell ref="B26:B28"/>
  </mergeCells>
  <hyperlinks>
    <hyperlink ref="E28" location="env_ac_pefa04!A1" display="env_ac_pefa04"/>
    <hyperlink ref="E3" location="'Table 1'!A1" display="Table 1"/>
    <hyperlink ref="E18" location="dataTab1!A1" display="dataTab1"/>
    <hyperlink ref="E10" location="dataTab1_ranked!A1" display="dataTab1_ranked"/>
    <hyperlink ref="H18" location="dataFig1!A1" display="dataFig1"/>
    <hyperlink ref="H10" location="dataFig1_ranked!A1" display="dataFig1_ranked"/>
    <hyperlink ref="H3" location="'Figure 1'!A1" display="Figure 1"/>
    <hyperlink ref="K28" location="env_ac_pefafp!A1" display="enc_ac_pefafp"/>
    <hyperlink ref="H28" location="nama_10_a64!A1" display="nama_10_a64"/>
    <hyperlink ref="K3" location="'Table 2'!A1" display="Table 2"/>
    <hyperlink ref="K10" location="dataTab2_ranked!A1" display="dataTab2_ranked"/>
    <hyperlink ref="K18" location="dataTab2!A1" display="dataTab2"/>
    <hyperlink ref="N28" location="nrg_bal_c!A1" display="nrg_bal_c"/>
    <hyperlink ref="N3" location="'Table 3'!A1" display="Table 3"/>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I84"/>
  <sheetViews>
    <sheetView showGridLines="0" workbookViewId="0" topLeftCell="A1">
      <selection activeCell="C6" sqref="C6:F80"/>
    </sheetView>
  </sheetViews>
  <sheetFormatPr defaultColWidth="9.140625" defaultRowHeight="15"/>
  <cols>
    <col min="1" max="1" width="2.8515625" style="0" customWidth="1"/>
    <col min="3" max="3" width="61.28125" style="0" customWidth="1"/>
    <col min="4" max="4" width="14.140625" style="0" customWidth="1"/>
    <col min="5" max="5" width="13.00390625" style="0" customWidth="1"/>
    <col min="6" max="6" width="7.28125" style="0" customWidth="1"/>
    <col min="7" max="7" width="2.8515625" style="55" customWidth="1"/>
    <col min="8" max="8" width="2.8515625" style="11" customWidth="1"/>
    <col min="9" max="9" width="10.7109375" style="0" bestFit="1" customWidth="1"/>
  </cols>
  <sheetData>
    <row r="1" ht="15">
      <c r="A1" s="6" t="s">
        <v>8</v>
      </c>
    </row>
    <row r="2" spans="1:7" s="11" customFormat="1" ht="15">
      <c r="A2" s="53" t="s">
        <v>449</v>
      </c>
      <c r="B2" s="49"/>
      <c r="C2" s="50"/>
      <c r="G2" s="19"/>
    </row>
    <row r="3" spans="2:7" s="11" customFormat="1" ht="15">
      <c r="B3" s="51"/>
      <c r="C3" s="52"/>
      <c r="G3" s="19"/>
    </row>
    <row r="4" spans="2:7" s="11" customFormat="1" ht="15">
      <c r="B4" s="51"/>
      <c r="C4" s="53"/>
      <c r="G4" s="19"/>
    </row>
    <row r="6" ht="15.75">
      <c r="C6" s="48" t="s">
        <v>457</v>
      </c>
    </row>
    <row r="7" ht="15">
      <c r="C7" s="62" t="str">
        <f>dataTab1!C5</f>
        <v>European Union (EU-27), 2017</v>
      </c>
    </row>
    <row r="8" spans="3:7" ht="15">
      <c r="C8" s="30" t="s">
        <v>196</v>
      </c>
      <c r="D8" s="29"/>
      <c r="E8" s="177"/>
      <c r="F8" s="29"/>
      <c r="G8" s="56"/>
    </row>
    <row r="9" spans="3:7" ht="15">
      <c r="C9" s="31" t="s">
        <v>9</v>
      </c>
      <c r="D9" s="178" t="s">
        <v>197</v>
      </c>
      <c r="E9" s="137" t="s">
        <v>198</v>
      </c>
      <c r="F9" s="31" t="s">
        <v>199</v>
      </c>
      <c r="G9" s="56"/>
    </row>
    <row r="10" spans="1:9" ht="15">
      <c r="A10" s="64" t="s">
        <v>236</v>
      </c>
      <c r="C10" s="36" t="s">
        <v>448</v>
      </c>
      <c r="D10" s="163"/>
      <c r="E10" s="138">
        <v>64041684.2</v>
      </c>
      <c r="F10" s="40">
        <v>100</v>
      </c>
      <c r="G10" s="57"/>
      <c r="I10" s="44"/>
    </row>
    <row r="11" spans="1:9" ht="15">
      <c r="A11" s="64">
        <v>1</v>
      </c>
      <c r="C11" s="36" t="s">
        <v>450</v>
      </c>
      <c r="D11" s="163"/>
      <c r="E11" s="138">
        <v>47990755.5</v>
      </c>
      <c r="F11" s="37">
        <v>74.93674799389488</v>
      </c>
      <c r="G11" s="57"/>
      <c r="I11" s="54"/>
    </row>
    <row r="12" spans="1:9" ht="15">
      <c r="A12" s="64">
        <v>2</v>
      </c>
      <c r="C12" s="38" t="s">
        <v>87</v>
      </c>
      <c r="D12" s="164" t="s">
        <v>86</v>
      </c>
      <c r="E12" s="139">
        <v>13809605.5</v>
      </c>
      <c r="F12" s="39">
        <v>21.56346397273543</v>
      </c>
      <c r="G12" s="57"/>
      <c r="I12" s="54"/>
    </row>
    <row r="13" spans="1:9" ht="15">
      <c r="A13" s="64">
        <v>3</v>
      </c>
      <c r="C13" s="32" t="s">
        <v>61</v>
      </c>
      <c r="D13" s="165" t="s">
        <v>60</v>
      </c>
      <c r="E13" s="140">
        <v>5219096.7</v>
      </c>
      <c r="F13" s="33">
        <v>8.149530677083598</v>
      </c>
      <c r="G13" s="57"/>
      <c r="I13" s="54"/>
    </row>
    <row r="14" spans="1:9" ht="15">
      <c r="A14" s="64">
        <v>4</v>
      </c>
      <c r="C14" s="32" t="s">
        <v>69</v>
      </c>
      <c r="D14" s="165" t="s">
        <v>68</v>
      </c>
      <c r="E14" s="140">
        <v>2708237.9</v>
      </c>
      <c r="F14" s="33">
        <v>4.228867391341966</v>
      </c>
      <c r="G14" s="57"/>
      <c r="I14" s="54"/>
    </row>
    <row r="15" spans="1:9" ht="15">
      <c r="A15" s="64">
        <v>5</v>
      </c>
      <c r="C15" s="32" t="s">
        <v>101</v>
      </c>
      <c r="D15" s="165" t="s">
        <v>100</v>
      </c>
      <c r="E15" s="140">
        <v>2588441.3</v>
      </c>
      <c r="F15" s="33">
        <v>4.041807039172152</v>
      </c>
      <c r="G15" s="57"/>
      <c r="I15" s="54"/>
    </row>
    <row r="16" spans="1:9" ht="15">
      <c r="A16" s="64">
        <v>6</v>
      </c>
      <c r="C16" s="32" t="s">
        <v>59</v>
      </c>
      <c r="D16" s="165" t="s">
        <v>58</v>
      </c>
      <c r="E16" s="140">
        <v>2277473</v>
      </c>
      <c r="F16" s="33">
        <v>3.5562353308628314</v>
      </c>
      <c r="G16" s="57"/>
      <c r="I16" s="54"/>
    </row>
    <row r="17" spans="1:9" ht="15">
      <c r="A17" s="64">
        <v>7</v>
      </c>
      <c r="C17" s="32" t="s">
        <v>105</v>
      </c>
      <c r="D17" s="165" t="s">
        <v>104</v>
      </c>
      <c r="E17" s="140">
        <v>1944223.2</v>
      </c>
      <c r="F17" s="33">
        <v>3.0358714394959647</v>
      </c>
      <c r="G17" s="57"/>
      <c r="I17" s="54"/>
    </row>
    <row r="18" spans="1:9" ht="15">
      <c r="A18" s="64">
        <v>8</v>
      </c>
      <c r="C18" s="32" t="s">
        <v>103</v>
      </c>
      <c r="D18" s="165" t="s">
        <v>102</v>
      </c>
      <c r="E18" s="140">
        <v>1593101.4</v>
      </c>
      <c r="F18" s="33">
        <v>2.487600724279515</v>
      </c>
      <c r="G18" s="57"/>
      <c r="I18" s="54"/>
    </row>
    <row r="19" spans="1:9" ht="15">
      <c r="A19" s="64">
        <v>9</v>
      </c>
      <c r="C19" s="32" t="s">
        <v>67</v>
      </c>
      <c r="D19" s="165" t="s">
        <v>66</v>
      </c>
      <c r="E19" s="140">
        <v>1450548.5</v>
      </c>
      <c r="F19" s="33">
        <v>2.265006796932427</v>
      </c>
      <c r="G19" s="57"/>
      <c r="I19" s="54"/>
    </row>
    <row r="20" spans="1:9" ht="15">
      <c r="A20" s="64">
        <v>10</v>
      </c>
      <c r="C20" s="32" t="s">
        <v>55</v>
      </c>
      <c r="D20" s="165" t="s">
        <v>54</v>
      </c>
      <c r="E20" s="140">
        <v>1330477</v>
      </c>
      <c r="F20" s="33">
        <v>2.0775171930909337</v>
      </c>
      <c r="G20" s="57"/>
      <c r="I20" s="54"/>
    </row>
    <row r="21" spans="1:9" ht="15">
      <c r="A21" s="64">
        <v>11</v>
      </c>
      <c r="C21" s="32" t="s">
        <v>93</v>
      </c>
      <c r="D21" s="165" t="s">
        <v>92</v>
      </c>
      <c r="E21" s="140">
        <v>1280556.2</v>
      </c>
      <c r="F21" s="33">
        <v>1.999566713456296</v>
      </c>
      <c r="G21" s="57"/>
      <c r="I21" s="54"/>
    </row>
    <row r="22" spans="1:9" ht="15">
      <c r="A22" s="64">
        <v>12</v>
      </c>
      <c r="C22" s="32" t="s">
        <v>49</v>
      </c>
      <c r="D22" s="165" t="s">
        <v>48</v>
      </c>
      <c r="E22" s="140">
        <v>1279108.2</v>
      </c>
      <c r="F22" s="33">
        <v>1.9973056860987424</v>
      </c>
      <c r="G22" s="57"/>
      <c r="I22" s="54"/>
    </row>
    <row r="23" spans="1:9" ht="15">
      <c r="A23" s="64">
        <v>13</v>
      </c>
      <c r="C23" s="32" t="s">
        <v>41</v>
      </c>
      <c r="D23" s="165" t="s">
        <v>40</v>
      </c>
      <c r="E23" s="140">
        <v>1246269.3</v>
      </c>
      <c r="F23" s="33">
        <v>1.9460283026098182</v>
      </c>
      <c r="G23" s="57"/>
      <c r="I23" s="54"/>
    </row>
    <row r="24" spans="1:9" ht="15">
      <c r="A24" s="64">
        <v>14</v>
      </c>
      <c r="C24" s="32" t="s">
        <v>97</v>
      </c>
      <c r="D24" s="165" t="s">
        <v>96</v>
      </c>
      <c r="E24" s="140">
        <v>917376.8</v>
      </c>
      <c r="F24" s="33">
        <v>1.4324682610392685</v>
      </c>
      <c r="G24" s="57"/>
      <c r="I24" s="54"/>
    </row>
    <row r="25" spans="1:9" ht="15">
      <c r="A25" s="64">
        <v>15</v>
      </c>
      <c r="C25" s="32" t="s">
        <v>99</v>
      </c>
      <c r="D25" s="165" t="s">
        <v>98</v>
      </c>
      <c r="E25" s="140">
        <v>798522</v>
      </c>
      <c r="F25" s="33">
        <v>1.2468785135416536</v>
      </c>
      <c r="G25" s="57"/>
      <c r="I25" s="54"/>
    </row>
    <row r="26" spans="1:9" ht="15">
      <c r="A26" s="64">
        <v>16</v>
      </c>
      <c r="C26" s="32" t="s">
        <v>147</v>
      </c>
      <c r="D26" s="165" t="s">
        <v>146</v>
      </c>
      <c r="E26" s="140">
        <v>771086.7</v>
      </c>
      <c r="F26" s="33">
        <v>1.2040387594928366</v>
      </c>
      <c r="G26" s="57"/>
      <c r="I26" s="54"/>
    </row>
    <row r="27" spans="1:9" ht="15">
      <c r="A27" s="64" t="s">
        <v>235</v>
      </c>
      <c r="C27" s="32" t="s">
        <v>452</v>
      </c>
      <c r="D27" s="165"/>
      <c r="E27" s="140">
        <f>SUM(dataTab1_ranked!E27:E75)</f>
        <v>8776631.299999999</v>
      </c>
      <c r="F27" s="33">
        <f>SUM(dataTab1_ranked!F27:F75)</f>
        <v>13.70456041191996</v>
      </c>
      <c r="G27" s="57"/>
      <c r="I27" s="54"/>
    </row>
    <row r="28" spans="3:7" ht="15" hidden="1">
      <c r="C28" s="32"/>
      <c r="D28" s="165"/>
      <c r="E28" s="140"/>
      <c r="F28" s="33"/>
      <c r="G28" s="57"/>
    </row>
    <row r="29" spans="3:7" ht="15" hidden="1">
      <c r="C29" s="32"/>
      <c r="D29" s="165"/>
      <c r="E29" s="140"/>
      <c r="F29" s="33"/>
      <c r="G29" s="57"/>
    </row>
    <row r="30" spans="3:7" ht="15" hidden="1">
      <c r="C30" s="32"/>
      <c r="D30" s="165"/>
      <c r="E30" s="140"/>
      <c r="F30" s="33"/>
      <c r="G30" s="57"/>
    </row>
    <row r="31" spans="3:7" ht="15" hidden="1">
      <c r="C31" s="32"/>
      <c r="D31" s="165"/>
      <c r="E31" s="140"/>
      <c r="F31" s="33"/>
      <c r="G31" s="57"/>
    </row>
    <row r="32" spans="3:7" ht="15" hidden="1">
      <c r="C32" s="32"/>
      <c r="D32" s="165"/>
      <c r="E32" s="140"/>
      <c r="F32" s="33"/>
      <c r="G32" s="57"/>
    </row>
    <row r="33" spans="3:7" ht="15" hidden="1">
      <c r="C33" s="32"/>
      <c r="D33" s="165"/>
      <c r="E33" s="140"/>
      <c r="F33" s="33"/>
      <c r="G33" s="57"/>
    </row>
    <row r="34" spans="3:7" ht="15" hidden="1">
      <c r="C34" s="32"/>
      <c r="D34" s="165"/>
      <c r="E34" s="140"/>
      <c r="F34" s="33"/>
      <c r="G34" s="57"/>
    </row>
    <row r="35" spans="3:7" ht="15" hidden="1">
      <c r="C35" s="32"/>
      <c r="D35" s="165"/>
      <c r="E35" s="140"/>
      <c r="F35" s="33"/>
      <c r="G35" s="57"/>
    </row>
    <row r="36" spans="3:7" ht="15" hidden="1">
      <c r="C36" s="32"/>
      <c r="D36" s="165"/>
      <c r="E36" s="140"/>
      <c r="F36" s="33"/>
      <c r="G36" s="57"/>
    </row>
    <row r="37" spans="3:7" ht="15" hidden="1">
      <c r="C37" s="32"/>
      <c r="D37" s="165"/>
      <c r="E37" s="140"/>
      <c r="F37" s="33"/>
      <c r="G37" s="57"/>
    </row>
    <row r="38" spans="3:7" ht="15" hidden="1">
      <c r="C38" s="32"/>
      <c r="D38" s="165"/>
      <c r="E38" s="140"/>
      <c r="F38" s="33"/>
      <c r="G38" s="57"/>
    </row>
    <row r="39" spans="3:7" ht="15" hidden="1">
      <c r="C39" s="32"/>
      <c r="D39" s="165"/>
      <c r="E39" s="140"/>
      <c r="F39" s="33"/>
      <c r="G39" s="57"/>
    </row>
    <row r="40" spans="3:7" ht="15" hidden="1">
      <c r="C40" s="32"/>
      <c r="D40" s="165"/>
      <c r="E40" s="140"/>
      <c r="F40" s="33"/>
      <c r="G40" s="57"/>
    </row>
    <row r="41" spans="3:7" ht="15" hidden="1">
      <c r="C41" s="32"/>
      <c r="D41" s="165"/>
      <c r="E41" s="140"/>
      <c r="F41" s="33"/>
      <c r="G41" s="57"/>
    </row>
    <row r="42" spans="3:7" ht="15" hidden="1">
      <c r="C42" s="32"/>
      <c r="D42" s="165"/>
      <c r="E42" s="140"/>
      <c r="F42" s="33"/>
      <c r="G42" s="57"/>
    </row>
    <row r="43" spans="3:7" ht="15" hidden="1">
      <c r="C43" s="32"/>
      <c r="D43" s="165"/>
      <c r="E43" s="140"/>
      <c r="F43" s="33"/>
      <c r="G43" s="57"/>
    </row>
    <row r="44" spans="3:7" ht="15" hidden="1">
      <c r="C44" s="32"/>
      <c r="D44" s="165"/>
      <c r="E44" s="140"/>
      <c r="F44" s="33"/>
      <c r="G44" s="57"/>
    </row>
    <row r="45" spans="3:7" ht="15" hidden="1">
      <c r="C45" s="32"/>
      <c r="D45" s="165"/>
      <c r="E45" s="140"/>
      <c r="F45" s="33"/>
      <c r="G45" s="57"/>
    </row>
    <row r="46" spans="3:7" ht="15" hidden="1">
      <c r="C46" s="32"/>
      <c r="D46" s="165"/>
      <c r="E46" s="140"/>
      <c r="F46" s="33"/>
      <c r="G46" s="57"/>
    </row>
    <row r="47" spans="3:7" ht="15" hidden="1">
      <c r="C47" s="32"/>
      <c r="D47" s="165"/>
      <c r="E47" s="140"/>
      <c r="F47" s="33"/>
      <c r="G47" s="57"/>
    </row>
    <row r="48" spans="3:7" ht="15" hidden="1">
      <c r="C48" s="32"/>
      <c r="D48" s="165"/>
      <c r="E48" s="140"/>
      <c r="F48" s="33"/>
      <c r="G48" s="57"/>
    </row>
    <row r="49" spans="3:7" ht="15" hidden="1">
      <c r="C49" s="32"/>
      <c r="D49" s="165"/>
      <c r="E49" s="140"/>
      <c r="F49" s="33"/>
      <c r="G49" s="57"/>
    </row>
    <row r="50" spans="3:7" ht="15" hidden="1">
      <c r="C50" s="32"/>
      <c r="D50" s="165"/>
      <c r="E50" s="140"/>
      <c r="F50" s="33"/>
      <c r="G50" s="57"/>
    </row>
    <row r="51" spans="3:7" ht="15" hidden="1">
      <c r="C51" s="32"/>
      <c r="D51" s="165"/>
      <c r="E51" s="140"/>
      <c r="F51" s="33"/>
      <c r="G51" s="57"/>
    </row>
    <row r="52" spans="3:7" ht="15" hidden="1">
      <c r="C52" s="32"/>
      <c r="D52" s="165"/>
      <c r="E52" s="140"/>
      <c r="F52" s="33"/>
      <c r="G52" s="57"/>
    </row>
    <row r="53" spans="3:7" ht="15" hidden="1">
      <c r="C53" s="32"/>
      <c r="D53" s="165"/>
      <c r="E53" s="140"/>
      <c r="F53" s="33"/>
      <c r="G53" s="57"/>
    </row>
    <row r="54" spans="3:7" ht="15" hidden="1">
      <c r="C54" s="32"/>
      <c r="D54" s="165"/>
      <c r="E54" s="140"/>
      <c r="F54" s="33"/>
      <c r="G54" s="57"/>
    </row>
    <row r="55" spans="3:7" ht="15" hidden="1">
      <c r="C55" s="32"/>
      <c r="D55" s="165"/>
      <c r="E55" s="140"/>
      <c r="F55" s="33"/>
      <c r="G55" s="57"/>
    </row>
    <row r="56" spans="3:7" ht="15" hidden="1">
      <c r="C56" s="32"/>
      <c r="D56" s="165"/>
      <c r="E56" s="140"/>
      <c r="F56" s="33"/>
      <c r="G56" s="57"/>
    </row>
    <row r="57" spans="3:7" ht="15" hidden="1">
      <c r="C57" s="32"/>
      <c r="D57" s="165"/>
      <c r="E57" s="140"/>
      <c r="F57" s="33"/>
      <c r="G57" s="57"/>
    </row>
    <row r="58" spans="3:7" ht="15" hidden="1">
      <c r="C58" s="32"/>
      <c r="D58" s="165"/>
      <c r="E58" s="140"/>
      <c r="F58" s="33"/>
      <c r="G58" s="57"/>
    </row>
    <row r="59" spans="3:7" ht="15" hidden="1">
      <c r="C59" s="32"/>
      <c r="D59" s="165"/>
      <c r="E59" s="140"/>
      <c r="F59" s="33"/>
      <c r="G59" s="57"/>
    </row>
    <row r="60" spans="3:7" ht="15" hidden="1">
      <c r="C60" s="32"/>
      <c r="D60" s="165"/>
      <c r="E60" s="140"/>
      <c r="F60" s="33"/>
      <c r="G60" s="57"/>
    </row>
    <row r="61" spans="3:7" ht="15" hidden="1">
      <c r="C61" s="32"/>
      <c r="D61" s="165"/>
      <c r="E61" s="140"/>
      <c r="F61" s="33"/>
      <c r="G61" s="57"/>
    </row>
    <row r="62" spans="3:7" ht="15" hidden="1">
      <c r="C62" s="32"/>
      <c r="D62" s="165"/>
      <c r="E62" s="140"/>
      <c r="F62" s="33"/>
      <c r="G62" s="57"/>
    </row>
    <row r="63" spans="3:7" ht="15" hidden="1">
      <c r="C63" s="32"/>
      <c r="D63" s="165"/>
      <c r="E63" s="140"/>
      <c r="F63" s="33"/>
      <c r="G63" s="57"/>
    </row>
    <row r="64" spans="3:7" ht="15" hidden="1">
      <c r="C64" s="32"/>
      <c r="D64" s="165"/>
      <c r="E64" s="140"/>
      <c r="F64" s="33"/>
      <c r="G64" s="57"/>
    </row>
    <row r="65" spans="3:7" ht="15" hidden="1">
      <c r="C65" s="32"/>
      <c r="D65" s="165"/>
      <c r="E65" s="140"/>
      <c r="F65" s="33"/>
      <c r="G65" s="57"/>
    </row>
    <row r="66" spans="3:7" ht="15" hidden="1">
      <c r="C66" s="32"/>
      <c r="D66" s="165"/>
      <c r="E66" s="140"/>
      <c r="F66" s="33"/>
      <c r="G66" s="57"/>
    </row>
    <row r="67" spans="3:7" ht="15" hidden="1">
      <c r="C67" s="32"/>
      <c r="D67" s="165"/>
      <c r="E67" s="140"/>
      <c r="F67" s="33"/>
      <c r="G67" s="57"/>
    </row>
    <row r="68" spans="3:7" ht="15" hidden="1">
      <c r="C68" s="32"/>
      <c r="D68" s="165"/>
      <c r="E68" s="140"/>
      <c r="F68" s="33"/>
      <c r="G68" s="57"/>
    </row>
    <row r="69" spans="3:7" ht="15" hidden="1">
      <c r="C69" s="32"/>
      <c r="D69" s="165"/>
      <c r="E69" s="140"/>
      <c r="F69" s="33"/>
      <c r="G69" s="57"/>
    </row>
    <row r="70" spans="3:7" ht="15" hidden="1">
      <c r="C70" s="32"/>
      <c r="D70" s="165"/>
      <c r="E70" s="140"/>
      <c r="F70" s="33"/>
      <c r="G70" s="57"/>
    </row>
    <row r="71" spans="3:7" ht="15" hidden="1">
      <c r="C71" s="32"/>
      <c r="D71" s="165"/>
      <c r="E71" s="140"/>
      <c r="F71" s="33"/>
      <c r="G71" s="57"/>
    </row>
    <row r="72" spans="3:7" ht="15" hidden="1">
      <c r="C72" s="32"/>
      <c r="D72" s="165"/>
      <c r="E72" s="140"/>
      <c r="F72" s="33"/>
      <c r="G72" s="57"/>
    </row>
    <row r="73" spans="3:7" ht="15" hidden="1">
      <c r="C73" s="32"/>
      <c r="D73" s="165"/>
      <c r="E73" s="140"/>
      <c r="F73" s="33"/>
      <c r="G73" s="57"/>
    </row>
    <row r="74" spans="3:7" ht="15" hidden="1">
      <c r="C74" s="32"/>
      <c r="D74" s="165"/>
      <c r="E74" s="140"/>
      <c r="F74" s="33"/>
      <c r="G74" s="57"/>
    </row>
    <row r="75" spans="3:7" ht="15" hidden="1">
      <c r="C75" s="34"/>
      <c r="D75" s="166"/>
      <c r="E75" s="141"/>
      <c r="F75" s="35"/>
      <c r="G75" s="57"/>
    </row>
    <row r="76" spans="3:7" ht="15">
      <c r="C76" s="36" t="s">
        <v>451</v>
      </c>
      <c r="D76" s="163"/>
      <c r="E76" s="138">
        <v>16050928.7</v>
      </c>
      <c r="F76" s="37">
        <v>25.06325200610511</v>
      </c>
      <c r="G76" s="57"/>
    </row>
    <row r="77" spans="3:7" ht="15">
      <c r="C77" s="38" t="s">
        <v>171</v>
      </c>
      <c r="D77" s="164"/>
      <c r="E77" s="139">
        <v>7763795.9</v>
      </c>
      <c r="F77" s="39">
        <v>12.123035171520364</v>
      </c>
      <c r="G77" s="57"/>
    </row>
    <row r="78" spans="3:7" ht="15">
      <c r="C78" s="34" t="s">
        <v>173</v>
      </c>
      <c r="D78" s="166"/>
      <c r="E78" s="141">
        <v>5679139.6</v>
      </c>
      <c r="F78" s="35">
        <v>8.867879836301993</v>
      </c>
      <c r="G78" s="57"/>
    </row>
    <row r="79" spans="3:7" ht="15">
      <c r="C79" s="121" t="s">
        <v>175</v>
      </c>
      <c r="D79" s="169"/>
      <c r="E79" s="170">
        <v>2607993.2</v>
      </c>
      <c r="F79" s="123">
        <v>4.072336998282753</v>
      </c>
      <c r="G79" s="58"/>
    </row>
    <row r="80" ht="18" customHeight="1">
      <c r="C80" s="61" t="s">
        <v>206</v>
      </c>
    </row>
    <row r="84" spans="3:7" ht="15">
      <c r="C84" s="44" t="s">
        <v>203</v>
      </c>
      <c r="D84" s="44" t="s">
        <v>200</v>
      </c>
      <c r="E84" s="45">
        <f>SUM(E12:E75,E77:E79)-E10</f>
        <v>-0.5000000074505806</v>
      </c>
      <c r="F84" s="46">
        <f>SUM(F12:F27,F77:F79)-F10</f>
        <v>-7.807415016714003E-07</v>
      </c>
      <c r="G84" s="59"/>
    </row>
  </sheetData>
  <printOptions/>
  <pageMargins left="0.7" right="0.7" top="0.75" bottom="0.75" header="0.3" footer="0.3"/>
  <pageSetup horizontalDpi="600" verticalDpi="600" orientation="portrait" paperSize="9" r:id="rId2"/>
  <ignoredErrors>
    <ignoredError sqref="E27:F27"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pageSetUpPr fitToPage="1"/>
  </sheetPr>
  <dimension ref="A1:C38"/>
  <sheetViews>
    <sheetView workbookViewId="0" topLeftCell="A1">
      <selection activeCell="Y21" sqref="Y21"/>
    </sheetView>
  </sheetViews>
  <sheetFormatPr defaultColWidth="9.140625" defaultRowHeight="15"/>
  <cols>
    <col min="1" max="2" width="4.7109375" style="132" customWidth="1"/>
    <col min="3" max="16384" width="9.140625" style="132" customWidth="1"/>
  </cols>
  <sheetData>
    <row r="1" ht="15">
      <c r="A1" s="131" t="s">
        <v>16</v>
      </c>
    </row>
    <row r="2" ht="15">
      <c r="A2" s="133" t="s">
        <v>249</v>
      </c>
    </row>
    <row r="3" ht="15"/>
    <row r="4" ht="15.75">
      <c r="C4" s="134" t="str">
        <f>A1&amp;": "&amp;A2</f>
        <v>Figure 1: Net domestic energy use and gross value added by 64 production activities (NACE)</v>
      </c>
    </row>
    <row r="5" ht="15">
      <c r="C5" s="135" t="str">
        <f>dataTab1!C5</f>
        <v>European Union (EU-27), 2017</v>
      </c>
    </row>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38.65" customHeight="1">
      <c r="C38" s="61" t="s">
        <v>429</v>
      </c>
    </row>
  </sheetData>
  <printOptions/>
  <pageMargins left="0.7086614173228347" right="0.7086614173228347" top="0.7480314960629921" bottom="0.7480314960629921" header="0.31496062992125984" footer="0.31496062992125984"/>
  <pageSetup fitToHeight="1" fitToWidth="1" horizontalDpi="600" verticalDpi="600" orientation="portrait" paperSize="9" scale="45"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N80"/>
  <sheetViews>
    <sheetView showGridLines="0" workbookViewId="0" topLeftCell="A1">
      <selection activeCell="C6" sqref="C6:I76"/>
    </sheetView>
  </sheetViews>
  <sheetFormatPr defaultColWidth="9.140625" defaultRowHeight="15"/>
  <cols>
    <col min="1" max="1" width="2.8515625" style="0" customWidth="1"/>
    <col min="3" max="3" width="67.7109375" style="0" customWidth="1"/>
    <col min="4" max="4" width="12.7109375" style="0" customWidth="1"/>
    <col min="5" max="5" width="13.28125" style="0" hidden="1" customWidth="1"/>
    <col min="6" max="6" width="13.28125" style="0" customWidth="1"/>
    <col min="7" max="7" width="13.28125" style="0" hidden="1" customWidth="1"/>
    <col min="8" max="9" width="13.28125" style="0" customWidth="1"/>
    <col min="10" max="11" width="2.8515625" style="0" customWidth="1"/>
    <col min="14" max="14" width="9.140625" style="44" customWidth="1"/>
  </cols>
  <sheetData>
    <row r="1" ht="15">
      <c r="A1" s="6" t="s">
        <v>13</v>
      </c>
    </row>
    <row r="2" spans="1:2" ht="15">
      <c r="A2" s="6" t="str">
        <f>env_ac_pefafp!A1</f>
        <v>'Domestic energy footprints' of goods and services deliverd to main categories of final uses</v>
      </c>
      <c r="B2" s="6"/>
    </row>
    <row r="3" spans="2:3" ht="15">
      <c r="B3" s="24"/>
      <c r="C3" s="25"/>
    </row>
    <row r="4" spans="2:3" ht="15">
      <c r="B4" s="24"/>
      <c r="C4" s="6"/>
    </row>
    <row r="5" spans="2:3" ht="15">
      <c r="B5" s="24"/>
      <c r="C5" s="6"/>
    </row>
    <row r="6" ht="15.75">
      <c r="C6" s="185" t="s">
        <v>458</v>
      </c>
    </row>
    <row r="7" ht="15">
      <c r="C7" s="62" t="str">
        <f>dataTab2!C5</f>
        <v>European Union (EU-27), 2017, Terajoule</v>
      </c>
    </row>
    <row r="8" spans="3:9" ht="15">
      <c r="C8" s="168" t="s">
        <v>439</v>
      </c>
      <c r="D8" s="29"/>
      <c r="E8" s="142"/>
      <c r="F8" s="142" t="s">
        <v>401</v>
      </c>
      <c r="G8" s="29"/>
      <c r="H8" s="29"/>
      <c r="I8" s="29"/>
    </row>
    <row r="9" spans="1:9" ht="36">
      <c r="A9" s="64"/>
      <c r="C9" s="115" t="s">
        <v>9</v>
      </c>
      <c r="D9" s="31" t="s">
        <v>438</v>
      </c>
      <c r="E9" s="144" t="s">
        <v>264</v>
      </c>
      <c r="F9" s="144" t="s">
        <v>445</v>
      </c>
      <c r="G9" s="145" t="s">
        <v>443</v>
      </c>
      <c r="H9" s="145" t="s">
        <v>265</v>
      </c>
      <c r="I9" s="145" t="s">
        <v>266</v>
      </c>
    </row>
    <row r="10" spans="1:14" ht="15">
      <c r="A10" s="64"/>
      <c r="C10" s="171" t="s">
        <v>267</v>
      </c>
      <c r="D10" s="163" t="s">
        <v>37</v>
      </c>
      <c r="E10" s="138">
        <v>28216512.07</v>
      </c>
      <c r="F10" s="138">
        <v>36110887.56</v>
      </c>
      <c r="G10" s="40">
        <v>7894375.49</v>
      </c>
      <c r="H10" s="40">
        <v>11879867.96</v>
      </c>
      <c r="I10" s="40">
        <v>47990755.52</v>
      </c>
      <c r="K10" s="47"/>
      <c r="N10" s="143">
        <f aca="true" t="shared" si="0" ref="N10:N27">I10/I$10</f>
        <v>1</v>
      </c>
    </row>
    <row r="11" spans="1:14" ht="15">
      <c r="A11" s="64">
        <v>1</v>
      </c>
      <c r="C11" s="38" t="s">
        <v>314</v>
      </c>
      <c r="D11" s="164" t="s">
        <v>313</v>
      </c>
      <c r="E11" s="139">
        <v>5267558.78</v>
      </c>
      <c r="F11" s="139">
        <v>4970867.4</v>
      </c>
      <c r="G11" s="42">
        <v>-296691.38</v>
      </c>
      <c r="H11" s="42">
        <v>92806.07</v>
      </c>
      <c r="I11" s="42">
        <v>5063673.47</v>
      </c>
      <c r="K11" s="47"/>
      <c r="N11" s="143">
        <f t="shared" si="0"/>
        <v>0.10551351849190474</v>
      </c>
    </row>
    <row r="12" spans="1:14" ht="15">
      <c r="A12" s="64">
        <v>2</v>
      </c>
      <c r="C12" s="32" t="s">
        <v>320</v>
      </c>
      <c r="D12" s="165" t="s">
        <v>319</v>
      </c>
      <c r="E12" s="140">
        <v>234063.76</v>
      </c>
      <c r="F12" s="140">
        <v>4461580.6</v>
      </c>
      <c r="G12" s="41">
        <v>4227516.83</v>
      </c>
      <c r="H12" s="41">
        <v>34063.22</v>
      </c>
      <c r="I12" s="41">
        <v>4495643.81</v>
      </c>
      <c r="K12" s="47"/>
      <c r="N12" s="143">
        <f t="shared" si="0"/>
        <v>0.09367728766275525</v>
      </c>
    </row>
    <row r="13" spans="1:14" ht="15">
      <c r="A13" s="64">
        <v>3</v>
      </c>
      <c r="C13" s="32" t="s">
        <v>276</v>
      </c>
      <c r="D13" s="165" t="s">
        <v>275</v>
      </c>
      <c r="E13" s="140">
        <v>2685383.83</v>
      </c>
      <c r="F13" s="140">
        <v>2668454.55</v>
      </c>
      <c r="G13" s="41">
        <v>-16929.29</v>
      </c>
      <c r="H13" s="41">
        <v>501064.63</v>
      </c>
      <c r="I13" s="41">
        <v>3169519.18</v>
      </c>
      <c r="K13" s="47"/>
      <c r="N13" s="143">
        <f t="shared" si="0"/>
        <v>0.06604436928856251</v>
      </c>
    </row>
    <row r="14" spans="1:14" ht="15">
      <c r="A14" s="64">
        <v>4</v>
      </c>
      <c r="C14" s="32" t="s">
        <v>288</v>
      </c>
      <c r="D14" s="165" t="s">
        <v>287</v>
      </c>
      <c r="E14" s="140">
        <v>533095.1</v>
      </c>
      <c r="F14" s="140">
        <v>600386.65</v>
      </c>
      <c r="G14" s="41">
        <v>67291.55</v>
      </c>
      <c r="H14" s="41">
        <v>2031612.36</v>
      </c>
      <c r="I14" s="41">
        <v>2631999.01</v>
      </c>
      <c r="K14" s="47"/>
      <c r="N14" s="143">
        <f t="shared" si="0"/>
        <v>0.05484387527308508</v>
      </c>
    </row>
    <row r="15" spans="1:14" ht="15">
      <c r="A15" s="64">
        <v>5</v>
      </c>
      <c r="C15" s="32" t="s">
        <v>326</v>
      </c>
      <c r="D15" s="165" t="s">
        <v>325</v>
      </c>
      <c r="E15" s="140">
        <v>1635760.79</v>
      </c>
      <c r="F15" s="140">
        <v>1696429.34</v>
      </c>
      <c r="G15" s="41">
        <v>60668.55</v>
      </c>
      <c r="H15" s="41">
        <v>42654.96</v>
      </c>
      <c r="I15" s="41">
        <v>1739084.3</v>
      </c>
      <c r="K15" s="47"/>
      <c r="N15" s="143">
        <f t="shared" si="0"/>
        <v>0.03623790209502415</v>
      </c>
    </row>
    <row r="16" spans="1:14" ht="15">
      <c r="A16" s="64">
        <v>6</v>
      </c>
      <c r="C16" s="32" t="s">
        <v>374</v>
      </c>
      <c r="D16" s="165" t="s">
        <v>373</v>
      </c>
      <c r="E16" s="140">
        <v>1711939.1</v>
      </c>
      <c r="F16" s="140">
        <v>1718121.15</v>
      </c>
      <c r="G16" s="41">
        <v>6182.05</v>
      </c>
      <c r="H16" s="41">
        <v>3812.2</v>
      </c>
      <c r="I16" s="41">
        <v>1721933.36</v>
      </c>
      <c r="K16" s="47"/>
      <c r="N16" s="143">
        <f t="shared" si="0"/>
        <v>0.03588052201600347</v>
      </c>
    </row>
    <row r="17" spans="1:14" ht="15">
      <c r="A17" s="64">
        <v>7</v>
      </c>
      <c r="C17" s="32" t="s">
        <v>306</v>
      </c>
      <c r="D17" s="165" t="s">
        <v>305</v>
      </c>
      <c r="E17" s="140">
        <v>553420.34</v>
      </c>
      <c r="F17" s="140">
        <v>955208.82</v>
      </c>
      <c r="G17" s="41">
        <v>401788.48</v>
      </c>
      <c r="H17" s="41">
        <v>730998.06</v>
      </c>
      <c r="I17" s="41">
        <v>1686206.89</v>
      </c>
      <c r="K17" s="47"/>
      <c r="N17" s="143">
        <f t="shared" si="0"/>
        <v>0.03513607718255817</v>
      </c>
    </row>
    <row r="18" spans="1:14" ht="15">
      <c r="A18" s="64">
        <v>8</v>
      </c>
      <c r="C18" s="32" t="s">
        <v>338</v>
      </c>
      <c r="D18" s="165" t="s">
        <v>337</v>
      </c>
      <c r="E18" s="140">
        <v>1648663.26</v>
      </c>
      <c r="F18" s="140">
        <v>1648668.98</v>
      </c>
      <c r="G18" s="41">
        <v>5.73</v>
      </c>
      <c r="H18" s="41">
        <v>24639.84</v>
      </c>
      <c r="I18" s="41">
        <v>1673308.82</v>
      </c>
      <c r="K18" s="47"/>
      <c r="N18" s="143">
        <f t="shared" si="0"/>
        <v>0.03486731562920808</v>
      </c>
    </row>
    <row r="19" spans="1:14" ht="15">
      <c r="A19" s="64">
        <v>9</v>
      </c>
      <c r="C19" s="32" t="s">
        <v>324</v>
      </c>
      <c r="D19" s="165" t="s">
        <v>323</v>
      </c>
      <c r="E19" s="140">
        <v>857988.53</v>
      </c>
      <c r="F19" s="140">
        <v>1215768.62</v>
      </c>
      <c r="G19" s="41">
        <v>357780.08</v>
      </c>
      <c r="H19" s="41">
        <v>421288.47</v>
      </c>
      <c r="I19" s="41">
        <v>1637057.08</v>
      </c>
      <c r="K19" s="47"/>
      <c r="N19" s="143">
        <f t="shared" si="0"/>
        <v>0.03411192556278389</v>
      </c>
    </row>
    <row r="20" spans="1:14" ht="15">
      <c r="A20" s="64">
        <v>10</v>
      </c>
      <c r="C20" s="32" t="s">
        <v>286</v>
      </c>
      <c r="D20" s="165" t="s">
        <v>285</v>
      </c>
      <c r="E20" s="140">
        <v>916111.43</v>
      </c>
      <c r="F20" s="140">
        <v>911201.1</v>
      </c>
      <c r="G20" s="41">
        <v>-4910.33</v>
      </c>
      <c r="H20" s="41">
        <v>690032.56</v>
      </c>
      <c r="I20" s="41">
        <v>1601233.65</v>
      </c>
      <c r="K20" s="47"/>
      <c r="N20" s="143">
        <f t="shared" si="0"/>
        <v>0.03336546034022512</v>
      </c>
    </row>
    <row r="21" spans="1:14" ht="15">
      <c r="A21" s="64">
        <v>11</v>
      </c>
      <c r="C21" s="32" t="s">
        <v>378</v>
      </c>
      <c r="D21" s="165" t="s">
        <v>377</v>
      </c>
      <c r="E21" s="140">
        <v>1450581.76</v>
      </c>
      <c r="F21" s="140">
        <v>1450646.31</v>
      </c>
      <c r="G21" s="41">
        <v>64.55</v>
      </c>
      <c r="H21" s="41">
        <v>966</v>
      </c>
      <c r="I21" s="41">
        <v>1451612.31</v>
      </c>
      <c r="K21" s="47"/>
      <c r="N21" s="143">
        <f t="shared" si="0"/>
        <v>0.030247748639736356</v>
      </c>
    </row>
    <row r="22" spans="1:14" ht="15">
      <c r="A22" s="64">
        <v>12</v>
      </c>
      <c r="C22" s="32" t="s">
        <v>332</v>
      </c>
      <c r="D22" s="165" t="s">
        <v>331</v>
      </c>
      <c r="E22" s="140">
        <v>882544.21</v>
      </c>
      <c r="F22" s="140">
        <v>883419.35</v>
      </c>
      <c r="G22" s="41">
        <v>875.13</v>
      </c>
      <c r="H22" s="41">
        <v>471525.59</v>
      </c>
      <c r="I22" s="41">
        <v>1354944.94</v>
      </c>
      <c r="K22" s="47"/>
      <c r="N22" s="143">
        <f t="shared" si="0"/>
        <v>0.0282334571589591</v>
      </c>
    </row>
    <row r="23" spans="1:14" ht="15">
      <c r="A23" s="64">
        <v>13</v>
      </c>
      <c r="C23" s="32" t="s">
        <v>328</v>
      </c>
      <c r="D23" s="165" t="s">
        <v>327</v>
      </c>
      <c r="E23" s="140">
        <v>1153204.79</v>
      </c>
      <c r="F23" s="140">
        <v>1154964.93</v>
      </c>
      <c r="G23" s="41">
        <v>1760.14</v>
      </c>
      <c r="H23" s="41">
        <v>153899.49</v>
      </c>
      <c r="I23" s="41">
        <v>1308864.42</v>
      </c>
      <c r="K23" s="47"/>
      <c r="N23" s="143">
        <f t="shared" si="0"/>
        <v>0.027273261398323572</v>
      </c>
    </row>
    <row r="24" spans="1:14" ht="15">
      <c r="A24" s="64">
        <v>14</v>
      </c>
      <c r="C24" s="32" t="s">
        <v>304</v>
      </c>
      <c r="D24" s="165" t="s">
        <v>303</v>
      </c>
      <c r="E24" s="140">
        <v>17851.78</v>
      </c>
      <c r="F24" s="140">
        <v>555308.79</v>
      </c>
      <c r="G24" s="41">
        <v>537457.01</v>
      </c>
      <c r="H24" s="41">
        <v>721457.85</v>
      </c>
      <c r="I24" s="41">
        <v>1276766.64</v>
      </c>
      <c r="K24" s="47"/>
      <c r="N24" s="143">
        <f t="shared" si="0"/>
        <v>0.02660442883563088</v>
      </c>
    </row>
    <row r="25" spans="1:14" ht="15">
      <c r="A25" s="64">
        <v>15</v>
      </c>
      <c r="C25" s="32" t="s">
        <v>330</v>
      </c>
      <c r="D25" s="165" t="s">
        <v>329</v>
      </c>
      <c r="E25" s="140">
        <v>180036.83</v>
      </c>
      <c r="F25" s="140">
        <v>155183.05</v>
      </c>
      <c r="G25" s="41">
        <v>-24853.79</v>
      </c>
      <c r="H25" s="41">
        <v>1056256.13</v>
      </c>
      <c r="I25" s="41">
        <v>1211439.17</v>
      </c>
      <c r="K25" s="47"/>
      <c r="N25" s="143">
        <f t="shared" si="0"/>
        <v>0.025243177709405644</v>
      </c>
    </row>
    <row r="26" spans="1:14" ht="15">
      <c r="A26" s="64">
        <v>16</v>
      </c>
      <c r="C26" s="34" t="s">
        <v>296</v>
      </c>
      <c r="D26" s="166" t="s">
        <v>295</v>
      </c>
      <c r="E26" s="141">
        <v>2727.85</v>
      </c>
      <c r="F26" s="141">
        <v>115803.83</v>
      </c>
      <c r="G26" s="43">
        <v>113075.98</v>
      </c>
      <c r="H26" s="43">
        <v>796902.67</v>
      </c>
      <c r="I26" s="43">
        <v>912706.49</v>
      </c>
      <c r="K26" s="47"/>
      <c r="N26" s="143">
        <f t="shared" si="0"/>
        <v>0.019018381355126453</v>
      </c>
    </row>
    <row r="27" spans="1:14" ht="15">
      <c r="A27" s="64"/>
      <c r="C27" s="121" t="s">
        <v>405</v>
      </c>
      <c r="D27" s="169"/>
      <c r="E27" s="170">
        <f>SUM(dataTab2_ranked!E27:E74)</f>
        <v>8485579.940000001</v>
      </c>
      <c r="F27" s="170">
        <f>SUM(dataTab2_ranked!F27:F74)</f>
        <v>10948874.069999997</v>
      </c>
      <c r="G27" s="122">
        <f>SUM(dataTab2_ranked!G27:G74)</f>
        <v>2463294.17</v>
      </c>
      <c r="H27" s="122">
        <f>SUM(dataTab2_ranked!H27:H74)</f>
        <v>4105887.900000002</v>
      </c>
      <c r="I27" s="122">
        <f>SUM(dataTab2_ranked!I27:I74)</f>
        <v>15054761.979999999</v>
      </c>
      <c r="K27" s="47"/>
      <c r="N27" s="143">
        <f t="shared" si="0"/>
        <v>0.3137012913607074</v>
      </c>
    </row>
    <row r="28" spans="1:11" ht="15" hidden="1">
      <c r="A28" s="64"/>
      <c r="C28" s="38"/>
      <c r="D28" s="164"/>
      <c r="E28" s="139"/>
      <c r="F28" s="139"/>
      <c r="G28" s="42"/>
      <c r="H28" s="42"/>
      <c r="I28" s="42"/>
      <c r="K28" s="47"/>
    </row>
    <row r="29" spans="1:11" ht="15" hidden="1">
      <c r="A29" s="64"/>
      <c r="C29" s="32"/>
      <c r="D29" s="165"/>
      <c r="E29" s="140"/>
      <c r="F29" s="140"/>
      <c r="G29" s="41"/>
      <c r="H29" s="41"/>
      <c r="I29" s="41"/>
      <c r="K29" s="47"/>
    </row>
    <row r="30" spans="1:11" ht="15" hidden="1">
      <c r="A30" s="64"/>
      <c r="C30" s="32"/>
      <c r="D30" s="165"/>
      <c r="E30" s="140"/>
      <c r="F30" s="140"/>
      <c r="G30" s="41"/>
      <c r="H30" s="41"/>
      <c r="I30" s="41"/>
      <c r="K30" s="47"/>
    </row>
    <row r="31" spans="1:11" ht="15" hidden="1">
      <c r="A31" s="64"/>
      <c r="C31" s="32"/>
      <c r="D31" s="165"/>
      <c r="E31" s="140"/>
      <c r="F31" s="140"/>
      <c r="G31" s="41"/>
      <c r="H31" s="41"/>
      <c r="I31" s="41"/>
      <c r="K31" s="47"/>
    </row>
    <row r="32" spans="1:11" ht="15" hidden="1">
      <c r="A32" s="64"/>
      <c r="C32" s="32"/>
      <c r="D32" s="165"/>
      <c r="E32" s="140"/>
      <c r="F32" s="140"/>
      <c r="G32" s="41"/>
      <c r="H32" s="41"/>
      <c r="I32" s="41"/>
      <c r="K32" s="47"/>
    </row>
    <row r="33" spans="1:11" ht="15" hidden="1">
      <c r="A33" s="64"/>
      <c r="C33" s="32"/>
      <c r="D33" s="165"/>
      <c r="E33" s="140"/>
      <c r="F33" s="140"/>
      <c r="G33" s="41"/>
      <c r="H33" s="41"/>
      <c r="I33" s="41"/>
      <c r="K33" s="47"/>
    </row>
    <row r="34" spans="1:11" ht="15" hidden="1">
      <c r="A34" s="64"/>
      <c r="C34" s="32"/>
      <c r="D34" s="165"/>
      <c r="E34" s="140"/>
      <c r="F34" s="140"/>
      <c r="G34" s="41"/>
      <c r="H34" s="41"/>
      <c r="I34" s="41"/>
      <c r="K34" s="47"/>
    </row>
    <row r="35" spans="1:11" ht="15" hidden="1">
      <c r="A35" s="64"/>
      <c r="C35" s="32"/>
      <c r="D35" s="165"/>
      <c r="E35" s="140"/>
      <c r="F35" s="140"/>
      <c r="G35" s="41"/>
      <c r="H35" s="41"/>
      <c r="I35" s="41"/>
      <c r="K35" s="47"/>
    </row>
    <row r="36" spans="1:11" ht="15" hidden="1">
      <c r="A36" s="64"/>
      <c r="C36" s="32"/>
      <c r="D36" s="165"/>
      <c r="E36" s="140"/>
      <c r="F36" s="140"/>
      <c r="G36" s="41"/>
      <c r="H36" s="41"/>
      <c r="I36" s="41"/>
      <c r="K36" s="47"/>
    </row>
    <row r="37" spans="1:11" ht="15" hidden="1">
      <c r="A37" s="64"/>
      <c r="C37" s="32"/>
      <c r="D37" s="165"/>
      <c r="E37" s="140"/>
      <c r="F37" s="140"/>
      <c r="G37" s="41"/>
      <c r="H37" s="41"/>
      <c r="I37" s="41"/>
      <c r="K37" s="47"/>
    </row>
    <row r="38" spans="1:11" ht="15" hidden="1">
      <c r="A38" s="64"/>
      <c r="C38" s="32"/>
      <c r="D38" s="165"/>
      <c r="E38" s="140"/>
      <c r="F38" s="140"/>
      <c r="G38" s="41"/>
      <c r="H38" s="41"/>
      <c r="I38" s="41"/>
      <c r="K38" s="47"/>
    </row>
    <row r="39" spans="1:11" ht="15" hidden="1">
      <c r="A39" s="64"/>
      <c r="C39" s="32"/>
      <c r="D39" s="165"/>
      <c r="E39" s="140"/>
      <c r="F39" s="140"/>
      <c r="G39" s="41"/>
      <c r="H39" s="41"/>
      <c r="I39" s="41"/>
      <c r="K39" s="47"/>
    </row>
    <row r="40" spans="1:11" ht="15" hidden="1">
      <c r="A40" s="64"/>
      <c r="C40" s="32"/>
      <c r="D40" s="165"/>
      <c r="E40" s="140"/>
      <c r="F40" s="140"/>
      <c r="G40" s="41"/>
      <c r="H40" s="41"/>
      <c r="I40" s="41"/>
      <c r="K40" s="47"/>
    </row>
    <row r="41" spans="1:11" ht="15" hidden="1">
      <c r="A41" s="64"/>
      <c r="C41" s="32"/>
      <c r="D41" s="165"/>
      <c r="E41" s="140"/>
      <c r="F41" s="140"/>
      <c r="G41" s="41"/>
      <c r="H41" s="41"/>
      <c r="I41" s="41"/>
      <c r="K41" s="47"/>
    </row>
    <row r="42" spans="1:11" ht="15" hidden="1">
      <c r="A42" s="64"/>
      <c r="C42" s="32"/>
      <c r="D42" s="165"/>
      <c r="E42" s="140"/>
      <c r="F42" s="140"/>
      <c r="G42" s="41"/>
      <c r="H42" s="41"/>
      <c r="I42" s="41"/>
      <c r="K42" s="47"/>
    </row>
    <row r="43" spans="1:11" ht="15" hidden="1">
      <c r="A43" s="64"/>
      <c r="C43" s="32"/>
      <c r="D43" s="165"/>
      <c r="E43" s="140"/>
      <c r="F43" s="140"/>
      <c r="G43" s="41"/>
      <c r="H43" s="41"/>
      <c r="I43" s="41"/>
      <c r="K43" s="47"/>
    </row>
    <row r="44" spans="1:11" ht="15" hidden="1">
      <c r="A44" s="64"/>
      <c r="C44" s="32"/>
      <c r="D44" s="165"/>
      <c r="E44" s="140"/>
      <c r="F44" s="140"/>
      <c r="G44" s="41"/>
      <c r="H44" s="41"/>
      <c r="I44" s="41"/>
      <c r="K44" s="47"/>
    </row>
    <row r="45" spans="1:11" ht="15" hidden="1">
      <c r="A45" s="64"/>
      <c r="C45" s="32"/>
      <c r="D45" s="165"/>
      <c r="E45" s="140"/>
      <c r="F45" s="140"/>
      <c r="G45" s="41"/>
      <c r="H45" s="41"/>
      <c r="I45" s="41"/>
      <c r="K45" s="47"/>
    </row>
    <row r="46" spans="1:11" ht="15" hidden="1">
      <c r="A46" s="64"/>
      <c r="C46" s="32"/>
      <c r="D46" s="165"/>
      <c r="E46" s="140"/>
      <c r="F46" s="140"/>
      <c r="G46" s="41"/>
      <c r="H46" s="41"/>
      <c r="I46" s="41"/>
      <c r="K46" s="47"/>
    </row>
    <row r="47" spans="1:11" ht="15" hidden="1">
      <c r="A47" s="64"/>
      <c r="C47" s="32"/>
      <c r="D47" s="165"/>
      <c r="E47" s="140"/>
      <c r="F47" s="140"/>
      <c r="G47" s="41"/>
      <c r="H47" s="41"/>
      <c r="I47" s="41"/>
      <c r="K47" s="47"/>
    </row>
    <row r="48" spans="1:11" ht="15" hidden="1">
      <c r="A48" s="64"/>
      <c r="C48" s="32"/>
      <c r="D48" s="165"/>
      <c r="E48" s="140"/>
      <c r="F48" s="140"/>
      <c r="G48" s="41"/>
      <c r="H48" s="41"/>
      <c r="I48" s="41"/>
      <c r="K48" s="47"/>
    </row>
    <row r="49" spans="1:11" ht="15" hidden="1">
      <c r="A49" s="64"/>
      <c r="C49" s="32"/>
      <c r="D49" s="165"/>
      <c r="E49" s="140"/>
      <c r="F49" s="140"/>
      <c r="G49" s="41"/>
      <c r="H49" s="41"/>
      <c r="I49" s="41"/>
      <c r="K49" s="47"/>
    </row>
    <row r="50" spans="1:11" ht="15" hidden="1">
      <c r="A50" s="64"/>
      <c r="C50" s="32"/>
      <c r="D50" s="165"/>
      <c r="E50" s="140"/>
      <c r="F50" s="140"/>
      <c r="G50" s="41"/>
      <c r="H50" s="41"/>
      <c r="I50" s="41"/>
      <c r="K50" s="47"/>
    </row>
    <row r="51" spans="1:11" ht="15" hidden="1">
      <c r="A51" s="64"/>
      <c r="C51" s="32"/>
      <c r="D51" s="165"/>
      <c r="E51" s="140"/>
      <c r="F51" s="140"/>
      <c r="G51" s="41"/>
      <c r="H51" s="41"/>
      <c r="I51" s="41"/>
      <c r="K51" s="47"/>
    </row>
    <row r="52" spans="1:11" ht="15" hidden="1">
      <c r="A52" s="64"/>
      <c r="C52" s="32"/>
      <c r="D52" s="165"/>
      <c r="E52" s="140"/>
      <c r="F52" s="140"/>
      <c r="G52" s="41"/>
      <c r="H52" s="41"/>
      <c r="I52" s="41"/>
      <c r="K52" s="47"/>
    </row>
    <row r="53" spans="1:11" ht="15" hidden="1">
      <c r="A53" s="64"/>
      <c r="C53" s="32"/>
      <c r="D53" s="165"/>
      <c r="E53" s="140"/>
      <c r="F53" s="140"/>
      <c r="G53" s="41"/>
      <c r="H53" s="41"/>
      <c r="I53" s="41"/>
      <c r="K53" s="47"/>
    </row>
    <row r="54" spans="1:11" ht="15" hidden="1">
      <c r="A54" s="64"/>
      <c r="C54" s="32"/>
      <c r="D54" s="165"/>
      <c r="E54" s="140"/>
      <c r="F54" s="140"/>
      <c r="G54" s="41"/>
      <c r="H54" s="41"/>
      <c r="I54" s="41"/>
      <c r="K54" s="47"/>
    </row>
    <row r="55" spans="1:11" ht="15" hidden="1">
      <c r="A55" s="64"/>
      <c r="C55" s="32"/>
      <c r="D55" s="165"/>
      <c r="E55" s="140"/>
      <c r="F55" s="140"/>
      <c r="G55" s="41"/>
      <c r="H55" s="41"/>
      <c r="I55" s="41"/>
      <c r="K55" s="47"/>
    </row>
    <row r="56" spans="1:11" ht="15" hidden="1">
      <c r="A56" s="64"/>
      <c r="C56" s="32"/>
      <c r="D56" s="165"/>
      <c r="E56" s="140"/>
      <c r="F56" s="140"/>
      <c r="G56" s="41"/>
      <c r="H56" s="41"/>
      <c r="I56" s="41"/>
      <c r="K56" s="47"/>
    </row>
    <row r="57" spans="1:11" ht="15" hidden="1">
      <c r="A57" s="64"/>
      <c r="C57" s="32"/>
      <c r="D57" s="165"/>
      <c r="E57" s="140"/>
      <c r="F57" s="140"/>
      <c r="G57" s="41"/>
      <c r="H57" s="41"/>
      <c r="I57" s="41"/>
      <c r="K57" s="47"/>
    </row>
    <row r="58" spans="1:11" ht="15" hidden="1">
      <c r="A58" s="64"/>
      <c r="C58" s="32"/>
      <c r="D58" s="165"/>
      <c r="E58" s="140"/>
      <c r="F58" s="140"/>
      <c r="G58" s="41"/>
      <c r="H58" s="41"/>
      <c r="I58" s="41"/>
      <c r="K58" s="47"/>
    </row>
    <row r="59" spans="1:11" ht="15" hidden="1">
      <c r="A59" s="64"/>
      <c r="C59" s="32"/>
      <c r="D59" s="165"/>
      <c r="E59" s="140"/>
      <c r="F59" s="140"/>
      <c r="G59" s="41"/>
      <c r="H59" s="41"/>
      <c r="I59" s="41"/>
      <c r="K59" s="47"/>
    </row>
    <row r="60" spans="1:11" ht="15" hidden="1">
      <c r="A60" s="64"/>
      <c r="C60" s="32"/>
      <c r="D60" s="165"/>
      <c r="E60" s="140"/>
      <c r="F60" s="140"/>
      <c r="G60" s="41"/>
      <c r="H60" s="41"/>
      <c r="I60" s="41"/>
      <c r="K60" s="47"/>
    </row>
    <row r="61" spans="1:11" ht="15" hidden="1">
      <c r="A61" s="64"/>
      <c r="C61" s="32"/>
      <c r="D61" s="165"/>
      <c r="E61" s="140"/>
      <c r="F61" s="140"/>
      <c r="G61" s="41"/>
      <c r="H61" s="41"/>
      <c r="I61" s="41"/>
      <c r="K61" s="47"/>
    </row>
    <row r="62" spans="1:11" ht="15" hidden="1">
      <c r="A62" s="64"/>
      <c r="C62" s="32"/>
      <c r="D62" s="165"/>
      <c r="E62" s="140"/>
      <c r="F62" s="140"/>
      <c r="G62" s="41"/>
      <c r="H62" s="41"/>
      <c r="I62" s="41"/>
      <c r="K62" s="47"/>
    </row>
    <row r="63" spans="1:11" ht="15" hidden="1">
      <c r="A63" s="64"/>
      <c r="C63" s="32"/>
      <c r="D63" s="165"/>
      <c r="E63" s="140"/>
      <c r="F63" s="140"/>
      <c r="G63" s="41"/>
      <c r="H63" s="41"/>
      <c r="I63" s="41"/>
      <c r="K63" s="47"/>
    </row>
    <row r="64" spans="1:11" ht="15" hidden="1">
      <c r="A64" s="64"/>
      <c r="C64" s="32"/>
      <c r="D64" s="165"/>
      <c r="E64" s="140"/>
      <c r="F64" s="140"/>
      <c r="G64" s="41"/>
      <c r="H64" s="41"/>
      <c r="I64" s="41"/>
      <c r="K64" s="47"/>
    </row>
    <row r="65" spans="1:11" ht="15" hidden="1">
      <c r="A65" s="64"/>
      <c r="C65" s="32"/>
      <c r="D65" s="165"/>
      <c r="E65" s="140"/>
      <c r="F65" s="140"/>
      <c r="G65" s="41"/>
      <c r="H65" s="41"/>
      <c r="I65" s="41"/>
      <c r="K65" s="47"/>
    </row>
    <row r="66" spans="1:11" ht="15" hidden="1">
      <c r="A66" s="64"/>
      <c r="C66" s="32"/>
      <c r="D66" s="165"/>
      <c r="E66" s="140"/>
      <c r="F66" s="140"/>
      <c r="G66" s="41"/>
      <c r="H66" s="41"/>
      <c r="I66" s="41"/>
      <c r="K66" s="47"/>
    </row>
    <row r="67" spans="1:11" ht="15" hidden="1">
      <c r="A67" s="64"/>
      <c r="C67" s="32"/>
      <c r="D67" s="165"/>
      <c r="E67" s="140"/>
      <c r="F67" s="140"/>
      <c r="G67" s="41"/>
      <c r="H67" s="41"/>
      <c r="I67" s="41"/>
      <c r="K67" s="47"/>
    </row>
    <row r="68" spans="1:11" ht="15" hidden="1">
      <c r="A68" s="64"/>
      <c r="C68" s="32"/>
      <c r="D68" s="165"/>
      <c r="E68" s="140"/>
      <c r="F68" s="140"/>
      <c r="G68" s="41"/>
      <c r="H68" s="41"/>
      <c r="I68" s="41"/>
      <c r="K68" s="47"/>
    </row>
    <row r="69" spans="1:11" ht="15" hidden="1">
      <c r="A69" s="64"/>
      <c r="C69" s="32"/>
      <c r="D69" s="165"/>
      <c r="E69" s="140"/>
      <c r="F69" s="140"/>
      <c r="G69" s="41"/>
      <c r="H69" s="41"/>
      <c r="I69" s="41"/>
      <c r="K69" s="47"/>
    </row>
    <row r="70" spans="1:11" ht="15" hidden="1">
      <c r="A70" s="64"/>
      <c r="C70" s="32"/>
      <c r="D70" s="165"/>
      <c r="E70" s="140"/>
      <c r="F70" s="140"/>
      <c r="G70" s="41"/>
      <c r="H70" s="41"/>
      <c r="I70" s="41"/>
      <c r="K70" s="47"/>
    </row>
    <row r="71" spans="1:11" ht="15" hidden="1">
      <c r="A71" s="64"/>
      <c r="C71" s="32"/>
      <c r="D71" s="165"/>
      <c r="E71" s="140"/>
      <c r="F71" s="140"/>
      <c r="G71" s="41"/>
      <c r="H71" s="41"/>
      <c r="I71" s="41"/>
      <c r="K71" s="47"/>
    </row>
    <row r="72" spans="1:11" ht="15" hidden="1">
      <c r="A72" s="64"/>
      <c r="C72" s="32"/>
      <c r="D72" s="165"/>
      <c r="E72" s="140"/>
      <c r="F72" s="140"/>
      <c r="G72" s="41"/>
      <c r="H72" s="41"/>
      <c r="I72" s="41"/>
      <c r="K72" s="47"/>
    </row>
    <row r="73" spans="1:11" ht="15" hidden="1">
      <c r="A73" s="64"/>
      <c r="C73" s="32"/>
      <c r="D73" s="165"/>
      <c r="E73" s="140"/>
      <c r="F73" s="140"/>
      <c r="G73" s="41"/>
      <c r="H73" s="41"/>
      <c r="I73" s="41"/>
      <c r="K73" s="47"/>
    </row>
    <row r="74" spans="1:11" ht="15" hidden="1">
      <c r="A74" s="64"/>
      <c r="C74" s="34"/>
      <c r="D74" s="166"/>
      <c r="E74" s="141"/>
      <c r="F74" s="141"/>
      <c r="G74" s="43"/>
      <c r="H74" s="43"/>
      <c r="I74" s="43"/>
      <c r="K74" s="47"/>
    </row>
    <row r="75" spans="3:9" ht="28.5" customHeight="1">
      <c r="C75" s="184" t="s">
        <v>446</v>
      </c>
      <c r="D75" s="184"/>
      <c r="E75" s="184"/>
      <c r="F75" s="184"/>
      <c r="G75" s="184"/>
      <c r="H75" s="184"/>
      <c r="I75" s="184"/>
    </row>
    <row r="76" ht="21" customHeight="1">
      <c r="C76" s="61" t="s">
        <v>444</v>
      </c>
    </row>
    <row r="78" spans="3:9" ht="15">
      <c r="C78" s="44" t="s">
        <v>200</v>
      </c>
      <c r="D78" s="44" t="s">
        <v>403</v>
      </c>
      <c r="E78" s="112">
        <f>SUM(E11:E74)-E10</f>
        <v>0.010000001639127731</v>
      </c>
      <c r="F78" s="112">
        <f>SUM(F11:F74)-F10</f>
        <v>-0.020000003278255463</v>
      </c>
      <c r="G78" s="112">
        <f>SUM(G11:G74)-G10</f>
        <v>-0.030000001192092896</v>
      </c>
      <c r="H78" s="112">
        <f>SUM(H11:H74)-H10</f>
        <v>0.04000000096857548</v>
      </c>
      <c r="I78" s="112">
        <f>SUM(I11:I27)-I10</f>
        <v>0</v>
      </c>
    </row>
    <row r="80" spans="5:9" s="44" customFormat="1" ht="15">
      <c r="E80" s="143">
        <f>E10/I10</f>
        <v>0.587957238102677</v>
      </c>
      <c r="F80" s="143">
        <f>F10/I10</f>
        <v>0.7524550753311416</v>
      </c>
      <c r="G80" s="143">
        <f>G10/I10</f>
        <v>0.16449783722846462</v>
      </c>
      <c r="H80" s="143">
        <f>H10/I10</f>
        <v>0.24754492466885838</v>
      </c>
      <c r="I80" s="143">
        <f>I10/I10</f>
        <v>1</v>
      </c>
    </row>
  </sheetData>
  <mergeCells count="1">
    <mergeCell ref="C75:I75"/>
  </mergeCells>
  <printOptions/>
  <pageMargins left="0.7" right="0.7" top="0.75" bottom="0.75" header="0.3" footer="0.3"/>
  <pageSetup horizontalDpi="600" verticalDpi="600" orientation="portrait" paperSize="9" r:id="rId2"/>
  <ignoredErrors>
    <ignoredError sqref="E27 F27:I27"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8000860214233"/>
  </sheetPr>
  <dimension ref="A1:K14"/>
  <sheetViews>
    <sheetView workbookViewId="0" topLeftCell="A1">
      <selection activeCell="C6" sqref="C6:H14"/>
    </sheetView>
  </sheetViews>
  <sheetFormatPr defaultColWidth="9.140625" defaultRowHeight="15"/>
  <cols>
    <col min="1" max="1" width="2.57421875" style="148" customWidth="1"/>
    <col min="2" max="2" width="4.8515625" style="148" customWidth="1"/>
    <col min="3" max="3" width="49.421875" style="148" customWidth="1"/>
    <col min="4" max="8" width="12.00390625" style="148" customWidth="1"/>
    <col min="9" max="16384" width="9.140625" style="148" customWidth="1"/>
  </cols>
  <sheetData>
    <row r="1" ht="15">
      <c r="A1" s="131" t="s">
        <v>15</v>
      </c>
    </row>
    <row r="2" ht="15">
      <c r="A2" s="131" t="s">
        <v>427</v>
      </c>
    </row>
    <row r="6" spans="3:7" ht="15.75">
      <c r="C6" s="160" t="s">
        <v>430</v>
      </c>
      <c r="D6" s="159"/>
      <c r="E6" s="159"/>
      <c r="F6" s="159"/>
      <c r="G6" s="159"/>
    </row>
    <row r="7" ht="15">
      <c r="C7" s="149" t="s">
        <v>406</v>
      </c>
    </row>
    <row r="8" spans="3:11" ht="15">
      <c r="C8" s="154"/>
      <c r="D8" s="146">
        <v>2014</v>
      </c>
      <c r="E8" s="146">
        <v>2015</v>
      </c>
      <c r="F8" s="146">
        <v>2016</v>
      </c>
      <c r="G8" s="146">
        <v>2017</v>
      </c>
      <c r="H8" s="146">
        <v>2018</v>
      </c>
      <c r="K8" s="148" t="s">
        <v>454</v>
      </c>
    </row>
    <row r="9" spans="3:11" ht="15">
      <c r="C9" s="155" t="s">
        <v>407</v>
      </c>
      <c r="D9" s="156">
        <f>env_ac_pefa04!E85</f>
        <v>61380191.2</v>
      </c>
      <c r="E9" s="156">
        <f>env_ac_pefa04!F85</f>
        <v>62468533.1</v>
      </c>
      <c r="F9" s="156">
        <f>env_ac_pefa04!G85</f>
        <v>63139994.4</v>
      </c>
      <c r="G9" s="156">
        <f>env_ac_pefa04!H85</f>
        <v>64235769.4</v>
      </c>
      <c r="H9" s="156" t="str">
        <f>env_ac_pefa04!I85</f>
        <v>:</v>
      </c>
      <c r="K9" s="148" t="s">
        <v>455</v>
      </c>
    </row>
    <row r="10" spans="3:11" ht="15">
      <c r="C10" s="157" t="s">
        <v>408</v>
      </c>
      <c r="D10" s="150">
        <f>nrg_bal_c!E18</f>
        <v>59829091.752</v>
      </c>
      <c r="E10" s="150">
        <f>nrg_bal_c!F18</f>
        <v>60667913.669</v>
      </c>
      <c r="F10" s="150">
        <f>nrg_bal_c!G18</f>
        <v>61183781.086</v>
      </c>
      <c r="G10" s="150">
        <f>nrg_bal_c!H18</f>
        <v>62453566.419</v>
      </c>
      <c r="H10" s="150">
        <f>nrg_bal_c!I18</f>
        <v>61933934.757</v>
      </c>
      <c r="K10" s="148" t="s">
        <v>456</v>
      </c>
    </row>
    <row r="11" spans="3:8" ht="15">
      <c r="C11" s="158" t="s">
        <v>409</v>
      </c>
      <c r="D11" s="151">
        <f>nrg_bal_c!E16</f>
        <v>61492957.086</v>
      </c>
      <c r="E11" s="151">
        <f>nrg_bal_c!F16</f>
        <v>62321428.422</v>
      </c>
      <c r="F11" s="151">
        <f>nrg_bal_c!G16</f>
        <v>62916363.663</v>
      </c>
      <c r="G11" s="151">
        <f>nrg_bal_c!H16</f>
        <v>64208356.061</v>
      </c>
      <c r="H11" s="151">
        <f>nrg_bal_c!I16</f>
        <v>63747352.515</v>
      </c>
    </row>
    <row r="12" ht="17.25" customHeight="1">
      <c r="C12" s="152" t="s">
        <v>410</v>
      </c>
    </row>
    <row r="13" ht="15">
      <c r="C13" s="152" t="s">
        <v>411</v>
      </c>
    </row>
    <row r="14" ht="17.25" customHeight="1">
      <c r="C14" s="153" t="s">
        <v>428</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H83"/>
  <sheetViews>
    <sheetView showGridLines="0" zoomScale="90" zoomScaleNormal="90" workbookViewId="0" topLeftCell="A1"/>
  </sheetViews>
  <sheetFormatPr defaultColWidth="9.140625" defaultRowHeight="15"/>
  <cols>
    <col min="1" max="1" width="2.8515625" style="0" customWidth="1"/>
    <col min="3" max="3" width="97.140625" style="0" customWidth="1"/>
    <col min="4" max="4" width="11.00390625" style="0" bestFit="1" customWidth="1"/>
    <col min="5" max="5" width="10.28125" style="0" bestFit="1" customWidth="1"/>
    <col min="6" max="6" width="7.57421875" style="0" bestFit="1" customWidth="1"/>
    <col min="7" max="7" width="2.8515625" style="55" customWidth="1"/>
    <col min="8" max="8" width="2.8515625" style="0" customWidth="1"/>
    <col min="9" max="9" width="10.7109375" style="0" bestFit="1" customWidth="1"/>
  </cols>
  <sheetData>
    <row r="1" ht="15">
      <c r="A1" s="6" t="s">
        <v>204</v>
      </c>
    </row>
    <row r="2" spans="2:7" s="11" customFormat="1" ht="15">
      <c r="B2" s="49"/>
      <c r="C2" s="50"/>
      <c r="G2" s="19"/>
    </row>
    <row r="3" spans="2:7" s="11" customFormat="1" ht="15">
      <c r="B3" s="51"/>
      <c r="C3" s="52"/>
      <c r="G3" s="19"/>
    </row>
    <row r="4" spans="2:3" ht="15">
      <c r="B4" s="24" t="str">
        <f>dataTab1!B4</f>
        <v>Title:</v>
      </c>
      <c r="C4" s="6" t="str">
        <f>dataTab1!C4</f>
        <v>Net domestic energy use by economic activities</v>
      </c>
    </row>
    <row r="5" spans="2:3" ht="15">
      <c r="B5" t="str">
        <f>dataTab1!B5</f>
        <v>Sub-title:</v>
      </c>
      <c r="C5" s="6" t="str">
        <f>dataTab1!C5</f>
        <v>European Union (EU-27), 2017</v>
      </c>
    </row>
    <row r="8" spans="3:7" ht="15">
      <c r="C8" s="30" t="s">
        <v>196</v>
      </c>
      <c r="D8" s="29"/>
      <c r="E8" s="177"/>
      <c r="F8" s="29"/>
      <c r="G8" s="56"/>
    </row>
    <row r="9" spans="3:7" ht="15">
      <c r="C9" s="28" t="s">
        <v>9</v>
      </c>
      <c r="D9" s="178" t="s">
        <v>197</v>
      </c>
      <c r="E9" s="137" t="s">
        <v>198</v>
      </c>
      <c r="F9" s="31" t="s">
        <v>199</v>
      </c>
      <c r="G9" s="56"/>
    </row>
    <row r="10" spans="3:8" ht="15">
      <c r="C10" s="36" t="s">
        <v>448</v>
      </c>
      <c r="D10" s="163"/>
      <c r="E10" s="138">
        <v>64041684.2</v>
      </c>
      <c r="F10" s="40">
        <v>100</v>
      </c>
      <c r="G10" s="57"/>
      <c r="H10" s="47"/>
    </row>
    <row r="11" spans="3:8" ht="15">
      <c r="C11" s="36" t="s">
        <v>450</v>
      </c>
      <c r="D11" s="163"/>
      <c r="E11" s="138">
        <v>47990755.5</v>
      </c>
      <c r="F11" s="37">
        <v>74.93674799389488</v>
      </c>
      <c r="G11" s="57"/>
      <c r="H11" s="47"/>
    </row>
    <row r="12" spans="3:8" ht="15">
      <c r="C12" s="38" t="s">
        <v>87</v>
      </c>
      <c r="D12" s="164" t="s">
        <v>86</v>
      </c>
      <c r="E12" s="139">
        <v>13809605.5</v>
      </c>
      <c r="F12" s="39">
        <v>21.56346397273543</v>
      </c>
      <c r="G12" s="57"/>
      <c r="H12" s="47"/>
    </row>
    <row r="13" spans="3:8" ht="15">
      <c r="C13" s="32" t="s">
        <v>61</v>
      </c>
      <c r="D13" s="165" t="s">
        <v>60</v>
      </c>
      <c r="E13" s="140">
        <v>5219096.7</v>
      </c>
      <c r="F13" s="33">
        <v>8.149530677083598</v>
      </c>
      <c r="G13" s="57"/>
      <c r="H13" s="47"/>
    </row>
    <row r="14" spans="3:8" ht="15">
      <c r="C14" s="32" t="s">
        <v>69</v>
      </c>
      <c r="D14" s="165" t="s">
        <v>68</v>
      </c>
      <c r="E14" s="140">
        <v>2708237.9</v>
      </c>
      <c r="F14" s="33">
        <v>4.228867391341966</v>
      </c>
      <c r="G14" s="57"/>
      <c r="H14" s="47"/>
    </row>
    <row r="15" spans="3:8" ht="15">
      <c r="C15" s="32" t="s">
        <v>101</v>
      </c>
      <c r="D15" s="165" t="s">
        <v>100</v>
      </c>
      <c r="E15" s="140">
        <v>2588441.3</v>
      </c>
      <c r="F15" s="33">
        <v>4.041807039172152</v>
      </c>
      <c r="G15" s="57"/>
      <c r="H15" s="47"/>
    </row>
    <row r="16" spans="3:8" ht="15">
      <c r="C16" s="32" t="s">
        <v>59</v>
      </c>
      <c r="D16" s="165" t="s">
        <v>58</v>
      </c>
      <c r="E16" s="140">
        <v>2277473</v>
      </c>
      <c r="F16" s="33">
        <v>3.5562353308628314</v>
      </c>
      <c r="G16" s="57"/>
      <c r="H16" s="47"/>
    </row>
    <row r="17" spans="3:8" ht="15">
      <c r="C17" s="32" t="s">
        <v>105</v>
      </c>
      <c r="D17" s="165" t="s">
        <v>104</v>
      </c>
      <c r="E17" s="140">
        <v>1944223.2</v>
      </c>
      <c r="F17" s="33">
        <v>3.0358714394959647</v>
      </c>
      <c r="G17" s="57"/>
      <c r="H17" s="47"/>
    </row>
    <row r="18" spans="3:8" ht="15">
      <c r="C18" s="32" t="s">
        <v>103</v>
      </c>
      <c r="D18" s="165" t="s">
        <v>102</v>
      </c>
      <c r="E18" s="140">
        <v>1593101.4</v>
      </c>
      <c r="F18" s="33">
        <v>2.487600724279515</v>
      </c>
      <c r="G18" s="57"/>
      <c r="H18" s="47"/>
    </row>
    <row r="19" spans="3:8" ht="15">
      <c r="C19" s="32" t="s">
        <v>67</v>
      </c>
      <c r="D19" s="165" t="s">
        <v>66</v>
      </c>
      <c r="E19" s="140">
        <v>1450548.5</v>
      </c>
      <c r="F19" s="33">
        <v>2.265006796932427</v>
      </c>
      <c r="G19" s="57"/>
      <c r="H19" s="47"/>
    </row>
    <row r="20" spans="3:8" ht="15">
      <c r="C20" s="32" t="s">
        <v>55</v>
      </c>
      <c r="D20" s="165" t="s">
        <v>54</v>
      </c>
      <c r="E20" s="140">
        <v>1330477</v>
      </c>
      <c r="F20" s="33">
        <v>2.0775171930909337</v>
      </c>
      <c r="G20" s="57"/>
      <c r="H20" s="47"/>
    </row>
    <row r="21" spans="3:8" ht="15">
      <c r="C21" s="32" t="s">
        <v>93</v>
      </c>
      <c r="D21" s="165" t="s">
        <v>92</v>
      </c>
      <c r="E21" s="140">
        <v>1280556.2</v>
      </c>
      <c r="F21" s="33">
        <v>1.999566713456296</v>
      </c>
      <c r="G21" s="57"/>
      <c r="H21" s="47"/>
    </row>
    <row r="22" spans="3:8" ht="15">
      <c r="C22" s="32" t="s">
        <v>49</v>
      </c>
      <c r="D22" s="165" t="s">
        <v>48</v>
      </c>
      <c r="E22" s="140">
        <v>1279108.2</v>
      </c>
      <c r="F22" s="33">
        <v>1.9973056860987424</v>
      </c>
      <c r="G22" s="57"/>
      <c r="H22" s="47"/>
    </row>
    <row r="23" spans="3:8" ht="15">
      <c r="C23" s="32" t="s">
        <v>41</v>
      </c>
      <c r="D23" s="165" t="s">
        <v>40</v>
      </c>
      <c r="E23" s="140">
        <v>1246269.3</v>
      </c>
      <c r="F23" s="33">
        <v>1.9460283026098182</v>
      </c>
      <c r="G23" s="57"/>
      <c r="H23" s="47"/>
    </row>
    <row r="24" spans="3:8" ht="15">
      <c r="C24" s="32" t="s">
        <v>97</v>
      </c>
      <c r="D24" s="165" t="s">
        <v>96</v>
      </c>
      <c r="E24" s="140">
        <v>917376.8</v>
      </c>
      <c r="F24" s="33">
        <v>1.4324682610392685</v>
      </c>
      <c r="G24" s="57"/>
      <c r="H24" s="47"/>
    </row>
    <row r="25" spans="3:8" ht="15">
      <c r="C25" s="32" t="s">
        <v>99</v>
      </c>
      <c r="D25" s="165" t="s">
        <v>98</v>
      </c>
      <c r="E25" s="140">
        <v>798522</v>
      </c>
      <c r="F25" s="33">
        <v>1.2468785135416536</v>
      </c>
      <c r="G25" s="57"/>
      <c r="H25" s="47"/>
    </row>
    <row r="26" spans="3:8" ht="15">
      <c r="C26" s="32" t="s">
        <v>147</v>
      </c>
      <c r="D26" s="165" t="s">
        <v>146</v>
      </c>
      <c r="E26" s="140">
        <v>771086.7</v>
      </c>
      <c r="F26" s="33">
        <v>1.2040387594928366</v>
      </c>
      <c r="G26" s="57"/>
      <c r="H26" s="47"/>
    </row>
    <row r="27" spans="3:8" ht="15">
      <c r="C27" s="32" t="s">
        <v>111</v>
      </c>
      <c r="D27" s="165" t="s">
        <v>110</v>
      </c>
      <c r="E27" s="140">
        <v>559072.4</v>
      </c>
      <c r="F27" s="33">
        <v>0.8729820381582033</v>
      </c>
      <c r="G27" s="57"/>
      <c r="H27" s="47"/>
    </row>
    <row r="28" spans="3:8" ht="15">
      <c r="C28" s="32" t="s">
        <v>151</v>
      </c>
      <c r="D28" s="165" t="s">
        <v>150</v>
      </c>
      <c r="E28" s="140">
        <v>522438.8</v>
      </c>
      <c r="F28" s="33">
        <v>0.8157792951984856</v>
      </c>
      <c r="G28" s="57"/>
      <c r="H28" s="47"/>
    </row>
    <row r="29" spans="3:8" ht="15">
      <c r="C29" s="32" t="s">
        <v>47</v>
      </c>
      <c r="D29" s="165" t="s">
        <v>46</v>
      </c>
      <c r="E29" s="140">
        <v>499942.6</v>
      </c>
      <c r="F29" s="33">
        <v>0.7806518617447602</v>
      </c>
      <c r="G29" s="57"/>
      <c r="H29" s="47"/>
    </row>
    <row r="30" spans="3:8" ht="15">
      <c r="C30" s="32" t="s">
        <v>107</v>
      </c>
      <c r="D30" s="165" t="s">
        <v>106</v>
      </c>
      <c r="E30" s="140">
        <v>448638.7</v>
      </c>
      <c r="F30" s="33">
        <v>0.7005416949980837</v>
      </c>
      <c r="G30" s="57"/>
      <c r="H30" s="47"/>
    </row>
    <row r="31" spans="3:8" ht="15">
      <c r="C31" s="32" t="s">
        <v>149</v>
      </c>
      <c r="D31" s="165" t="s">
        <v>148</v>
      </c>
      <c r="E31" s="140">
        <v>410151</v>
      </c>
      <c r="F31" s="33">
        <v>0.6404438064419299</v>
      </c>
      <c r="G31" s="57"/>
      <c r="H31" s="47"/>
    </row>
    <row r="32" spans="3:8" ht="15">
      <c r="C32" s="32" t="s">
        <v>53</v>
      </c>
      <c r="D32" s="165" t="s">
        <v>52</v>
      </c>
      <c r="E32" s="140">
        <v>398698</v>
      </c>
      <c r="F32" s="33">
        <v>0.6225601418521094</v>
      </c>
      <c r="G32" s="57"/>
      <c r="H32" s="47"/>
    </row>
    <row r="33" spans="3:8" ht="15">
      <c r="C33" s="32" t="s">
        <v>91</v>
      </c>
      <c r="D33" s="165" t="s">
        <v>90</v>
      </c>
      <c r="E33" s="140">
        <v>396486.7</v>
      </c>
      <c r="F33" s="33">
        <v>0.619107234534597</v>
      </c>
      <c r="G33" s="57"/>
      <c r="H33" s="47"/>
    </row>
    <row r="34" spans="3:8" ht="15">
      <c r="C34" s="32" t="s">
        <v>71</v>
      </c>
      <c r="D34" s="165" t="s">
        <v>70</v>
      </c>
      <c r="E34" s="140">
        <v>365731</v>
      </c>
      <c r="F34" s="33">
        <v>0.5710827323932246</v>
      </c>
      <c r="G34" s="57"/>
      <c r="H34" s="47"/>
    </row>
    <row r="35" spans="3:8" ht="15">
      <c r="C35" s="32" t="s">
        <v>65</v>
      </c>
      <c r="D35" s="165" t="s">
        <v>64</v>
      </c>
      <c r="E35" s="140">
        <v>309410.9</v>
      </c>
      <c r="F35" s="33">
        <v>0.4831398547135648</v>
      </c>
      <c r="G35" s="57"/>
      <c r="H35" s="47"/>
    </row>
    <row r="36" spans="3:8" ht="15">
      <c r="C36" s="32" t="s">
        <v>95</v>
      </c>
      <c r="D36" s="165" t="s">
        <v>94</v>
      </c>
      <c r="E36" s="140">
        <v>309318.8</v>
      </c>
      <c r="F36" s="33">
        <v>0.48299604213094693</v>
      </c>
      <c r="G36" s="57"/>
      <c r="H36" s="47"/>
    </row>
    <row r="37" spans="3:8" ht="15">
      <c r="C37" s="32" t="s">
        <v>127</v>
      </c>
      <c r="D37" s="165" t="s">
        <v>126</v>
      </c>
      <c r="E37" s="140">
        <v>302243.4</v>
      </c>
      <c r="F37" s="33">
        <v>0.4719479254419733</v>
      </c>
      <c r="G37" s="57"/>
      <c r="H37" s="47"/>
    </row>
    <row r="38" spans="3:8" ht="15">
      <c r="C38" s="32" t="s">
        <v>79</v>
      </c>
      <c r="D38" s="165" t="s">
        <v>78</v>
      </c>
      <c r="E38" s="140">
        <v>301287.9</v>
      </c>
      <c r="F38" s="33">
        <v>0.4704559284529247</v>
      </c>
      <c r="G38" s="57"/>
      <c r="H38" s="47"/>
    </row>
    <row r="39" spans="3:8" ht="15">
      <c r="C39" s="32" t="s">
        <v>153</v>
      </c>
      <c r="D39" s="165" t="s">
        <v>152</v>
      </c>
      <c r="E39" s="140">
        <v>294691.8</v>
      </c>
      <c r="F39" s="33">
        <v>0.46015623055709703</v>
      </c>
      <c r="G39" s="57"/>
      <c r="H39" s="47"/>
    </row>
    <row r="40" spans="3:8" ht="15">
      <c r="C40" s="32" t="s">
        <v>77</v>
      </c>
      <c r="D40" s="165" t="s">
        <v>76</v>
      </c>
      <c r="E40" s="140">
        <v>267033.4</v>
      </c>
      <c r="F40" s="33">
        <v>0.41696810965505493</v>
      </c>
      <c r="G40" s="57"/>
      <c r="H40" s="47"/>
    </row>
    <row r="41" spans="3:8" ht="15">
      <c r="C41" s="32" t="s">
        <v>145</v>
      </c>
      <c r="D41" s="165" t="s">
        <v>144</v>
      </c>
      <c r="E41" s="140">
        <v>210525.3</v>
      </c>
      <c r="F41" s="33">
        <v>0.3287316731748288</v>
      </c>
      <c r="G41" s="57"/>
      <c r="H41" s="47"/>
    </row>
    <row r="42" spans="3:8" ht="15">
      <c r="C42" s="32" t="s">
        <v>63</v>
      </c>
      <c r="D42" s="165" t="s">
        <v>62</v>
      </c>
      <c r="E42" s="140">
        <v>204305.4</v>
      </c>
      <c r="F42" s="33">
        <v>0.31901940517673016</v>
      </c>
      <c r="G42" s="57"/>
      <c r="H42" s="47"/>
    </row>
    <row r="43" spans="3:8" ht="15">
      <c r="C43" s="32" t="s">
        <v>51</v>
      </c>
      <c r="D43" s="165" t="s">
        <v>50</v>
      </c>
      <c r="E43" s="140">
        <v>180051.5</v>
      </c>
      <c r="F43" s="33">
        <v>0.2811473530860077</v>
      </c>
      <c r="G43" s="57"/>
      <c r="H43" s="47"/>
    </row>
    <row r="44" spans="3:8" ht="15">
      <c r="C44" s="32" t="s">
        <v>129</v>
      </c>
      <c r="D44" s="165" t="s">
        <v>128</v>
      </c>
      <c r="E44" s="140">
        <v>177628.3</v>
      </c>
      <c r="F44" s="33">
        <v>0.2773635675246654</v>
      </c>
      <c r="G44" s="57"/>
      <c r="H44" s="47"/>
    </row>
    <row r="45" spans="3:8" ht="15">
      <c r="C45" s="32" t="s">
        <v>163</v>
      </c>
      <c r="D45" s="165" t="s">
        <v>162</v>
      </c>
      <c r="E45" s="140">
        <v>165954.2</v>
      </c>
      <c r="F45" s="33">
        <v>0.25913465904758326</v>
      </c>
      <c r="G45" s="57"/>
      <c r="H45" s="47"/>
    </row>
    <row r="46" spans="3:8" ht="15">
      <c r="C46" s="32" t="s">
        <v>121</v>
      </c>
      <c r="D46" s="165" t="s">
        <v>120</v>
      </c>
      <c r="E46" s="140">
        <v>153429.2</v>
      </c>
      <c r="F46" s="33">
        <v>0.23957708470134206</v>
      </c>
      <c r="G46" s="57"/>
      <c r="H46" s="47"/>
    </row>
    <row r="47" spans="3:8" ht="15">
      <c r="C47" s="32" t="s">
        <v>117</v>
      </c>
      <c r="D47" s="165" t="s">
        <v>116</v>
      </c>
      <c r="E47" s="140">
        <v>152838.5</v>
      </c>
      <c r="F47" s="33">
        <v>0.2386547167040307</v>
      </c>
      <c r="G47" s="57"/>
      <c r="H47" s="47"/>
    </row>
    <row r="48" spans="3:8" ht="15">
      <c r="C48" s="32" t="s">
        <v>157</v>
      </c>
      <c r="D48" s="165" t="s">
        <v>156</v>
      </c>
      <c r="E48" s="140">
        <v>141000.7</v>
      </c>
      <c r="F48" s="33">
        <v>0.22017019346283837</v>
      </c>
      <c r="G48" s="57"/>
      <c r="H48" s="47"/>
    </row>
    <row r="49" spans="3:8" ht="15">
      <c r="C49" s="32" t="s">
        <v>119</v>
      </c>
      <c r="D49" s="165" t="s">
        <v>118</v>
      </c>
      <c r="E49" s="140">
        <v>133666.1</v>
      </c>
      <c r="F49" s="33">
        <v>0.2087173403849988</v>
      </c>
      <c r="G49" s="57"/>
      <c r="H49" s="47"/>
    </row>
    <row r="50" spans="3:8" ht="15">
      <c r="C50" s="32" t="s">
        <v>139</v>
      </c>
      <c r="D50" s="165" t="s">
        <v>138</v>
      </c>
      <c r="E50" s="140">
        <v>133141.9</v>
      </c>
      <c r="F50" s="33">
        <v>0.20789881100597285</v>
      </c>
      <c r="G50" s="57"/>
      <c r="H50" s="47"/>
    </row>
    <row r="51" spans="3:8" ht="15">
      <c r="C51" s="32" t="s">
        <v>75</v>
      </c>
      <c r="D51" s="165" t="s">
        <v>74</v>
      </c>
      <c r="E51" s="140">
        <v>123156.5</v>
      </c>
      <c r="F51" s="33">
        <v>0.192306778840148</v>
      </c>
      <c r="G51" s="57"/>
      <c r="H51" s="47"/>
    </row>
    <row r="52" spans="3:8" ht="15">
      <c r="C52" s="32" t="s">
        <v>89</v>
      </c>
      <c r="D52" s="165" t="s">
        <v>88</v>
      </c>
      <c r="E52" s="140">
        <v>116754.6</v>
      </c>
      <c r="F52" s="33">
        <v>0.18231032093937344</v>
      </c>
      <c r="G52" s="57"/>
      <c r="H52" s="47"/>
    </row>
    <row r="53" spans="3:8" ht="15">
      <c r="C53" s="32" t="s">
        <v>83</v>
      </c>
      <c r="D53" s="165" t="s">
        <v>82</v>
      </c>
      <c r="E53" s="140">
        <v>112131.4</v>
      </c>
      <c r="F53" s="33">
        <v>0.17509127281821235</v>
      </c>
      <c r="G53" s="57"/>
      <c r="H53" s="47"/>
    </row>
    <row r="54" spans="3:8" ht="15">
      <c r="C54" s="32" t="s">
        <v>133</v>
      </c>
      <c r="D54" s="165" t="s">
        <v>132</v>
      </c>
      <c r="E54" s="140">
        <v>110241.5</v>
      </c>
      <c r="F54" s="33">
        <v>0.1721402261310298</v>
      </c>
      <c r="G54" s="57"/>
      <c r="H54" s="47"/>
    </row>
    <row r="55" spans="3:8" ht="15">
      <c r="C55" s="32" t="s">
        <v>155</v>
      </c>
      <c r="D55" s="165" t="s">
        <v>154</v>
      </c>
      <c r="E55" s="140">
        <v>109720.1</v>
      </c>
      <c r="F55" s="33">
        <v>0.17132606890435276</v>
      </c>
      <c r="G55" s="57"/>
      <c r="H55" s="47"/>
    </row>
    <row r="56" spans="3:8" ht="15">
      <c r="C56" s="32" t="s">
        <v>109</v>
      </c>
      <c r="D56" s="165" t="s">
        <v>108</v>
      </c>
      <c r="E56" s="140">
        <v>108917</v>
      </c>
      <c r="F56" s="33">
        <v>0.1700720419217207</v>
      </c>
      <c r="G56" s="57"/>
      <c r="H56" s="47"/>
    </row>
    <row r="57" spans="3:8" ht="15">
      <c r="C57" s="32" t="s">
        <v>131</v>
      </c>
      <c r="D57" s="165" t="s">
        <v>130</v>
      </c>
      <c r="E57" s="140">
        <v>108401</v>
      </c>
      <c r="F57" s="33">
        <v>0.16926631670314504</v>
      </c>
      <c r="G57" s="57"/>
      <c r="H57" s="47"/>
    </row>
    <row r="58" spans="3:8" ht="15">
      <c r="C58" s="32" t="s">
        <v>57</v>
      </c>
      <c r="D58" s="165" t="s">
        <v>56</v>
      </c>
      <c r="E58" s="140">
        <v>102885.1</v>
      </c>
      <c r="F58" s="33">
        <v>0.1606533327241884</v>
      </c>
      <c r="G58" s="57"/>
      <c r="H58" s="47"/>
    </row>
    <row r="59" spans="3:8" ht="15">
      <c r="C59" s="32" t="s">
        <v>73</v>
      </c>
      <c r="D59" s="165" t="s">
        <v>72</v>
      </c>
      <c r="E59" s="140">
        <v>88649.9</v>
      </c>
      <c r="F59" s="33">
        <v>0.1384253101825826</v>
      </c>
      <c r="G59" s="57"/>
      <c r="H59" s="47"/>
    </row>
    <row r="60" spans="3:8" ht="15">
      <c r="C60" s="32" t="s">
        <v>45</v>
      </c>
      <c r="D60" s="165" t="s">
        <v>44</v>
      </c>
      <c r="E60" s="140">
        <v>84316</v>
      </c>
      <c r="F60" s="33">
        <v>0.1316579990880377</v>
      </c>
      <c r="G60" s="57"/>
      <c r="H60" s="47"/>
    </row>
    <row r="61" spans="3:8" ht="15">
      <c r="C61" s="32" t="s">
        <v>159</v>
      </c>
      <c r="D61" s="165" t="s">
        <v>158</v>
      </c>
      <c r="E61" s="140">
        <v>79985.5</v>
      </c>
      <c r="F61" s="33">
        <v>0.12489599703563073</v>
      </c>
      <c r="G61" s="57"/>
      <c r="H61" s="47"/>
    </row>
    <row r="62" spans="3:8" ht="15">
      <c r="C62" s="32" t="s">
        <v>141</v>
      </c>
      <c r="D62" s="165" t="s">
        <v>140</v>
      </c>
      <c r="E62" s="140">
        <v>74071.3</v>
      </c>
      <c r="F62" s="33">
        <v>0.11566107438504873</v>
      </c>
      <c r="G62" s="57"/>
      <c r="H62" s="47"/>
    </row>
    <row r="63" spans="3:8" ht="15">
      <c r="C63" s="32" t="s">
        <v>85</v>
      </c>
      <c r="D63" s="165" t="s">
        <v>84</v>
      </c>
      <c r="E63" s="140">
        <v>73351</v>
      </c>
      <c r="F63" s="33">
        <v>0.11453633819330442</v>
      </c>
      <c r="G63" s="57"/>
      <c r="H63" s="47"/>
    </row>
    <row r="64" spans="3:8" ht="15">
      <c r="C64" s="32" t="s">
        <v>43</v>
      </c>
      <c r="D64" s="165" t="s">
        <v>42</v>
      </c>
      <c r="E64" s="140">
        <v>69179</v>
      </c>
      <c r="F64" s="33">
        <v>0.10802183119350256</v>
      </c>
      <c r="G64" s="57"/>
      <c r="H64" s="47"/>
    </row>
    <row r="65" spans="3:8" ht="15">
      <c r="C65" s="32" t="s">
        <v>81</v>
      </c>
      <c r="D65" s="165" t="s">
        <v>80</v>
      </c>
      <c r="E65" s="140">
        <v>53272.5</v>
      </c>
      <c r="F65" s="33">
        <v>0.08318410214452167</v>
      </c>
      <c r="G65" s="57"/>
      <c r="H65" s="47"/>
    </row>
    <row r="66" spans="3:8" ht="15">
      <c r="C66" s="32" t="s">
        <v>115</v>
      </c>
      <c r="D66" s="165" t="s">
        <v>114</v>
      </c>
      <c r="E66" s="140">
        <v>52645.1</v>
      </c>
      <c r="F66" s="33">
        <v>0.08220442772178062</v>
      </c>
      <c r="G66" s="57"/>
      <c r="H66" s="47"/>
    </row>
    <row r="67" spans="3:8" ht="15">
      <c r="C67" s="32" t="s">
        <v>135</v>
      </c>
      <c r="D67" s="165" t="s">
        <v>134</v>
      </c>
      <c r="E67" s="140">
        <v>49198.7</v>
      </c>
      <c r="F67" s="33">
        <v>0.07682293277352627</v>
      </c>
      <c r="G67" s="57"/>
      <c r="H67" s="47"/>
    </row>
    <row r="68" spans="3:8" ht="15">
      <c r="C68" s="32" t="s">
        <v>125</v>
      </c>
      <c r="D68" s="165" t="s">
        <v>124</v>
      </c>
      <c r="E68" s="140">
        <v>44970.5</v>
      </c>
      <c r="F68" s="33">
        <v>0.07022067043015086</v>
      </c>
      <c r="G68" s="57"/>
      <c r="H68" s="47"/>
    </row>
    <row r="69" spans="3:8" ht="15">
      <c r="C69" s="32" t="s">
        <v>113</v>
      </c>
      <c r="D69" s="165" t="s">
        <v>112</v>
      </c>
      <c r="E69" s="140">
        <v>44270.6</v>
      </c>
      <c r="F69" s="33">
        <v>0.06912778849123397</v>
      </c>
      <c r="G69" s="57"/>
      <c r="H69" s="47"/>
    </row>
    <row r="70" spans="3:8" ht="15">
      <c r="C70" s="32" t="s">
        <v>137</v>
      </c>
      <c r="D70" s="165" t="s">
        <v>136</v>
      </c>
      <c r="E70" s="140">
        <v>39490.6</v>
      </c>
      <c r="F70" s="33">
        <v>0.06166389983853672</v>
      </c>
      <c r="G70" s="57"/>
      <c r="H70" s="47"/>
    </row>
    <row r="71" spans="3:8" ht="15">
      <c r="C71" s="32" t="s">
        <v>123</v>
      </c>
      <c r="D71" s="165" t="s">
        <v>122</v>
      </c>
      <c r="E71" s="140">
        <v>34328.1</v>
      </c>
      <c r="F71" s="33">
        <v>0.05360274394532553</v>
      </c>
      <c r="G71" s="57"/>
      <c r="H71" s="47"/>
    </row>
    <row r="72" spans="3:8" ht="15">
      <c r="C72" s="32" t="s">
        <v>143</v>
      </c>
      <c r="D72" s="165" t="s">
        <v>142</v>
      </c>
      <c r="E72" s="140">
        <v>24598.1</v>
      </c>
      <c r="F72" s="33">
        <v>0.03840951453303597</v>
      </c>
      <c r="G72" s="57"/>
      <c r="H72" s="47"/>
    </row>
    <row r="73" spans="3:8" ht="15">
      <c r="C73" s="32" t="s">
        <v>161</v>
      </c>
      <c r="D73" s="165" t="s">
        <v>160</v>
      </c>
      <c r="E73" s="140">
        <v>21673.6</v>
      </c>
      <c r="F73" s="33">
        <v>0.03384295755294955</v>
      </c>
      <c r="G73" s="57"/>
      <c r="H73" s="47"/>
    </row>
    <row r="74" spans="3:8" ht="15">
      <c r="C74" s="32" t="s">
        <v>167</v>
      </c>
      <c r="D74" s="165" t="s">
        <v>166</v>
      </c>
      <c r="E74" s="140">
        <v>11475.4</v>
      </c>
      <c r="F74" s="33">
        <v>0.017918641808611274</v>
      </c>
      <c r="G74" s="57"/>
      <c r="H74" s="47"/>
    </row>
    <row r="75" spans="3:6" ht="15">
      <c r="C75" s="34" t="s">
        <v>165</v>
      </c>
      <c r="D75" s="166" t="s">
        <v>164</v>
      </c>
      <c r="E75" s="141">
        <v>1261.7</v>
      </c>
      <c r="F75" s="35">
        <v>0.001970123078056089</v>
      </c>
    </row>
    <row r="76" spans="3:6" ht="15">
      <c r="C76" s="36" t="s">
        <v>451</v>
      </c>
      <c r="D76" s="163"/>
      <c r="E76" s="138">
        <v>16050928.7</v>
      </c>
      <c r="F76" s="37">
        <v>25.06325200610511</v>
      </c>
    </row>
    <row r="77" spans="3:7" ht="15">
      <c r="C77" s="38" t="s">
        <v>171</v>
      </c>
      <c r="D77" s="164"/>
      <c r="E77" s="139">
        <v>7763795.9</v>
      </c>
      <c r="F77" s="39">
        <v>12.123035171520364</v>
      </c>
      <c r="G77" s="59"/>
    </row>
    <row r="78" spans="3:6" ht="15">
      <c r="C78" s="34" t="s">
        <v>173</v>
      </c>
      <c r="D78" s="166"/>
      <c r="E78" s="141">
        <v>5679139.6</v>
      </c>
      <c r="F78" s="35">
        <v>8.867879836301993</v>
      </c>
    </row>
    <row r="79" spans="3:6" ht="15">
      <c r="C79" s="121" t="s">
        <v>175</v>
      </c>
      <c r="D79" s="169"/>
      <c r="E79" s="170">
        <v>2607993.2</v>
      </c>
      <c r="F79" s="123">
        <v>4.072336998282753</v>
      </c>
    </row>
    <row r="82" spans="3:7" ht="15">
      <c r="C82" s="44" t="s">
        <v>201</v>
      </c>
      <c r="D82" s="44" t="s">
        <v>200</v>
      </c>
      <c r="E82" s="112">
        <f>SUM(E12:E75)-E11</f>
        <v>-0.5</v>
      </c>
      <c r="F82" s="112">
        <f>SUM(F12:F75)-F11</f>
        <v>-7.807415016714003E-07</v>
      </c>
      <c r="G82"/>
    </row>
    <row r="83" spans="3:7" ht="15">
      <c r="C83" s="44" t="s">
        <v>202</v>
      </c>
      <c r="D83" s="44" t="s">
        <v>200</v>
      </c>
      <c r="E83" s="112">
        <f>SUM(E77:E79)-E76</f>
        <v>0</v>
      </c>
      <c r="F83" s="112">
        <f>SUM(F77:F79)-F76</f>
        <v>0</v>
      </c>
      <c r="G83"/>
    </row>
  </sheetData>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I83"/>
  <sheetViews>
    <sheetView showGridLines="0" zoomScale="90" zoomScaleNormal="90" workbookViewId="0" topLeftCell="A1"/>
  </sheetViews>
  <sheetFormatPr defaultColWidth="9.140625" defaultRowHeight="15"/>
  <cols>
    <col min="1" max="1" width="2.8515625" style="0" customWidth="1"/>
    <col min="3" max="3" width="91.8515625" style="0" customWidth="1"/>
    <col min="4" max="4" width="11.7109375" style="0" bestFit="1" customWidth="1"/>
    <col min="5" max="5" width="10.421875" style="0" bestFit="1" customWidth="1"/>
    <col min="6" max="6" width="4.8515625" style="0" bestFit="1" customWidth="1"/>
    <col min="7" max="8" width="2.8515625" style="0" customWidth="1"/>
  </cols>
  <sheetData>
    <row r="1" ht="15.75" thickBot="1">
      <c r="A1" s="6" t="s">
        <v>194</v>
      </c>
    </row>
    <row r="2" spans="2:3" ht="15.75" thickBot="1">
      <c r="B2" s="26" t="s">
        <v>195</v>
      </c>
      <c r="C2" s="27" t="s">
        <v>36</v>
      </c>
    </row>
    <row r="3" spans="2:3" ht="15">
      <c r="B3" s="24" t="s">
        <v>211</v>
      </c>
      <c r="C3" s="25" t="s">
        <v>210</v>
      </c>
    </row>
    <row r="4" spans="2:3" ht="15">
      <c r="B4" s="24" t="s">
        <v>207</v>
      </c>
      <c r="C4" s="6" t="str">
        <f>'Table 1'!A2</f>
        <v>Net domestic energy use by economic activities</v>
      </c>
    </row>
    <row r="5" spans="2:3" ht="15">
      <c r="B5" s="24" t="s">
        <v>208</v>
      </c>
      <c r="C5" s="6" t="str">
        <f>"European Union ("&amp;C3&amp;"), "&amp;C2</f>
        <v>European Union (EU-27), 2017</v>
      </c>
    </row>
    <row r="8" spans="3:6" ht="15">
      <c r="C8" s="30" t="s">
        <v>196</v>
      </c>
      <c r="D8" s="29"/>
      <c r="E8" s="177"/>
      <c r="F8" s="29"/>
    </row>
    <row r="9" spans="1:6" ht="15">
      <c r="A9" s="64">
        <v>1</v>
      </c>
      <c r="C9" s="28" t="s">
        <v>9</v>
      </c>
      <c r="D9" s="31" t="s">
        <v>197</v>
      </c>
      <c r="E9" s="137" t="s">
        <v>198</v>
      </c>
      <c r="F9" s="31" t="s">
        <v>199</v>
      </c>
    </row>
    <row r="10" spans="1:9" ht="15">
      <c r="A10" s="64">
        <v>2</v>
      </c>
      <c r="C10" s="36" t="s">
        <v>448</v>
      </c>
      <c r="D10" s="163"/>
      <c r="E10" s="138">
        <f>E11+E76</f>
        <v>64041684.2</v>
      </c>
      <c r="F10" s="40">
        <f aca="true" t="shared" si="0" ref="F10:F41">E10/E$10*100</f>
        <v>100</v>
      </c>
      <c r="H10" s="113" t="s">
        <v>234</v>
      </c>
      <c r="I10" s="60" t="s">
        <v>205</v>
      </c>
    </row>
    <row r="11" spans="1:8" ht="15">
      <c r="A11" s="64">
        <v>3</v>
      </c>
      <c r="C11" s="36" t="s">
        <v>450</v>
      </c>
      <c r="D11" s="163"/>
      <c r="E11" s="138">
        <f>HLOOKUP($C$2,env_ac_pefa04!$E$15:$K$85,A10)</f>
        <v>47990755.5</v>
      </c>
      <c r="F11" s="37">
        <f t="shared" si="0"/>
        <v>74.93674799389488</v>
      </c>
      <c r="H11" s="47"/>
    </row>
    <row r="12" spans="1:8" ht="15">
      <c r="A12" s="64">
        <v>4</v>
      </c>
      <c r="C12" s="38" t="str">
        <f>env_ac_pefa04!D17</f>
        <v>Crop and animal production, hunting and related service activities</v>
      </c>
      <c r="D12" s="164" t="str">
        <f>env_ac_pefa04!C17</f>
        <v>A01</v>
      </c>
      <c r="E12" s="139">
        <f>HLOOKUP($C$2,env_ac_pefa04!$E$15:$K$85,A11)</f>
        <v>1246269.3</v>
      </c>
      <c r="F12" s="39">
        <f t="shared" si="0"/>
        <v>1.9460283026098182</v>
      </c>
      <c r="H12" s="47"/>
    </row>
    <row r="13" spans="1:8" ht="15">
      <c r="A13" s="64">
        <v>5</v>
      </c>
      <c r="C13" s="32" t="str">
        <f>env_ac_pefa04!D18</f>
        <v>Forestry and logging</v>
      </c>
      <c r="D13" s="165" t="str">
        <f>env_ac_pefa04!C18</f>
        <v>A02</v>
      </c>
      <c r="E13" s="140">
        <f>HLOOKUP($C$2,env_ac_pefa04!$E$15:$K$85,A12)</f>
        <v>69179</v>
      </c>
      <c r="F13" s="33">
        <f t="shared" si="0"/>
        <v>0.10802183119350256</v>
      </c>
      <c r="H13" s="47"/>
    </row>
    <row r="14" spans="1:8" ht="15">
      <c r="A14" s="64">
        <v>6</v>
      </c>
      <c r="C14" s="32" t="str">
        <f>env_ac_pefa04!D19</f>
        <v>Fishing and aquaculture</v>
      </c>
      <c r="D14" s="165" t="str">
        <f>env_ac_pefa04!C19</f>
        <v>A03</v>
      </c>
      <c r="E14" s="140">
        <f>HLOOKUP($C$2,env_ac_pefa04!$E$15:$K$85,A13)</f>
        <v>84316</v>
      </c>
      <c r="F14" s="33">
        <f t="shared" si="0"/>
        <v>0.1316579990880377</v>
      </c>
      <c r="H14" s="47"/>
    </row>
    <row r="15" spans="1:8" ht="15">
      <c r="A15" s="64">
        <v>7</v>
      </c>
      <c r="C15" s="32" t="str">
        <f>env_ac_pefa04!D20</f>
        <v>Mining and quarrying</v>
      </c>
      <c r="D15" s="165" t="str">
        <f>env_ac_pefa04!C20</f>
        <v>B</v>
      </c>
      <c r="E15" s="140">
        <f>HLOOKUP($C$2,env_ac_pefa04!$E$15:$K$85,A14)</f>
        <v>499942.6</v>
      </c>
      <c r="F15" s="33">
        <f t="shared" si="0"/>
        <v>0.7806518617447602</v>
      </c>
      <c r="H15" s="47"/>
    </row>
    <row r="16" spans="1:8" ht="15">
      <c r="A16" s="64">
        <v>8</v>
      </c>
      <c r="C16" s="32" t="str">
        <f>env_ac_pefa04!D21</f>
        <v>Manufacture of food products; beverages and tobacco products</v>
      </c>
      <c r="D16" s="165" t="str">
        <f>env_ac_pefa04!C21</f>
        <v>C10-C12</v>
      </c>
      <c r="E16" s="140">
        <f>HLOOKUP($C$2,env_ac_pefa04!$E$15:$K$85,A15)</f>
        <v>1279108.2</v>
      </c>
      <c r="F16" s="33">
        <f t="shared" si="0"/>
        <v>1.9973056860987424</v>
      </c>
      <c r="H16" s="47"/>
    </row>
    <row r="17" spans="1:8" ht="15">
      <c r="A17" s="64">
        <v>9</v>
      </c>
      <c r="C17" s="32" t="str">
        <f>env_ac_pefa04!D22</f>
        <v>Manufacture of textiles, wearing apparel, leather and related products</v>
      </c>
      <c r="D17" s="165" t="str">
        <f>env_ac_pefa04!C22</f>
        <v>C13-C15</v>
      </c>
      <c r="E17" s="140">
        <f>HLOOKUP($C$2,env_ac_pefa04!$E$15:$K$85,A16)</f>
        <v>180051.5</v>
      </c>
      <c r="F17" s="33">
        <f t="shared" si="0"/>
        <v>0.2811473530860077</v>
      </c>
      <c r="H17" s="47"/>
    </row>
    <row r="18" spans="1:8" ht="15">
      <c r="A18" s="64">
        <v>10</v>
      </c>
      <c r="C18" s="32" t="str">
        <f>env_ac_pefa04!D23</f>
        <v>Manufacture of wood and of products of wood and cork, except furniture; manufacture of articles of straw and plaiting materials</v>
      </c>
      <c r="D18" s="165" t="str">
        <f>env_ac_pefa04!C23</f>
        <v>C16</v>
      </c>
      <c r="E18" s="140">
        <f>HLOOKUP($C$2,env_ac_pefa04!$E$15:$K$85,A17)</f>
        <v>398698</v>
      </c>
      <c r="F18" s="33">
        <f t="shared" si="0"/>
        <v>0.6225601418521094</v>
      </c>
      <c r="H18" s="47"/>
    </row>
    <row r="19" spans="1:8" ht="15">
      <c r="A19" s="64">
        <v>11</v>
      </c>
      <c r="C19" s="32" t="str">
        <f>env_ac_pefa04!D24</f>
        <v>Manufacture of paper and paper products</v>
      </c>
      <c r="D19" s="165" t="str">
        <f>env_ac_pefa04!C24</f>
        <v>C17</v>
      </c>
      <c r="E19" s="140">
        <f>HLOOKUP($C$2,env_ac_pefa04!$E$15:$K$85,A18)</f>
        <v>1330477</v>
      </c>
      <c r="F19" s="33">
        <f t="shared" si="0"/>
        <v>2.0775171930909337</v>
      </c>
      <c r="H19" s="47"/>
    </row>
    <row r="20" spans="1:8" ht="15">
      <c r="A20" s="64">
        <v>12</v>
      </c>
      <c r="C20" s="32" t="str">
        <f>env_ac_pefa04!D25</f>
        <v>Printing and reproduction of recorded media</v>
      </c>
      <c r="D20" s="165" t="str">
        <f>env_ac_pefa04!C25</f>
        <v>C18</v>
      </c>
      <c r="E20" s="140">
        <f>HLOOKUP($C$2,env_ac_pefa04!$E$15:$K$85,A19)</f>
        <v>102885.1</v>
      </c>
      <c r="F20" s="33">
        <f t="shared" si="0"/>
        <v>0.1606533327241884</v>
      </c>
      <c r="H20" s="47"/>
    </row>
    <row r="21" spans="1:8" ht="15">
      <c r="A21" s="64">
        <v>13</v>
      </c>
      <c r="C21" s="32" t="str">
        <f>env_ac_pefa04!D26</f>
        <v>Manufacture of coke and refined petroleum products</v>
      </c>
      <c r="D21" s="165" t="str">
        <f>env_ac_pefa04!C26</f>
        <v>C19</v>
      </c>
      <c r="E21" s="140">
        <f>HLOOKUP($C$2,env_ac_pefa04!$E$15:$K$85,A20)</f>
        <v>2277473</v>
      </c>
      <c r="F21" s="33">
        <f t="shared" si="0"/>
        <v>3.5562353308628314</v>
      </c>
      <c r="H21" s="47"/>
    </row>
    <row r="22" spans="1:8" ht="15">
      <c r="A22" s="64">
        <v>14</v>
      </c>
      <c r="C22" s="32" t="str">
        <f>env_ac_pefa04!D27</f>
        <v>Manufacture of chemicals and chemical products</v>
      </c>
      <c r="D22" s="165" t="str">
        <f>env_ac_pefa04!C27</f>
        <v>C20</v>
      </c>
      <c r="E22" s="140">
        <f>HLOOKUP($C$2,env_ac_pefa04!$E$15:$K$85,A21)</f>
        <v>5219096.7</v>
      </c>
      <c r="F22" s="33">
        <f t="shared" si="0"/>
        <v>8.149530677083598</v>
      </c>
      <c r="H22" s="47"/>
    </row>
    <row r="23" spans="1:8" ht="15">
      <c r="A23" s="64">
        <v>15</v>
      </c>
      <c r="C23" s="32" t="str">
        <f>env_ac_pefa04!D28</f>
        <v>Manufacture of basic pharmaceutical products and pharmaceutical preparations</v>
      </c>
      <c r="D23" s="165" t="str">
        <f>env_ac_pefa04!C28</f>
        <v>C21</v>
      </c>
      <c r="E23" s="140">
        <f>HLOOKUP($C$2,env_ac_pefa04!$E$15:$K$85,A22)</f>
        <v>204305.4</v>
      </c>
      <c r="F23" s="33">
        <f t="shared" si="0"/>
        <v>0.31901940517673016</v>
      </c>
      <c r="H23" s="47"/>
    </row>
    <row r="24" spans="1:8" ht="15">
      <c r="A24" s="64">
        <v>16</v>
      </c>
      <c r="C24" s="32" t="str">
        <f>env_ac_pefa04!D29</f>
        <v>Manufacture of rubber and plastic products</v>
      </c>
      <c r="D24" s="165" t="str">
        <f>env_ac_pefa04!C29</f>
        <v>C22</v>
      </c>
      <c r="E24" s="140">
        <f>HLOOKUP($C$2,env_ac_pefa04!$E$15:$K$85,A23)</f>
        <v>309410.9</v>
      </c>
      <c r="F24" s="33">
        <f t="shared" si="0"/>
        <v>0.4831398547135648</v>
      </c>
      <c r="H24" s="47"/>
    </row>
    <row r="25" spans="1:8" ht="15">
      <c r="A25" s="64">
        <v>17</v>
      </c>
      <c r="C25" s="32" t="str">
        <f>env_ac_pefa04!D30</f>
        <v>Manufacture of other non-metallic mineral products</v>
      </c>
      <c r="D25" s="165" t="str">
        <f>env_ac_pefa04!C30</f>
        <v>C23</v>
      </c>
      <c r="E25" s="140">
        <f>HLOOKUP($C$2,env_ac_pefa04!$E$15:$K$85,A24)</f>
        <v>1450548.5</v>
      </c>
      <c r="F25" s="33">
        <f t="shared" si="0"/>
        <v>2.265006796932427</v>
      </c>
      <c r="H25" s="47"/>
    </row>
    <row r="26" spans="1:8" ht="15">
      <c r="A26" s="64">
        <v>18</v>
      </c>
      <c r="C26" s="32" t="str">
        <f>env_ac_pefa04!D31</f>
        <v>Manufacture of basic metals</v>
      </c>
      <c r="D26" s="165" t="str">
        <f>env_ac_pefa04!C31</f>
        <v>C24</v>
      </c>
      <c r="E26" s="140">
        <f>HLOOKUP($C$2,env_ac_pefa04!$E$15:$K$85,A25)</f>
        <v>2708237.9</v>
      </c>
      <c r="F26" s="33">
        <f t="shared" si="0"/>
        <v>4.228867391341966</v>
      </c>
      <c r="H26" s="47"/>
    </row>
    <row r="27" spans="1:8" ht="15">
      <c r="A27" s="64">
        <v>19</v>
      </c>
      <c r="C27" s="32" t="str">
        <f>env_ac_pefa04!D32</f>
        <v>Manufacture of fabricated metal products, except machinery and equipment</v>
      </c>
      <c r="D27" s="165" t="str">
        <f>env_ac_pefa04!C32</f>
        <v>C25</v>
      </c>
      <c r="E27" s="140">
        <f>HLOOKUP($C$2,env_ac_pefa04!$E$15:$K$85,A26)</f>
        <v>365731</v>
      </c>
      <c r="F27" s="33">
        <f t="shared" si="0"/>
        <v>0.5710827323932246</v>
      </c>
      <c r="H27" s="47"/>
    </row>
    <row r="28" spans="1:8" ht="15">
      <c r="A28" s="64">
        <v>20</v>
      </c>
      <c r="C28" s="32" t="str">
        <f>env_ac_pefa04!D33</f>
        <v>Manufacture of computer, electronic and optical products</v>
      </c>
      <c r="D28" s="165" t="str">
        <f>env_ac_pefa04!C33</f>
        <v>C26</v>
      </c>
      <c r="E28" s="140">
        <f>HLOOKUP($C$2,env_ac_pefa04!$E$15:$K$85,A27)</f>
        <v>88649.9</v>
      </c>
      <c r="F28" s="33">
        <f t="shared" si="0"/>
        <v>0.1384253101825826</v>
      </c>
      <c r="H28" s="47"/>
    </row>
    <row r="29" spans="1:8" ht="15">
      <c r="A29" s="64">
        <v>21</v>
      </c>
      <c r="C29" s="32" t="str">
        <f>env_ac_pefa04!D34</f>
        <v>Manufacture of electrical equipment</v>
      </c>
      <c r="D29" s="165" t="str">
        <f>env_ac_pefa04!C34</f>
        <v>C27</v>
      </c>
      <c r="E29" s="140">
        <f>HLOOKUP($C$2,env_ac_pefa04!$E$15:$K$85,A28)</f>
        <v>123156.5</v>
      </c>
      <c r="F29" s="33">
        <f t="shared" si="0"/>
        <v>0.192306778840148</v>
      </c>
      <c r="H29" s="47"/>
    </row>
    <row r="30" spans="1:8" ht="15">
      <c r="A30" s="64">
        <v>22</v>
      </c>
      <c r="C30" s="32" t="str">
        <f>env_ac_pefa04!D35</f>
        <v>Manufacture of machinery and equipment n.e.c.</v>
      </c>
      <c r="D30" s="165" t="str">
        <f>env_ac_pefa04!C35</f>
        <v>C28</v>
      </c>
      <c r="E30" s="140">
        <f>HLOOKUP($C$2,env_ac_pefa04!$E$15:$K$85,A29)</f>
        <v>267033.4</v>
      </c>
      <c r="F30" s="33">
        <f t="shared" si="0"/>
        <v>0.41696810965505493</v>
      </c>
      <c r="H30" s="47"/>
    </row>
    <row r="31" spans="1:8" ht="15">
      <c r="A31" s="64">
        <v>23</v>
      </c>
      <c r="C31" s="32" t="str">
        <f>env_ac_pefa04!D36</f>
        <v>Manufacture of motor vehicles, trailers and semi-trailers</v>
      </c>
      <c r="D31" s="165" t="str">
        <f>env_ac_pefa04!C36</f>
        <v>C29</v>
      </c>
      <c r="E31" s="140">
        <f>HLOOKUP($C$2,env_ac_pefa04!$E$15:$K$85,A30)</f>
        <v>301287.9</v>
      </c>
      <c r="F31" s="33">
        <f t="shared" si="0"/>
        <v>0.4704559284529247</v>
      </c>
      <c r="H31" s="47"/>
    </row>
    <row r="32" spans="1:8" ht="15">
      <c r="A32" s="64">
        <v>24</v>
      </c>
      <c r="C32" s="32" t="str">
        <f>env_ac_pefa04!D37</f>
        <v>Manufacture of other transport equipment</v>
      </c>
      <c r="D32" s="165" t="str">
        <f>env_ac_pefa04!C37</f>
        <v>C30</v>
      </c>
      <c r="E32" s="140">
        <f>HLOOKUP($C$2,env_ac_pefa04!$E$15:$K$85,A31)</f>
        <v>53272.5</v>
      </c>
      <c r="F32" s="33">
        <f t="shared" si="0"/>
        <v>0.08318410214452167</v>
      </c>
      <c r="H32" s="47"/>
    </row>
    <row r="33" spans="1:8" ht="15">
      <c r="A33" s="64">
        <v>25</v>
      </c>
      <c r="C33" s="32" t="str">
        <f>env_ac_pefa04!D38</f>
        <v>Manufacture of furniture; other manufacturing</v>
      </c>
      <c r="D33" s="165" t="str">
        <f>env_ac_pefa04!C38</f>
        <v>C31_C32</v>
      </c>
      <c r="E33" s="140">
        <f>HLOOKUP($C$2,env_ac_pefa04!$E$15:$K$85,A32)</f>
        <v>112131.4</v>
      </c>
      <c r="F33" s="33">
        <f t="shared" si="0"/>
        <v>0.17509127281821235</v>
      </c>
      <c r="H33" s="47"/>
    </row>
    <row r="34" spans="1:8" ht="15">
      <c r="A34" s="64">
        <v>26</v>
      </c>
      <c r="C34" s="32" t="str">
        <f>env_ac_pefa04!D39</f>
        <v>Repair and installation of machinery and equipment</v>
      </c>
      <c r="D34" s="165" t="str">
        <f>env_ac_pefa04!C39</f>
        <v>C33</v>
      </c>
      <c r="E34" s="140">
        <f>HLOOKUP($C$2,env_ac_pefa04!$E$15:$K$85,A33)</f>
        <v>73351</v>
      </c>
      <c r="F34" s="33">
        <f t="shared" si="0"/>
        <v>0.11453633819330442</v>
      </c>
      <c r="H34" s="47"/>
    </row>
    <row r="35" spans="1:8" ht="15">
      <c r="A35" s="64">
        <v>27</v>
      </c>
      <c r="C35" s="32" t="str">
        <f>env_ac_pefa04!D40</f>
        <v>Electricity, gas, steam and air conditioning supply</v>
      </c>
      <c r="D35" s="165" t="str">
        <f>env_ac_pefa04!C40</f>
        <v>D</v>
      </c>
      <c r="E35" s="140">
        <f>HLOOKUP($C$2,env_ac_pefa04!$E$15:$K$85,A34)</f>
        <v>13809605.5</v>
      </c>
      <c r="F35" s="33">
        <f t="shared" si="0"/>
        <v>21.56346397273543</v>
      </c>
      <c r="H35" s="47"/>
    </row>
    <row r="36" spans="1:8" ht="15">
      <c r="A36" s="64">
        <v>28</v>
      </c>
      <c r="C36" s="32" t="str">
        <f>env_ac_pefa04!D41</f>
        <v>Water collection, treatment and supply</v>
      </c>
      <c r="D36" s="165" t="str">
        <f>env_ac_pefa04!C41</f>
        <v>E36</v>
      </c>
      <c r="E36" s="140">
        <f>HLOOKUP($C$2,env_ac_pefa04!$E$15:$K$85,A35)</f>
        <v>116754.6</v>
      </c>
      <c r="F36" s="33">
        <f t="shared" si="0"/>
        <v>0.18231032093937344</v>
      </c>
      <c r="H36" s="47"/>
    </row>
    <row r="37" spans="1:8" ht="15">
      <c r="A37" s="64">
        <v>29</v>
      </c>
      <c r="C37" s="32" t="str">
        <f>env_ac_pefa04!D42</f>
        <v>Sewerage, waste management, remediation activities</v>
      </c>
      <c r="D37" s="165" t="str">
        <f>env_ac_pefa04!C42</f>
        <v>E37-E39</v>
      </c>
      <c r="E37" s="140">
        <f>HLOOKUP($C$2,env_ac_pefa04!$E$15:$K$85,A36)</f>
        <v>396486.7</v>
      </c>
      <c r="F37" s="33">
        <f t="shared" si="0"/>
        <v>0.619107234534597</v>
      </c>
      <c r="H37" s="47"/>
    </row>
    <row r="38" spans="1:8" ht="15">
      <c r="A38" s="64">
        <v>30</v>
      </c>
      <c r="C38" s="32" t="str">
        <f>env_ac_pefa04!D43</f>
        <v>Construction</v>
      </c>
      <c r="D38" s="165" t="str">
        <f>env_ac_pefa04!C43</f>
        <v>F</v>
      </c>
      <c r="E38" s="140">
        <f>HLOOKUP($C$2,env_ac_pefa04!$E$15:$K$85,A37)</f>
        <v>1280556.2</v>
      </c>
      <c r="F38" s="33">
        <f t="shared" si="0"/>
        <v>1.999566713456296</v>
      </c>
      <c r="H38" s="47"/>
    </row>
    <row r="39" spans="1:8" ht="15">
      <c r="A39" s="64">
        <v>31</v>
      </c>
      <c r="C39" s="32" t="str">
        <f>env_ac_pefa04!D44</f>
        <v>Wholesale and retail trade and repair of motor vehicles and motorcycles</v>
      </c>
      <c r="D39" s="165" t="str">
        <f>env_ac_pefa04!C44</f>
        <v>G45</v>
      </c>
      <c r="E39" s="140">
        <f>HLOOKUP($C$2,env_ac_pefa04!$E$15:$K$85,A38)</f>
        <v>309318.8</v>
      </c>
      <c r="F39" s="33">
        <f t="shared" si="0"/>
        <v>0.48299604213094693</v>
      </c>
      <c r="H39" s="47"/>
    </row>
    <row r="40" spans="1:8" ht="15">
      <c r="A40" s="64">
        <v>32</v>
      </c>
      <c r="C40" s="32" t="str">
        <f>env_ac_pefa04!D45</f>
        <v>Wholesale trade, except of motor vehicles and motorcycles</v>
      </c>
      <c r="D40" s="165" t="str">
        <f>env_ac_pefa04!C45</f>
        <v>G46</v>
      </c>
      <c r="E40" s="140">
        <f>HLOOKUP($C$2,env_ac_pefa04!$E$15:$K$85,A39)</f>
        <v>917376.8</v>
      </c>
      <c r="F40" s="33">
        <f t="shared" si="0"/>
        <v>1.4324682610392685</v>
      </c>
      <c r="H40" s="47"/>
    </row>
    <row r="41" spans="1:8" ht="15">
      <c r="A41" s="64">
        <v>33</v>
      </c>
      <c r="C41" s="32" t="str">
        <f>env_ac_pefa04!D46</f>
        <v>Retail trade, except of motor vehicles and motorcycles</v>
      </c>
      <c r="D41" s="165" t="str">
        <f>env_ac_pefa04!C46</f>
        <v>G47</v>
      </c>
      <c r="E41" s="140">
        <f>HLOOKUP($C$2,env_ac_pefa04!$E$15:$K$85,A40)</f>
        <v>798522</v>
      </c>
      <c r="F41" s="33">
        <f t="shared" si="0"/>
        <v>1.2468785135416536</v>
      </c>
      <c r="H41" s="47"/>
    </row>
    <row r="42" spans="1:8" ht="15">
      <c r="A42" s="64">
        <v>34</v>
      </c>
      <c r="C42" s="32" t="str">
        <f>env_ac_pefa04!D47</f>
        <v>Land transport and transport via pipelines</v>
      </c>
      <c r="D42" s="165" t="str">
        <f>env_ac_pefa04!C47</f>
        <v>H49</v>
      </c>
      <c r="E42" s="140">
        <f>HLOOKUP($C$2,env_ac_pefa04!$E$15:$K$85,A41)</f>
        <v>2588441.3</v>
      </c>
      <c r="F42" s="33">
        <f aca="true" t="shared" si="1" ref="F42:F73">E42/E$10*100</f>
        <v>4.041807039172152</v>
      </c>
      <c r="H42" s="47"/>
    </row>
    <row r="43" spans="1:8" ht="15">
      <c r="A43" s="64">
        <v>35</v>
      </c>
      <c r="C43" s="32" t="str">
        <f>env_ac_pefa04!D48</f>
        <v>Water transport</v>
      </c>
      <c r="D43" s="165" t="str">
        <f>env_ac_pefa04!C48</f>
        <v>H50</v>
      </c>
      <c r="E43" s="140">
        <f>HLOOKUP($C$2,env_ac_pefa04!$E$15:$K$85,A42)</f>
        <v>1593101.4</v>
      </c>
      <c r="F43" s="33">
        <f t="shared" si="1"/>
        <v>2.487600724279515</v>
      </c>
      <c r="H43" s="47"/>
    </row>
    <row r="44" spans="1:8" ht="15">
      <c r="A44" s="64">
        <v>36</v>
      </c>
      <c r="C44" s="32" t="str">
        <f>env_ac_pefa04!D49</f>
        <v>Air transport</v>
      </c>
      <c r="D44" s="165" t="str">
        <f>env_ac_pefa04!C49</f>
        <v>H51</v>
      </c>
      <c r="E44" s="140">
        <f>HLOOKUP($C$2,env_ac_pefa04!$E$15:$K$85,A43)</f>
        <v>1944223.2</v>
      </c>
      <c r="F44" s="33">
        <f t="shared" si="1"/>
        <v>3.0358714394959647</v>
      </c>
      <c r="H44" s="47"/>
    </row>
    <row r="45" spans="1:8" ht="15">
      <c r="A45" s="64">
        <v>37</v>
      </c>
      <c r="C45" s="32" t="str">
        <f>env_ac_pefa04!D50</f>
        <v>Warehousing and support activities for transportation</v>
      </c>
      <c r="D45" s="165" t="str">
        <f>env_ac_pefa04!C50</f>
        <v>H52</v>
      </c>
      <c r="E45" s="140">
        <f>HLOOKUP($C$2,env_ac_pefa04!$E$15:$K$85,A44)</f>
        <v>448638.7</v>
      </c>
      <c r="F45" s="33">
        <f t="shared" si="1"/>
        <v>0.7005416949980837</v>
      </c>
      <c r="H45" s="47"/>
    </row>
    <row r="46" spans="1:8" ht="15">
      <c r="A46" s="64">
        <v>38</v>
      </c>
      <c r="C46" s="32" t="str">
        <f>env_ac_pefa04!D51</f>
        <v>Postal and courier activities</v>
      </c>
      <c r="D46" s="165" t="str">
        <f>env_ac_pefa04!C51</f>
        <v>H53</v>
      </c>
      <c r="E46" s="140">
        <f>HLOOKUP($C$2,env_ac_pefa04!$E$15:$K$85,A45)</f>
        <v>108917</v>
      </c>
      <c r="F46" s="33">
        <f t="shared" si="1"/>
        <v>0.1700720419217207</v>
      </c>
      <c r="H46" s="47"/>
    </row>
    <row r="47" spans="1:8" ht="15">
      <c r="A47" s="64">
        <v>39</v>
      </c>
      <c r="C47" s="32" t="str">
        <f>env_ac_pefa04!D52</f>
        <v>Accommodation and food service activities</v>
      </c>
      <c r="D47" s="165" t="str">
        <f>env_ac_pefa04!C52</f>
        <v>I</v>
      </c>
      <c r="E47" s="140">
        <f>HLOOKUP($C$2,env_ac_pefa04!$E$15:$K$85,A46)</f>
        <v>559072.4</v>
      </c>
      <c r="F47" s="33">
        <f t="shared" si="1"/>
        <v>0.8729820381582033</v>
      </c>
      <c r="H47" s="47"/>
    </row>
    <row r="48" spans="1:8" ht="15">
      <c r="A48" s="64">
        <v>40</v>
      </c>
      <c r="C48" s="32" t="str">
        <f>env_ac_pefa04!D53</f>
        <v>Publishing activities</v>
      </c>
      <c r="D48" s="165" t="str">
        <f>env_ac_pefa04!C53</f>
        <v>J58</v>
      </c>
      <c r="E48" s="140">
        <f>HLOOKUP($C$2,env_ac_pefa04!$E$15:$K$85,A47)</f>
        <v>44270.6</v>
      </c>
      <c r="F48" s="33">
        <f t="shared" si="1"/>
        <v>0.06912778849123397</v>
      </c>
      <c r="H48" s="47"/>
    </row>
    <row r="49" spans="1:8" ht="15">
      <c r="A49" s="64">
        <v>41</v>
      </c>
      <c r="C49" s="32" t="str">
        <f>env_ac_pefa04!D54</f>
        <v>Motion picture, video, television programme production; programming and broadcasting activities</v>
      </c>
      <c r="D49" s="165" t="str">
        <f>env_ac_pefa04!C54</f>
        <v>J59_J60</v>
      </c>
      <c r="E49" s="140">
        <f>HLOOKUP($C$2,env_ac_pefa04!$E$15:$K$85,A48)</f>
        <v>52645.1</v>
      </c>
      <c r="F49" s="33">
        <f t="shared" si="1"/>
        <v>0.08220442772178062</v>
      </c>
      <c r="H49" s="47"/>
    </row>
    <row r="50" spans="1:8" ht="15">
      <c r="A50" s="64">
        <v>42</v>
      </c>
      <c r="C50" s="32" t="str">
        <f>env_ac_pefa04!D55</f>
        <v>Telecommunications</v>
      </c>
      <c r="D50" s="165" t="str">
        <f>env_ac_pefa04!C55</f>
        <v>J61</v>
      </c>
      <c r="E50" s="140">
        <f>HLOOKUP($C$2,env_ac_pefa04!$E$15:$K$85,A49)</f>
        <v>152838.5</v>
      </c>
      <c r="F50" s="33">
        <f t="shared" si="1"/>
        <v>0.2386547167040307</v>
      </c>
      <c r="H50" s="47"/>
    </row>
    <row r="51" spans="1:8" ht="15">
      <c r="A51" s="64">
        <v>43</v>
      </c>
      <c r="C51" s="32" t="str">
        <f>env_ac_pefa04!D56</f>
        <v>Computer programming, consultancy, and information service activities</v>
      </c>
      <c r="D51" s="165" t="str">
        <f>env_ac_pefa04!C56</f>
        <v>J62_J63</v>
      </c>
      <c r="E51" s="140">
        <f>HLOOKUP($C$2,env_ac_pefa04!$E$15:$K$85,A50)</f>
        <v>133666.1</v>
      </c>
      <c r="F51" s="33">
        <f t="shared" si="1"/>
        <v>0.2087173403849988</v>
      </c>
      <c r="H51" s="47"/>
    </row>
    <row r="52" spans="1:8" ht="15">
      <c r="A52" s="64">
        <v>44</v>
      </c>
      <c r="C52" s="32" t="str">
        <f>env_ac_pefa04!D57</f>
        <v>Financial service activities, except insurance and pension funding</v>
      </c>
      <c r="D52" s="165" t="str">
        <f>env_ac_pefa04!C57</f>
        <v>K64</v>
      </c>
      <c r="E52" s="140">
        <f>HLOOKUP($C$2,env_ac_pefa04!$E$15:$K$85,A51)</f>
        <v>153429.2</v>
      </c>
      <c r="F52" s="33">
        <f t="shared" si="1"/>
        <v>0.23957708470134206</v>
      </c>
      <c r="H52" s="47"/>
    </row>
    <row r="53" spans="1:8" ht="15">
      <c r="A53" s="64">
        <v>45</v>
      </c>
      <c r="C53" s="32" t="str">
        <f>env_ac_pefa04!D58</f>
        <v>Insurance, reinsurance and pension funding, except compulsory social security</v>
      </c>
      <c r="D53" s="165" t="str">
        <f>env_ac_pefa04!C58</f>
        <v>K65</v>
      </c>
      <c r="E53" s="140">
        <f>HLOOKUP($C$2,env_ac_pefa04!$E$15:$K$85,A52)</f>
        <v>34328.1</v>
      </c>
      <c r="F53" s="33">
        <f t="shared" si="1"/>
        <v>0.05360274394532553</v>
      </c>
      <c r="H53" s="47"/>
    </row>
    <row r="54" spans="1:8" ht="15">
      <c r="A54" s="64">
        <v>46</v>
      </c>
      <c r="C54" s="32" t="str">
        <f>env_ac_pefa04!D59</f>
        <v>Activities auxiliary to financial services and insurance activities</v>
      </c>
      <c r="D54" s="165" t="str">
        <f>env_ac_pefa04!C59</f>
        <v>K66</v>
      </c>
      <c r="E54" s="140">
        <f>HLOOKUP($C$2,env_ac_pefa04!$E$15:$K$85,A53)</f>
        <v>44970.5</v>
      </c>
      <c r="F54" s="33">
        <f t="shared" si="1"/>
        <v>0.07022067043015086</v>
      </c>
      <c r="H54" s="47"/>
    </row>
    <row r="55" spans="1:8" ht="15">
      <c r="A55" s="64">
        <v>47</v>
      </c>
      <c r="C55" s="32" t="str">
        <f>env_ac_pefa04!D60</f>
        <v>Real estate activities</v>
      </c>
      <c r="D55" s="165" t="str">
        <f>env_ac_pefa04!C60</f>
        <v>L</v>
      </c>
      <c r="E55" s="140">
        <f>HLOOKUP($C$2,env_ac_pefa04!$E$15:$K$85,A54)</f>
        <v>302243.4</v>
      </c>
      <c r="F55" s="33">
        <f t="shared" si="1"/>
        <v>0.4719479254419733</v>
      </c>
      <c r="H55" s="47"/>
    </row>
    <row r="56" spans="1:8" ht="15">
      <c r="A56" s="64">
        <v>48</v>
      </c>
      <c r="C56" s="32" t="str">
        <f>env_ac_pefa04!D61</f>
        <v>Legal and accounting activities; activities of head offices; management consultancy activities</v>
      </c>
      <c r="D56" s="165" t="str">
        <f>env_ac_pefa04!C61</f>
        <v>M69_M70</v>
      </c>
      <c r="E56" s="140">
        <f>HLOOKUP($C$2,env_ac_pefa04!$E$15:$K$85,A55)</f>
        <v>177628.3</v>
      </c>
      <c r="F56" s="33">
        <f t="shared" si="1"/>
        <v>0.2773635675246654</v>
      </c>
      <c r="H56" s="47"/>
    </row>
    <row r="57" spans="1:8" ht="15">
      <c r="A57" s="64">
        <v>49</v>
      </c>
      <c r="C57" s="32" t="str">
        <f>env_ac_pefa04!D62</f>
        <v>Architectural and engineering activities; technical testing and analysis</v>
      </c>
      <c r="D57" s="165" t="str">
        <f>env_ac_pefa04!C62</f>
        <v>M71</v>
      </c>
      <c r="E57" s="140">
        <f>HLOOKUP($C$2,env_ac_pefa04!$E$15:$K$85,A56)</f>
        <v>108401</v>
      </c>
      <c r="F57" s="33">
        <f t="shared" si="1"/>
        <v>0.16926631670314504</v>
      </c>
      <c r="H57" s="47"/>
    </row>
    <row r="58" spans="1:8" ht="15">
      <c r="A58" s="64">
        <v>50</v>
      </c>
      <c r="C58" s="32" t="str">
        <f>env_ac_pefa04!D63</f>
        <v>Scientific research and development</v>
      </c>
      <c r="D58" s="165" t="str">
        <f>env_ac_pefa04!C63</f>
        <v>M72</v>
      </c>
      <c r="E58" s="140">
        <f>HLOOKUP($C$2,env_ac_pefa04!$E$15:$K$85,A57)</f>
        <v>110241.5</v>
      </c>
      <c r="F58" s="33">
        <f t="shared" si="1"/>
        <v>0.1721402261310298</v>
      </c>
      <c r="H58" s="47"/>
    </row>
    <row r="59" spans="1:8" ht="15">
      <c r="A59" s="64">
        <v>51</v>
      </c>
      <c r="C59" s="32" t="str">
        <f>env_ac_pefa04!D64</f>
        <v>Advertising and market research</v>
      </c>
      <c r="D59" s="165" t="str">
        <f>env_ac_pefa04!C64</f>
        <v>M73</v>
      </c>
      <c r="E59" s="140">
        <f>HLOOKUP($C$2,env_ac_pefa04!$E$15:$K$85,A58)</f>
        <v>49198.7</v>
      </c>
      <c r="F59" s="33">
        <f t="shared" si="1"/>
        <v>0.07682293277352627</v>
      </c>
      <c r="H59" s="47"/>
    </row>
    <row r="60" spans="1:8" ht="15">
      <c r="A60" s="64">
        <v>52</v>
      </c>
      <c r="C60" s="32" t="str">
        <f>env_ac_pefa04!D65</f>
        <v>Other professional, scientific and technical activities; veterinary activities</v>
      </c>
      <c r="D60" s="165" t="str">
        <f>env_ac_pefa04!C65</f>
        <v>M74_M75</v>
      </c>
      <c r="E60" s="140">
        <f>HLOOKUP($C$2,env_ac_pefa04!$E$15:$K$85,A59)</f>
        <v>39490.6</v>
      </c>
      <c r="F60" s="33">
        <f t="shared" si="1"/>
        <v>0.06166389983853672</v>
      </c>
      <c r="H60" s="47"/>
    </row>
    <row r="61" spans="1:8" ht="15">
      <c r="A61" s="64">
        <v>53</v>
      </c>
      <c r="C61" s="32" t="str">
        <f>env_ac_pefa04!D66</f>
        <v>Rental and leasing activities</v>
      </c>
      <c r="D61" s="165" t="str">
        <f>env_ac_pefa04!C66</f>
        <v>N77</v>
      </c>
      <c r="E61" s="140">
        <f>HLOOKUP($C$2,env_ac_pefa04!$E$15:$K$85,A60)</f>
        <v>133141.9</v>
      </c>
      <c r="F61" s="33">
        <f t="shared" si="1"/>
        <v>0.20789881100597285</v>
      </c>
      <c r="H61" s="47"/>
    </row>
    <row r="62" spans="1:8" ht="15">
      <c r="A62" s="64">
        <v>54</v>
      </c>
      <c r="C62" s="32" t="str">
        <f>env_ac_pefa04!D67</f>
        <v>Employment activities</v>
      </c>
      <c r="D62" s="165" t="str">
        <f>env_ac_pefa04!C67</f>
        <v>N78</v>
      </c>
      <c r="E62" s="140">
        <f>HLOOKUP($C$2,env_ac_pefa04!$E$15:$K$85,A61)</f>
        <v>74071.3</v>
      </c>
      <c r="F62" s="33">
        <f t="shared" si="1"/>
        <v>0.11566107438504873</v>
      </c>
      <c r="H62" s="47"/>
    </row>
    <row r="63" spans="1:8" ht="15">
      <c r="A63" s="64">
        <v>55</v>
      </c>
      <c r="C63" s="32" t="str">
        <f>env_ac_pefa04!D68</f>
        <v>Travel agency, tour operator and other reservation service and related activities</v>
      </c>
      <c r="D63" s="165" t="str">
        <f>env_ac_pefa04!C68</f>
        <v>N79</v>
      </c>
      <c r="E63" s="140">
        <f>HLOOKUP($C$2,env_ac_pefa04!$E$15:$K$85,A62)</f>
        <v>24598.1</v>
      </c>
      <c r="F63" s="33">
        <f t="shared" si="1"/>
        <v>0.03840951453303597</v>
      </c>
      <c r="H63" s="47"/>
    </row>
    <row r="64" spans="1:8" ht="15">
      <c r="A64" s="64">
        <v>56</v>
      </c>
      <c r="C64" s="32" t="str">
        <f>env_ac_pefa04!D69</f>
        <v>Security and investigation, service and landscape, office administrative and support activities</v>
      </c>
      <c r="D64" s="165" t="str">
        <f>env_ac_pefa04!C69</f>
        <v>N80-N82</v>
      </c>
      <c r="E64" s="140">
        <f>HLOOKUP($C$2,env_ac_pefa04!$E$15:$K$85,A63)</f>
        <v>210525.3</v>
      </c>
      <c r="F64" s="33">
        <f t="shared" si="1"/>
        <v>0.3287316731748288</v>
      </c>
      <c r="H64" s="47"/>
    </row>
    <row r="65" spans="1:8" ht="15">
      <c r="A65" s="64">
        <v>57</v>
      </c>
      <c r="C65" s="32" t="str">
        <f>env_ac_pefa04!D70</f>
        <v>Public administration and defence; compulsory social security</v>
      </c>
      <c r="D65" s="165" t="str">
        <f>env_ac_pefa04!C70</f>
        <v>O</v>
      </c>
      <c r="E65" s="140">
        <f>HLOOKUP($C$2,env_ac_pefa04!$E$15:$K$85,A64)</f>
        <v>771086.7</v>
      </c>
      <c r="F65" s="33">
        <f t="shared" si="1"/>
        <v>1.2040387594928366</v>
      </c>
      <c r="H65" s="47"/>
    </row>
    <row r="66" spans="1:8" ht="15">
      <c r="A66" s="64">
        <v>58</v>
      </c>
      <c r="C66" s="32" t="str">
        <f>env_ac_pefa04!D71</f>
        <v>Education</v>
      </c>
      <c r="D66" s="165" t="str">
        <f>env_ac_pefa04!C71</f>
        <v>P</v>
      </c>
      <c r="E66" s="140">
        <f>HLOOKUP($C$2,env_ac_pefa04!$E$15:$K$85,A65)</f>
        <v>410151</v>
      </c>
      <c r="F66" s="33">
        <f t="shared" si="1"/>
        <v>0.6404438064419299</v>
      </c>
      <c r="H66" s="47"/>
    </row>
    <row r="67" spans="1:8" ht="15">
      <c r="A67" s="64">
        <v>59</v>
      </c>
      <c r="C67" s="32" t="str">
        <f>env_ac_pefa04!D72</f>
        <v>Human health activities</v>
      </c>
      <c r="D67" s="165" t="str">
        <f>env_ac_pefa04!C72</f>
        <v>Q86</v>
      </c>
      <c r="E67" s="140">
        <f>HLOOKUP($C$2,env_ac_pefa04!$E$15:$K$85,A66)</f>
        <v>522438.8</v>
      </c>
      <c r="F67" s="33">
        <f t="shared" si="1"/>
        <v>0.8157792951984856</v>
      </c>
      <c r="H67" s="47"/>
    </row>
    <row r="68" spans="1:8" ht="15">
      <c r="A68" s="64">
        <v>60</v>
      </c>
      <c r="C68" s="32" t="str">
        <f>env_ac_pefa04!D73</f>
        <v>Residential care activities and social work activities without accommodation</v>
      </c>
      <c r="D68" s="165" t="str">
        <f>env_ac_pefa04!C73</f>
        <v>Q87_Q88</v>
      </c>
      <c r="E68" s="140">
        <f>HLOOKUP($C$2,env_ac_pefa04!$E$15:$K$85,A67)</f>
        <v>294691.8</v>
      </c>
      <c r="F68" s="33">
        <f t="shared" si="1"/>
        <v>0.46015623055709703</v>
      </c>
      <c r="H68" s="47"/>
    </row>
    <row r="69" spans="1:8" ht="15">
      <c r="A69" s="64">
        <v>61</v>
      </c>
      <c r="C69" s="32" t="str">
        <f>env_ac_pefa04!D74</f>
        <v>Creative, arts and entertainment activities; libraries, archives, museums and other cultural activities; gambling and betting activities</v>
      </c>
      <c r="D69" s="165" t="str">
        <f>env_ac_pefa04!C74</f>
        <v>R90-R92</v>
      </c>
      <c r="E69" s="140">
        <f>HLOOKUP($C$2,env_ac_pefa04!$E$15:$K$85,A68)</f>
        <v>109720.1</v>
      </c>
      <c r="F69" s="33">
        <f t="shared" si="1"/>
        <v>0.17132606890435276</v>
      </c>
      <c r="H69" s="47"/>
    </row>
    <row r="70" spans="1:8" ht="15">
      <c r="A70" s="64">
        <v>62</v>
      </c>
      <c r="C70" s="32" t="str">
        <f>env_ac_pefa04!D75</f>
        <v>Sports activities and amusement and recreation activities</v>
      </c>
      <c r="D70" s="165" t="str">
        <f>env_ac_pefa04!C75</f>
        <v>R93</v>
      </c>
      <c r="E70" s="140">
        <f>HLOOKUP($C$2,env_ac_pefa04!$E$15:$K$85,A69)</f>
        <v>141000.7</v>
      </c>
      <c r="F70" s="33">
        <f t="shared" si="1"/>
        <v>0.22017019346283837</v>
      </c>
      <c r="H70" s="47"/>
    </row>
    <row r="71" spans="1:8" ht="15">
      <c r="A71" s="64">
        <v>63</v>
      </c>
      <c r="C71" s="32" t="str">
        <f>env_ac_pefa04!D76</f>
        <v>Activities of membership organisations</v>
      </c>
      <c r="D71" s="165" t="str">
        <f>env_ac_pefa04!C76</f>
        <v>S94</v>
      </c>
      <c r="E71" s="140">
        <f>HLOOKUP($C$2,env_ac_pefa04!$E$15:$K$85,A70)</f>
        <v>79985.5</v>
      </c>
      <c r="F71" s="33">
        <f t="shared" si="1"/>
        <v>0.12489599703563073</v>
      </c>
      <c r="H71" s="47"/>
    </row>
    <row r="72" spans="1:8" ht="15">
      <c r="A72" s="64">
        <v>64</v>
      </c>
      <c r="C72" s="32" t="str">
        <f>env_ac_pefa04!D77</f>
        <v>Repair of computers and personal and household goods</v>
      </c>
      <c r="D72" s="165" t="str">
        <f>env_ac_pefa04!C77</f>
        <v>S95</v>
      </c>
      <c r="E72" s="140">
        <f>HLOOKUP($C$2,env_ac_pefa04!$E$15:$K$85,A71)</f>
        <v>21673.6</v>
      </c>
      <c r="F72" s="33">
        <f t="shared" si="1"/>
        <v>0.03384295755294955</v>
      </c>
      <c r="H72" s="47"/>
    </row>
    <row r="73" spans="1:8" ht="15">
      <c r="A73" s="64">
        <v>65</v>
      </c>
      <c r="C73" s="32" t="str">
        <f>env_ac_pefa04!D78</f>
        <v>Other personal service activities</v>
      </c>
      <c r="D73" s="165" t="str">
        <f>env_ac_pefa04!C78</f>
        <v>S96</v>
      </c>
      <c r="E73" s="140">
        <f>HLOOKUP($C$2,env_ac_pefa04!$E$15:$K$85,A72)</f>
        <v>165954.2</v>
      </c>
      <c r="F73" s="33">
        <f t="shared" si="1"/>
        <v>0.25913465904758326</v>
      </c>
      <c r="H73" s="47"/>
    </row>
    <row r="74" spans="1:8" ht="15">
      <c r="A74" s="64">
        <v>66</v>
      </c>
      <c r="C74" s="32" t="str">
        <f>env_ac_pefa04!D79</f>
        <v>Activities of households as employers; undifferentiated goods- and services-producing activities of households for own use</v>
      </c>
      <c r="D74" s="165" t="str">
        <f>env_ac_pefa04!C79</f>
        <v>T</v>
      </c>
      <c r="E74" s="140">
        <f>HLOOKUP($C$2,env_ac_pefa04!$E$15:$K$85,A73)</f>
        <v>1261.7</v>
      </c>
      <c r="F74" s="33">
        <f aca="true" t="shared" si="2" ref="F74:F79">E74/E$10*100</f>
        <v>0.001970123078056089</v>
      </c>
      <c r="H74" s="47"/>
    </row>
    <row r="75" spans="1:8" ht="15">
      <c r="A75" s="64">
        <v>67</v>
      </c>
      <c r="C75" s="34" t="str">
        <f>env_ac_pefa04!D80</f>
        <v>Activities of extraterritorial organisations and bodies</v>
      </c>
      <c r="D75" s="166" t="str">
        <f>env_ac_pefa04!C80</f>
        <v>U</v>
      </c>
      <c r="E75" s="141">
        <f>HLOOKUP($C$2,env_ac_pefa04!$E$15:$K$85,A74)</f>
        <v>11475.4</v>
      </c>
      <c r="F75" s="35">
        <f t="shared" si="2"/>
        <v>0.017918641808611274</v>
      </c>
      <c r="H75" s="47"/>
    </row>
    <row r="76" spans="1:8" ht="15">
      <c r="A76" s="64">
        <v>68</v>
      </c>
      <c r="C76" s="36" t="s">
        <v>451</v>
      </c>
      <c r="D76" s="163"/>
      <c r="E76" s="138">
        <f>HLOOKUP($C$2,env_ac_pefa04!$E$15:$K$85,A75)</f>
        <v>16050928.7</v>
      </c>
      <c r="F76" s="37">
        <f t="shared" si="2"/>
        <v>25.06325200610511</v>
      </c>
      <c r="H76" s="47"/>
    </row>
    <row r="77" spans="1:8" ht="15">
      <c r="A77" s="64">
        <v>69</v>
      </c>
      <c r="C77" s="38" t="str">
        <f>env_ac_pefa04!D82</f>
        <v>Heating/cooling activities by households</v>
      </c>
      <c r="D77" s="164"/>
      <c r="E77" s="139">
        <f>HLOOKUP($C$2,env_ac_pefa04!$E$15:$K$85,A76)</f>
        <v>7763795.9</v>
      </c>
      <c r="F77" s="39">
        <f t="shared" si="2"/>
        <v>12.123035171520364</v>
      </c>
      <c r="H77" s="47"/>
    </row>
    <row r="78" spans="1:8" ht="15">
      <c r="A78" s="64">
        <v>70</v>
      </c>
      <c r="C78" s="34" t="str">
        <f>env_ac_pefa04!D83</f>
        <v>Transport activities by households</v>
      </c>
      <c r="D78" s="166"/>
      <c r="E78" s="141">
        <f>HLOOKUP($C$2,env_ac_pefa04!$E$15:$K$85,A77)</f>
        <v>5679139.6</v>
      </c>
      <c r="F78" s="35">
        <f t="shared" si="2"/>
        <v>8.867879836301993</v>
      </c>
      <c r="H78" s="47"/>
    </row>
    <row r="79" spans="1:8" ht="15">
      <c r="A79" s="64"/>
      <c r="C79" s="121" t="str">
        <f>env_ac_pefa04!D84</f>
        <v>Other activities by households</v>
      </c>
      <c r="D79" s="169"/>
      <c r="E79" s="170">
        <f>HLOOKUP($C$2,env_ac_pefa04!$E$15:$K$85,A78)</f>
        <v>2607993.2</v>
      </c>
      <c r="F79" s="123">
        <f t="shared" si="2"/>
        <v>4.072336998282753</v>
      </c>
      <c r="H79" s="47"/>
    </row>
    <row r="82" spans="3:5" ht="15">
      <c r="C82" s="44" t="s">
        <v>201</v>
      </c>
      <c r="D82" s="44" t="s">
        <v>200</v>
      </c>
      <c r="E82" s="112">
        <f>SUM(E12:E75)-E11</f>
        <v>-0.5</v>
      </c>
    </row>
    <row r="83" spans="3:5" ht="15">
      <c r="C83" s="44" t="s">
        <v>202</v>
      </c>
      <c r="D83" s="44" t="s">
        <v>200</v>
      </c>
      <c r="E83" s="112">
        <f>SUM(E77:E79)-E76</f>
        <v>0</v>
      </c>
    </row>
  </sheetData>
  <dataValidations count="1">
    <dataValidation type="list" allowBlank="1" showInputMessage="1" showErrorMessage="1" sqref="C2">
      <formula1>env_ac_pefa04!$E$15:$K$15</formula1>
    </dataValidation>
  </dataValidation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799847602844"/>
  </sheetPr>
  <dimension ref="A1:N82"/>
  <sheetViews>
    <sheetView showGridLines="0" zoomScale="90" zoomScaleNormal="90" workbookViewId="0" topLeftCell="A1"/>
  </sheetViews>
  <sheetFormatPr defaultColWidth="9.140625" defaultRowHeight="15"/>
  <cols>
    <col min="1" max="1" width="2.8515625" style="0" customWidth="1"/>
    <col min="3" max="3" width="12.00390625" style="0" customWidth="1"/>
    <col min="4" max="4" width="107.57421875" style="0" customWidth="1"/>
    <col min="5" max="5" width="15.8515625" style="0" customWidth="1"/>
    <col min="6" max="6" width="6.00390625" style="0" customWidth="1"/>
    <col min="7" max="7" width="15.8515625" style="0" customWidth="1"/>
    <col min="8" max="8" width="6.00390625" style="0" customWidth="1"/>
    <col min="9" max="9" width="1.8515625" style="0" customWidth="1"/>
    <col min="10" max="11" width="22.57421875" style="0" customWidth="1"/>
    <col min="12" max="12" width="2.8515625" style="55" customWidth="1"/>
    <col min="13" max="13" width="2.8515625" style="0" customWidth="1"/>
    <col min="14" max="14" width="10.7109375" style="0" bestFit="1" customWidth="1"/>
  </cols>
  <sheetData>
    <row r="1" ht="15">
      <c r="A1" s="6" t="s">
        <v>245</v>
      </c>
    </row>
    <row r="2" spans="2:12" s="11" customFormat="1" ht="15">
      <c r="B2" s="49"/>
      <c r="C2" s="50"/>
      <c r="L2" s="19"/>
    </row>
    <row r="3" spans="2:12" s="11" customFormat="1" ht="15">
      <c r="B3" s="51"/>
      <c r="C3" s="52"/>
      <c r="L3" s="19"/>
    </row>
    <row r="4" spans="2:3" ht="15">
      <c r="B4" s="24" t="str">
        <f>dataTab1!B4</f>
        <v>Title:</v>
      </c>
      <c r="C4" s="6" t="str">
        <f>dataFig1!C4</f>
        <v>Net domestic energy use and gross value added by industries (NACE production activities)</v>
      </c>
    </row>
    <row r="5" spans="2:3" ht="15">
      <c r="B5" t="str">
        <f>dataTab1!B5</f>
        <v>Sub-title:</v>
      </c>
      <c r="C5" s="6" t="str">
        <f>dataFig1!C5</f>
        <v>European Union (EU-27), 2017</v>
      </c>
    </row>
    <row r="7" spans="3:8" ht="15">
      <c r="C7" s="176"/>
      <c r="D7" s="176"/>
      <c r="E7" s="176"/>
      <c r="F7" s="176"/>
      <c r="G7" s="176"/>
      <c r="H7" s="176"/>
    </row>
    <row r="8" spans="1:12" ht="15">
      <c r="A8" s="64" t="s">
        <v>236</v>
      </c>
      <c r="C8" s="30" t="s">
        <v>196</v>
      </c>
      <c r="D8" s="29"/>
      <c r="E8" s="125" t="s">
        <v>242</v>
      </c>
      <c r="F8" s="126"/>
      <c r="G8" s="127" t="s">
        <v>243</v>
      </c>
      <c r="H8" s="127"/>
      <c r="I8" s="127"/>
      <c r="J8" s="29" t="str">
        <f>E8</f>
        <v>Net domestic energy use</v>
      </c>
      <c r="K8" s="29" t="str">
        <f>G8</f>
        <v>Gross value added</v>
      </c>
      <c r="L8" s="56"/>
    </row>
    <row r="9" spans="1:12" ht="15">
      <c r="A9" s="64"/>
      <c r="C9" s="28" t="s">
        <v>197</v>
      </c>
      <c r="D9" s="31" t="s">
        <v>9</v>
      </c>
      <c r="E9" s="118" t="s">
        <v>198</v>
      </c>
      <c r="F9" s="119" t="s">
        <v>199</v>
      </c>
      <c r="G9" s="115" t="s">
        <v>244</v>
      </c>
      <c r="H9" s="115" t="s">
        <v>199</v>
      </c>
      <c r="I9" s="31"/>
      <c r="J9" s="31" t="s">
        <v>246</v>
      </c>
      <c r="K9" s="31" t="s">
        <v>246</v>
      </c>
      <c r="L9" s="56"/>
    </row>
    <row r="10" spans="1:14" ht="15">
      <c r="A10" s="64"/>
      <c r="C10" s="36" t="s">
        <v>37</v>
      </c>
      <c r="D10" s="36" t="s">
        <v>38</v>
      </c>
      <c r="E10" s="116">
        <v>47990755.5</v>
      </c>
      <c r="F10" s="117">
        <v>100</v>
      </c>
      <c r="G10" s="116">
        <v>11664746.2</v>
      </c>
      <c r="H10" s="117">
        <v>100</v>
      </c>
      <c r="I10" s="117"/>
      <c r="J10" s="128"/>
      <c r="K10" s="128"/>
      <c r="L10" s="57"/>
      <c r="M10" s="47"/>
      <c r="N10" s="44"/>
    </row>
    <row r="11" spans="1:13" ht="15">
      <c r="A11" s="64">
        <v>1</v>
      </c>
      <c r="C11" s="38" t="s">
        <v>86</v>
      </c>
      <c r="D11" s="38" t="s">
        <v>87</v>
      </c>
      <c r="E11" s="42">
        <v>13809605.5</v>
      </c>
      <c r="F11" s="39">
        <v>28.77555345008061</v>
      </c>
      <c r="G11" s="42">
        <v>211645.3</v>
      </c>
      <c r="H11" s="39">
        <v>1.8144012426091192</v>
      </c>
      <c r="I11" s="114"/>
      <c r="J11" s="129">
        <f>F11</f>
        <v>28.77555345008061</v>
      </c>
      <c r="K11" s="129">
        <f>H11</f>
        <v>1.8144012426091192</v>
      </c>
      <c r="L11" s="57"/>
      <c r="M11" s="47"/>
    </row>
    <row r="12" spans="1:13" ht="15">
      <c r="A12" s="64">
        <v>2</v>
      </c>
      <c r="C12" s="32" t="s">
        <v>60</v>
      </c>
      <c r="D12" s="32" t="s">
        <v>61</v>
      </c>
      <c r="E12" s="41">
        <v>5219096.7</v>
      </c>
      <c r="F12" s="33">
        <v>10.875212622981108</v>
      </c>
      <c r="G12" s="41">
        <v>143590.9</v>
      </c>
      <c r="H12" s="33">
        <v>1.2309817765259223</v>
      </c>
      <c r="I12" s="114"/>
      <c r="J12" s="129">
        <f>J11+F12</f>
        <v>39.65076607306172</v>
      </c>
      <c r="K12" s="129">
        <f>K11+H12</f>
        <v>3.0453830191350413</v>
      </c>
      <c r="L12" s="57"/>
      <c r="M12" s="47"/>
    </row>
    <row r="13" spans="1:13" ht="15">
      <c r="A13" s="64">
        <v>3</v>
      </c>
      <c r="C13" s="32" t="s">
        <v>68</v>
      </c>
      <c r="D13" s="32" t="s">
        <v>69</v>
      </c>
      <c r="E13" s="41">
        <v>2708237.9</v>
      </c>
      <c r="F13" s="33">
        <v>5.643249146181914</v>
      </c>
      <c r="G13" s="41">
        <v>68689.1</v>
      </c>
      <c r="H13" s="33">
        <v>0.5888606474781253</v>
      </c>
      <c r="I13" s="114"/>
      <c r="J13" s="129">
        <f aca="true" t="shared" si="0" ref="J13:J74">J12+F13</f>
        <v>45.29401521924363</v>
      </c>
      <c r="K13" s="129">
        <f aca="true" t="shared" si="1" ref="K13:K74">K12+H13</f>
        <v>3.6342436666131666</v>
      </c>
      <c r="L13" s="57"/>
      <c r="M13" s="47"/>
    </row>
    <row r="14" spans="1:13" ht="15">
      <c r="A14" s="64">
        <v>4</v>
      </c>
      <c r="C14" s="32" t="s">
        <v>100</v>
      </c>
      <c r="D14" s="32" t="s">
        <v>101</v>
      </c>
      <c r="E14" s="41">
        <v>2588441.3</v>
      </c>
      <c r="F14" s="33">
        <v>5.3936248200968615</v>
      </c>
      <c r="G14" s="41">
        <v>270087.5</v>
      </c>
      <c r="H14" s="33">
        <v>2.3154168583625077</v>
      </c>
      <c r="I14" s="114"/>
      <c r="J14" s="129">
        <f t="shared" si="0"/>
        <v>50.687640039340494</v>
      </c>
      <c r="K14" s="129">
        <f t="shared" si="1"/>
        <v>5.949660524975674</v>
      </c>
      <c r="L14" s="57"/>
      <c r="M14" s="47"/>
    </row>
    <row r="15" spans="1:13" ht="15">
      <c r="A15" s="64">
        <v>5</v>
      </c>
      <c r="C15" s="32" t="s">
        <v>58</v>
      </c>
      <c r="D15" s="32" t="s">
        <v>59</v>
      </c>
      <c r="E15" s="41">
        <v>2277473</v>
      </c>
      <c r="F15" s="33">
        <v>4.745649399080621</v>
      </c>
      <c r="G15" s="41">
        <v>31600.6</v>
      </c>
      <c r="H15" s="33">
        <v>0.270906880082826</v>
      </c>
      <c r="I15" s="114"/>
      <c r="J15" s="129">
        <f t="shared" si="0"/>
        <v>55.43328943842111</v>
      </c>
      <c r="K15" s="129">
        <f t="shared" si="1"/>
        <v>6.2205674050585005</v>
      </c>
      <c r="L15" s="57"/>
      <c r="M15" s="47"/>
    </row>
    <row r="16" spans="1:13" ht="15">
      <c r="A16" s="64">
        <v>6</v>
      </c>
      <c r="C16" s="32" t="s">
        <v>104</v>
      </c>
      <c r="D16" s="32" t="s">
        <v>105</v>
      </c>
      <c r="E16" s="41">
        <v>1944223.2</v>
      </c>
      <c r="F16" s="33">
        <v>4.051245244513811</v>
      </c>
      <c r="G16" s="41">
        <v>33489.2</v>
      </c>
      <c r="H16" s="33">
        <v>0.2870975452513489</v>
      </c>
      <c r="I16" s="114"/>
      <c r="J16" s="129">
        <f t="shared" si="0"/>
        <v>59.48453468293492</v>
      </c>
      <c r="K16" s="129">
        <f t="shared" si="1"/>
        <v>6.50766495030985</v>
      </c>
      <c r="L16" s="57"/>
      <c r="M16" s="47"/>
    </row>
    <row r="17" spans="1:13" ht="15">
      <c r="A17" s="64">
        <v>7</v>
      </c>
      <c r="C17" s="32" t="s">
        <v>102</v>
      </c>
      <c r="D17" s="32" t="s">
        <v>103</v>
      </c>
      <c r="E17" s="41">
        <v>1593101.4</v>
      </c>
      <c r="F17" s="33">
        <v>3.319600584325037</v>
      </c>
      <c r="G17" s="41">
        <v>28642.7</v>
      </c>
      <c r="H17" s="33">
        <v>0.2455492773601881</v>
      </c>
      <c r="I17" s="114"/>
      <c r="J17" s="129">
        <f t="shared" si="0"/>
        <v>62.80413526725996</v>
      </c>
      <c r="K17" s="129">
        <f t="shared" si="1"/>
        <v>6.753214227670037</v>
      </c>
      <c r="L17" s="57"/>
      <c r="M17" s="47"/>
    </row>
    <row r="18" spans="1:13" ht="15">
      <c r="A18" s="64">
        <v>8</v>
      </c>
      <c r="C18" s="32" t="s">
        <v>66</v>
      </c>
      <c r="D18" s="32" t="s">
        <v>67</v>
      </c>
      <c r="E18" s="41">
        <v>1450548.5</v>
      </c>
      <c r="F18" s="33">
        <v>3.0225581674787345</v>
      </c>
      <c r="G18" s="41">
        <v>67414.2</v>
      </c>
      <c r="H18" s="33">
        <v>0.5779311340695951</v>
      </c>
      <c r="I18" s="114"/>
      <c r="J18" s="129">
        <f t="shared" si="0"/>
        <v>65.82669343473869</v>
      </c>
      <c r="K18" s="129">
        <f t="shared" si="1"/>
        <v>7.331145361739632</v>
      </c>
      <c r="L18" s="57"/>
      <c r="M18" s="47"/>
    </row>
    <row r="19" spans="1:13" ht="15">
      <c r="A19" s="64">
        <v>9</v>
      </c>
      <c r="C19" s="32" t="s">
        <v>54</v>
      </c>
      <c r="D19" s="32" t="s">
        <v>55</v>
      </c>
      <c r="E19" s="41">
        <v>1330477</v>
      </c>
      <c r="F19" s="33">
        <v>2.7723610227390565</v>
      </c>
      <c r="G19" s="41">
        <v>43840.5</v>
      </c>
      <c r="H19" s="33">
        <v>0.3758375814469071</v>
      </c>
      <c r="I19" s="114"/>
      <c r="J19" s="129">
        <f t="shared" si="0"/>
        <v>68.59905445747775</v>
      </c>
      <c r="K19" s="129">
        <f t="shared" si="1"/>
        <v>7.7069829431865395</v>
      </c>
      <c r="L19" s="57"/>
      <c r="M19" s="47"/>
    </row>
    <row r="20" spans="1:13" ht="15">
      <c r="A20" s="64">
        <v>10</v>
      </c>
      <c r="C20" s="32" t="s">
        <v>92</v>
      </c>
      <c r="D20" s="32" t="s">
        <v>93</v>
      </c>
      <c r="E20" s="41">
        <v>1280556.2</v>
      </c>
      <c r="F20" s="33">
        <v>2.6683393221429905</v>
      </c>
      <c r="G20" s="41">
        <v>600880.4</v>
      </c>
      <c r="H20" s="33">
        <v>5.151251383420584</v>
      </c>
      <c r="I20" s="114"/>
      <c r="J20" s="129">
        <f t="shared" si="0"/>
        <v>71.26739377962073</v>
      </c>
      <c r="K20" s="129">
        <f t="shared" si="1"/>
        <v>12.858234326607125</v>
      </c>
      <c r="L20" s="57"/>
      <c r="M20" s="47"/>
    </row>
    <row r="21" spans="1:13" ht="15">
      <c r="A21" s="64"/>
      <c r="C21" s="32" t="s">
        <v>48</v>
      </c>
      <c r="D21" s="32" t="s">
        <v>49</v>
      </c>
      <c r="E21" s="41">
        <v>1279108.2</v>
      </c>
      <c r="F21" s="33">
        <v>2.665322074373261</v>
      </c>
      <c r="G21" s="41">
        <v>240191.6</v>
      </c>
      <c r="H21" s="33">
        <v>2.0591240982165564</v>
      </c>
      <c r="I21" s="114"/>
      <c r="J21" s="129">
        <f t="shared" si="0"/>
        <v>73.932715853994</v>
      </c>
      <c r="K21" s="129">
        <f t="shared" si="1"/>
        <v>14.917358424823682</v>
      </c>
      <c r="L21" s="57"/>
      <c r="M21" s="47"/>
    </row>
    <row r="22" spans="1:13" ht="15">
      <c r="A22" s="64"/>
      <c r="C22" s="32" t="s">
        <v>40</v>
      </c>
      <c r="D22" s="32" t="s">
        <v>41</v>
      </c>
      <c r="E22" s="41">
        <v>1246269.3</v>
      </c>
      <c r="F22" s="33">
        <v>2.5968945206540877</v>
      </c>
      <c r="G22" s="41">
        <v>188518.9</v>
      </c>
      <c r="H22" s="33">
        <v>1.616142321210555</v>
      </c>
      <c r="I22" s="114"/>
      <c r="J22" s="129">
        <f t="shared" si="0"/>
        <v>76.52961037464809</v>
      </c>
      <c r="K22" s="129">
        <f t="shared" si="1"/>
        <v>16.533500746034235</v>
      </c>
      <c r="L22" s="57"/>
      <c r="M22" s="47"/>
    </row>
    <row r="23" spans="1:13" ht="15">
      <c r="A23" s="64"/>
      <c r="C23" s="32" t="s">
        <v>96</v>
      </c>
      <c r="D23" s="32" t="s">
        <v>97</v>
      </c>
      <c r="E23" s="41">
        <v>917376.8</v>
      </c>
      <c r="F23" s="33">
        <v>1.911569823067278</v>
      </c>
      <c r="G23" s="41">
        <v>643279.1</v>
      </c>
      <c r="H23" s="33">
        <v>5.514728644503212</v>
      </c>
      <c r="I23" s="114"/>
      <c r="J23" s="129">
        <f t="shared" si="0"/>
        <v>78.44118019771537</v>
      </c>
      <c r="K23" s="129">
        <f t="shared" si="1"/>
        <v>22.048229390537447</v>
      </c>
      <c r="L23" s="57"/>
      <c r="M23" s="47"/>
    </row>
    <row r="24" spans="1:13" ht="15">
      <c r="A24" s="64"/>
      <c r="C24" s="32" t="s">
        <v>98</v>
      </c>
      <c r="D24" s="32" t="s">
        <v>99</v>
      </c>
      <c r="E24" s="41">
        <v>798522</v>
      </c>
      <c r="F24" s="33">
        <v>1.6639079582733387</v>
      </c>
      <c r="G24" s="41">
        <v>506918.3</v>
      </c>
      <c r="H24" s="33">
        <v>4.345729356717594</v>
      </c>
      <c r="I24" s="114"/>
      <c r="J24" s="129">
        <f t="shared" si="0"/>
        <v>80.10508815598871</v>
      </c>
      <c r="K24" s="129">
        <f t="shared" si="1"/>
        <v>26.39395874725504</v>
      </c>
      <c r="L24" s="57"/>
      <c r="M24" s="47"/>
    </row>
    <row r="25" spans="1:13" ht="15">
      <c r="A25" s="64"/>
      <c r="C25" s="32" t="s">
        <v>146</v>
      </c>
      <c r="D25" s="32" t="s">
        <v>147</v>
      </c>
      <c r="E25" s="41">
        <v>771086.7</v>
      </c>
      <c r="F25" s="33">
        <v>1.606740073095953</v>
      </c>
      <c r="G25" s="41">
        <v>752666</v>
      </c>
      <c r="H25" s="33">
        <v>6.452485009918176</v>
      </c>
      <c r="I25" s="114"/>
      <c r="J25" s="129">
        <f t="shared" si="0"/>
        <v>81.71182822908466</v>
      </c>
      <c r="K25" s="129">
        <f t="shared" si="1"/>
        <v>32.84644375717322</v>
      </c>
      <c r="L25" s="57"/>
      <c r="M25" s="47"/>
    </row>
    <row r="26" spans="1:13" ht="15">
      <c r="A26" s="64"/>
      <c r="C26" s="32" t="s">
        <v>110</v>
      </c>
      <c r="D26" s="32" t="s">
        <v>111</v>
      </c>
      <c r="E26" s="41">
        <v>559072.4</v>
      </c>
      <c r="F26" s="33">
        <v>1.1649585303986307</v>
      </c>
      <c r="G26" s="41">
        <v>335513</v>
      </c>
      <c r="H26" s="33">
        <v>2.8762991860037213</v>
      </c>
      <c r="I26" s="114"/>
      <c r="J26" s="129">
        <f t="shared" si="0"/>
        <v>82.8767867594833</v>
      </c>
      <c r="K26" s="129">
        <f t="shared" si="1"/>
        <v>35.72274294317694</v>
      </c>
      <c r="L26" s="57"/>
      <c r="M26" s="47"/>
    </row>
    <row r="27" spans="1:13" ht="15">
      <c r="A27" s="64"/>
      <c r="C27" s="32" t="s">
        <v>150</v>
      </c>
      <c r="D27" s="32" t="s">
        <v>151</v>
      </c>
      <c r="E27" s="41">
        <v>522438.8</v>
      </c>
      <c r="F27" s="33">
        <v>1.088623828812197</v>
      </c>
      <c r="G27" s="41">
        <v>590298.9</v>
      </c>
      <c r="H27" s="33">
        <v>5.060537879512544</v>
      </c>
      <c r="I27" s="114"/>
      <c r="J27" s="129">
        <f t="shared" si="0"/>
        <v>83.9654105882955</v>
      </c>
      <c r="K27" s="129">
        <f t="shared" si="1"/>
        <v>40.783280822689484</v>
      </c>
      <c r="L27" s="57"/>
      <c r="M27" s="47"/>
    </row>
    <row r="28" spans="1:13" ht="15">
      <c r="A28" s="64"/>
      <c r="C28" s="32" t="s">
        <v>46</v>
      </c>
      <c r="D28" s="32" t="s">
        <v>47</v>
      </c>
      <c r="E28" s="41">
        <v>499942.6</v>
      </c>
      <c r="F28" s="33">
        <v>1.0417477174327876</v>
      </c>
      <c r="G28" s="41">
        <v>42116.6</v>
      </c>
      <c r="H28" s="33">
        <v>0.3610588629866632</v>
      </c>
      <c r="I28" s="114"/>
      <c r="J28" s="129">
        <f t="shared" si="0"/>
        <v>85.00715830572828</v>
      </c>
      <c r="K28" s="129">
        <f t="shared" si="1"/>
        <v>41.144339685676144</v>
      </c>
      <c r="L28" s="57"/>
      <c r="M28" s="47"/>
    </row>
    <row r="29" spans="1:13" ht="15">
      <c r="A29" s="64"/>
      <c r="C29" s="32" t="s">
        <v>106</v>
      </c>
      <c r="D29" s="32" t="s">
        <v>107</v>
      </c>
      <c r="E29" s="41">
        <v>448638.7</v>
      </c>
      <c r="F29" s="33">
        <v>0.934844003445622</v>
      </c>
      <c r="G29" s="41">
        <v>205233.9</v>
      </c>
      <c r="H29" s="33">
        <v>1.7594373377793682</v>
      </c>
      <c r="I29" s="114"/>
      <c r="J29" s="129">
        <f t="shared" si="0"/>
        <v>85.9420023091739</v>
      </c>
      <c r="K29" s="129">
        <f t="shared" si="1"/>
        <v>42.90377702345551</v>
      </c>
      <c r="L29" s="57"/>
      <c r="M29" s="47"/>
    </row>
    <row r="30" spans="1:13" ht="15">
      <c r="A30" s="64"/>
      <c r="C30" s="32" t="s">
        <v>148</v>
      </c>
      <c r="D30" s="32" t="s">
        <v>149</v>
      </c>
      <c r="E30" s="41">
        <v>410151</v>
      </c>
      <c r="F30" s="33">
        <v>0.8546458494490674</v>
      </c>
      <c r="G30" s="41">
        <v>571837</v>
      </c>
      <c r="H30" s="33">
        <v>4.902266969169034</v>
      </c>
      <c r="I30" s="114"/>
      <c r="J30" s="129">
        <f t="shared" si="0"/>
        <v>86.79664815862297</v>
      </c>
      <c r="K30" s="129">
        <f t="shared" si="1"/>
        <v>47.806043992624545</v>
      </c>
      <c r="L30" s="57"/>
      <c r="M30" s="47"/>
    </row>
    <row r="31" spans="1:13" ht="15">
      <c r="A31" s="64"/>
      <c r="C31" s="32" t="s">
        <v>52</v>
      </c>
      <c r="D31" s="32" t="s">
        <v>53</v>
      </c>
      <c r="E31" s="41">
        <v>398698</v>
      </c>
      <c r="F31" s="33">
        <v>0.8307808365300687</v>
      </c>
      <c r="G31" s="41">
        <v>35435.9</v>
      </c>
      <c r="H31" s="33">
        <v>0.30378629240985977</v>
      </c>
      <c r="I31" s="114"/>
      <c r="J31" s="129">
        <f t="shared" si="0"/>
        <v>87.62742899515304</v>
      </c>
      <c r="K31" s="129">
        <f t="shared" si="1"/>
        <v>48.109830285034406</v>
      </c>
      <c r="L31" s="57"/>
      <c r="M31" s="47"/>
    </row>
    <row r="32" spans="1:13" ht="15">
      <c r="A32" s="64"/>
      <c r="C32" s="32" t="s">
        <v>90</v>
      </c>
      <c r="D32" s="32" t="s">
        <v>91</v>
      </c>
      <c r="E32" s="41">
        <v>396486.7</v>
      </c>
      <c r="F32" s="33">
        <v>0.826173074103824</v>
      </c>
      <c r="G32" s="41">
        <v>80092.2</v>
      </c>
      <c r="H32" s="33">
        <v>0.6866175965320189</v>
      </c>
      <c r="I32" s="114"/>
      <c r="J32" s="129">
        <f t="shared" si="0"/>
        <v>88.45360206925686</v>
      </c>
      <c r="K32" s="129">
        <f t="shared" si="1"/>
        <v>48.79644788156642</v>
      </c>
      <c r="L32" s="57"/>
      <c r="M32" s="47"/>
    </row>
    <row r="33" spans="1:13" ht="15">
      <c r="A33" s="64"/>
      <c r="C33" s="32" t="s">
        <v>70</v>
      </c>
      <c r="D33" s="32" t="s">
        <v>71</v>
      </c>
      <c r="E33" s="41">
        <v>365731</v>
      </c>
      <c r="F33" s="33">
        <v>0.7620863564025367</v>
      </c>
      <c r="G33" s="41">
        <v>176783</v>
      </c>
      <c r="H33" s="33">
        <v>1.5155323310849234</v>
      </c>
      <c r="I33" s="114"/>
      <c r="J33" s="129">
        <f t="shared" si="0"/>
        <v>89.2156884256594</v>
      </c>
      <c r="K33" s="129">
        <f t="shared" si="1"/>
        <v>50.31198021265135</v>
      </c>
      <c r="L33" s="57"/>
      <c r="M33" s="47"/>
    </row>
    <row r="34" spans="1:13" ht="15">
      <c r="A34" s="64"/>
      <c r="C34" s="32" t="s">
        <v>64</v>
      </c>
      <c r="D34" s="32" t="s">
        <v>65</v>
      </c>
      <c r="E34" s="41">
        <v>309410.9</v>
      </c>
      <c r="F34" s="33">
        <v>0.6447302126760643</v>
      </c>
      <c r="G34" s="41">
        <v>90912.8</v>
      </c>
      <c r="H34" s="33">
        <v>0.7793808664263953</v>
      </c>
      <c r="I34" s="114"/>
      <c r="J34" s="129">
        <f t="shared" si="0"/>
        <v>89.86041863833546</v>
      </c>
      <c r="K34" s="129">
        <f t="shared" si="1"/>
        <v>51.09136107907774</v>
      </c>
      <c r="L34" s="57"/>
      <c r="M34" s="47"/>
    </row>
    <row r="35" spans="1:13" ht="15">
      <c r="A35" s="64"/>
      <c r="C35" s="32" t="s">
        <v>94</v>
      </c>
      <c r="D35" s="32" t="s">
        <v>95</v>
      </c>
      <c r="E35" s="41">
        <v>309318.8</v>
      </c>
      <c r="F35" s="33">
        <v>0.6445383007150199</v>
      </c>
      <c r="G35" s="41">
        <v>179182.3</v>
      </c>
      <c r="H35" s="33">
        <v>1.5361011455182796</v>
      </c>
      <c r="I35" s="114"/>
      <c r="J35" s="129">
        <f t="shared" si="0"/>
        <v>90.50495693905049</v>
      </c>
      <c r="K35" s="129">
        <f t="shared" si="1"/>
        <v>52.62746222459602</v>
      </c>
      <c r="L35" s="57"/>
      <c r="M35" s="47"/>
    </row>
    <row r="36" spans="1:13" ht="15">
      <c r="A36" s="64"/>
      <c r="C36" s="32" t="s">
        <v>126</v>
      </c>
      <c r="D36" s="32" t="s">
        <v>127</v>
      </c>
      <c r="E36" s="41">
        <v>302243.4</v>
      </c>
      <c r="F36" s="33">
        <v>0.629795044589369</v>
      </c>
      <c r="G36" s="41">
        <v>1261932.6</v>
      </c>
      <c r="H36" s="33">
        <v>10.818345966241427</v>
      </c>
      <c r="I36" s="114"/>
      <c r="J36" s="129">
        <f t="shared" si="0"/>
        <v>91.13475198363986</v>
      </c>
      <c r="K36" s="129">
        <f t="shared" si="1"/>
        <v>63.445808190837454</v>
      </c>
      <c r="L36" s="57"/>
      <c r="M36" s="47"/>
    </row>
    <row r="37" spans="1:13" ht="15">
      <c r="A37" s="64"/>
      <c r="C37" s="32" t="s">
        <v>78</v>
      </c>
      <c r="D37" s="32" t="s">
        <v>79</v>
      </c>
      <c r="E37" s="41">
        <v>301287.9</v>
      </c>
      <c r="F37" s="33">
        <v>0.6278040361335842</v>
      </c>
      <c r="G37" s="41">
        <v>232397</v>
      </c>
      <c r="H37" s="33">
        <v>1.992302241432394</v>
      </c>
      <c r="I37" s="114"/>
      <c r="J37" s="129">
        <f t="shared" si="0"/>
        <v>91.76255601977344</v>
      </c>
      <c r="K37" s="129">
        <f t="shared" si="1"/>
        <v>65.43811043226985</v>
      </c>
      <c r="L37" s="57"/>
      <c r="M37" s="47"/>
    </row>
    <row r="38" spans="1:13" ht="15">
      <c r="A38" s="64"/>
      <c r="C38" s="32" t="s">
        <v>152</v>
      </c>
      <c r="D38" s="32" t="s">
        <v>153</v>
      </c>
      <c r="E38" s="41">
        <v>294691.8</v>
      </c>
      <c r="F38" s="33">
        <v>0.6140595140245292</v>
      </c>
      <c r="G38" s="41">
        <v>268158.8</v>
      </c>
      <c r="H38" s="33">
        <v>2.298882422319656</v>
      </c>
      <c r="I38" s="114"/>
      <c r="J38" s="129">
        <f t="shared" si="0"/>
        <v>92.37661553379797</v>
      </c>
      <c r="K38" s="129">
        <f t="shared" si="1"/>
        <v>67.7369928545895</v>
      </c>
      <c r="L38" s="57"/>
      <c r="M38" s="47"/>
    </row>
    <row r="39" spans="1:13" ht="15">
      <c r="A39" s="64"/>
      <c r="C39" s="32" t="s">
        <v>76</v>
      </c>
      <c r="D39" s="32" t="s">
        <v>77</v>
      </c>
      <c r="E39" s="41">
        <v>267033.4</v>
      </c>
      <c r="F39" s="33">
        <v>0.5564267476472631</v>
      </c>
      <c r="G39" s="41">
        <v>219960.5</v>
      </c>
      <c r="H39" s="33">
        <v>1.8856861197717272</v>
      </c>
      <c r="I39" s="114"/>
      <c r="J39" s="129">
        <f t="shared" si="0"/>
        <v>92.93304228144524</v>
      </c>
      <c r="K39" s="129">
        <f t="shared" si="1"/>
        <v>69.62267897436124</v>
      </c>
      <c r="L39" s="57"/>
      <c r="M39" s="47"/>
    </row>
    <row r="40" spans="1:13" ht="15">
      <c r="A40" s="64"/>
      <c r="C40" s="32" t="s">
        <v>144</v>
      </c>
      <c r="D40" s="32" t="s">
        <v>145</v>
      </c>
      <c r="E40" s="41">
        <v>210525.3</v>
      </c>
      <c r="F40" s="33">
        <v>0.4386788618070412</v>
      </c>
      <c r="G40" s="41">
        <v>230867.3</v>
      </c>
      <c r="H40" s="33">
        <v>1.9791883684533145</v>
      </c>
      <c r="I40" s="114"/>
      <c r="J40" s="129">
        <f t="shared" si="0"/>
        <v>93.37172114325227</v>
      </c>
      <c r="K40" s="129">
        <f t="shared" si="1"/>
        <v>71.60186734281454</v>
      </c>
      <c r="L40" s="57"/>
      <c r="M40" s="47"/>
    </row>
    <row r="41" spans="1:13" ht="15">
      <c r="A41" s="64"/>
      <c r="C41" s="32" t="s">
        <v>62</v>
      </c>
      <c r="D41" s="32" t="s">
        <v>63</v>
      </c>
      <c r="E41" s="41">
        <v>204305.4</v>
      </c>
      <c r="F41" s="33">
        <v>0.4257182406724145</v>
      </c>
      <c r="G41" s="41">
        <v>106203.5</v>
      </c>
      <c r="H41" s="33">
        <v>0.9104655873267093</v>
      </c>
      <c r="I41" s="114"/>
      <c r="J41" s="129">
        <f t="shared" si="0"/>
        <v>93.79743938392468</v>
      </c>
      <c r="K41" s="129">
        <f t="shared" si="1"/>
        <v>72.51233293014126</v>
      </c>
      <c r="L41" s="57"/>
      <c r="M41" s="47"/>
    </row>
    <row r="42" spans="1:13" ht="15">
      <c r="A42" s="64"/>
      <c r="C42" s="32" t="s">
        <v>50</v>
      </c>
      <c r="D42" s="32" t="s">
        <v>51</v>
      </c>
      <c r="E42" s="41">
        <v>180051.5</v>
      </c>
      <c r="F42" s="33">
        <v>0.37517954890291316</v>
      </c>
      <c r="G42" s="41">
        <v>67070.1</v>
      </c>
      <c r="H42" s="33">
        <v>0.5749812199085824</v>
      </c>
      <c r="I42" s="114"/>
      <c r="J42" s="129">
        <f t="shared" si="0"/>
        <v>94.17261893282759</v>
      </c>
      <c r="K42" s="129">
        <f t="shared" si="1"/>
        <v>73.08731415004983</v>
      </c>
      <c r="L42" s="57"/>
      <c r="M42" s="47"/>
    </row>
    <row r="43" spans="1:13" ht="15">
      <c r="A43" s="64"/>
      <c r="C43" s="32" t="s">
        <v>128</v>
      </c>
      <c r="D43" s="32" t="s">
        <v>129</v>
      </c>
      <c r="E43" s="41">
        <v>177628.3</v>
      </c>
      <c r="F43" s="33">
        <v>0.37013024310484127</v>
      </c>
      <c r="G43" s="41">
        <v>388664</v>
      </c>
      <c r="H43" s="33">
        <v>3.331954192025198</v>
      </c>
      <c r="I43" s="114"/>
      <c r="J43" s="129">
        <f t="shared" si="0"/>
        <v>94.54274917593243</v>
      </c>
      <c r="K43" s="129">
        <f t="shared" si="1"/>
        <v>76.41926834207503</v>
      </c>
      <c r="L43" s="57"/>
      <c r="M43" s="47"/>
    </row>
    <row r="44" spans="1:13" ht="15">
      <c r="A44" s="64"/>
      <c r="C44" s="32" t="s">
        <v>162</v>
      </c>
      <c r="D44" s="32" t="s">
        <v>163</v>
      </c>
      <c r="E44" s="41">
        <v>165954.2</v>
      </c>
      <c r="F44" s="33">
        <v>0.3458045164552578</v>
      </c>
      <c r="G44" s="41">
        <v>100314.5</v>
      </c>
      <c r="H44" s="33">
        <v>0.85998013398697</v>
      </c>
      <c r="I44" s="114"/>
      <c r="J44" s="129">
        <f t="shared" si="0"/>
        <v>94.88855369238769</v>
      </c>
      <c r="K44" s="129">
        <f t="shared" si="1"/>
        <v>77.279248476062</v>
      </c>
      <c r="L44" s="57"/>
      <c r="M44" s="47"/>
    </row>
    <row r="45" spans="1:13" ht="15">
      <c r="A45" s="64"/>
      <c r="C45" s="32" t="s">
        <v>120</v>
      </c>
      <c r="D45" s="32" t="s">
        <v>121</v>
      </c>
      <c r="E45" s="41">
        <v>153429.2</v>
      </c>
      <c r="F45" s="33">
        <v>0.3197057399940287</v>
      </c>
      <c r="G45" s="41">
        <v>360876.4</v>
      </c>
      <c r="H45" s="33">
        <v>3.0937355499427843</v>
      </c>
      <c r="I45" s="114"/>
      <c r="J45" s="129">
        <f t="shared" si="0"/>
        <v>95.20825943238172</v>
      </c>
      <c r="K45" s="129">
        <f t="shared" si="1"/>
        <v>80.37298402600477</v>
      </c>
      <c r="L45" s="57"/>
      <c r="M45" s="47"/>
    </row>
    <row r="46" spans="1:13" ht="15">
      <c r="A46" s="64"/>
      <c r="C46" s="32" t="s">
        <v>116</v>
      </c>
      <c r="D46" s="32" t="s">
        <v>117</v>
      </c>
      <c r="E46" s="41">
        <v>152838.5</v>
      </c>
      <c r="F46" s="33">
        <v>0.31847487793768947</v>
      </c>
      <c r="G46" s="41">
        <v>137169.7</v>
      </c>
      <c r="H46" s="33">
        <v>1.1759338578665348</v>
      </c>
      <c r="I46" s="114"/>
      <c r="J46" s="129">
        <f t="shared" si="0"/>
        <v>95.52673431031941</v>
      </c>
      <c r="K46" s="129">
        <f t="shared" si="1"/>
        <v>81.54891788387131</v>
      </c>
      <c r="L46" s="57"/>
      <c r="M46" s="47"/>
    </row>
    <row r="47" spans="1:13" ht="15">
      <c r="A47" s="64"/>
      <c r="C47" s="32" t="s">
        <v>156</v>
      </c>
      <c r="D47" s="32" t="s">
        <v>157</v>
      </c>
      <c r="E47" s="41">
        <v>141000.7</v>
      </c>
      <c r="F47" s="33">
        <v>0.2938080439262933</v>
      </c>
      <c r="G47" s="41">
        <v>66053.8</v>
      </c>
      <c r="H47" s="33">
        <v>0.5662686428616853</v>
      </c>
      <c r="I47" s="114"/>
      <c r="J47" s="129">
        <f t="shared" si="0"/>
        <v>95.8205423542457</v>
      </c>
      <c r="K47" s="129">
        <f t="shared" si="1"/>
        <v>82.115186526733</v>
      </c>
      <c r="L47" s="57"/>
      <c r="M47" s="47"/>
    </row>
    <row r="48" spans="1:13" ht="15">
      <c r="A48" s="64"/>
      <c r="C48" s="32" t="s">
        <v>118</v>
      </c>
      <c r="D48" s="32" t="s">
        <v>119</v>
      </c>
      <c r="E48" s="41">
        <v>133666.1</v>
      </c>
      <c r="F48" s="33">
        <v>0.2785246837799834</v>
      </c>
      <c r="G48" s="41">
        <v>294494.6</v>
      </c>
      <c r="H48" s="33">
        <v>2.524655015640203</v>
      </c>
      <c r="I48" s="114"/>
      <c r="J48" s="129">
        <f t="shared" si="0"/>
        <v>96.09906703802568</v>
      </c>
      <c r="K48" s="129">
        <f t="shared" si="1"/>
        <v>84.6398415423732</v>
      </c>
      <c r="L48" s="57"/>
      <c r="M48" s="47"/>
    </row>
    <row r="49" spans="1:13" ht="15">
      <c r="A49" s="64"/>
      <c r="C49" s="32" t="s">
        <v>138</v>
      </c>
      <c r="D49" s="32" t="s">
        <v>139</v>
      </c>
      <c r="E49" s="41">
        <v>133141.9</v>
      </c>
      <c r="F49" s="33">
        <v>0.2774323900777098</v>
      </c>
      <c r="G49" s="41">
        <v>140098.9</v>
      </c>
      <c r="H49" s="33">
        <v>1.2010454200880942</v>
      </c>
      <c r="I49" s="114"/>
      <c r="J49" s="129">
        <f t="shared" si="0"/>
        <v>96.37649942810339</v>
      </c>
      <c r="K49" s="129">
        <f t="shared" si="1"/>
        <v>85.8408869624613</v>
      </c>
      <c r="L49" s="57"/>
      <c r="M49" s="47"/>
    </row>
    <row r="50" spans="1:13" ht="15">
      <c r="A50" s="64"/>
      <c r="C50" s="32" t="s">
        <v>74</v>
      </c>
      <c r="D50" s="32" t="s">
        <v>75</v>
      </c>
      <c r="E50" s="41">
        <v>123156.5</v>
      </c>
      <c r="F50" s="33">
        <v>0.2566254661275337</v>
      </c>
      <c r="G50" s="41">
        <v>95967.5</v>
      </c>
      <c r="H50" s="33">
        <v>0.822713999555344</v>
      </c>
      <c r="I50" s="114"/>
      <c r="J50" s="129">
        <f t="shared" si="0"/>
        <v>96.63312489423092</v>
      </c>
      <c r="K50" s="129">
        <f t="shared" si="1"/>
        <v>86.66360096201664</v>
      </c>
      <c r="L50" s="57"/>
      <c r="M50" s="47"/>
    </row>
    <row r="51" spans="1:13" ht="15">
      <c r="A51" s="64"/>
      <c r="C51" s="32" t="s">
        <v>88</v>
      </c>
      <c r="D51" s="32" t="s">
        <v>89</v>
      </c>
      <c r="E51" s="41">
        <v>116754.6</v>
      </c>
      <c r="F51" s="33">
        <v>0.24328560528704327</v>
      </c>
      <c r="G51" s="41">
        <v>29622.8</v>
      </c>
      <c r="H51" s="33">
        <v>0.2539515176078156</v>
      </c>
      <c r="I51" s="114"/>
      <c r="J51" s="129">
        <f t="shared" si="0"/>
        <v>96.87641049951796</v>
      </c>
      <c r="K51" s="129">
        <f t="shared" si="1"/>
        <v>86.91755247962446</v>
      </c>
      <c r="L51" s="57"/>
      <c r="M51" s="47"/>
    </row>
    <row r="52" spans="1:13" ht="15">
      <c r="A52" s="64"/>
      <c r="C52" s="32" t="s">
        <v>82</v>
      </c>
      <c r="D52" s="32" t="s">
        <v>83</v>
      </c>
      <c r="E52" s="41">
        <v>112131.4</v>
      </c>
      <c r="F52" s="33">
        <v>0.2336520832642445</v>
      </c>
      <c r="G52" s="41">
        <v>83683.7</v>
      </c>
      <c r="H52" s="33">
        <v>0.7174069505258504</v>
      </c>
      <c r="I52" s="114"/>
      <c r="J52" s="129">
        <f t="shared" si="0"/>
        <v>97.1100625827822</v>
      </c>
      <c r="K52" s="129">
        <f t="shared" si="1"/>
        <v>87.63495943015032</v>
      </c>
      <c r="L52" s="57"/>
      <c r="M52" s="47"/>
    </row>
    <row r="53" spans="1:13" ht="15">
      <c r="A53" s="64"/>
      <c r="C53" s="32" t="s">
        <v>132</v>
      </c>
      <c r="D53" s="32" t="s">
        <v>133</v>
      </c>
      <c r="E53" s="41">
        <v>110241.5</v>
      </c>
      <c r="F53" s="33">
        <v>0.22971403315373934</v>
      </c>
      <c r="G53" s="41">
        <v>107152.7</v>
      </c>
      <c r="H53" s="33">
        <v>0.918602926825789</v>
      </c>
      <c r="I53" s="114"/>
      <c r="J53" s="129">
        <f t="shared" si="0"/>
        <v>97.33977661593595</v>
      </c>
      <c r="K53" s="129">
        <f t="shared" si="1"/>
        <v>88.5535623569761</v>
      </c>
      <c r="L53" s="57"/>
      <c r="M53" s="47"/>
    </row>
    <row r="54" spans="1:13" ht="15">
      <c r="A54" s="64"/>
      <c r="C54" s="32" t="s">
        <v>154</v>
      </c>
      <c r="D54" s="32" t="s">
        <v>155</v>
      </c>
      <c r="E54" s="41">
        <v>109720.1</v>
      </c>
      <c r="F54" s="33">
        <v>0.22862757390847913</v>
      </c>
      <c r="G54" s="41">
        <v>91178.6</v>
      </c>
      <c r="H54" s="33">
        <v>0.7816595272342918</v>
      </c>
      <c r="I54" s="114"/>
      <c r="J54" s="129">
        <f t="shared" si="0"/>
        <v>97.56840418984443</v>
      </c>
      <c r="K54" s="129">
        <f t="shared" si="1"/>
        <v>89.3352218842104</v>
      </c>
      <c r="L54" s="57"/>
      <c r="M54" s="47"/>
    </row>
    <row r="55" spans="1:13" ht="15">
      <c r="A55" s="64"/>
      <c r="C55" s="32" t="s">
        <v>108</v>
      </c>
      <c r="D55" s="32" t="s">
        <v>109</v>
      </c>
      <c r="E55" s="41">
        <v>108917</v>
      </c>
      <c r="F55" s="33">
        <v>0.22695412661298903</v>
      </c>
      <c r="G55" s="41">
        <v>45502.3</v>
      </c>
      <c r="H55" s="33">
        <v>0.3900839265581278</v>
      </c>
      <c r="I55" s="114"/>
      <c r="J55" s="129">
        <f t="shared" si="0"/>
        <v>97.79535831645742</v>
      </c>
      <c r="K55" s="129">
        <f t="shared" si="1"/>
        <v>89.72530581076853</v>
      </c>
      <c r="L55" s="57"/>
      <c r="M55" s="47"/>
    </row>
    <row r="56" spans="1:13" ht="15">
      <c r="A56" s="64"/>
      <c r="C56" s="32" t="s">
        <v>130</v>
      </c>
      <c r="D56" s="32" t="s">
        <v>131</v>
      </c>
      <c r="E56" s="41">
        <v>108401</v>
      </c>
      <c r="F56" s="33">
        <v>0.2258789195348258</v>
      </c>
      <c r="G56" s="41">
        <v>155910.6</v>
      </c>
      <c r="H56" s="33">
        <v>1.336596590502758</v>
      </c>
      <c r="I56" s="114"/>
      <c r="J56" s="129">
        <f t="shared" si="0"/>
        <v>98.02123723599225</v>
      </c>
      <c r="K56" s="129">
        <f t="shared" si="1"/>
        <v>91.06190240127128</v>
      </c>
      <c r="L56" s="57"/>
      <c r="M56" s="47"/>
    </row>
    <row r="57" spans="1:13" ht="15">
      <c r="A57" s="64"/>
      <c r="C57" s="32" t="s">
        <v>56</v>
      </c>
      <c r="D57" s="32" t="s">
        <v>57</v>
      </c>
      <c r="E57" s="41">
        <v>102885.1</v>
      </c>
      <c r="F57" s="33">
        <v>0.2143852475921118</v>
      </c>
      <c r="G57" s="41">
        <v>27620.6</v>
      </c>
      <c r="H57" s="33">
        <v>0.2367869778426898</v>
      </c>
      <c r="I57" s="114"/>
      <c r="J57" s="129">
        <f t="shared" si="0"/>
        <v>98.23562248358435</v>
      </c>
      <c r="K57" s="129">
        <f t="shared" si="1"/>
        <v>91.29868937911397</v>
      </c>
      <c r="L57" s="57"/>
      <c r="M57" s="47"/>
    </row>
    <row r="58" spans="1:13" ht="15">
      <c r="A58" s="64"/>
      <c r="C58" s="32" t="s">
        <v>72</v>
      </c>
      <c r="D58" s="32" t="s">
        <v>73</v>
      </c>
      <c r="E58" s="41">
        <v>88649.9</v>
      </c>
      <c r="F58" s="33">
        <v>0.18472286813655184</v>
      </c>
      <c r="G58" s="41">
        <v>134800.1</v>
      </c>
      <c r="H58" s="33">
        <v>1.1556196567740156</v>
      </c>
      <c r="I58" s="114"/>
      <c r="J58" s="129">
        <f t="shared" si="0"/>
        <v>98.4203453517209</v>
      </c>
      <c r="K58" s="129">
        <f t="shared" si="1"/>
        <v>92.45430903588799</v>
      </c>
      <c r="L58" s="57"/>
      <c r="M58" s="47"/>
    </row>
    <row r="59" spans="1:13" ht="15">
      <c r="A59" s="64"/>
      <c r="C59" s="32" t="s">
        <v>44</v>
      </c>
      <c r="D59" s="32" t="s">
        <v>45</v>
      </c>
      <c r="E59" s="41">
        <v>84316</v>
      </c>
      <c r="F59" s="33">
        <v>0.17569217054730468</v>
      </c>
      <c r="G59" s="41">
        <v>6697.7</v>
      </c>
      <c r="H59" s="33">
        <v>0.05741830885270355</v>
      </c>
      <c r="I59" s="114"/>
      <c r="J59" s="129">
        <f t="shared" si="0"/>
        <v>98.5960375222682</v>
      </c>
      <c r="K59" s="129">
        <f t="shared" si="1"/>
        <v>92.51172734474069</v>
      </c>
      <c r="L59" s="57"/>
      <c r="M59" s="47"/>
    </row>
    <row r="60" spans="1:13" ht="15">
      <c r="A60" s="64"/>
      <c r="C60" s="32" t="s">
        <v>158</v>
      </c>
      <c r="D60" s="32" t="s">
        <v>159</v>
      </c>
      <c r="E60" s="41">
        <v>79985.5</v>
      </c>
      <c r="F60" s="33">
        <v>0.16666855765585936</v>
      </c>
      <c r="G60" s="41">
        <v>79272.2</v>
      </c>
      <c r="H60" s="33">
        <v>0.6795878679297798</v>
      </c>
      <c r="I60" s="114"/>
      <c r="J60" s="129">
        <f t="shared" si="0"/>
        <v>98.76270607992406</v>
      </c>
      <c r="K60" s="129">
        <f t="shared" si="1"/>
        <v>93.19131521267047</v>
      </c>
      <c r="L60" s="57"/>
      <c r="M60" s="47"/>
    </row>
    <row r="61" spans="1:13" ht="15">
      <c r="A61" s="64"/>
      <c r="C61" s="32" t="s">
        <v>140</v>
      </c>
      <c r="D61" s="32" t="s">
        <v>141</v>
      </c>
      <c r="E61" s="41">
        <v>74071.3</v>
      </c>
      <c r="F61" s="33">
        <v>0.154344934203005</v>
      </c>
      <c r="G61" s="41">
        <v>134910.2</v>
      </c>
      <c r="H61" s="33">
        <v>1.1565635264314624</v>
      </c>
      <c r="I61" s="114"/>
      <c r="J61" s="129">
        <f t="shared" si="0"/>
        <v>98.91705101412707</v>
      </c>
      <c r="K61" s="129">
        <f t="shared" si="1"/>
        <v>94.34787873910194</v>
      </c>
      <c r="L61" s="57"/>
      <c r="M61" s="47"/>
    </row>
    <row r="62" spans="1:13" ht="15">
      <c r="A62" s="64"/>
      <c r="C62" s="32" t="s">
        <v>84</v>
      </c>
      <c r="D62" s="32" t="s">
        <v>85</v>
      </c>
      <c r="E62" s="41">
        <v>73351</v>
      </c>
      <c r="F62" s="33">
        <v>0.15284402013633647</v>
      </c>
      <c r="G62" s="41">
        <v>76168.1</v>
      </c>
      <c r="H62" s="33">
        <v>0.6529769160344012</v>
      </c>
      <c r="I62" s="114"/>
      <c r="J62" s="129">
        <f t="shared" si="0"/>
        <v>99.06989503426341</v>
      </c>
      <c r="K62" s="129">
        <f t="shared" si="1"/>
        <v>95.00085565513635</v>
      </c>
      <c r="L62" s="57"/>
      <c r="M62" s="47"/>
    </row>
    <row r="63" spans="1:13" ht="15">
      <c r="A63" s="64"/>
      <c r="C63" s="32" t="s">
        <v>42</v>
      </c>
      <c r="D63" s="32" t="s">
        <v>43</v>
      </c>
      <c r="E63" s="41">
        <v>69179</v>
      </c>
      <c r="F63" s="33">
        <v>0.14415067918653626</v>
      </c>
      <c r="G63" s="41">
        <v>25300.7</v>
      </c>
      <c r="H63" s="33">
        <v>0.21689884688618433</v>
      </c>
      <c r="I63" s="114"/>
      <c r="J63" s="129">
        <f t="shared" si="0"/>
        <v>99.21404571344995</v>
      </c>
      <c r="K63" s="129">
        <f t="shared" si="1"/>
        <v>95.21775450202253</v>
      </c>
      <c r="L63" s="57"/>
      <c r="M63" s="47"/>
    </row>
    <row r="64" spans="1:13" ht="15">
      <c r="A64" s="64"/>
      <c r="C64" s="32" t="s">
        <v>80</v>
      </c>
      <c r="D64" s="32" t="s">
        <v>81</v>
      </c>
      <c r="E64" s="41">
        <v>53272.5</v>
      </c>
      <c r="F64" s="33">
        <v>0.11100575401443721</v>
      </c>
      <c r="G64" s="41">
        <v>56452</v>
      </c>
      <c r="H64" s="33">
        <v>0.4839539500653688</v>
      </c>
      <c r="I64" s="114"/>
      <c r="J64" s="129">
        <f t="shared" si="0"/>
        <v>99.32505146746439</v>
      </c>
      <c r="K64" s="129">
        <f t="shared" si="1"/>
        <v>95.7017084520879</v>
      </c>
      <c r="L64" s="57"/>
      <c r="M64" s="47"/>
    </row>
    <row r="65" spans="1:13" ht="15">
      <c r="A65" s="64"/>
      <c r="C65" s="32" t="s">
        <v>114</v>
      </c>
      <c r="D65" s="32" t="s">
        <v>115</v>
      </c>
      <c r="E65" s="41">
        <v>52645.1</v>
      </c>
      <c r="F65" s="33">
        <v>0.10969841889653102</v>
      </c>
      <c r="G65" s="41">
        <v>54648.8</v>
      </c>
      <c r="H65" s="33">
        <v>0.4684954054122498</v>
      </c>
      <c r="I65" s="114"/>
      <c r="J65" s="129">
        <f t="shared" si="0"/>
        <v>99.43474988636092</v>
      </c>
      <c r="K65" s="129">
        <f t="shared" si="1"/>
        <v>96.17020385750016</v>
      </c>
      <c r="L65" s="57"/>
      <c r="M65" s="47"/>
    </row>
    <row r="66" spans="1:13" ht="15">
      <c r="A66" s="64"/>
      <c r="C66" s="32" t="s">
        <v>134</v>
      </c>
      <c r="D66" s="32" t="s">
        <v>135</v>
      </c>
      <c r="E66" s="41">
        <v>49198.7</v>
      </c>
      <c r="F66" s="33">
        <v>0.10251703580703161</v>
      </c>
      <c r="G66" s="41">
        <v>52444</v>
      </c>
      <c r="H66" s="33">
        <v>0.4495940083119854</v>
      </c>
      <c r="I66" s="114"/>
      <c r="J66" s="129">
        <f t="shared" si="0"/>
        <v>99.53726692216794</v>
      </c>
      <c r="K66" s="129">
        <f t="shared" si="1"/>
        <v>96.61979786581215</v>
      </c>
      <c r="L66" s="57"/>
      <c r="M66" s="47"/>
    </row>
    <row r="67" spans="1:13" ht="15">
      <c r="A67" s="64"/>
      <c r="C67" s="32" t="s">
        <v>124</v>
      </c>
      <c r="D67" s="32" t="s">
        <v>125</v>
      </c>
      <c r="E67" s="41">
        <v>44970.5</v>
      </c>
      <c r="F67" s="33">
        <v>0.09370658897003611</v>
      </c>
      <c r="G67" s="41">
        <v>85774.5</v>
      </c>
      <c r="H67" s="33">
        <v>0.7353310438936083</v>
      </c>
      <c r="I67" s="114"/>
      <c r="J67" s="129">
        <f t="shared" si="0"/>
        <v>99.63097351113798</v>
      </c>
      <c r="K67" s="129">
        <f t="shared" si="1"/>
        <v>97.35512890970575</v>
      </c>
      <c r="L67" s="57"/>
      <c r="M67" s="47"/>
    </row>
    <row r="68" spans="1:13" ht="15">
      <c r="A68" s="64"/>
      <c r="C68" s="32" t="s">
        <v>112</v>
      </c>
      <c r="D68" s="32" t="s">
        <v>113</v>
      </c>
      <c r="E68" s="41">
        <v>44270.6</v>
      </c>
      <c r="F68" s="33">
        <v>0.0922481830901787</v>
      </c>
      <c r="G68" s="41">
        <v>70914.6</v>
      </c>
      <c r="H68" s="33">
        <v>0.6079395023613974</v>
      </c>
      <c r="I68" s="114"/>
      <c r="J68" s="129">
        <f t="shared" si="0"/>
        <v>99.72322169422816</v>
      </c>
      <c r="K68" s="129">
        <f t="shared" si="1"/>
        <v>97.96306841206716</v>
      </c>
      <c r="L68" s="57"/>
      <c r="M68" s="47"/>
    </row>
    <row r="69" spans="1:13" ht="15">
      <c r="A69" s="64"/>
      <c r="C69" s="32" t="s">
        <v>136</v>
      </c>
      <c r="D69" s="32" t="s">
        <v>137</v>
      </c>
      <c r="E69" s="41">
        <v>39490.6</v>
      </c>
      <c r="F69" s="33">
        <v>0.08228793147463578</v>
      </c>
      <c r="G69" s="41">
        <v>59437.3</v>
      </c>
      <c r="H69" s="33">
        <v>0.5095464485973986</v>
      </c>
      <c r="I69" s="114"/>
      <c r="J69" s="129">
        <f t="shared" si="0"/>
        <v>99.8055096257028</v>
      </c>
      <c r="K69" s="129">
        <f t="shared" si="1"/>
        <v>98.47261486066456</v>
      </c>
      <c r="L69" s="57"/>
      <c r="M69" s="47"/>
    </row>
    <row r="70" spans="1:13" ht="15">
      <c r="A70" s="64"/>
      <c r="C70" s="32" t="s">
        <v>122</v>
      </c>
      <c r="D70" s="32" t="s">
        <v>123</v>
      </c>
      <c r="E70" s="41">
        <v>34328.1</v>
      </c>
      <c r="F70" s="33">
        <v>0.07153065135638467</v>
      </c>
      <c r="G70" s="41">
        <v>90668</v>
      </c>
      <c r="H70" s="33">
        <v>0.7772822352534341</v>
      </c>
      <c r="I70" s="114"/>
      <c r="J70" s="129">
        <f t="shared" si="0"/>
        <v>99.87704027705918</v>
      </c>
      <c r="K70" s="129">
        <f t="shared" si="1"/>
        <v>99.249897095918</v>
      </c>
      <c r="L70" s="57"/>
      <c r="M70" s="47"/>
    </row>
    <row r="71" spans="1:13" ht="15">
      <c r="A71" s="64"/>
      <c r="C71" s="32" t="s">
        <v>142</v>
      </c>
      <c r="D71" s="32" t="s">
        <v>143</v>
      </c>
      <c r="E71" s="41">
        <v>24598.1</v>
      </c>
      <c r="F71" s="33">
        <v>0.05125591323520631</v>
      </c>
      <c r="G71" s="41">
        <v>25580.1</v>
      </c>
      <c r="H71" s="33">
        <v>0.21929409831480087</v>
      </c>
      <c r="I71" s="114"/>
      <c r="J71" s="129">
        <f t="shared" si="0"/>
        <v>99.92829619029439</v>
      </c>
      <c r="K71" s="129">
        <f t="shared" si="1"/>
        <v>99.4691911942328</v>
      </c>
      <c r="L71" s="57"/>
      <c r="M71" s="47"/>
    </row>
    <row r="72" spans="1:13" ht="15">
      <c r="A72" s="64"/>
      <c r="C72" s="32" t="s">
        <v>160</v>
      </c>
      <c r="D72" s="32" t="s">
        <v>161</v>
      </c>
      <c r="E72" s="41">
        <v>21673.6</v>
      </c>
      <c r="F72" s="33">
        <v>0.045162031258290984</v>
      </c>
      <c r="G72" s="41">
        <v>15118.6</v>
      </c>
      <c r="H72" s="33">
        <v>0.12960933517781983</v>
      </c>
      <c r="I72" s="114"/>
      <c r="J72" s="129">
        <f t="shared" si="0"/>
        <v>99.97345822155268</v>
      </c>
      <c r="K72" s="129">
        <f t="shared" si="1"/>
        <v>99.59880052941062</v>
      </c>
      <c r="L72" s="57"/>
      <c r="M72" s="47"/>
    </row>
    <row r="73" spans="1:13" ht="15">
      <c r="A73" s="64"/>
      <c r="C73" s="34" t="s">
        <v>166</v>
      </c>
      <c r="D73" s="34" t="s">
        <v>167</v>
      </c>
      <c r="E73" s="43">
        <v>11475.4</v>
      </c>
      <c r="F73" s="35">
        <v>0.023911688575104846</v>
      </c>
      <c r="G73" s="43">
        <v>0</v>
      </c>
      <c r="H73" s="35">
        <v>0</v>
      </c>
      <c r="I73" s="114"/>
      <c r="J73" s="129">
        <f t="shared" si="0"/>
        <v>99.99736991012779</v>
      </c>
      <c r="K73" s="129">
        <f t="shared" si="1"/>
        <v>99.59880052941062</v>
      </c>
      <c r="L73" s="57"/>
      <c r="M73" s="47"/>
    </row>
    <row r="74" spans="1:13" ht="15">
      <c r="A74" s="64"/>
      <c r="C74" s="121" t="s">
        <v>164</v>
      </c>
      <c r="D74" s="121" t="s">
        <v>165</v>
      </c>
      <c r="E74" s="122">
        <v>1261.7</v>
      </c>
      <c r="F74" s="123">
        <v>0.0026290480048808567</v>
      </c>
      <c r="G74" s="122">
        <v>43889.3</v>
      </c>
      <c r="H74" s="123">
        <v>0.37625593602713797</v>
      </c>
      <c r="I74" s="124"/>
      <c r="J74" s="130">
        <f t="shared" si="0"/>
        <v>99.99999895813266</v>
      </c>
      <c r="K74" s="130">
        <f t="shared" si="1"/>
        <v>99.97505646543776</v>
      </c>
      <c r="L74" s="57"/>
      <c r="M74" s="47"/>
    </row>
    <row r="75" ht="15">
      <c r="A75" s="64"/>
    </row>
    <row r="76" ht="15">
      <c r="A76" s="64"/>
    </row>
    <row r="77" spans="1:12" ht="15">
      <c r="A77" s="64"/>
      <c r="C77" s="44" t="s">
        <v>200</v>
      </c>
      <c r="D77" s="44" t="s">
        <v>203</v>
      </c>
      <c r="E77" s="46">
        <f>SUM(E11:E74)-E10</f>
        <v>-0.5</v>
      </c>
      <c r="F77" s="175">
        <f>SUM(F11:F74)-F10</f>
        <v>-1.0418673355161445E-06</v>
      </c>
      <c r="G77" s="46">
        <f>SUM(G11:G74)-G10</f>
        <v>-2909.6000000033528</v>
      </c>
      <c r="H77" s="175">
        <f>SUM(H11:H74)-H10</f>
        <v>-0.02494353456224019</v>
      </c>
      <c r="I77" s="46"/>
      <c r="J77" s="46"/>
      <c r="K77" s="46"/>
      <c r="L77" s="59"/>
    </row>
    <row r="78" ht="15">
      <c r="A78" s="64"/>
    </row>
    <row r="79" ht="15">
      <c r="A79" s="64"/>
    </row>
    <row r="80" ht="15">
      <c r="A80" s="64"/>
    </row>
    <row r="81" ht="15">
      <c r="A81" s="64"/>
    </row>
    <row r="82" ht="15">
      <c r="A82" s="64"/>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MOLL Stephan (ESTAT)</dc:creator>
  <cp:keywords/>
  <dc:description/>
  <cp:lastModifiedBy>MOLL Stephan (ESTAT)</cp:lastModifiedBy>
  <dcterms:created xsi:type="dcterms:W3CDTF">2019-12-20T08:45:44Z</dcterms:created>
  <dcterms:modified xsi:type="dcterms:W3CDTF">2020-05-07T06:30:33Z</dcterms:modified>
  <cp:category/>
  <cp:version/>
  <cp:contentType/>
  <cp:contentStatus/>
</cp:coreProperties>
</file>