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9150" yWindow="630" windowWidth="6210" windowHeight="8955" tabRatio="802" activeTab="0"/>
  </bookViews>
  <sheets>
    <sheet name="T1" sheetId="26" r:id="rId1"/>
    <sheet name="T2" sheetId="12" r:id="rId2"/>
    <sheet name="T3" sheetId="27" r:id="rId3"/>
    <sheet name="F1" sheetId="28" r:id="rId4"/>
    <sheet name="T4" sheetId="29" r:id="rId5"/>
    <sheet name="F2" sheetId="31" r:id="rId6"/>
    <sheet name="F3" sheetId="32" r:id="rId7"/>
    <sheet name="F4" sheetId="33" r:id="rId8"/>
    <sheet name="T5" sheetId="7" r:id="rId9"/>
    <sheet name="T6" sheetId="34" r:id="rId10"/>
    <sheet name="F5" sheetId="35" r:id="rId11"/>
    <sheet name="T7" sheetId="17" r:id="rId12"/>
    <sheet name="F6" sheetId="49" r:id="rId13"/>
    <sheet name="T8" sheetId="19" r:id="rId14"/>
    <sheet name="F7" sheetId="41" r:id="rId15"/>
    <sheet name="T9" sheetId="46" r:id="rId16"/>
    <sheet name="T10" sheetId="3" r:id="rId17"/>
    <sheet name="F8" sheetId="47" r:id="rId18"/>
    <sheet name="F9" sheetId="48" r:id="rId19"/>
  </sheets>
  <externalReferences>
    <externalReference r:id="rId22"/>
  </externalReferences>
  <definedNames>
    <definedName name="__xlnm.Database">"#REF!"</definedName>
    <definedName name="Accounts" localSheetId="3">#REF!</definedName>
    <definedName name="Accounts" localSheetId="5">#REF!</definedName>
    <definedName name="Accounts" localSheetId="6">#REF!</definedName>
    <definedName name="Accounts" localSheetId="7">#REF!</definedName>
    <definedName name="Accounts" localSheetId="12">#REF!</definedName>
    <definedName name="Accounts" localSheetId="17">#REF!</definedName>
    <definedName name="Accounts" localSheetId="18">#REF!</definedName>
    <definedName name="Accounts" localSheetId="0">#REF!</definedName>
    <definedName name="Accounts" localSheetId="2">#REF!</definedName>
    <definedName name="Accounts" localSheetId="4">#REF!</definedName>
    <definedName name="Accounts">#REF!</definedName>
    <definedName name="Colheads" localSheetId="12">#REF!</definedName>
    <definedName name="Colheads" localSheetId="17">#REF!</definedName>
    <definedName name="Colheads" localSheetId="18">#REF!</definedName>
    <definedName name="Colheads" localSheetId="2">#REF!</definedName>
    <definedName name="Colheads">#REF!</definedName>
    <definedName name="datab" localSheetId="12">#REF!</definedName>
    <definedName name="datab" localSheetId="17">#REF!</definedName>
    <definedName name="datab" localSheetId="18">#REF!</definedName>
    <definedName name="datab" localSheetId="2">#REF!</definedName>
    <definedName name="datab">#REF!</definedName>
    <definedName name="Datamat" localSheetId="12">#REF!</definedName>
    <definedName name="Datamat" localSheetId="17">#REF!</definedName>
    <definedName name="Datamat" localSheetId="18">#REF!</definedName>
    <definedName name="Datamat" localSheetId="2">#REF!</definedName>
    <definedName name="Datamat">#REF!</definedName>
    <definedName name="Leontief138" localSheetId="12">#REF!</definedName>
    <definedName name="Leontief138" localSheetId="17">#REF!</definedName>
    <definedName name="Leontief138" localSheetId="18">#REF!</definedName>
    <definedName name="Leontief138" localSheetId="2">#REF!</definedName>
    <definedName name="Leontief138">#REF!</definedName>
    <definedName name="Matrix138" localSheetId="12">#REF!</definedName>
    <definedName name="Matrix138" localSheetId="17">#REF!</definedName>
    <definedName name="Matrix138" localSheetId="18">#REF!</definedName>
    <definedName name="Matrix138" localSheetId="2">#REF!</definedName>
    <definedName name="Matrix138">#REF!</definedName>
    <definedName name="_xlnm.Print_Area" localSheetId="5">'F2'!$A$2:$L$40</definedName>
    <definedName name="_xlnm.Print_Area" localSheetId="6">'F3'!$A$2:$M$40</definedName>
    <definedName name="_xlnm.Print_Area" localSheetId="7">'F4'!$B$2:$M$31</definedName>
    <definedName name="_xlnm.Print_Area" localSheetId="10">'F5'!$A$2:$Q$37</definedName>
    <definedName name="_xlnm.Print_Area" localSheetId="14">'F7'!$B$2:$O$2</definedName>
    <definedName name="_xlnm.Print_Area" localSheetId="0">'T1'!$B$2:$J$49</definedName>
    <definedName name="_xlnm.Print_Area" localSheetId="16">'T10'!$B$2:$N$26</definedName>
    <definedName name="_xlnm.Print_Area" localSheetId="1">'T2'!$B$2:$H$50</definedName>
    <definedName name="_xlnm.Print_Area" localSheetId="8">'T5'!$B$2:$I$40</definedName>
    <definedName name="_xlnm.Print_Area" localSheetId="9">'T6'!$B$2:$J$39</definedName>
    <definedName name="_xlnm.Print_Area" localSheetId="11">'T7'!$B$2:$J$41</definedName>
    <definedName name="_xlnm.Print_Area" localSheetId="13">'T8'!$B$2:$I$13</definedName>
    <definedName name="Rowtitles" localSheetId="3">#REF!</definedName>
    <definedName name="Rowtitles" localSheetId="5">#REF!</definedName>
    <definedName name="Rowtitles" localSheetId="6">#REF!</definedName>
    <definedName name="Rowtitles" localSheetId="7">#REF!</definedName>
    <definedName name="Rowtitles" localSheetId="12">#REF!</definedName>
    <definedName name="Rowtitles" localSheetId="17">#REF!</definedName>
    <definedName name="Rowtitles" localSheetId="18">#REF!</definedName>
    <definedName name="Rowtitles" localSheetId="0">#REF!</definedName>
    <definedName name="Rowtitles" localSheetId="2">#REF!</definedName>
    <definedName name="Rowtitles" localSheetId="4">#REF!</definedName>
    <definedName name="Rowtitles">#REF!</definedName>
    <definedName name="skrange">'[1]0800Trimmed'!$F$35:$AU$154</definedName>
    <definedName name="ssss" localSheetId="12">#REF!</definedName>
    <definedName name="ssss">#REF!</definedName>
  </definedNames>
  <calcPr calcId="145621"/>
</workbook>
</file>

<file path=xl/sharedStrings.xml><?xml version="1.0" encoding="utf-8"?>
<sst xmlns="http://schemas.openxmlformats.org/spreadsheetml/2006/main" count="1797" uniqueCount="384">
  <si>
    <t>GEO/TIME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</si>
  <si>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</si>
  <si>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</si>
  <si>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</si>
  <si>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</si>
  <si>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</si>
  <si>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</si>
  <si>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</si>
  <si>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</si>
  <si>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</si>
  <si>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</si>
  <si>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</si>
  <si>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</si>
  <si>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Cameroon</t>
  </si>
  <si>
    <t>Central African Republic</t>
  </si>
  <si>
    <t>Congo</t>
  </si>
  <si>
    <t>Democratic Republic of the Congo</t>
  </si>
  <si>
    <t>Gabon</t>
  </si>
  <si>
    <t>Côte d'Ivoire</t>
  </si>
  <si>
    <t>Ghana</t>
  </si>
  <si>
    <t>Liberia</t>
  </si>
  <si>
    <t>Honduras</t>
  </si>
  <si>
    <t>Guyana</t>
  </si>
  <si>
    <t>Indonesia</t>
  </si>
  <si>
    <t>Malaysia</t>
  </si>
  <si>
    <t>Thailand</t>
  </si>
  <si>
    <t>Vietnam</t>
  </si>
  <si>
    <t>All countries of the world</t>
  </si>
  <si>
    <t>:</t>
  </si>
  <si>
    <t>(EUR million)</t>
  </si>
  <si>
    <t>2012</t>
  </si>
  <si>
    <t>2013</t>
  </si>
  <si>
    <t>Manufacture of furniture (31)</t>
  </si>
  <si>
    <t>1996</t>
  </si>
  <si>
    <t>1997</t>
  </si>
  <si>
    <t>1998</t>
  </si>
  <si>
    <t>1999</t>
  </si>
  <si>
    <t>Non-coniferous</t>
  </si>
  <si>
    <t>Coniferous</t>
  </si>
  <si>
    <t>Production</t>
  </si>
  <si>
    <t>EU-28</t>
  </si>
  <si>
    <t>(1 000 tonnes)</t>
  </si>
  <si>
    <t>Gross value added at basic prices</t>
  </si>
  <si>
    <t>Gross fixed capital formation</t>
  </si>
  <si>
    <t>Gross output</t>
  </si>
  <si>
    <t>(1 000 m³)</t>
  </si>
  <si>
    <t>Public</t>
  </si>
  <si>
    <t>(1 000 hectares)</t>
  </si>
  <si>
    <t>(%)</t>
  </si>
  <si>
    <t>-</t>
  </si>
  <si>
    <t>STOP</t>
  </si>
  <si>
    <t>Forest and 
other wooded land</t>
  </si>
  <si>
    <t>Forest available for wood supply</t>
  </si>
  <si>
    <t>Roundwood production</t>
  </si>
  <si>
    <t xml:space="preserve">Growing 
stock </t>
  </si>
  <si>
    <t>Net annual 
increment</t>
  </si>
  <si>
    <t>Total</t>
  </si>
  <si>
    <t>Fuelwood</t>
  </si>
  <si>
    <t>Industrial 
roundwood</t>
  </si>
  <si>
    <r>
      <t>(1 000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over bark)</t>
    </r>
  </si>
  <si>
    <t>Last update</t>
  </si>
  <si>
    <t>Extracted on</t>
  </si>
  <si>
    <t>Source of data</t>
  </si>
  <si>
    <t>Eurostat</t>
  </si>
  <si>
    <t>UNIT</t>
  </si>
  <si>
    <t>European Union (28 countries)</t>
  </si>
  <si>
    <t>Supply, transformation, consumption - renewable energies - annual data [nrg_107a]</t>
  </si>
  <si>
    <t>INDIC_NRG</t>
  </si>
  <si>
    <t>Gross inland consumption</t>
  </si>
  <si>
    <t>PRODUCT</t>
  </si>
  <si>
    <t>Renewable energies</t>
  </si>
  <si>
    <t>Hydro power</t>
  </si>
  <si>
    <t>Wind power</t>
  </si>
  <si>
    <t>Solar thermal</t>
  </si>
  <si>
    <t>Solar photovoltaic</t>
  </si>
  <si>
    <t>Solid biofuels (excluding charcoal)</t>
  </si>
  <si>
    <t>Biogas</t>
  </si>
  <si>
    <t>Municipal waste (renewable)</t>
  </si>
  <si>
    <t>Charcoal</t>
  </si>
  <si>
    <t>Biogasoline</t>
  </si>
  <si>
    <t>Biodiesels</t>
  </si>
  <si>
    <t>Other liquid biofuels</t>
  </si>
  <si>
    <t>Bio jet kerosene</t>
  </si>
  <si>
    <t>Solar energy</t>
  </si>
  <si>
    <t>Solid biomass (wood)</t>
  </si>
  <si>
    <t>Other biomass and municipal waste</t>
  </si>
  <si>
    <t>START</t>
  </si>
  <si>
    <t>(EUR/hectare)</t>
  </si>
  <si>
    <t>Employment</t>
  </si>
  <si>
    <t xml:space="preserve">Employment/
forest area available for wood supply </t>
  </si>
  <si>
    <t>Apparent labour productivity</t>
  </si>
  <si>
    <t>(1 000 annual 
work units)</t>
  </si>
  <si>
    <t>(annual work units/
1 000 hectares)</t>
  </si>
  <si>
    <t>(EUR 1 000 gross value added/
annual work unit)</t>
  </si>
  <si>
    <t>(annual work units/1 000 hectares)</t>
  </si>
  <si>
    <t>Activity (NACE Rev. 2)</t>
  </si>
  <si>
    <t>Number of enterprises
(1 000)</t>
  </si>
  <si>
    <t>Gross value added at factor cost
(EUR billion)</t>
  </si>
  <si>
    <t>Number of persons employed
(1 000)</t>
  </si>
  <si>
    <t>Manufacturing (C)</t>
  </si>
  <si>
    <t>Manufacture of wood and wood products (16)</t>
  </si>
  <si>
    <t>Manufacture of pulp, paper and paper products (17)</t>
  </si>
  <si>
    <t>(¹) Latest available year; France: only covers the mainland.</t>
  </si>
  <si>
    <t>Private (²)</t>
  </si>
  <si>
    <t>(²) Includes any other form of ownership.</t>
  </si>
  <si>
    <t>Imports (¹)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</si>
  <si>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for_basic)</t>
    </r>
  </si>
  <si>
    <t>Gross value added/forest area available for wood supply</t>
  </si>
  <si>
    <r>
      <t>Source:</t>
    </r>
    <r>
      <rPr>
        <sz val="9"/>
        <color theme="1"/>
        <rFont val="Arial"/>
        <family val="2"/>
      </rPr>
      <t xml:space="preserve"> Eurostat (online data code: for_trop)</t>
    </r>
  </si>
  <si>
    <t>— Global Forest Resources Assessment, 2010; Ministerial Conference for the Protection of Forests in Europe (Forest Europe)</t>
  </si>
  <si>
    <t>— State of Europe's Forests, 2011</t>
  </si>
  <si>
    <t xml:space="preserve"> — State of Europe's Forests, 2011</t>
  </si>
  <si>
    <t>(% share of wood and wood products in gross inland energy consumption, in TOE)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</si>
  <si>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</si>
  <si>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</si>
  <si>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</si>
  <si>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</si>
  <si>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</si>
  <si>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</si>
  <si>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</si>
  <si>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</si>
  <si>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</si>
  <si>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</si>
  <si>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</si>
  <si>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</si>
  <si>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</si>
  <si>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</si>
  <si>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</si>
  <si>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</si>
  <si>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</si>
  <si>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</si>
  <si>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</si>
  <si>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</si>
  <si>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</si>
  <si>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</si>
  <si>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</si>
  <si>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</si>
  <si>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</si>
  <si>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</si>
  <si>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</si>
  <si>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</si>
  <si>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</si>
  <si>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</si>
  <si>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</si>
  <si>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</si>
  <si>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Serbia</t>
  </si>
  <si>
    <t>Turkey</t>
  </si>
  <si>
    <t>Montenegro</t>
  </si>
  <si>
    <t>Norway (²)</t>
  </si>
  <si>
    <t>FYR of Macedonia</t>
  </si>
  <si>
    <r>
      <t>(1 000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under bark)</t>
    </r>
  </si>
  <si>
    <t>(¹) Extra‑EU trade for the EU-28 aggregate.</t>
  </si>
  <si>
    <t>EU-28 (¹)</t>
  </si>
  <si>
    <t>Germany (until 1990 former territory of the FRG)</t>
  </si>
  <si>
    <t>Forest area [for_area]</t>
  </si>
  <si>
    <t>INDIC_FO</t>
  </si>
  <si>
    <t>In renewable energy</t>
  </si>
  <si>
    <t>Land area 2010 
without inland water (¹)</t>
  </si>
  <si>
    <t>Forest and other wooded land 2010</t>
  </si>
  <si>
    <t>Forest and other wooded land 2015</t>
  </si>
  <si>
    <t>Forest 2010</t>
  </si>
  <si>
    <t>Forest 2015</t>
  </si>
  <si>
    <t>Forest ownership 2010</t>
  </si>
  <si>
    <t>— Global Forest Resources Assessment, 2015; Ministerial Conference for the Protection of Forests in Europe (Forest Europe)</t>
  </si>
  <si>
    <t>Brazil</t>
  </si>
  <si>
    <t>Canada</t>
  </si>
  <si>
    <t>China</t>
  </si>
  <si>
    <t>India</t>
  </si>
  <si>
    <t>Russia</t>
  </si>
  <si>
    <t>United States</t>
  </si>
  <si>
    <t>Bookmarks:</t>
  </si>
  <si>
    <t>http://appsso.eurostat.ec.europa.eu/nui/show.do?query=BOOKMARK_DS-060551_QID_-33B327E0_UID_-3F171EB0&amp;layout=TIME,C,X,0;GEO,L,Y,0;TREESPEC,L,Z,0;PROD_WD,L,Z,1;UNIT,C,Z,2;BARK,L,Z,3;INDICATORS,C,Z,4;&amp;zSelection=DS-060551UNIT,1000M3;DS-060551BARK,UNBK;DS-060551INDICATORS,OBS_FLAG;DS-060551TREESPEC,TOTAL;DS-060551PROD_WD,RND;&amp;rankName1=UNIT_1_2_-1_2&amp;rankName2=INDICATORS_1_2_-1_2&amp;rankName3=PROD-WD_1_2_-1_2&amp;rankName4=TREESPEC_1_2_-1_2&amp;rankName5=BARK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</si>
  <si>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-060551_QID_14321C49_UID_-3F171EB0&amp;layout=TIME,C,X,0;GEO,L,Y,0;TREESPEC,L,Z,0;PROD_WD,L,Z,1;UNIT,L,Z,2;BARK,L,Z,3;INDICATORS,C,Z,4;&amp;zSelection=DS-060551TREESPEC,TOTAL;DS-060551BARK,UNBK;DS-060551INDICATORS,OBS_FLAG;DS-060551PROD_WD,RND;DS-060551UNIT,1000M3;&amp;rankName1=BARK_1_2_-1_2&amp;rankName2=PROD-WD_1_2_-1_2&amp;rankName3=INDICATORS_1_2_-1_2&amp;rankName4=TREESPEC_1_2_-1_2&amp;rankName5=UNIT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</si>
  <si>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Bookmark:</t>
  </si>
  <si>
    <t>http://appsso.eurostat.ec.europa.eu/nui/show.do?query=BOOKMARK_DS-060551_QID_-63C1813F_UID_-3F171EB0&amp;layout=TIME,C,X,0;TREESPEC,L,Y,0;GEO,L,Y,1;PROD_WD,L,Z,0;UNIT,L,Z,1;BARK,L,Z,2;INDICATORS,C,Z,3;&amp;zSelection=DS-060551BARK,UNBK;DS-060551INDICATORS,OBS_FLAG;DS-060551PROD_WD,RND;DS-060551UNIT,THS_M3;&amp;rankName1=BARK_1_2_-1_2&amp;rankName2=PROD-WD_1_2_-1_2&amp;rankName3=INDICATORS_1_2_-1_2&amp;rankName4=UNIT_1_2_-1_2&amp;rankName5=TIME_1_0_0_0&amp;rankName6=TREESPEC_1_2_0_1&amp;rankName7=GEO_1_2_1_1&amp;sortC=ASC_-1_FIRST&amp;rStp=&amp;cStp=&amp;rDCh=&amp;cDCh=&amp;rDM=true&amp;cDM=true&amp;footnes=false&amp;empty=false&amp;wai=false&amp;time_mode=ROLLING&amp;time_most_recent=true&amp;lang=EN&amp;cfo=%23%23%23.%23%23%23%2C%23%23%23</t>
  </si>
  <si>
    <t>1995</t>
  </si>
  <si>
    <t>(¹) EU-27: 2008–11.</t>
  </si>
  <si>
    <t>2014</t>
  </si>
  <si>
    <t xml:space="preserve">Production all agglomerates </t>
  </si>
  <si>
    <t>Production pellets</t>
  </si>
  <si>
    <t>Imports all agglomerates</t>
  </si>
  <si>
    <t>Imports pellets</t>
  </si>
  <si>
    <t>Exports all agglomerates</t>
  </si>
  <si>
    <t>Exports pellets</t>
  </si>
  <si>
    <t>http://appsso.eurostat.ec.europa.eu/nui/show.do?query=BOOKMARK_DS-060541_QID_4B7AFDE9_UID_-3F171EB0&amp;layout=INDIC_FO,L,X,0;GEO,L,Y,0;UNIT,L,Z,0;PROD_WD,L,Z,1;TIME,C,Z,2;INDICATORS,C,Z,3;&amp;zSelection=DS-060541INDICATORS,OBS_FLAG;DS-060541PROD_WD,PELLETS;DS-060541TIME,2010;DS-060541UNIT,THS_T;&amp;rankName1=UNIT_1_2_-1_2&amp;rankName2=INDICATORS_1_2_-1_2&amp;rankName3=PROD-WD_1_2_-1_2&amp;rankName4=TIME_1_0_0_0&amp;rankName5=INDIC-FO_1_2_0_0&amp;rankName6=GEO_1_2_0_1&amp;rStp=&amp;cStp=&amp;rDCh=&amp;cDCh=&amp;rDM=true&amp;cDM=true&amp;footnes=false&amp;empty=false&amp;wai=false&amp;time_mode=NONE&amp;time_most_recent=false&amp;lang=EN&amp;cfo=%23%23%23%2C%23%23%23.%23%23%23</t>
  </si>
  <si>
    <t>TIME</t>
  </si>
  <si>
    <t>Table 5: Production and trade in wood pellets, 2010 and 2014</t>
  </si>
  <si>
    <t>PRODUCT/TIME</t>
  </si>
  <si>
    <t>GEO</t>
  </si>
  <si>
    <t>Thousand TOE (tonnes of oil equivalent)</t>
  </si>
  <si>
    <t>http://appsso.eurostat.ec.europa.eu/nui/show.do?query=BOOKMARK_DS-368586_QID_1C50D2A_UID_-3F171EB0&amp;layout=TIME,C,X,0;PRODUCT,L,Y,0;UNIT,L,Z,0;GEO,L,Z,1;INDIC_NRG,L,Z,2;INDICATORS,C,Z,3;&amp;zSelection=DS-368586INDIC_NRG,B_100900;DS-368586UNIT,KTOE;DS-368586GEO,EU28;DS-368586INDICATORS,OBS_FLAG;&amp;rankName1=UNIT_1_2_-1_2&amp;rankName2=INDICATORS_1_2_-1_2&amp;rankName3=INDIC-NRG_1_2_-1_2&amp;rankName4=GEO_1_2_0_1&amp;rankName5=TIME_1_0_0_0&amp;rankName6=PRODUCT_1_2_0_1&amp;sortC=ASC_-1_FIRST&amp;rStp=&amp;cStp=&amp;rDCh=&amp;cDCh=&amp;rDM=true&amp;cDM=true&amp;footnes=false&amp;empty=false&amp;wai=false&amp;time_mode=NONE&amp;time_most_recent=false&amp;lang=EN&amp;cfo=%23%23%23%2C%23%23%23.%23%23%23</t>
  </si>
  <si>
    <t>Albania</t>
  </si>
  <si>
    <t>Former Yugoslav Republic of Macedonia, the</t>
  </si>
  <si>
    <t>All products</t>
  </si>
  <si>
    <t>GEO/PRODUCT</t>
  </si>
  <si>
    <t>Supply, transformation and consumption of renewable energies - annual data [nrg_107a]</t>
  </si>
  <si>
    <t>Simplified energy balances - annual data [nrg_100a]</t>
  </si>
  <si>
    <t>http://appsso.eurostat.ec.europa.eu/nui/show.do?query=BOOKMARK_DS-053524_QID_-263BC4BF_UID_-3F171EB0&amp;layout=PRODUCT,L,X,0;GEO,L,Y,0;UNIT,L,Z,0;INDIC_NRG,L,Z,1;TIME,C,Z,2;INDICATORS,C,Z,3;&amp;zSelection=DS-053524INDIC_NRG,B_100900;DS-053524INDICATORS,OBS_FLAG;DS-053524TIME,2013;DS-053524UNIT,KTOE;&amp;rankName1=UNIT_1_2_-1_2&amp;rankName2=INDICATORS_1_2_-1_2&amp;rankName3=INDIC-NRG_1_2_-1_2&amp;rankName4=TIME_1_0_1_0&amp;rankName5=PRODUCT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</si>
  <si>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-368586_QID_4713B2D2_UID_-3F171EB0&amp;layout=TIME,C,X,0;GEO,L,Y,0;UNIT,L,Z,0;PRODUCT,L,Z,1;INDIC_NRG,L,Z,2;INDICATORS,C,Z,3;&amp;zSelection=DS-368586INDIC_NRG,B_100900;DS-368586UNIT,KTOE;DS-368586PRODUCT,5541;DS-368586INDICATORS,OBS_FLAG;&amp;rankName1=UNIT_1_2_-1_2&amp;rankName2=INDICATORS_1_2_-1_2&amp;rankName3=INDIC-NRG_1_2_-1_2&amp;rankName4=PRODUCT_1_2_0_1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</si>
  <si>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(¹) 2005: EU-27</t>
  </si>
  <si>
    <t>TIME/GEO</t>
  </si>
  <si>
    <t>Forestry and logging (NACE A02)</t>
  </si>
  <si>
    <t>Manufacture of furniture (NACE 31)</t>
  </si>
  <si>
    <t>Manufacture of pulp, paper and paper products (NACE 17)</t>
  </si>
  <si>
    <t>Manufacture of wood products (NACE 16)</t>
  </si>
  <si>
    <t>Manufacturing (NACE C)</t>
  </si>
  <si>
    <t>Gross data</t>
  </si>
  <si>
    <t>S_ADJ</t>
  </si>
  <si>
    <t>Employment (number of persons employed)</t>
  </si>
  <si>
    <t>INDIC_BT</t>
  </si>
  <si>
    <t>Labour input in industry - annual data (2010 = 100) [sts_inlb_a]</t>
  </si>
  <si>
    <t>(2010 = 100)</t>
  </si>
  <si>
    <t>http://appsso.eurostat.ec.europa.eu/nui/show.do?query=BOOKMARK_DS-060551_QID_-5F90C555_UID_-3F171EB0&amp;layout=PROD_WD,L,X,0;GEO,L,Y,0;TREESPEC,L,Z,0;UNIT,L,Z,1;TIME,C,Z,2;BARK,L,Z,3;INDICATORS,C,Z,4;&amp;zSelection=DS-060551UNIT,THS_M3;DS-060551TIME,2014;DS-060551BARK,UNBK;DS-060551INDICATORS,OBS_FLAG;DS-060551TREESPEC,TOTAL;&amp;rankName1=UNIT_1_2_-1_2&amp;rankName2=INDICATORS_1_2_-1_2&amp;rankName3=TREESPEC_1_2_-1_2&amp;rankName4=TIME_1_0_0_0&amp;rankName5=BARK_1_2_1_0&amp;rankName6=PROD-WD_1_2_0_0&amp;rankName7=GEO_1_2_0_1&amp;rStp=&amp;cStp=&amp;rDCh=&amp;cDCh=&amp;rDM=true&amp;cDM=true&amp;footnes=false&amp;empty=false&amp;wai=false&amp;time_mode=NONE&amp;time_most_recent=false&amp;lang=EN&amp;cfo=%23%23%23%2C%23%23%23.%23%23%23</t>
  </si>
  <si>
    <t>Roundwood removals by type of wood and assortment [for_remov]</t>
  </si>
  <si>
    <t>TREESPEC</t>
  </si>
  <si>
    <t>Total - All species</t>
  </si>
  <si>
    <t>Thousand cubic metres</t>
  </si>
  <si>
    <t>BARK</t>
  </si>
  <si>
    <t>Under bark</t>
  </si>
  <si>
    <t>GEO/PROD_WD</t>
  </si>
  <si>
    <t>Roundwood - total</t>
  </si>
  <si>
    <t>Fuelwood, including wood for charcoal</t>
  </si>
  <si>
    <t xml:space="preserve">Industrial roundwood  - total </t>
  </si>
  <si>
    <t>Economic accounts for forestry and logging - values at current prices [for_ieeaf_cp]</t>
  </si>
  <si>
    <t>CURRENCY</t>
  </si>
  <si>
    <t>Million euro</t>
  </si>
  <si>
    <t>GEO/FOR_ACC</t>
  </si>
  <si>
    <t>Forestry goods output</t>
  </si>
  <si>
    <t>Gross fixed capital formation (excluding deductible VAT)</t>
  </si>
  <si>
    <t>Bosnia and Herzegovina</t>
  </si>
  <si>
    <t>1000 ha</t>
  </si>
  <si>
    <t>(²) Data on forest area available for wood supply from 2010.</t>
  </si>
  <si>
    <t>Forest area
(1 000 hectares)</t>
  </si>
  <si>
    <t>Annual work units in forestry and logging
(1 000 AWU)</t>
  </si>
  <si>
    <t>http://appsso.eurostat.ec.europa.eu/nui/show.do?query=BOOKMARK_DS-096393_QID_5A1668C_UID_-3F171EB0&amp;layout=TIME,C,X,0;GEO,L,Y,0;UNIT,L,Z,0;INDIC_FO,L,Z,1;INDICATORS,C,Z,2;&amp;zSelection=DS-096393INDICATORS,OBS_FLAG;DS-096393UNIT,THS_HA;DS-096393INDIC_FO,FOROWL;&amp;rankName1=UNIT_1_2_-1_2&amp;rankName2=INDICATORS_1_2_-1_2&amp;rankName3=INDIC-FO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</si>
  <si>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-124003_QID_-536322A0_UID_-3F171EB0&amp;layout=TIME,C,X,0;GEO,L,Y,0;UNIT,L,Z,0;INDICATORS,C,Z,1;&amp;zSelection=DS-124003UNIT,THS_AWU;DS-124003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</si>
  <si>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-124003_QID_59BD43_UID_-3F171EB0&amp;layout=TIME,C,X,0;GEO,L,Y,0;UNIT,L,Z,0;INDICATORS,C,Z,1;&amp;zSelection=DS-124003UNIT,THS_AWU;DS-124003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</si>
  <si>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Annual work units in forestry and logging [for_awu]</t>
  </si>
  <si>
    <t>Thousand AWU (annual working units)</t>
  </si>
  <si>
    <t>http://appsso.eurostat.ec.europa.eu/nui/show.do?query=BOOKMARK_DS-060551_QID_71D2F706_UID_-3F171EB0&amp;layout=TIME,C,X,0;GEO,L,Y,0;TREESPEC,L,Z,0;PROD_WD,L,Z,1;UNIT,L,Z,2;BARK,L,Z,3;INDICATORS,C,Z,4;&amp;zSelection=DS-060551UNIT,THS_M3;DS-060551BARK,UNBK;DS-060551INDICATORS,OBS_FLAG;DS-060551TREESPEC,TOTAL;DS-060551PROD_WD,RND;&amp;rankName1=UNIT_1_2_-1_2&amp;rankName2=INDICATORS_1_2_-1_2&amp;rankName3=PROD-WD_1_2_-1_2&amp;rankName4=TREESPEC_1_2_-1_2&amp;rankName5=BARK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</si>
  <si>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PROD_WD</t>
  </si>
  <si>
    <t>Tropical wood imports to the EU from chapter 44 of the Harmonised System [for_trop]</t>
  </si>
  <si>
    <t>Thousand euro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</si>
  <si>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</si>
  <si>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</si>
  <si>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</si>
  <si>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</si>
  <si>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</si>
  <si>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</si>
  <si>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</si>
  <si>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</si>
  <si>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</si>
  <si>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</si>
  <si>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</si>
  <si>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</si>
  <si>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</si>
  <si>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</si>
  <si>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</si>
  <si>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</si>
  <si>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</si>
  <si>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</si>
  <si>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</si>
  <si>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</si>
  <si>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</si>
  <si>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</si>
  <si>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</si>
  <si>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</si>
  <si>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Laos</t>
  </si>
  <si>
    <t>http://appsso.eurostat.ec.europa.eu/nui/show.do?query=BOOKMARK_DS-312062_QID_-7C72D3C_UID_-3F171EB0&amp;layout=TIME,C,X,0;GEO,L,Y,0;UNIT,L,Z,0;TREESPEC,L,Z,1;INDICATORS,C,Z,2;&amp;zSelection=DS-312062INDICATORS,OBS_FLAG;DS-312062TREESPEC,NC_TRO;DS-312062UNIT,THS_EUR;&amp;rankName1=UNIT_1_2_-1_2&amp;rankName2=INDICATORS_1_2_-1_2&amp;rankName3=TREESPEC_1_2_-1_2&amp;rankName4=TIME_1_0_0_0&amp;rankName5=GEO_1_2_0_1&amp;pprRK=FIRST&amp;pprSO=PROTOCOL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</si>
  <si>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Non-coniferous: Tropical species</t>
  </si>
  <si>
    <t>Table 7: Employment in forestry and logging, 2005 and 2012</t>
  </si>
  <si>
    <t>EA (¹)</t>
  </si>
  <si>
    <t>(¹) EA-11 for 2000. EA-12 for 2005. EA-16 for 2010. EA-17 for 2011–13. EA-18 for 2014.</t>
  </si>
  <si>
    <t xml:space="preserve">The data not available were nevertheless estimated by Eurostat and are included in the EU-aggregates. </t>
  </si>
  <si>
    <t>(¹) 2014 provisional.</t>
  </si>
  <si>
    <t>Geothermal energy</t>
  </si>
  <si>
    <r>
      <rPr>
        <i/>
        <sz val="9"/>
        <rFont val="Arial"/>
        <family val="2"/>
      </rPr>
      <t>Source</t>
    </r>
    <r>
      <rPr>
        <sz val="9"/>
        <color theme="1"/>
        <rFont val="Arial"/>
        <family val="2"/>
      </rPr>
      <t>: Eurostat (online data code: for_basic)</t>
    </r>
  </si>
  <si>
    <t>Latvia (¹)</t>
  </si>
  <si>
    <t>(¹) 2011 data.</t>
  </si>
  <si>
    <t>(¹) Ranked on 2012; those EU Member States not shown: not available or not applicable.</t>
  </si>
  <si>
    <t>(²) 2005: not available.</t>
  </si>
  <si>
    <t>(³) 2012: not available; 2011 instead.</t>
  </si>
  <si>
    <t>(⁴) 2012: not available.</t>
  </si>
  <si>
    <t>Latvia (²)(³)</t>
  </si>
  <si>
    <t>Sweden (²)</t>
  </si>
  <si>
    <t>Netherlands (⁴)</t>
  </si>
  <si>
    <t>Hungary (⁴)</t>
  </si>
  <si>
    <t>Spain (⁴)</t>
  </si>
  <si>
    <t>Lithuania (⁴)</t>
  </si>
  <si>
    <t>Italy (⁴)</t>
  </si>
  <si>
    <t>(¹) Ranked on 2012; those EU Member States not shown: not available or not applicable. Data on forest area: 2010.</t>
  </si>
  <si>
    <t>Gross value added</t>
  </si>
  <si>
    <t>Labour productivity</t>
  </si>
  <si>
    <t>http://appsso.eurostat.ec.europa.eu/nui/show.do?query=BOOKMARK_DS-096612_QID_6AD4868D_UID_-3F171EB0&amp;layout=INDIC_FO,L,X,0;GEO,L,Y,0;UNIT,L,Z,0;TIME,C,Z,1;INDICATORS,C,Z,2;&amp;zSelection=DS-096612INDICATORS,OBS_FLAG;DS-096612TIME,2010;DS-096612UNIT,THS_M3;&amp;rankName1=UNIT_1_2_-1_2&amp;rankName2=INDICATORS_1_2_-1_2&amp;rankName3=TIME_1_0_0_1&amp;rankName4=INDIC-FO_1_2_0_0&amp;rankName5=GEO_1_2_0_1&amp;rStp=&amp;cStp=&amp;rDCh=&amp;cDCh=&amp;rDM=true&amp;cDM=true&amp;footnes=false&amp;empty=false&amp;wai=false&amp;time_mode=NONE&amp;time_most_recent=false&amp;lang=EN&amp;cfo=%23%23%23%2C%23%23%23.%23%23%23</t>
  </si>
  <si>
    <t>Wood volume [for_vol]</t>
  </si>
  <si>
    <t>GEO/INDIC_FO</t>
  </si>
  <si>
    <t>Growing stock in forests and on other wooded land</t>
  </si>
  <si>
    <t>Growing stock in forests available for wood supply</t>
  </si>
  <si>
    <t>Increment in forests available for wood supply</t>
  </si>
  <si>
    <t>In all sources</t>
  </si>
  <si>
    <t>Exports (¹)</t>
  </si>
  <si>
    <t>(¹) Hungary and Norway: 2011.</t>
  </si>
  <si>
    <t>Hungary (³)</t>
  </si>
  <si>
    <t>(³) Employment and gross value added: 2009 instead of 2011.</t>
  </si>
  <si>
    <t>Wood-based industries (16+17+31)</t>
  </si>
  <si>
    <t>15 countries</t>
  </si>
  <si>
    <t>Belgo-Luxembourg Economic Union</t>
  </si>
  <si>
    <t>Table 2: Timber resources</t>
  </si>
  <si>
    <t>FLEGT-VPA countries (¹)</t>
  </si>
  <si>
    <t>(¹) Forest Law Enforcement, Governance and Trade – Voluntary Partnership Agreement (FLEGT-VPA) countries are producers of tropical wood that have signed or are about to sign a VPA with the EU. The agreement requires licensing arrangements to ensure that timber placed on the EU market is from legal sources.</t>
  </si>
  <si>
    <t>Figure 1: Annual production of roundwood, EU-28, 1995–2014 (¹)</t>
  </si>
  <si>
    <t>Figure 2: Gross inland consumption of renewable energy, EU-28, 2004 and 2013</t>
  </si>
  <si>
    <t>Figure 4: Production and trade in wood pellets and other agglomerates, EU-28, 2008–14 (¹)</t>
  </si>
  <si>
    <t>Figure 7: Employment in wood-based industries compared with total manufacturing, EU-28, 2000–14</t>
  </si>
  <si>
    <t>Table 1: Forest area and ownership, 2010 and 2015</t>
  </si>
  <si>
    <t>Table 3: Roundwood production, 2000–14</t>
  </si>
  <si>
    <t>Table 4: Sawnwood production, 2000–14</t>
  </si>
  <si>
    <t>Table 6: Economic indicators for forestry and logging, 2005 and 2012</t>
  </si>
  <si>
    <t>Figure 5: Forestry and logging value added per forest area available for wood supply, 2005 and 2012 (¹)</t>
  </si>
  <si>
    <t>Figure 6: Employment per area of forest available for wood supply, 2005 and 2012 (¹)</t>
  </si>
  <si>
    <t>Figure 3: Wood as a source of energy, 2013</t>
  </si>
  <si>
    <t>(million EUR)</t>
  </si>
  <si>
    <t xml:space="preserve">Cameroon    </t>
  </si>
  <si>
    <t xml:space="preserve">Congo       </t>
  </si>
  <si>
    <t>Côte d’Ivoire</t>
  </si>
  <si>
    <t>Democratic Republic of Congo</t>
  </si>
  <si>
    <t xml:space="preserve">Gabon       </t>
  </si>
  <si>
    <t xml:space="preserve">Honduras    </t>
  </si>
  <si>
    <t xml:space="preserve">Malaysia    </t>
  </si>
  <si>
    <t xml:space="preserve">Thailand    </t>
  </si>
  <si>
    <t>Sum of the 15 countries above</t>
  </si>
  <si>
    <t xml:space="preserve">Percentage of specifically tropical products covered by 14 FLEGT countries (Laos is missing; Table for_trop must still be updated):  </t>
  </si>
  <si>
    <t>FLEGT countries</t>
  </si>
  <si>
    <t>Table 9: Total wood imports to the EU and the share of FLEGT countries, EU-28, 2000–14</t>
  </si>
  <si>
    <t>Table 10: Tropical wood imports, EU-28, 2002–14</t>
  </si>
  <si>
    <t>Figure 8: FLEGT countries' stable share in tropical wood imports to the EU-28, 1999–2014</t>
  </si>
  <si>
    <t>Figure 9: FLEGT countries' diminishing share in total wood imports to the EU-28, 1999–2014</t>
  </si>
  <si>
    <t>Annual detailed enterprise statistics on manufacturing subsections DA-DE and total manufacturing (NACE Rev. 1.1, D)  [sbs_na_2a_dade]</t>
  </si>
  <si>
    <t>European Union (27 countries)</t>
  </si>
  <si>
    <t>NACE_R1/INDIC_SB</t>
  </si>
  <si>
    <t>V11110 - Number of enterprises</t>
  </si>
  <si>
    <t>V12150 - Value added at factor cost</t>
  </si>
  <si>
    <t>V16110 - Number of persons employed</t>
  </si>
  <si>
    <t>D - Manufacturing</t>
  </si>
  <si>
    <t>DD - Manufacture of wood and wood products</t>
  </si>
  <si>
    <t>DD20 - Manufacture of wood and of products of wood and cork, except furniture; manufacture of articles of straw and plaiting materials</t>
  </si>
  <si>
    <t>DE - Manufacture of pulp, paper and paper products; publishing and printing</t>
  </si>
  <si>
    <t>DE21 - Manufacture of pulp, paper and paper products</t>
  </si>
  <si>
    <t>DE222 - Printing and service activities related to printing</t>
  </si>
  <si>
    <t>http://appsso.eurostat.ec.europa.eu/nui/show.do?query=BOOKMARK_DS-053286_QID_-7AEBAC66_UID_-3F171EB0&amp;layout=INDIC_SB,B,X,0;NACE_R1,B,Y,0;GEO,L,Z,0;TIME,C,Z,1;INDICATORS,C,Z,2;&amp;zSelection=DS-053286TIME,2005;DS-053286INDICATORS,OBS_FLAG;DS-053286GEO,EU27;&amp;rankName1=TIME_1_0_-1_2&amp;rankName2=GEO_1_2_-1_2&amp;rankName3=INDICATORS_1_2_-1_2&amp;rankName4=INDIC-SB_1_2_0_0&amp;rankName5=NACE-R1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</si>
  <si>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-120933_QID_4A5ACD45_UID_-3F171EB0&amp;layout=INDIC_SB,B,X,0;TIME,C,X,1;NACE_R2,B,Y,0;GEO,L,Y,1;INDICATORS,C,Z,0;&amp;zSelection=DS-120933INDICATORS,OBS_FLAG;&amp;rankName1=INDICATORS_1_2_-1_2&amp;rankName2=INDIC-SB_1_2_0_0&amp;rankName3=TIME_1_0_1_0&amp;rankName4=NACE-R2_1_2_0_1&amp;rankName5=GEO_1_2_1_1&amp;rStp=&amp;cStp=&amp;rDCh=&amp;cDCh=&amp;rDM=true&amp;cDM=true&amp;footnes=false&amp;empty=false&amp;wai=false&amp;time_mode=NONE&amp;time_most_recent=false&amp;lang=EN&amp;cfo=%23%23%23%2C%23%23%23.%23%23%23</t>
  </si>
  <si>
    <t>Annual detailed enterprise statistics for industry (NACE Rev. 2, B-E) [sbs_na_ind_r2]</t>
  </si>
  <si>
    <t/>
  </si>
  <si>
    <t>INDIC_SB</t>
  </si>
  <si>
    <t>NACE_R2</t>
  </si>
  <si>
    <t>C - Manufacturing</t>
  </si>
  <si>
    <t>C16 - Manufacture of wood and of products of wood and cork, except furniture; manufacture of articles of straw and plaiting materials</t>
  </si>
  <si>
    <t>C17 - Manufacture of paper and paper products</t>
  </si>
  <si>
    <t>C181 - Printing and service activities related to printing</t>
  </si>
  <si>
    <t>C31 - Manufacture of furniture</t>
  </si>
  <si>
    <t>Printing and service activities related to printing (181)</t>
  </si>
  <si>
    <r>
      <t>(1 000 m</t>
    </r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 xml:space="preserve"> removals/
annual work unit)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</si>
  <si>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demo_r_d3area); Food and Agriculture Organization of the United Nations  </t>
    </r>
  </si>
  <si>
    <t xml:space="preserve">The data that were not available were nevertheless estimated by Eurostat and are included in the EU-aggregates. 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</si>
  <si>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for_remov)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</si>
  <si>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for_remov, for_vol); Food and Agriculture Organization of the United Nations 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</si>
  <si>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for_remov)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</si>
  <si>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for_swpan)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</si>
  <si>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nrg_107a)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</si>
  <si>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nrg_100a and nrg_107a)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</si>
  <si>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for_ieeaf_cp and for_area)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</si>
  <si>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Ministerial Conference for the Protection of Forests in Europe (Forest Europe) — State of Europe's Forests, 2011, supplemented by Eurostat estimates (online data codes: for_area and for_ieeaf_cp)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</si>
  <si>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for_ieeaf_cp, for_awu, for_remov and for_area)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</si>
  <si>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Ministerial Conference for the Protection of Forests in Europe (Forest Europe) — State of Europe's Forests, 2011; supplemented by Eurostat estimates (online data codes: for_awu and for_area)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</si>
  <si>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sbs_na_2a_dade, sbs_na_2a_dfdn and sbs_na_ind_r2)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</si>
  <si>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sts_inlb_a, for_emp_lfs1 and for_emp_lfs)</t>
    </r>
  </si>
  <si>
    <r>
      <rPr>
        <i/>
        <sz val="9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for_trop)</t>
    </r>
  </si>
  <si>
    <t>2012 (¹)</t>
  </si>
  <si>
    <t>2012 (²)</t>
  </si>
  <si>
    <t>Table 8: Main indicators for wood-based industries, EU-28, 2005 (¹) and 2012</t>
  </si>
  <si>
    <t>Romania (²)</t>
  </si>
  <si>
    <t>(³) 2012: not available.</t>
  </si>
  <si>
    <t>Netherlands (³)</t>
  </si>
  <si>
    <t>Norway (³)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</si>
</sst>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0.0"/>
    <numFmt numFmtId="165" formatCode="dd\.mm\.yy"/>
    <numFmt numFmtId="166" formatCode="#,##0_i"/>
    <numFmt numFmtId="167" formatCode="#,##0.0_i"/>
    <numFmt numFmtId="168" formatCode="@_i"/>
    <numFmt numFmtId="169" formatCode="#,##0.0"/>
    <numFmt numFmtId="170" formatCode="_-* #,##0.00\ [$€]_-;\-* #,##0.00\ [$€]_-;_-* &quot;-&quot;??\ [$€]_-;_-@_-"/>
    <numFmt numFmtId="171" formatCode="_-* #,##0.00\ _€_-;\-* #,##0.00\ _€_-;_-* &quot;-&quot;??\ _€_-;_-@_-"/>
    <numFmt numFmtId="172" formatCode="_(* #,##0.00_);_(* \(#,##0.00\);_(* &quot;-&quot;??_);_(@_)"/>
    <numFmt numFmtId="173" formatCode="#,###,##0"/>
    <numFmt numFmtId="174" formatCode="#,##0.0000"/>
    <numFmt numFmtId="176" formatCode="#\ ###"/>
    <numFmt numFmtId="177" formatCode="#_.###_.###_.##0_);&quot;–&quot;_.#_.##0_)"/>
    <numFmt numFmtId="178" formatCode="0.0%"/>
  </numFmts>
  <fonts count="47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</font>
    <font>
      <u val="single"/>
      <sz val="9"/>
      <color theme="10"/>
      <name val="Arial"/>
      <family val="2"/>
    </font>
    <font>
      <b/>
      <vertAlign val="superscript"/>
      <sz val="9"/>
      <color theme="1"/>
      <name val="Arial"/>
      <family val="2"/>
    </font>
    <font>
      <b/>
      <sz val="1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8"/>
      <name val="Calibri"/>
      <family val="2"/>
    </font>
    <font>
      <b/>
      <sz val="12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/>
      <bottom/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/>
    </border>
    <border>
      <left/>
      <right/>
      <top style="thin">
        <color indexed="8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 style="thin"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 style="hair">
        <color rgb="FFC0C0C0"/>
      </right>
      <top/>
      <bottom/>
    </border>
    <border>
      <left/>
      <right style="hair">
        <color rgb="FFC0C0C0"/>
      </right>
      <top style="thin">
        <color rgb="FF00000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7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43" fontId="5" fillId="0" borderId="0" applyFont="0" applyFill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1" fillId="21" borderId="0" applyNumberFormat="0" applyFont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23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9" fillId="0" borderId="0" applyFill="0" applyBorder="0" applyProtection="0">
      <alignment horizontal="right"/>
    </xf>
    <xf numFmtId="167" fontId="32" fillId="0" borderId="0" applyFill="0" applyBorder="0" applyProtection="0">
      <alignment horizontal="right"/>
    </xf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172" fontId="1" fillId="0" borderId="0" applyFont="0" applyFill="0" applyBorder="0" applyAlignment="0" applyProtection="0"/>
    <xf numFmtId="0" fontId="33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7" fontId="5" fillId="0" borderId="0" applyFill="0" applyBorder="0" applyProtection="0">
      <alignment horizontal="right"/>
    </xf>
    <xf numFmtId="0" fontId="2" fillId="0" borderId="0">
      <alignment/>
      <protection/>
    </xf>
    <xf numFmtId="167" fontId="9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1" fillId="23" borderId="9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9" fillId="0" borderId="8" applyNumberFormat="0" applyFill="0" applyAlignment="0" applyProtection="0"/>
    <xf numFmtId="0" fontId="35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7" fontId="5" fillId="0" borderId="0" applyFill="0" applyBorder="0" applyProtection="0">
      <alignment horizontal="right"/>
    </xf>
    <xf numFmtId="0" fontId="18" fillId="20" borderId="1" applyNumberFormat="0" applyAlignment="0" applyProtection="0"/>
    <xf numFmtId="0" fontId="18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25" borderId="0" applyNumberFormat="0" applyFont="0" applyBorder="0">
      <alignment/>
      <protection hidden="1"/>
    </xf>
    <xf numFmtId="0" fontId="2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4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7" fillId="27" borderId="0" applyNumberFormat="0" applyBorder="0">
      <alignment/>
      <protection locked="0"/>
    </xf>
    <xf numFmtId="0" fontId="38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8" fillId="20" borderId="1" applyNumberFormat="0" applyAlignment="0" applyProtection="0"/>
    <xf numFmtId="0" fontId="19" fillId="20" borderId="2" applyNumberFormat="0" applyAlignment="0" applyProtection="0"/>
    <xf numFmtId="171" fontId="2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</cellStyleXfs>
  <cellXfs count="565">
    <xf numFmtId="0" fontId="0" fillId="0" borderId="0" xfId="0"/>
    <xf numFmtId="0" fontId="5" fillId="0" borderId="0" xfId="21" applyFont="1" applyFill="1" applyAlignment="1">
      <alignment vertical="center"/>
    </xf>
    <xf numFmtId="0" fontId="4" fillId="29" borderId="0" xfId="21" applyFont="1" applyFill="1" applyBorder="1" applyAlignment="1">
      <alignment horizontal="left"/>
    </xf>
    <xf numFmtId="0" fontId="7" fillId="0" borderId="0" xfId="21" applyFont="1" applyFill="1" applyBorder="1" applyAlignment="1">
      <alignment vertical="center"/>
    </xf>
    <xf numFmtId="0" fontId="4" fillId="30" borderId="11" xfId="21" applyFont="1" applyFill="1" applyBorder="1" applyAlignment="1">
      <alignment horizontal="left" vertical="top"/>
    </xf>
    <xf numFmtId="0" fontId="5" fillId="0" borderId="0" xfId="21" applyFont="1" applyBorder="1" applyAlignment="1">
      <alignment vertical="center"/>
    </xf>
    <xf numFmtId="0" fontId="5" fillId="0" borderId="0" xfId="21" applyFont="1" applyFill="1" applyAlignment="1" quotePrefix="1">
      <alignment horizontal="left"/>
    </xf>
    <xf numFmtId="0" fontId="4" fillId="29" borderId="12" xfId="21" applyFont="1" applyFill="1" applyBorder="1" applyAlignment="1" quotePrefix="1">
      <alignment horizontal="center" vertical="center" wrapText="1"/>
    </xf>
    <xf numFmtId="0" fontId="4" fillId="29" borderId="0" xfId="21" applyFont="1" applyFill="1" applyBorder="1" applyAlignment="1">
      <alignment horizontal="left" vertical="center"/>
    </xf>
    <xf numFmtId="0" fontId="5" fillId="31" borderId="0" xfId="0" applyFont="1" applyFill="1"/>
    <xf numFmtId="0" fontId="5" fillId="31" borderId="0" xfId="0" applyFont="1" applyFill="1" applyBorder="1"/>
    <xf numFmtId="4" fontId="5" fillId="31" borderId="0" xfId="0" applyNumberFormat="1" applyFont="1" applyFill="1" applyBorder="1" applyAlignment="1">
      <alignment/>
    </xf>
    <xf numFmtId="0" fontId="5" fillId="31" borderId="0" xfId="0" applyNumberFormat="1" applyFont="1" applyFill="1" applyBorder="1" applyAlignment="1">
      <alignment/>
    </xf>
    <xf numFmtId="0" fontId="5" fillId="0" borderId="0" xfId="0" applyFont="1"/>
    <xf numFmtId="0" fontId="13" fillId="29" borderId="13" xfId="21" applyFont="1" applyFill="1" applyBorder="1" applyAlignment="1">
      <alignment horizontal="center" wrapText="1"/>
    </xf>
    <xf numFmtId="0" fontId="13" fillId="30" borderId="14" xfId="21" applyFont="1" applyFill="1" applyBorder="1" applyAlignment="1">
      <alignment horizontal="left" vertical="center" wrapText="1"/>
    </xf>
    <xf numFmtId="0" fontId="13" fillId="30" borderId="15" xfId="21" applyFont="1" applyFill="1" applyBorder="1" applyAlignment="1">
      <alignment horizontal="left" vertical="center" wrapText="1"/>
    </xf>
    <xf numFmtId="3" fontId="12" fillId="0" borderId="0" xfId="21" applyNumberFormat="1" applyFont="1" applyFill="1" applyBorder="1" applyAlignment="1" quotePrefix="1">
      <alignment horizontal="right" vertical="center" wrapText="1"/>
    </xf>
    <xf numFmtId="0" fontId="4" fillId="0" borderId="14" xfId="21" applyFont="1" applyFill="1" applyBorder="1" applyAlignment="1">
      <alignment horizontal="left" vertical="center"/>
    </xf>
    <xf numFmtId="0" fontId="4" fillId="0" borderId="16" xfId="21" applyFont="1" applyFill="1" applyBorder="1" applyAlignment="1">
      <alignment horizontal="left" vertical="center"/>
    </xf>
    <xf numFmtId="0" fontId="4" fillId="0" borderId="13" xfId="21" applyFont="1" applyFill="1" applyBorder="1" applyAlignment="1">
      <alignment horizontal="left" vertical="center"/>
    </xf>
    <xf numFmtId="0" fontId="4" fillId="0" borderId="15" xfId="21" applyFont="1" applyFill="1" applyBorder="1" applyAlignment="1">
      <alignment horizontal="left" vertical="center"/>
    </xf>
    <xf numFmtId="0" fontId="4" fillId="0" borderId="17" xfId="21" applyFont="1" applyFill="1" applyBorder="1" applyAlignment="1">
      <alignment horizontal="left" vertical="center"/>
    </xf>
    <xf numFmtId="0" fontId="5" fillId="0" borderId="0" xfId="21" applyFont="1" applyAlignment="1">
      <alignment vertical="center"/>
    </xf>
    <xf numFmtId="166" fontId="5" fillId="0" borderId="12" xfId="21" applyNumberFormat="1" applyFont="1" applyFill="1" applyBorder="1" applyAlignment="1">
      <alignment horizontal="right" indent="1"/>
    </xf>
    <xf numFmtId="166" fontId="5" fillId="0" borderId="18" xfId="21" applyNumberFormat="1" applyFont="1" applyFill="1" applyBorder="1" applyAlignment="1">
      <alignment horizontal="right" indent="1"/>
    </xf>
    <xf numFmtId="166" fontId="5" fillId="0" borderId="19" xfId="21" applyNumberFormat="1" applyFont="1" applyFill="1" applyBorder="1" applyAlignment="1">
      <alignment horizontal="right" indent="1"/>
    </xf>
    <xf numFmtId="166" fontId="5" fillId="0" borderId="20" xfId="21" applyNumberFormat="1" applyFont="1" applyFill="1" applyBorder="1" applyAlignment="1">
      <alignment horizontal="right" indent="1"/>
    </xf>
    <xf numFmtId="166" fontId="5" fillId="0" borderId="21" xfId="21" applyNumberFormat="1" applyFont="1" applyFill="1" applyBorder="1" applyAlignment="1">
      <alignment horizontal="right" indent="1"/>
    </xf>
    <xf numFmtId="0" fontId="5" fillId="31" borderId="0" xfId="0" applyFont="1" applyFill="1" applyAlignment="1">
      <alignment vertical="center"/>
    </xf>
    <xf numFmtId="0" fontId="5" fillId="31" borderId="0" xfId="0" applyFont="1" applyFill="1" applyAlignment="1">
      <alignment horizontal="left" vertical="center"/>
    </xf>
    <xf numFmtId="0" fontId="4" fillId="29" borderId="0" xfId="0" applyNumberFormat="1" applyFont="1" applyFill="1" applyBorder="1" applyAlignment="1">
      <alignment horizontal="center"/>
    </xf>
    <xf numFmtId="0" fontId="4" fillId="29" borderId="11" xfId="0" applyFont="1" applyFill="1" applyBorder="1" applyAlignment="1">
      <alignment horizontal="center"/>
    </xf>
    <xf numFmtId="166" fontId="5" fillId="0" borderId="22" xfId="21" applyNumberFormat="1" applyFont="1" applyFill="1" applyBorder="1" applyAlignment="1">
      <alignment horizontal="right" indent="1"/>
    </xf>
    <xf numFmtId="2" fontId="5" fillId="0" borderId="0" xfId="21" applyNumberFormat="1" applyFont="1" applyFill="1" applyBorder="1" applyAlignment="1">
      <alignment vertical="center"/>
    </xf>
    <xf numFmtId="3" fontId="5" fillId="31" borderId="14" xfId="0" applyNumberFormat="1" applyFont="1" applyFill="1" applyBorder="1" applyAlignment="1">
      <alignment horizontal="right" indent="1"/>
    </xf>
    <xf numFmtId="3" fontId="5" fillId="31" borderId="16" xfId="0" applyNumberFormat="1" applyFont="1" applyFill="1" applyBorder="1" applyAlignment="1">
      <alignment horizontal="right" indent="1"/>
    </xf>
    <xf numFmtId="3" fontId="5" fillId="31" borderId="23" xfId="0" applyNumberFormat="1" applyFont="1" applyFill="1" applyBorder="1" applyAlignment="1">
      <alignment horizontal="right" indent="1"/>
    </xf>
    <xf numFmtId="0" fontId="3" fillId="30" borderId="11" xfId="20" applyFont="1" applyFill="1" applyBorder="1" applyAlignment="1">
      <alignment horizontal="left"/>
      <protection/>
    </xf>
    <xf numFmtId="0" fontId="4" fillId="31" borderId="23" xfId="0" applyNumberFormat="1" applyFont="1" applyFill="1" applyBorder="1" applyAlignment="1">
      <alignment/>
    </xf>
    <xf numFmtId="3" fontId="5" fillId="31" borderId="24" xfId="0" applyNumberFormat="1" applyFont="1" applyFill="1" applyBorder="1" applyAlignment="1">
      <alignment horizontal="right" indent="1"/>
    </xf>
    <xf numFmtId="3" fontId="5" fillId="31" borderId="25" xfId="0" applyNumberFormat="1" applyFont="1" applyFill="1" applyBorder="1" applyAlignment="1">
      <alignment horizontal="right" indent="1"/>
    </xf>
    <xf numFmtId="3" fontId="5" fillId="31" borderId="26" xfId="0" applyNumberFormat="1" applyFont="1" applyFill="1" applyBorder="1" applyAlignment="1">
      <alignment horizontal="right" indent="1"/>
    </xf>
    <xf numFmtId="3" fontId="5" fillId="31" borderId="27" xfId="0" applyNumberFormat="1" applyFont="1" applyFill="1" applyBorder="1" applyAlignment="1">
      <alignment horizontal="right" indent="1"/>
    </xf>
    <xf numFmtId="3" fontId="5" fillId="31" borderId="13" xfId="0" applyNumberFormat="1" applyFont="1" applyFill="1" applyBorder="1" applyAlignment="1">
      <alignment horizontal="right" indent="1"/>
    </xf>
    <xf numFmtId="0" fontId="4" fillId="31" borderId="17" xfId="0" applyNumberFormat="1" applyFont="1" applyFill="1" applyBorder="1" applyAlignment="1">
      <alignment/>
    </xf>
    <xf numFmtId="3" fontId="5" fillId="31" borderId="28" xfId="0" applyNumberFormat="1" applyFont="1" applyFill="1" applyBorder="1" applyAlignment="1">
      <alignment horizontal="right" indent="1"/>
    </xf>
    <xf numFmtId="3" fontId="5" fillId="31" borderId="17" xfId="0" applyNumberFormat="1" applyFont="1" applyFill="1" applyBorder="1" applyAlignment="1">
      <alignment horizontal="right" indent="1"/>
    </xf>
    <xf numFmtId="3" fontId="5" fillId="31" borderId="29" xfId="0" applyNumberFormat="1" applyFont="1" applyFill="1" applyBorder="1" applyAlignment="1">
      <alignment horizontal="right" indent="1"/>
    </xf>
    <xf numFmtId="3" fontId="5" fillId="31" borderId="15" xfId="0" applyNumberFormat="1" applyFont="1" applyFill="1" applyBorder="1" applyAlignment="1">
      <alignment horizontal="right" indent="1"/>
    </xf>
    <xf numFmtId="3" fontId="5" fillId="31" borderId="0" xfId="0" applyNumberFormat="1" applyFont="1" applyFill="1" applyBorder="1"/>
    <xf numFmtId="3" fontId="5" fillId="0" borderId="30" xfId="0" applyNumberFormat="1" applyFont="1" applyFill="1" applyBorder="1" applyAlignment="1">
      <alignment/>
    </xf>
    <xf numFmtId="0" fontId="5" fillId="8" borderId="3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21" applyFont="1" applyAlignment="1">
      <alignment vertical="center"/>
    </xf>
    <xf numFmtId="0" fontId="5" fillId="0" borderId="0" xfId="21" applyFont="1" applyFill="1" applyBorder="1" applyAlignment="1">
      <alignment vertical="center"/>
    </xf>
    <xf numFmtId="0" fontId="5" fillId="0" borderId="0" xfId="20" applyFont="1">
      <alignment/>
      <protection/>
    </xf>
    <xf numFmtId="0" fontId="5" fillId="0" borderId="0" xfId="88" applyFont="1" applyFill="1" applyAlignment="1">
      <alignment vertical="center"/>
    </xf>
    <xf numFmtId="0" fontId="4" fillId="29" borderId="11" xfId="88" applyFont="1" applyFill="1" applyBorder="1" applyAlignment="1">
      <alignment horizontal="center"/>
    </xf>
    <xf numFmtId="0" fontId="4" fillId="29" borderId="0" xfId="88" applyFont="1" applyFill="1" applyBorder="1" applyAlignment="1">
      <alignment horizontal="left"/>
    </xf>
    <xf numFmtId="0" fontId="4" fillId="29" borderId="18" xfId="88" applyFont="1" applyFill="1" applyBorder="1" applyAlignment="1">
      <alignment horizontal="center" vertical="center"/>
    </xf>
    <xf numFmtId="0" fontId="4" fillId="29" borderId="31" xfId="88" applyFont="1" applyFill="1" applyBorder="1" applyAlignment="1" quotePrefix="1">
      <alignment horizontal="center" vertical="center"/>
    </xf>
    <xf numFmtId="0" fontId="4" fillId="29" borderId="32" xfId="88" applyFont="1" applyFill="1" applyBorder="1" applyAlignment="1">
      <alignment horizontal="left" vertical="center"/>
    </xf>
    <xf numFmtId="0" fontId="4" fillId="0" borderId="14" xfId="88" applyFont="1" applyFill="1" applyBorder="1" applyAlignment="1">
      <alignment horizontal="left" vertical="center"/>
    </xf>
    <xf numFmtId="0" fontId="4" fillId="0" borderId="16" xfId="88" applyFont="1" applyFill="1" applyBorder="1" applyAlignment="1">
      <alignment horizontal="left" vertical="center"/>
    </xf>
    <xf numFmtId="166" fontId="5" fillId="0" borderId="33" xfId="88" applyNumberFormat="1" applyFont="1" applyFill="1" applyBorder="1" applyAlignment="1">
      <alignment horizontal="right" indent="2"/>
    </xf>
    <xf numFmtId="0" fontId="4" fillId="0" borderId="13" xfId="88" applyFont="1" applyFill="1" applyBorder="1" applyAlignment="1">
      <alignment horizontal="left" vertical="center"/>
    </xf>
    <xf numFmtId="166" fontId="5" fillId="0" borderId="34" xfId="88" applyNumberFormat="1" applyFont="1" applyFill="1" applyBorder="1" applyAlignment="1">
      <alignment horizontal="right" indent="2"/>
    </xf>
    <xf numFmtId="0" fontId="4" fillId="0" borderId="15" xfId="88" applyFont="1" applyFill="1" applyBorder="1" applyAlignment="1">
      <alignment horizontal="left" vertical="center"/>
    </xf>
    <xf numFmtId="166" fontId="5" fillId="0" borderId="35" xfId="88" applyNumberFormat="1" applyFont="1" applyFill="1" applyBorder="1" applyAlignment="1">
      <alignment horizontal="right" indent="2"/>
    </xf>
    <xf numFmtId="0" fontId="4" fillId="0" borderId="17" xfId="88" applyFont="1" applyFill="1" applyBorder="1" applyAlignment="1">
      <alignment horizontal="left" vertical="center"/>
    </xf>
    <xf numFmtId="166" fontId="5" fillId="0" borderId="36" xfId="88" applyNumberFormat="1" applyFont="1" applyFill="1" applyBorder="1" applyAlignment="1">
      <alignment horizontal="right" indent="2"/>
    </xf>
    <xf numFmtId="0" fontId="5" fillId="0" borderId="0" xfId="88" applyFont="1" applyAlignment="1">
      <alignment vertical="center"/>
    </xf>
    <xf numFmtId="0" fontId="5" fillId="0" borderId="0" xfId="20" applyNumberFormat="1" applyFont="1" applyFill="1" applyBorder="1" applyAlignment="1">
      <alignment/>
      <protection/>
    </xf>
    <xf numFmtId="165" fontId="5" fillId="0" borderId="0" xfId="20" applyNumberFormat="1" applyFont="1" applyFill="1" applyBorder="1" applyAlignment="1">
      <alignment/>
      <protection/>
    </xf>
    <xf numFmtId="0" fontId="5" fillId="8" borderId="30" xfId="20" applyNumberFormat="1" applyFont="1" applyFill="1" applyBorder="1" applyAlignment="1">
      <alignment/>
      <protection/>
    </xf>
    <xf numFmtId="169" fontId="5" fillId="0" borderId="0" xfId="20" applyNumberFormat="1" applyFont="1">
      <alignment/>
      <protection/>
    </xf>
    <xf numFmtId="164" fontId="5" fillId="0" borderId="0" xfId="21" applyNumberFormat="1" applyFont="1" applyFill="1" applyBorder="1" applyAlignment="1">
      <alignment vertical="center"/>
    </xf>
    <xf numFmtId="166" fontId="5" fillId="0" borderId="31" xfId="88" applyNumberFormat="1" applyFont="1" applyFill="1" applyBorder="1" applyAlignment="1">
      <alignment horizontal="right" indent="2"/>
    </xf>
    <xf numFmtId="166" fontId="5" fillId="0" borderId="18" xfId="88" applyNumberFormat="1" applyFont="1" applyFill="1" applyBorder="1" applyAlignment="1">
      <alignment horizontal="right" indent="2"/>
    </xf>
    <xf numFmtId="166" fontId="5" fillId="0" borderId="37" xfId="88" applyNumberFormat="1" applyFont="1" applyFill="1" applyBorder="1" applyAlignment="1">
      <alignment horizontal="right" indent="2"/>
    </xf>
    <xf numFmtId="166" fontId="5" fillId="0" borderId="19" xfId="88" applyNumberFormat="1" applyFont="1" applyFill="1" applyBorder="1" applyAlignment="1">
      <alignment horizontal="right" indent="2"/>
    </xf>
    <xf numFmtId="166" fontId="5" fillId="0" borderId="22" xfId="88" applyNumberFormat="1" applyFont="1" applyFill="1" applyBorder="1" applyAlignment="1">
      <alignment horizontal="right" indent="2"/>
    </xf>
    <xf numFmtId="166" fontId="5" fillId="0" borderId="20" xfId="88" applyNumberFormat="1" applyFont="1" applyFill="1" applyBorder="1" applyAlignment="1">
      <alignment horizontal="right" indent="2"/>
    </xf>
    <xf numFmtId="166" fontId="5" fillId="0" borderId="38" xfId="88" applyNumberFormat="1" applyFont="1" applyFill="1" applyBorder="1" applyAlignment="1">
      <alignment horizontal="right" indent="2"/>
    </xf>
    <xf numFmtId="166" fontId="5" fillId="0" borderId="21" xfId="88" applyNumberFormat="1" applyFont="1" applyFill="1" applyBorder="1" applyAlignment="1">
      <alignment horizontal="right" indent="2"/>
    </xf>
    <xf numFmtId="167" fontId="5" fillId="0" borderId="18" xfId="88" applyNumberFormat="1" applyFont="1" applyFill="1" applyBorder="1" applyAlignment="1">
      <alignment horizontal="right" indent="3"/>
    </xf>
    <xf numFmtId="167" fontId="5" fillId="0" borderId="31" xfId="88" applyNumberFormat="1" applyFont="1" applyFill="1" applyBorder="1" applyAlignment="1">
      <alignment horizontal="right" indent="3"/>
    </xf>
    <xf numFmtId="167" fontId="5" fillId="0" borderId="19" xfId="88" applyNumberFormat="1" applyFont="1" applyFill="1" applyBorder="1" applyAlignment="1">
      <alignment horizontal="right" indent="3"/>
    </xf>
    <xf numFmtId="167" fontId="5" fillId="0" borderId="37" xfId="88" applyNumberFormat="1" applyFont="1" applyFill="1" applyBorder="1" applyAlignment="1">
      <alignment horizontal="right" indent="3"/>
    </xf>
    <xf numFmtId="167" fontId="5" fillId="0" borderId="20" xfId="88" applyNumberFormat="1" applyFont="1" applyFill="1" applyBorder="1" applyAlignment="1">
      <alignment horizontal="right" indent="3"/>
    </xf>
    <xf numFmtId="167" fontId="5" fillId="0" borderId="22" xfId="88" applyNumberFormat="1" applyFont="1" applyFill="1" applyBorder="1" applyAlignment="1">
      <alignment horizontal="right" indent="3"/>
    </xf>
    <xf numFmtId="167" fontId="5" fillId="0" borderId="21" xfId="88" applyNumberFormat="1" applyFont="1" applyFill="1" applyBorder="1" applyAlignment="1">
      <alignment horizontal="right" indent="3"/>
    </xf>
    <xf numFmtId="167" fontId="5" fillId="0" borderId="38" xfId="88" applyNumberFormat="1" applyFont="1" applyFill="1" applyBorder="1" applyAlignment="1">
      <alignment horizontal="right" indent="3"/>
    </xf>
    <xf numFmtId="169" fontId="5" fillId="31" borderId="0" xfId="20" applyNumberFormat="1" applyFont="1" applyFill="1">
      <alignment/>
      <protection/>
    </xf>
    <xf numFmtId="0" fontId="5" fillId="31" borderId="0" xfId="20" applyFont="1" applyFill="1">
      <alignment/>
      <protection/>
    </xf>
    <xf numFmtId="169" fontId="5" fillId="31" borderId="30" xfId="20" applyNumberFormat="1" applyFont="1" applyFill="1" applyBorder="1" applyAlignment="1">
      <alignment/>
      <protection/>
    </xf>
    <xf numFmtId="0" fontId="5" fillId="31" borderId="0" xfId="20" applyNumberFormat="1" applyFont="1" applyFill="1" applyBorder="1" applyAlignment="1">
      <alignment/>
      <protection/>
    </xf>
    <xf numFmtId="0" fontId="5" fillId="0" borderId="0" xfId="88" applyFont="1" applyAlignment="1">
      <alignment vertical="center"/>
    </xf>
    <xf numFmtId="164" fontId="9" fillId="31" borderId="0" xfId="88" applyNumberFormat="1" applyFont="1" applyFill="1" applyBorder="1" applyAlignment="1">
      <alignment horizontal="right" vertical="center" wrapText="1"/>
    </xf>
    <xf numFmtId="0" fontId="5" fillId="31" borderId="0" xfId="88" applyFont="1" applyFill="1" applyAlignment="1">
      <alignment vertical="center"/>
    </xf>
    <xf numFmtId="0" fontId="9" fillId="31" borderId="0" xfId="88" applyFont="1" applyFill="1" applyBorder="1" applyAlignment="1">
      <alignment horizontal="right" vertical="center" wrapText="1"/>
    </xf>
    <xf numFmtId="0" fontId="11" fillId="0" borderId="0" xfId="88" applyFont="1" applyAlignment="1">
      <alignment vertical="center"/>
    </xf>
    <xf numFmtId="0" fontId="5" fillId="0" borderId="0" xfId="88" applyFont="1" applyBorder="1" applyAlignment="1">
      <alignment vertical="center"/>
    </xf>
    <xf numFmtId="0" fontId="9" fillId="0" borderId="0" xfId="88" applyFont="1" applyBorder="1" applyAlignment="1">
      <alignment horizontal="right" vertical="center" wrapText="1"/>
    </xf>
    <xf numFmtId="0" fontId="3" fillId="0" borderId="0" xfId="88" applyFont="1" applyBorder="1" applyAlignment="1">
      <alignment horizontal="right" vertical="center" wrapText="1"/>
    </xf>
    <xf numFmtId="0" fontId="3" fillId="0" borderId="0" xfId="88" applyFont="1" applyBorder="1" applyAlignment="1">
      <alignment horizontal="center" vertical="center" wrapText="1"/>
    </xf>
    <xf numFmtId="0" fontId="3" fillId="0" borderId="0" xfId="88" applyFont="1" applyBorder="1" applyAlignment="1">
      <alignment horizontal="center" vertical="center"/>
    </xf>
    <xf numFmtId="0" fontId="5" fillId="0" borderId="0" xfId="88" applyFont="1" applyAlignment="1">
      <alignment horizontal="left"/>
    </xf>
    <xf numFmtId="0" fontId="5" fillId="0" borderId="0" xfId="21" applyFont="1" applyFill="1" applyBorder="1" applyAlignment="1">
      <alignment horizontal="left" vertical="center"/>
    </xf>
    <xf numFmtId="164" fontId="5" fillId="0" borderId="0" xfId="20" applyNumberFormat="1" applyFont="1">
      <alignment/>
      <protection/>
    </xf>
    <xf numFmtId="169" fontId="5" fillId="31" borderId="15" xfId="20" applyNumberFormat="1" applyFont="1" applyFill="1" applyBorder="1" applyAlignment="1">
      <alignment horizontal="right" indent="1"/>
      <protection/>
    </xf>
    <xf numFmtId="169" fontId="5" fillId="31" borderId="29" xfId="20" applyNumberFormat="1" applyFont="1" applyFill="1" applyBorder="1" applyAlignment="1">
      <alignment horizontal="right" indent="1"/>
      <protection/>
    </xf>
    <xf numFmtId="0" fontId="4" fillId="31" borderId="39" xfId="20" applyNumberFormat="1" applyFont="1" applyFill="1" applyBorder="1" applyAlignment="1">
      <alignment horizontal="left"/>
      <protection/>
    </xf>
    <xf numFmtId="169" fontId="5" fillId="31" borderId="16" xfId="20" applyNumberFormat="1" applyFont="1" applyFill="1" applyBorder="1" applyAlignment="1">
      <alignment horizontal="right" indent="1"/>
      <protection/>
    </xf>
    <xf numFmtId="169" fontId="5" fillId="31" borderId="25" xfId="20" applyNumberFormat="1" applyFont="1" applyFill="1" applyBorder="1" applyAlignment="1">
      <alignment horizontal="right" indent="1"/>
      <protection/>
    </xf>
    <xf numFmtId="0" fontId="4" fillId="31" borderId="40" xfId="20" applyNumberFormat="1" applyFont="1" applyFill="1" applyBorder="1" applyAlignment="1">
      <alignment horizontal="left"/>
      <protection/>
    </xf>
    <xf numFmtId="169" fontId="5" fillId="31" borderId="17" xfId="20" applyNumberFormat="1" applyFont="1" applyFill="1" applyBorder="1" applyAlignment="1">
      <alignment horizontal="right" indent="1"/>
      <protection/>
    </xf>
    <xf numFmtId="169" fontId="5" fillId="31" borderId="28" xfId="20" applyNumberFormat="1" applyFont="1" applyFill="1" applyBorder="1" applyAlignment="1">
      <alignment horizontal="right" indent="1"/>
      <protection/>
    </xf>
    <xf numFmtId="0" fontId="4" fillId="31" borderId="41" xfId="20" applyNumberFormat="1" applyFont="1" applyFill="1" applyBorder="1" applyAlignment="1">
      <alignment horizontal="left"/>
      <protection/>
    </xf>
    <xf numFmtId="0" fontId="4" fillId="29" borderId="15" xfId="20" applyNumberFormat="1" applyFont="1" applyFill="1" applyBorder="1" applyAlignment="1">
      <alignment horizontal="center"/>
      <protection/>
    </xf>
    <xf numFmtId="0" fontId="4" fillId="29" borderId="29" xfId="20" applyNumberFormat="1" applyFont="1" applyFill="1" applyBorder="1" applyAlignment="1">
      <alignment horizontal="center"/>
      <protection/>
    </xf>
    <xf numFmtId="0" fontId="4" fillId="29" borderId="0" xfId="20" applyNumberFormat="1" applyFont="1" applyFill="1" applyBorder="1" applyAlignment="1">
      <alignment horizontal="left"/>
      <protection/>
    </xf>
    <xf numFmtId="0" fontId="5" fillId="0" borderId="0" xfId="20" applyFont="1" applyAlignment="1">
      <alignment vertical="top"/>
      <protection/>
    </xf>
    <xf numFmtId="0" fontId="4" fillId="29" borderId="41" xfId="20" applyFont="1" applyFill="1" applyBorder="1" applyAlignment="1">
      <alignment horizontal="left" vertical="top"/>
      <protection/>
    </xf>
    <xf numFmtId="0" fontId="9" fillId="31" borderId="0" xfId="88" applyFont="1" applyFill="1" applyBorder="1" applyAlignment="1">
      <alignment/>
    </xf>
    <xf numFmtId="0" fontId="9" fillId="0" borderId="0" xfId="88" applyFont="1" applyFill="1" applyBorder="1" applyAlignment="1">
      <alignment/>
    </xf>
    <xf numFmtId="0" fontId="5" fillId="0" borderId="0" xfId="88" applyFont="1" applyFill="1" applyAlignment="1">
      <alignment horizontal="left"/>
    </xf>
    <xf numFmtId="169" fontId="5" fillId="31" borderId="16" xfId="0" applyNumberFormat="1" applyFont="1" applyFill="1" applyBorder="1" applyAlignment="1">
      <alignment horizontal="right" indent="1"/>
    </xf>
    <xf numFmtId="169" fontId="5" fillId="31" borderId="15" xfId="0" applyNumberFormat="1" applyFont="1" applyFill="1" applyBorder="1" applyAlignment="1">
      <alignment horizontal="right" indent="1"/>
    </xf>
    <xf numFmtId="0" fontId="5" fillId="31" borderId="0" xfId="181" applyFont="1" applyFill="1" applyBorder="1">
      <alignment/>
      <protection/>
    </xf>
    <xf numFmtId="0" fontId="9" fillId="0" borderId="0" xfId="88" applyFont="1" applyAlignment="1">
      <alignment vertical="center"/>
    </xf>
    <xf numFmtId="0" fontId="9" fillId="0" borderId="0" xfId="88" applyFont="1" applyFill="1" applyBorder="1" applyAlignment="1">
      <alignment horizontal="left" vertical="center"/>
    </xf>
    <xf numFmtId="0" fontId="9" fillId="0" borderId="0" xfId="88" applyFont="1" applyFill="1" applyAlignment="1">
      <alignment vertical="center"/>
    </xf>
    <xf numFmtId="0" fontId="3" fillId="0" borderId="0" xfId="88" applyFont="1" applyFill="1" applyBorder="1" applyAlignment="1">
      <alignment vertical="center" wrapText="1"/>
    </xf>
    <xf numFmtId="0" fontId="9" fillId="0" borderId="0" xfId="88" applyFont="1" applyAlignment="1">
      <alignment horizontal="center"/>
    </xf>
    <xf numFmtId="0" fontId="9" fillId="0" borderId="0" xfId="88" applyFont="1" applyFill="1" applyAlignment="1">
      <alignment vertical="center"/>
    </xf>
    <xf numFmtId="0" fontId="3" fillId="0" borderId="0" xfId="88" applyFont="1" applyAlignment="1">
      <alignment wrapText="1"/>
    </xf>
    <xf numFmtId="3" fontId="9" fillId="0" borderId="0" xfId="88" applyNumberFormat="1" applyFont="1" applyFill="1" applyBorder="1" applyAlignment="1">
      <alignment horizontal="right"/>
    </xf>
    <xf numFmtId="3" fontId="9" fillId="0" borderId="0" xfId="88" applyNumberFormat="1" applyFont="1" applyAlignment="1">
      <alignment vertical="center"/>
    </xf>
    <xf numFmtId="0" fontId="9" fillId="0" borderId="0" xfId="88" applyFont="1" applyFill="1" applyBorder="1" applyAlignment="1">
      <alignment horizontal="left" wrapText="1"/>
    </xf>
    <xf numFmtId="0" fontId="4" fillId="31" borderId="15" xfId="181" applyNumberFormat="1" applyFont="1" applyFill="1" applyBorder="1" applyAlignment="1">
      <alignment/>
      <protection/>
    </xf>
    <xf numFmtId="0" fontId="4" fillId="0" borderId="0" xfId="88" applyFont="1" applyFill="1" applyAlignment="1" quotePrefix="1">
      <alignment horizontal="left"/>
    </xf>
    <xf numFmtId="0" fontId="5" fillId="0" borderId="0" xfId="88" applyFont="1" applyFill="1" applyBorder="1" applyAlignment="1">
      <alignment vertical="center"/>
    </xf>
    <xf numFmtId="0" fontId="4" fillId="0" borderId="0" xfId="88" applyFont="1" applyFill="1" applyBorder="1" applyAlignment="1">
      <alignment vertical="center"/>
    </xf>
    <xf numFmtId="14" fontId="5" fillId="0" borderId="0" xfId="88" applyNumberFormat="1" applyFont="1" applyFill="1" applyBorder="1" applyAlignment="1">
      <alignment horizontal="right"/>
    </xf>
    <xf numFmtId="1" fontId="5" fillId="0" borderId="0" xfId="88" applyNumberFormat="1" applyFont="1" applyAlignment="1">
      <alignment vertical="center"/>
    </xf>
    <xf numFmtId="166" fontId="5" fillId="0" borderId="0" xfId="88" applyNumberFormat="1" applyFont="1" applyFill="1" applyBorder="1" applyAlignment="1">
      <alignment vertical="center"/>
    </xf>
    <xf numFmtId="2" fontId="5" fillId="0" borderId="0" xfId="88" applyNumberFormat="1" applyFont="1" applyAlignment="1">
      <alignment vertical="center"/>
    </xf>
    <xf numFmtId="1" fontId="5" fillId="0" borderId="0" xfId="88" applyNumberFormat="1" applyFont="1" applyFill="1" applyBorder="1" applyAlignment="1">
      <alignment vertical="center"/>
    </xf>
    <xf numFmtId="0" fontId="7" fillId="0" borderId="0" xfId="88" applyFont="1" applyFill="1" applyBorder="1" applyAlignment="1">
      <alignment vertical="center"/>
    </xf>
    <xf numFmtId="168" fontId="9" fillId="0" borderId="18" xfId="88" applyNumberFormat="1" applyFont="1" applyFill="1" applyBorder="1" applyAlignment="1">
      <alignment horizontal="right" indent="3"/>
    </xf>
    <xf numFmtId="168" fontId="9" fillId="0" borderId="31" xfId="88" applyNumberFormat="1" applyFont="1" applyFill="1" applyBorder="1" applyAlignment="1">
      <alignment horizontal="right" indent="3"/>
    </xf>
    <xf numFmtId="166" fontId="9" fillId="0" borderId="35" xfId="88" applyNumberFormat="1" applyFont="1" applyFill="1" applyBorder="1" applyAlignment="1">
      <alignment horizontal="right" indent="2"/>
    </xf>
    <xf numFmtId="176" fontId="5" fillId="0" borderId="0" xfId="88" applyNumberFormat="1" applyFont="1" applyFill="1" applyBorder="1" applyAlignment="1">
      <alignment horizontal="right" indent="1"/>
    </xf>
    <xf numFmtId="177" fontId="5" fillId="0" borderId="0" xfId="88" applyNumberFormat="1" applyFont="1" applyFill="1" applyBorder="1" applyAlignment="1">
      <alignment horizontal="right" indent="1"/>
    </xf>
    <xf numFmtId="0" fontId="5" fillId="0" borderId="0" xfId="88" applyFont="1" applyFill="1" applyAlignment="1" quotePrefix="1">
      <alignment horizontal="left"/>
    </xf>
    <xf numFmtId="0" fontId="10" fillId="0" borderId="0" xfId="199" applyFont="1">
      <alignment/>
      <protection/>
    </xf>
    <xf numFmtId="0" fontId="9" fillId="31" borderId="0" xfId="88" applyFont="1" applyFill="1" applyAlignment="1">
      <alignment vertical="center"/>
    </xf>
    <xf numFmtId="0" fontId="11" fillId="0" borderId="0" xfId="88" applyFont="1" applyFill="1" applyAlignment="1">
      <alignment vertical="center"/>
    </xf>
    <xf numFmtId="0" fontId="4" fillId="30" borderId="42" xfId="88" applyFont="1" applyFill="1" applyBorder="1" applyAlignment="1">
      <alignment horizontal="left" vertical="top"/>
    </xf>
    <xf numFmtId="3" fontId="5" fillId="0" borderId="0" xfId="88" applyNumberFormat="1" applyFont="1" applyFill="1" applyBorder="1" applyAlignment="1">
      <alignment vertical="center"/>
    </xf>
    <xf numFmtId="0" fontId="4" fillId="0" borderId="0" xfId="88" applyFont="1" applyFill="1" applyBorder="1" applyAlignment="1">
      <alignment horizontal="left"/>
    </xf>
    <xf numFmtId="3" fontId="4" fillId="0" borderId="0" xfId="88" applyNumberFormat="1" applyFont="1" applyFill="1" applyBorder="1" applyAlignment="1">
      <alignment horizontal="left"/>
    </xf>
    <xf numFmtId="169" fontId="4" fillId="0" borderId="0" xfId="88" applyNumberFormat="1" applyFont="1" applyFill="1" applyBorder="1" applyAlignment="1">
      <alignment horizontal="left"/>
    </xf>
    <xf numFmtId="0" fontId="5" fillId="0" borderId="0" xfId="88" applyFont="1" applyFill="1" applyBorder="1" applyAlignment="1">
      <alignment horizontal="left"/>
    </xf>
    <xf numFmtId="2" fontId="5" fillId="0" borderId="0" xfId="88" applyNumberFormat="1" applyFont="1" applyFill="1" applyBorder="1" applyAlignment="1">
      <alignment horizontal="left"/>
    </xf>
    <xf numFmtId="3" fontId="5" fillId="0" borderId="0" xfId="88" applyNumberFormat="1" applyFont="1" applyFill="1" applyBorder="1" applyAlignment="1">
      <alignment horizontal="left"/>
    </xf>
    <xf numFmtId="0" fontId="5" fillId="0" borderId="0" xfId="88" applyFont="1" applyFill="1" applyBorder="1" applyAlignment="1">
      <alignment vertical="center"/>
    </xf>
    <xf numFmtId="0" fontId="4" fillId="0" borderId="0" xfId="88" applyFont="1" applyFill="1" applyBorder="1" applyAlignment="1">
      <alignment vertical="center"/>
    </xf>
    <xf numFmtId="166" fontId="5" fillId="0" borderId="11" xfId="88" applyNumberFormat="1" applyFont="1" applyFill="1" applyBorder="1" applyAlignment="1">
      <alignment horizontal="right" vertical="center" indent="1"/>
    </xf>
    <xf numFmtId="166" fontId="5" fillId="0" borderId="17" xfId="88" applyNumberFormat="1" applyFont="1" applyFill="1" applyBorder="1" applyAlignment="1">
      <alignment horizontal="right" vertical="center" indent="1"/>
    </xf>
    <xf numFmtId="164" fontId="5" fillId="0" borderId="0" xfId="88" applyNumberFormat="1" applyFont="1" applyFill="1" applyBorder="1" applyAlignment="1">
      <alignment vertical="center"/>
    </xf>
    <xf numFmtId="0" fontId="4" fillId="0" borderId="13" xfId="88" applyFont="1" applyFill="1" applyBorder="1" applyAlignment="1">
      <alignment vertical="center"/>
    </xf>
    <xf numFmtId="166" fontId="5" fillId="0" borderId="13" xfId="88" applyNumberFormat="1" applyFont="1" applyFill="1" applyBorder="1" applyAlignment="1">
      <alignment horizontal="right" vertical="center" indent="1"/>
    </xf>
    <xf numFmtId="166" fontId="5" fillId="0" borderId="16" xfId="88" applyNumberFormat="1" applyFont="1" applyFill="1" applyBorder="1" applyAlignment="1">
      <alignment horizontal="right" vertical="center" indent="1"/>
    </xf>
    <xf numFmtId="166" fontId="5" fillId="0" borderId="23" xfId="88" applyNumberFormat="1" applyFont="1" applyFill="1" applyBorder="1" applyAlignment="1">
      <alignment horizontal="right" vertical="center" indent="1"/>
    </xf>
    <xf numFmtId="0" fontId="4" fillId="0" borderId="43" xfId="88" applyFont="1" applyFill="1" applyBorder="1" applyAlignment="1">
      <alignment vertical="center"/>
    </xf>
    <xf numFmtId="166" fontId="5" fillId="0" borderId="43" xfId="88" applyNumberFormat="1" applyFont="1" applyFill="1" applyBorder="1" applyAlignment="1">
      <alignment horizontal="right" vertical="center" indent="1"/>
    </xf>
    <xf numFmtId="168" fontId="5" fillId="0" borderId="17" xfId="88" applyNumberFormat="1" applyFont="1" applyFill="1" applyBorder="1" applyAlignment="1">
      <alignment horizontal="right" vertical="center" indent="1"/>
    </xf>
    <xf numFmtId="3" fontId="5" fillId="0" borderId="16" xfId="88" applyNumberFormat="1" applyFont="1" applyFill="1" applyBorder="1" applyAlignment="1">
      <alignment horizontal="right" vertical="center" indent="1"/>
    </xf>
    <xf numFmtId="168" fontId="5" fillId="0" borderId="43" xfId="88" applyNumberFormat="1" applyFont="1" applyFill="1" applyBorder="1" applyAlignment="1">
      <alignment horizontal="right" vertical="center" indent="1"/>
    </xf>
    <xf numFmtId="168" fontId="5" fillId="0" borderId="13" xfId="88" applyNumberFormat="1" applyFont="1" applyFill="1" applyBorder="1" applyAlignment="1">
      <alignment horizontal="right" vertical="center" indent="1"/>
    </xf>
    <xf numFmtId="168" fontId="5" fillId="0" borderId="16" xfId="88" applyNumberFormat="1" applyFont="1" applyFill="1" applyBorder="1" applyAlignment="1">
      <alignment horizontal="right" vertical="center" indent="1"/>
    </xf>
    <xf numFmtId="164" fontId="5" fillId="0" borderId="0" xfId="88" applyNumberFormat="1" applyFont="1" applyFill="1" applyBorder="1" applyAlignment="1">
      <alignment vertical="center"/>
    </xf>
    <xf numFmtId="0" fontId="4" fillId="0" borderId="44" xfId="88" applyFont="1" applyFill="1" applyBorder="1" applyAlignment="1">
      <alignment vertical="center"/>
    </xf>
    <xf numFmtId="168" fontId="5" fillId="0" borderId="44" xfId="88" applyNumberFormat="1" applyFont="1" applyFill="1" applyBorder="1" applyAlignment="1">
      <alignment horizontal="right" vertical="center" indent="1"/>
    </xf>
    <xf numFmtId="0" fontId="4" fillId="0" borderId="16" xfId="88" applyFont="1" applyFill="1" applyBorder="1" applyAlignment="1">
      <alignment vertical="center"/>
    </xf>
    <xf numFmtId="3" fontId="5" fillId="0" borderId="16" xfId="88" applyNumberFormat="1" applyFont="1" applyFill="1" applyBorder="1" applyAlignment="1">
      <alignment horizontal="right" indent="1"/>
    </xf>
    <xf numFmtId="0" fontId="4" fillId="0" borderId="23" xfId="88" applyFont="1" applyFill="1" applyBorder="1" applyAlignment="1">
      <alignment vertical="center"/>
    </xf>
    <xf numFmtId="3" fontId="5" fillId="0" borderId="23" xfId="88" applyNumberFormat="1" applyFont="1" applyFill="1" applyBorder="1" applyAlignment="1">
      <alignment horizontal="right" indent="1"/>
    </xf>
    <xf numFmtId="0" fontId="5" fillId="31" borderId="0" xfId="88" applyFont="1" applyFill="1" applyBorder="1" applyAlignment="1">
      <alignment vertical="center"/>
    </xf>
    <xf numFmtId="0" fontId="10" fillId="0" borderId="0" xfId="88" applyFont="1" applyFill="1" applyBorder="1" applyAlignment="1">
      <alignment vertical="center"/>
    </xf>
    <xf numFmtId="0" fontId="39" fillId="0" borderId="0" xfId="88" applyFont="1" applyFill="1" applyBorder="1" applyAlignment="1">
      <alignment vertical="center"/>
    </xf>
    <xf numFmtId="0" fontId="5" fillId="0" borderId="0" xfId="88" applyNumberFormat="1" applyFont="1" applyFill="1" applyBorder="1" applyAlignment="1">
      <alignment vertical="center"/>
    </xf>
    <xf numFmtId="3" fontId="5" fillId="0" borderId="0" xfId="88" applyNumberFormat="1" applyFont="1" applyFill="1" applyBorder="1" applyAlignment="1">
      <alignment horizontal="right" vertical="center"/>
    </xf>
    <xf numFmtId="4" fontId="5" fillId="0" borderId="0" xfId="88" applyNumberFormat="1" applyFont="1" applyFill="1" applyBorder="1" applyAlignment="1">
      <alignment vertical="center"/>
    </xf>
    <xf numFmtId="164" fontId="5" fillId="0" borderId="0" xfId="88" applyNumberFormat="1" applyFont="1" applyFill="1" applyBorder="1" applyAlignment="1">
      <alignment horizontal="right"/>
    </xf>
    <xf numFmtId="2" fontId="4" fillId="0" borderId="0" xfId="88" applyNumberFormat="1" applyFont="1" applyFill="1" applyBorder="1" applyAlignment="1">
      <alignment vertical="center"/>
    </xf>
    <xf numFmtId="0" fontId="4" fillId="0" borderId="0" xfId="88" applyFont="1" applyFill="1" applyBorder="1" applyAlignment="1">
      <alignment horizontal="right"/>
    </xf>
    <xf numFmtId="1" fontId="5" fillId="0" borderId="0" xfId="88" applyNumberFormat="1" applyFont="1" applyFill="1" applyBorder="1" applyAlignment="1">
      <alignment vertical="center"/>
    </xf>
    <xf numFmtId="1" fontId="4" fillId="0" borderId="0" xfId="88" applyNumberFormat="1" applyFont="1" applyFill="1" applyBorder="1" applyAlignment="1">
      <alignment vertical="center"/>
    </xf>
    <xf numFmtId="1" fontId="5" fillId="0" borderId="0" xfId="88" applyNumberFormat="1" applyFont="1" applyFill="1" applyBorder="1" applyAlignment="1">
      <alignment horizontal="right"/>
    </xf>
    <xf numFmtId="3" fontId="5" fillId="0" borderId="0" xfId="88" applyNumberFormat="1" applyFont="1" applyFill="1" applyBorder="1" applyAlignment="1">
      <alignment horizontal="right"/>
    </xf>
    <xf numFmtId="0" fontId="5" fillId="0" borderId="0" xfId="88" applyFont="1" applyFill="1" applyBorder="1" applyAlignment="1">
      <alignment horizontal="right"/>
    </xf>
    <xf numFmtId="0" fontId="4" fillId="31" borderId="0" xfId="88" applyFont="1" applyFill="1" applyBorder="1" applyAlignment="1">
      <alignment vertical="center"/>
    </xf>
    <xf numFmtId="0" fontId="4" fillId="0" borderId="11" xfId="88" applyFont="1" applyFill="1" applyBorder="1" applyAlignment="1">
      <alignment vertical="center"/>
    </xf>
    <xf numFmtId="3" fontId="5" fillId="0" borderId="13" xfId="88" applyNumberFormat="1" applyFont="1" applyFill="1" applyBorder="1" applyAlignment="1">
      <alignment horizontal="right" indent="1"/>
    </xf>
    <xf numFmtId="0" fontId="10" fillId="31" borderId="0" xfId="88" applyFont="1" applyFill="1" applyBorder="1" applyAlignment="1">
      <alignment vertical="center"/>
    </xf>
    <xf numFmtId="0" fontId="4" fillId="0" borderId="0" xfId="20" applyFont="1" applyAlignment="1">
      <alignment horizontal="left"/>
      <protection/>
    </xf>
    <xf numFmtId="0" fontId="5" fillId="0" borderId="0" xfId="88" applyNumberFormat="1" applyFont="1" applyFill="1" applyBorder="1" applyAlignment="1">
      <alignment/>
    </xf>
    <xf numFmtId="165" fontId="5" fillId="0" borderId="0" xfId="88" applyNumberFormat="1" applyFont="1" applyFill="1" applyBorder="1" applyAlignment="1">
      <alignment/>
    </xf>
    <xf numFmtId="0" fontId="5" fillId="0" borderId="0" xfId="88" applyFont="1" applyAlignment="1">
      <alignment/>
    </xf>
    <xf numFmtId="0" fontId="5" fillId="8" borderId="30" xfId="88" applyNumberFormat="1" applyFont="1" applyFill="1" applyBorder="1" applyAlignment="1">
      <alignment/>
    </xf>
    <xf numFmtId="169" fontId="5" fillId="0" borderId="30" xfId="88" applyNumberFormat="1" applyFont="1" applyFill="1" applyBorder="1" applyAlignment="1">
      <alignment/>
    </xf>
    <xf numFmtId="169" fontId="5" fillId="31" borderId="30" xfId="88" applyNumberFormat="1" applyFont="1" applyFill="1" applyBorder="1" applyAlignment="1">
      <alignment/>
    </xf>
    <xf numFmtId="0" fontId="5" fillId="31" borderId="0" xfId="181" applyFont="1" applyFill="1">
      <alignment/>
      <protection/>
    </xf>
    <xf numFmtId="169" fontId="5" fillId="0" borderId="30" xfId="20" applyNumberFormat="1" applyFont="1" applyFill="1" applyBorder="1" applyAlignment="1">
      <alignment/>
      <protection/>
    </xf>
    <xf numFmtId="0" fontId="5" fillId="0" borderId="0" xfId="181" applyFont="1">
      <alignment/>
      <protection/>
    </xf>
    <xf numFmtId="0" fontId="10" fillId="31" borderId="0" xfId="181" applyFont="1" applyFill="1">
      <alignment/>
      <protection/>
    </xf>
    <xf numFmtId="0" fontId="5" fillId="31" borderId="0" xfId="181" applyFont="1" applyFill="1" applyAlignment="1">
      <alignment vertical="center"/>
      <protection/>
    </xf>
    <xf numFmtId="0" fontId="9" fillId="31" borderId="0" xfId="181" applyFont="1" applyFill="1">
      <alignment/>
      <protection/>
    </xf>
    <xf numFmtId="0" fontId="39" fillId="31" borderId="0" xfId="181" applyFont="1" applyFill="1">
      <alignment/>
      <protection/>
    </xf>
    <xf numFmtId="3" fontId="5" fillId="0" borderId="30" xfId="88" applyNumberFormat="1" applyFont="1" applyFill="1" applyBorder="1" applyAlignment="1">
      <alignment/>
    </xf>
    <xf numFmtId="0" fontId="4" fillId="29" borderId="11" xfId="181" applyFont="1" applyFill="1" applyBorder="1" applyAlignment="1">
      <alignment horizontal="center" vertical="center" wrapText="1"/>
      <protection/>
    </xf>
    <xf numFmtId="0" fontId="3" fillId="29" borderId="0" xfId="20" applyFont="1" applyFill="1" applyBorder="1" applyAlignment="1">
      <alignment horizontal="center"/>
      <protection/>
    </xf>
    <xf numFmtId="0" fontId="4" fillId="29" borderId="29" xfId="181" applyNumberFormat="1" applyFont="1" applyFill="1" applyBorder="1" applyAlignment="1">
      <alignment horizontal="center"/>
      <protection/>
    </xf>
    <xf numFmtId="0" fontId="4" fillId="29" borderId="15" xfId="181" applyNumberFormat="1" applyFont="1" applyFill="1" applyBorder="1" applyAlignment="1">
      <alignment horizontal="center"/>
      <protection/>
    </xf>
    <xf numFmtId="0" fontId="4" fillId="29" borderId="45" xfId="181" applyNumberFormat="1" applyFont="1" applyFill="1" applyBorder="1" applyAlignment="1">
      <alignment horizontal="center"/>
      <protection/>
    </xf>
    <xf numFmtId="0" fontId="5" fillId="0" borderId="46" xfId="181" applyFont="1" applyBorder="1">
      <alignment/>
      <protection/>
    </xf>
    <xf numFmtId="0" fontId="5" fillId="31" borderId="46" xfId="181" applyFont="1" applyFill="1" applyBorder="1">
      <alignment/>
      <protection/>
    </xf>
    <xf numFmtId="0" fontId="4" fillId="31" borderId="17" xfId="181" applyNumberFormat="1" applyFont="1" applyFill="1" applyBorder="1" applyAlignment="1">
      <alignment/>
      <protection/>
    </xf>
    <xf numFmtId="0" fontId="5" fillId="0" borderId="0" xfId="181" applyFont="1" applyBorder="1">
      <alignment/>
      <protection/>
    </xf>
    <xf numFmtId="3" fontId="5" fillId="31" borderId="0" xfId="181" applyNumberFormat="1" applyFont="1" applyFill="1">
      <alignment/>
      <protection/>
    </xf>
    <xf numFmtId="0" fontId="5" fillId="0" borderId="0" xfId="181" applyNumberFormat="1" applyFont="1" applyFill="1" applyBorder="1" applyAlignment="1">
      <alignment/>
      <protection/>
    </xf>
    <xf numFmtId="0" fontId="5" fillId="8" borderId="30" xfId="181" applyNumberFormat="1" applyFont="1" applyFill="1" applyBorder="1" applyAlignment="1">
      <alignment/>
      <protection/>
    </xf>
    <xf numFmtId="3" fontId="5" fillId="0" borderId="30" xfId="181" applyNumberFormat="1" applyFont="1" applyFill="1" applyBorder="1" applyAlignment="1">
      <alignment/>
      <protection/>
    </xf>
    <xf numFmtId="0" fontId="13" fillId="0" borderId="0" xfId="88" applyFont="1" applyAlignment="1">
      <alignment vertical="center"/>
    </xf>
    <xf numFmtId="0" fontId="5" fillId="0" borderId="0" xfId="88" applyFont="1" applyFill="1" applyBorder="1" applyAlignment="1">
      <alignment/>
    </xf>
    <xf numFmtId="0" fontId="4" fillId="31" borderId="0" xfId="181" applyFont="1" applyFill="1">
      <alignment/>
      <protection/>
    </xf>
    <xf numFmtId="0" fontId="5" fillId="32" borderId="47" xfId="88" applyNumberFormat="1" applyFont="1" applyFill="1" applyBorder="1" applyAlignment="1">
      <alignment/>
    </xf>
    <xf numFmtId="0" fontId="5" fillId="32" borderId="47" xfId="88" applyNumberFormat="1" applyFont="1" applyFill="1" applyBorder="1" applyAlignment="1">
      <alignment vertical="top" wrapText="1"/>
    </xf>
    <xf numFmtId="4" fontId="5" fillId="0" borderId="47" xfId="88" applyNumberFormat="1" applyFont="1" applyFill="1" applyBorder="1" applyAlignment="1">
      <alignment/>
    </xf>
    <xf numFmtId="169" fontId="5" fillId="31" borderId="17" xfId="0" applyNumberFormat="1" applyFont="1" applyFill="1" applyBorder="1" applyAlignment="1">
      <alignment horizontal="right" indent="1"/>
    </xf>
    <xf numFmtId="0" fontId="4" fillId="29" borderId="48" xfId="0" applyFont="1" applyFill="1" applyBorder="1" applyAlignment="1">
      <alignment horizontal="center"/>
    </xf>
    <xf numFmtId="169" fontId="5" fillId="31" borderId="28" xfId="0" applyNumberFormat="1" applyFont="1" applyFill="1" applyBorder="1" applyAlignment="1">
      <alignment horizontal="right" indent="1"/>
    </xf>
    <xf numFmtId="169" fontId="5" fillId="31" borderId="25" xfId="0" applyNumberFormat="1" applyFont="1" applyFill="1" applyBorder="1" applyAlignment="1">
      <alignment horizontal="right" indent="1"/>
    </xf>
    <xf numFmtId="169" fontId="5" fillId="31" borderId="29" xfId="0" applyNumberFormat="1" applyFont="1" applyFill="1" applyBorder="1" applyAlignment="1">
      <alignment horizontal="right" indent="1"/>
    </xf>
    <xf numFmtId="169" fontId="5" fillId="31" borderId="0" xfId="0" applyNumberFormat="1" applyFont="1" applyFill="1" applyBorder="1" applyAlignment="1">
      <alignment horizontal="right" indent="1"/>
    </xf>
    <xf numFmtId="166" fontId="5" fillId="0" borderId="0" xfId="21" applyNumberFormat="1" applyFont="1" applyFill="1" applyBorder="1" applyAlignment="1">
      <alignment horizontal="right" indent="1"/>
    </xf>
    <xf numFmtId="166" fontId="5" fillId="30" borderId="49" xfId="88" applyNumberFormat="1" applyFont="1" applyFill="1" applyBorder="1" applyAlignment="1">
      <alignment horizontal="right" vertical="center" indent="2"/>
    </xf>
    <xf numFmtId="166" fontId="5" fillId="30" borderId="50" xfId="88" applyNumberFormat="1" applyFont="1" applyFill="1" applyBorder="1" applyAlignment="1">
      <alignment horizontal="right" vertical="center" indent="2"/>
    </xf>
    <xf numFmtId="166" fontId="5" fillId="30" borderId="51" xfId="88" applyNumberFormat="1" applyFont="1" applyFill="1" applyBorder="1" applyAlignment="1">
      <alignment horizontal="right" vertical="center" indent="2"/>
    </xf>
    <xf numFmtId="167" fontId="5" fillId="30" borderId="50" xfId="88" applyNumberFormat="1" applyFont="1" applyFill="1" applyBorder="1" applyAlignment="1">
      <alignment horizontal="right" vertical="center" indent="3"/>
    </xf>
    <xf numFmtId="167" fontId="5" fillId="30" borderId="49" xfId="88" applyNumberFormat="1" applyFont="1" applyFill="1" applyBorder="1" applyAlignment="1">
      <alignment horizontal="right" vertical="center" indent="3"/>
    </xf>
    <xf numFmtId="164" fontId="5" fillId="0" borderId="0" xfId="88" applyNumberFormat="1" applyFont="1" applyFill="1" applyBorder="1" applyAlignment="1">
      <alignment horizontal="right" vertical="center" indent="1"/>
    </xf>
    <xf numFmtId="0" fontId="5" fillId="0" borderId="0" xfId="88" applyFont="1" applyFill="1" applyBorder="1" applyAlignment="1">
      <alignment horizontal="center"/>
    </xf>
    <xf numFmtId="0" fontId="5" fillId="0" borderId="0" xfId="88" applyFont="1" applyFill="1" applyAlignment="1">
      <alignment horizontal="center"/>
    </xf>
    <xf numFmtId="166" fontId="5" fillId="30" borderId="52" xfId="21" applyNumberFormat="1" applyFont="1" applyFill="1" applyBorder="1" applyAlignment="1">
      <alignment horizontal="right" vertical="center" indent="1"/>
    </xf>
    <xf numFmtId="166" fontId="5" fillId="30" borderId="53" xfId="21" applyNumberFormat="1" applyFont="1" applyFill="1" applyBorder="1" applyAlignment="1">
      <alignment horizontal="right" vertical="center" indent="1"/>
    </xf>
    <xf numFmtId="166" fontId="5" fillId="30" borderId="49" xfId="21" applyNumberFormat="1" applyFont="1" applyFill="1" applyBorder="1" applyAlignment="1">
      <alignment horizontal="right" vertical="center" indent="1"/>
    </xf>
    <xf numFmtId="166" fontId="5" fillId="0" borderId="44" xfId="88" applyNumberFormat="1" applyFont="1" applyFill="1" applyBorder="1" applyAlignment="1">
      <alignment horizontal="right" vertical="center" indent="1"/>
    </xf>
    <xf numFmtId="3" fontId="5" fillId="0" borderId="44" xfId="88" applyNumberFormat="1" applyFont="1" applyFill="1" applyBorder="1" applyAlignment="1">
      <alignment horizontal="right" vertical="center" indent="1"/>
    </xf>
    <xf numFmtId="3" fontId="5" fillId="0" borderId="44" xfId="88" applyNumberFormat="1" applyFont="1" applyFill="1" applyBorder="1" applyAlignment="1">
      <alignment horizontal="right" indent="1"/>
    </xf>
    <xf numFmtId="3" fontId="5" fillId="31" borderId="0" xfId="88" applyNumberFormat="1" applyFont="1" applyFill="1" applyBorder="1" applyAlignment="1">
      <alignment horizontal="right"/>
    </xf>
    <xf numFmtId="0" fontId="5" fillId="0" borderId="0" xfId="88" applyFont="1" applyFill="1" applyBorder="1" applyAlignment="1">
      <alignment horizontal="left" wrapText="1"/>
    </xf>
    <xf numFmtId="166" fontId="5" fillId="0" borderId="54" xfId="21" applyNumberFormat="1" applyFont="1" applyFill="1" applyBorder="1" applyAlignment="1">
      <alignment horizontal="right" indent="1"/>
    </xf>
    <xf numFmtId="166" fontId="5" fillId="0" borderId="31" xfId="21" applyNumberFormat="1" applyFont="1" applyFill="1" applyBorder="1" applyAlignment="1">
      <alignment horizontal="right" indent="1"/>
    </xf>
    <xf numFmtId="166" fontId="5" fillId="0" borderId="37" xfId="21" applyNumberFormat="1" applyFont="1" applyFill="1" applyBorder="1" applyAlignment="1">
      <alignment horizontal="right" indent="1"/>
    </xf>
    <xf numFmtId="166" fontId="5" fillId="0" borderId="38" xfId="21" applyNumberFormat="1" applyFont="1" applyFill="1" applyBorder="1" applyAlignment="1">
      <alignment horizontal="right" indent="1"/>
    </xf>
    <xf numFmtId="164" fontId="5" fillId="0" borderId="0" xfId="21" applyNumberFormat="1" applyFont="1" applyBorder="1" applyAlignment="1">
      <alignment vertical="center"/>
    </xf>
    <xf numFmtId="0" fontId="5" fillId="0" borderId="17" xfId="88" applyNumberFormat="1" applyFont="1" applyFill="1" applyBorder="1" applyAlignment="1">
      <alignment horizontal="right" vertical="center" indent="1"/>
    </xf>
    <xf numFmtId="0" fontId="5" fillId="0" borderId="43" xfId="88" applyNumberFormat="1" applyFont="1" applyFill="1" applyBorder="1" applyAlignment="1">
      <alignment horizontal="right" vertical="center" indent="1"/>
    </xf>
    <xf numFmtId="0" fontId="5" fillId="0" borderId="16" xfId="88" applyNumberFormat="1" applyFont="1" applyFill="1" applyBorder="1" applyAlignment="1">
      <alignment horizontal="right" vertical="center" indent="1"/>
    </xf>
    <xf numFmtId="0" fontId="5" fillId="0" borderId="13" xfId="88" applyNumberFormat="1" applyFont="1" applyFill="1" applyBorder="1" applyAlignment="1">
      <alignment horizontal="right" vertical="center" indent="1"/>
    </xf>
    <xf numFmtId="0" fontId="4" fillId="31" borderId="0" xfId="181" applyFont="1" applyFill="1" applyBorder="1" applyAlignment="1">
      <alignment horizontal="left"/>
      <protection/>
    </xf>
    <xf numFmtId="0" fontId="9" fillId="31" borderId="0" xfId="181" applyFont="1" applyFill="1" applyAlignment="1">
      <alignment horizontal="left" vertical="center"/>
      <protection/>
    </xf>
    <xf numFmtId="0" fontId="5" fillId="31" borderId="0" xfId="181" applyFont="1" applyFill="1" applyAlignment="1">
      <alignment horizontal="left" vertical="center"/>
      <protection/>
    </xf>
    <xf numFmtId="0" fontId="4" fillId="29" borderId="11" xfId="181" applyFont="1" applyFill="1" applyBorder="1" applyAlignment="1">
      <alignment horizontal="left"/>
      <protection/>
    </xf>
    <xf numFmtId="0" fontId="4" fillId="29" borderId="11" xfId="181" applyFont="1" applyFill="1" applyBorder="1" applyAlignment="1">
      <alignment horizontal="center"/>
      <protection/>
    </xf>
    <xf numFmtId="0" fontId="4" fillId="0" borderId="14" xfId="188" applyFont="1" applyBorder="1" applyAlignment="1">
      <alignment horizontal="left"/>
      <protection/>
    </xf>
    <xf numFmtId="169" fontId="5" fillId="31" borderId="14" xfId="181" applyNumberFormat="1" applyFont="1" applyFill="1" applyBorder="1" applyAlignment="1">
      <alignment horizontal="right" indent="1"/>
      <protection/>
    </xf>
    <xf numFmtId="0" fontId="4" fillId="0" borderId="16" xfId="188" applyFont="1" applyBorder="1" applyAlignment="1">
      <alignment horizontal="left"/>
      <protection/>
    </xf>
    <xf numFmtId="169" fontId="5" fillId="31" borderId="16" xfId="181" applyNumberFormat="1" applyFont="1" applyFill="1" applyBorder="1" applyAlignment="1">
      <alignment horizontal="right" indent="1"/>
      <protection/>
    </xf>
    <xf numFmtId="0" fontId="4" fillId="0" borderId="15" xfId="188" applyFont="1" applyBorder="1" applyAlignment="1">
      <alignment horizontal="left"/>
      <protection/>
    </xf>
    <xf numFmtId="169" fontId="5" fillId="31" borderId="15" xfId="181" applyNumberFormat="1" applyFont="1" applyFill="1" applyBorder="1" applyAlignment="1">
      <alignment horizontal="right" indent="1"/>
      <protection/>
    </xf>
    <xf numFmtId="0" fontId="4" fillId="30" borderId="14" xfId="188" applyFont="1" applyFill="1" applyBorder="1" applyAlignment="1">
      <alignment horizontal="left"/>
      <protection/>
    </xf>
    <xf numFmtId="169" fontId="5" fillId="30" borderId="14" xfId="181" applyNumberFormat="1" applyFont="1" applyFill="1" applyBorder="1" applyAlignment="1">
      <alignment horizontal="right" indent="1"/>
      <protection/>
    </xf>
    <xf numFmtId="0" fontId="4" fillId="30" borderId="15" xfId="188" applyFont="1" applyFill="1" applyBorder="1" applyAlignment="1">
      <alignment horizontal="left"/>
      <protection/>
    </xf>
    <xf numFmtId="169" fontId="5" fillId="30" borderId="15" xfId="181" applyNumberFormat="1" applyFont="1" applyFill="1" applyBorder="1" applyAlignment="1">
      <alignment horizontal="right" indent="1"/>
      <protection/>
    </xf>
    <xf numFmtId="0" fontId="8" fillId="0" borderId="0" xfId="181" applyFont="1" applyAlignment="1">
      <alignment vertical="center"/>
      <protection/>
    </xf>
    <xf numFmtId="0" fontId="4" fillId="31" borderId="0" xfId="181" applyFont="1" applyFill="1" applyBorder="1" applyAlignment="1">
      <alignment horizontal="center"/>
      <protection/>
    </xf>
    <xf numFmtId="0" fontId="4" fillId="31" borderId="0" xfId="188" applyFont="1" applyFill="1" applyBorder="1" applyAlignment="1">
      <alignment horizontal="left"/>
      <protection/>
    </xf>
    <xf numFmtId="169" fontId="5" fillId="31" borderId="0" xfId="181" applyNumberFormat="1" applyFont="1" applyFill="1" applyBorder="1" applyAlignment="1">
      <alignment horizontal="right" indent="1"/>
      <protection/>
    </xf>
    <xf numFmtId="0" fontId="4" fillId="29" borderId="55" xfId="181" applyFont="1" applyFill="1" applyBorder="1" applyAlignment="1">
      <alignment horizontal="center"/>
      <protection/>
    </xf>
    <xf numFmtId="169" fontId="5" fillId="31" borderId="17" xfId="181" applyNumberFormat="1" applyFont="1" applyFill="1" applyBorder="1">
      <alignment/>
      <protection/>
    </xf>
    <xf numFmtId="169" fontId="5" fillId="31" borderId="16" xfId="181" applyNumberFormat="1" applyFont="1" applyFill="1" applyBorder="1">
      <alignment/>
      <protection/>
    </xf>
    <xf numFmtId="0" fontId="4" fillId="0" borderId="13" xfId="188" applyFont="1" applyBorder="1" applyAlignment="1">
      <alignment horizontal="left"/>
      <protection/>
    </xf>
    <xf numFmtId="169" fontId="5" fillId="31" borderId="13" xfId="181" applyNumberFormat="1" applyFont="1" applyFill="1" applyBorder="1">
      <alignment/>
      <protection/>
    </xf>
    <xf numFmtId="169" fontId="5" fillId="30" borderId="14" xfId="181" applyNumberFormat="1" applyFont="1" applyFill="1" applyBorder="1">
      <alignment/>
      <protection/>
    </xf>
    <xf numFmtId="169" fontId="5" fillId="30" borderId="15" xfId="181" applyNumberFormat="1" applyFont="1" applyFill="1" applyBorder="1">
      <alignment/>
      <protection/>
    </xf>
    <xf numFmtId="0" fontId="4" fillId="29" borderId="11" xfId="181" applyNumberFormat="1" applyFont="1" applyFill="1" applyBorder="1" applyAlignment="1">
      <alignment horizontal="center"/>
      <protection/>
    </xf>
    <xf numFmtId="9" fontId="5" fillId="31" borderId="0" xfId="15" applyFont="1" applyFill="1"/>
    <xf numFmtId="0" fontId="13" fillId="29" borderId="27" xfId="21" applyFont="1" applyFill="1" applyBorder="1" applyAlignment="1">
      <alignment horizontal="center" wrapText="1"/>
    </xf>
    <xf numFmtId="0" fontId="4" fillId="29" borderId="32" xfId="88" applyFont="1" applyFill="1" applyBorder="1" applyAlignment="1">
      <alignment horizontal="center" vertical="center"/>
    </xf>
    <xf numFmtId="0" fontId="5" fillId="0" borderId="0" xfId="88" applyFont="1" applyFill="1" applyBorder="1" applyAlignment="1">
      <alignment horizontal="center" vertical="center"/>
    </xf>
    <xf numFmtId="0" fontId="3" fillId="0" borderId="0" xfId="88" applyFont="1" applyAlignment="1">
      <alignment horizontal="left" wrapText="1"/>
    </xf>
    <xf numFmtId="0" fontId="9" fillId="0" borderId="0" xfId="88" applyFont="1" applyFill="1" applyAlignment="1">
      <alignment horizontal="center" vertical="center" wrapText="1"/>
    </xf>
    <xf numFmtId="0" fontId="9" fillId="0" borderId="0" xfId="88" applyFont="1" applyFill="1" applyBorder="1" applyAlignment="1">
      <alignment horizontal="left"/>
    </xf>
    <xf numFmtId="0" fontId="13" fillId="0" borderId="0" xfId="21" applyFont="1" applyFill="1" applyBorder="1" applyAlignment="1">
      <alignment horizontal="left" vertical="center" wrapText="1" indent="1"/>
    </xf>
    <xf numFmtId="0" fontId="13" fillId="0" borderId="56" xfId="21" applyFont="1" applyFill="1" applyBorder="1" applyAlignment="1">
      <alignment horizontal="left" vertical="center" wrapText="1" indent="1"/>
    </xf>
    <xf numFmtId="169" fontId="5" fillId="31" borderId="27" xfId="0" applyNumberFormat="1" applyFont="1" applyFill="1" applyBorder="1" applyAlignment="1">
      <alignment horizontal="right" indent="1"/>
    </xf>
    <xf numFmtId="0" fontId="5" fillId="0" borderId="0" xfId="90" applyNumberFormat="1" applyFont="1" applyFill="1" applyBorder="1" applyAlignment="1">
      <alignment/>
      <protection/>
    </xf>
    <xf numFmtId="0" fontId="5" fillId="0" borderId="0" xfId="90" applyFont="1">
      <alignment/>
      <protection/>
    </xf>
    <xf numFmtId="165" fontId="5" fillId="0" borderId="0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/>
    </xf>
    <xf numFmtId="4" fontId="5" fillId="0" borderId="30" xfId="90" applyNumberFormat="1" applyFont="1" applyFill="1" applyBorder="1" applyAlignment="1">
      <alignment/>
      <protection/>
    </xf>
    <xf numFmtId="0" fontId="5" fillId="0" borderId="30" xfId="0" applyNumberFormat="1" applyFont="1" applyFill="1" applyBorder="1" applyAlignment="1">
      <alignment/>
    </xf>
    <xf numFmtId="169" fontId="5" fillId="0" borderId="30" xfId="0" applyNumberFormat="1" applyFont="1" applyFill="1" applyBorder="1" applyAlignment="1">
      <alignment/>
    </xf>
    <xf numFmtId="165" fontId="5" fillId="0" borderId="0" xfId="90" applyNumberFormat="1" applyFont="1" applyFill="1" applyBorder="1" applyAlignment="1">
      <alignment/>
      <protection/>
    </xf>
    <xf numFmtId="0" fontId="4" fillId="29" borderId="11" xfId="21" applyFont="1" applyFill="1" applyBorder="1" applyAlignment="1">
      <alignment horizontal="center"/>
    </xf>
    <xf numFmtId="0" fontId="3" fillId="29" borderId="0" xfId="21" applyFont="1" applyFill="1" applyBorder="1" applyAlignment="1">
      <alignment horizontal="center"/>
    </xf>
    <xf numFmtId="0" fontId="3" fillId="29" borderId="16" xfId="21" applyFont="1" applyFill="1" applyBorder="1" applyAlignment="1">
      <alignment horizontal="center" vertical="center" wrapText="1"/>
    </xf>
    <xf numFmtId="0" fontId="4" fillId="0" borderId="0" xfId="21" applyFont="1" applyFill="1" applyAlignment="1">
      <alignment/>
    </xf>
    <xf numFmtId="0" fontId="5" fillId="8" borderId="30" xfId="90" applyNumberFormat="1" applyFont="1" applyFill="1" applyBorder="1" applyAlignment="1">
      <alignment/>
      <protection/>
    </xf>
    <xf numFmtId="0" fontId="3" fillId="29" borderId="0" xfId="2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left"/>
    </xf>
    <xf numFmtId="167" fontId="5" fillId="31" borderId="16" xfId="23" applyNumberFormat="1" applyFont="1" applyFill="1" applyBorder="1" applyAlignment="1">
      <alignment horizontal="right" indent="2"/>
    </xf>
    <xf numFmtId="167" fontId="5" fillId="31" borderId="25" xfId="23" applyNumberFormat="1" applyFont="1" applyFill="1" applyBorder="1" applyAlignment="1">
      <alignment horizontal="right" indent="2"/>
    </xf>
    <xf numFmtId="174" fontId="5" fillId="0" borderId="30" xfId="90" applyNumberFormat="1" applyFont="1" applyFill="1" applyBorder="1" applyAlignment="1">
      <alignment/>
      <protection/>
    </xf>
    <xf numFmtId="168" fontId="5" fillId="31" borderId="16" xfId="23" applyNumberFormat="1" applyFont="1" applyFill="1" applyBorder="1" applyAlignment="1">
      <alignment horizontal="right" indent="2"/>
    </xf>
    <xf numFmtId="168" fontId="5" fillId="31" borderId="25" xfId="23" applyNumberFormat="1" applyFont="1" applyFill="1" applyBorder="1" applyAlignment="1">
      <alignment horizontal="right" indent="2"/>
    </xf>
    <xf numFmtId="0" fontId="5" fillId="0" borderId="30" xfId="90" applyNumberFormat="1" applyFont="1" applyFill="1" applyBorder="1" applyAlignment="1">
      <alignment/>
      <protection/>
    </xf>
    <xf numFmtId="168" fontId="5" fillId="31" borderId="27" xfId="23" applyNumberFormat="1" applyFont="1" applyFill="1" applyBorder="1" applyAlignment="1">
      <alignment horizontal="right" indent="2"/>
    </xf>
    <xf numFmtId="167" fontId="5" fillId="31" borderId="15" xfId="23" applyNumberFormat="1" applyFont="1" applyFill="1" applyBorder="1" applyAlignment="1">
      <alignment horizontal="right" indent="2"/>
    </xf>
    <xf numFmtId="167" fontId="5" fillId="31" borderId="29" xfId="23" applyNumberFormat="1" applyFont="1" applyFill="1" applyBorder="1" applyAlignment="1">
      <alignment horizontal="right" indent="2"/>
    </xf>
    <xf numFmtId="167" fontId="5" fillId="31" borderId="0" xfId="23" applyNumberFormat="1" applyFont="1" applyFill="1" applyBorder="1" applyAlignment="1">
      <alignment horizontal="right" indent="2"/>
    </xf>
    <xf numFmtId="167" fontId="5" fillId="31" borderId="46" xfId="23" applyNumberFormat="1" applyFont="1" applyFill="1" applyBorder="1" applyAlignment="1">
      <alignment horizontal="right" indent="2"/>
    </xf>
    <xf numFmtId="0" fontId="5" fillId="31" borderId="0" xfId="21" applyFont="1" applyFill="1" applyAlignment="1">
      <alignment vertical="center"/>
    </xf>
    <xf numFmtId="0" fontId="9" fillId="0" borderId="0" xfId="21" applyFont="1" applyFill="1" applyBorder="1" applyAlignment="1">
      <alignment vertical="center"/>
    </xf>
    <xf numFmtId="0" fontId="11" fillId="0" borderId="0" xfId="21" applyFont="1" applyAlignment="1">
      <alignment vertical="center"/>
    </xf>
    <xf numFmtId="0" fontId="5" fillId="0" borderId="0" xfId="21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4" fontId="5" fillId="8" borderId="30" xfId="90" applyNumberFormat="1" applyFont="1" applyFill="1" applyBorder="1" applyAlignment="1">
      <alignment/>
      <protection/>
    </xf>
    <xf numFmtId="169" fontId="5" fillId="8" borderId="30" xfId="90" applyNumberFormat="1" applyFont="1" applyFill="1" applyBorder="1" applyAlignment="1">
      <alignment/>
      <protection/>
    </xf>
    <xf numFmtId="169" fontId="5" fillId="0" borderId="30" xfId="90" applyNumberFormat="1" applyFont="1" applyFill="1" applyBorder="1" applyAlignment="1">
      <alignment/>
      <protection/>
    </xf>
    <xf numFmtId="3" fontId="5" fillId="0" borderId="30" xfId="90" applyNumberFormat="1" applyFont="1" applyFill="1" applyBorder="1" applyAlignment="1">
      <alignment/>
      <protection/>
    </xf>
    <xf numFmtId="0" fontId="4" fillId="31" borderId="17" xfId="0" applyFont="1" applyFill="1" applyBorder="1" applyAlignment="1">
      <alignment horizontal="left"/>
    </xf>
    <xf numFmtId="0" fontId="4" fillId="31" borderId="16" xfId="0" applyFont="1" applyFill="1" applyBorder="1" applyAlignment="1">
      <alignment horizontal="left"/>
    </xf>
    <xf numFmtId="0" fontId="4" fillId="31" borderId="15" xfId="0" applyFont="1" applyFill="1" applyBorder="1" applyAlignment="1">
      <alignment horizontal="left"/>
    </xf>
    <xf numFmtId="0" fontId="42" fillId="31" borderId="0" xfId="88" applyFont="1" applyFill="1" applyAlignment="1" quotePrefix="1">
      <alignment horizontal="left"/>
    </xf>
    <xf numFmtId="0" fontId="42" fillId="0" borderId="0" xfId="21" applyFont="1" applyFill="1" applyAlignment="1" quotePrefix="1">
      <alignment horizontal="left"/>
    </xf>
    <xf numFmtId="0" fontId="42" fillId="0" borderId="0" xfId="88" applyFont="1" applyFill="1" applyBorder="1" applyAlignment="1">
      <alignment horizontal="left"/>
    </xf>
    <xf numFmtId="0" fontId="39" fillId="29" borderId="11" xfId="21" applyFont="1" applyFill="1" applyBorder="1" applyAlignment="1">
      <alignment horizontal="left"/>
    </xf>
    <xf numFmtId="0" fontId="4" fillId="33" borderId="42" xfId="88" applyFont="1" applyFill="1" applyBorder="1" applyAlignment="1">
      <alignment horizontal="center" vertical="center"/>
    </xf>
    <xf numFmtId="1" fontId="4" fillId="33" borderId="42" xfId="88" applyNumberFormat="1" applyFont="1" applyFill="1" applyBorder="1" applyAlignment="1">
      <alignment horizontal="center" vertical="center"/>
    </xf>
    <xf numFmtId="0" fontId="4" fillId="34" borderId="0" xfId="88" applyFont="1" applyFill="1" applyBorder="1" applyAlignment="1">
      <alignment vertical="center"/>
    </xf>
    <xf numFmtId="166" fontId="5" fillId="34" borderId="0" xfId="88" applyNumberFormat="1" applyFont="1" applyFill="1" applyBorder="1" applyAlignment="1">
      <alignment horizontal="right" vertical="center" indent="1"/>
    </xf>
    <xf numFmtId="166" fontId="5" fillId="34" borderId="17" xfId="88" applyNumberFormat="1" applyFont="1" applyFill="1" applyBorder="1" applyAlignment="1">
      <alignment horizontal="right" vertical="center" indent="1"/>
    </xf>
    <xf numFmtId="0" fontId="4" fillId="34" borderId="23" xfId="88" applyFont="1" applyFill="1" applyBorder="1" applyAlignment="1">
      <alignment vertical="center"/>
    </xf>
    <xf numFmtId="166" fontId="5" fillId="34" borderId="13" xfId="88" applyNumberFormat="1" applyFont="1" applyFill="1" applyBorder="1" applyAlignment="1">
      <alignment horizontal="right" vertical="center" indent="1"/>
    </xf>
    <xf numFmtId="166" fontId="5" fillId="34" borderId="15" xfId="88" applyNumberFormat="1" applyFont="1" applyFill="1" applyBorder="1" applyAlignment="1">
      <alignment horizontal="right" vertical="center" indent="1"/>
    </xf>
    <xf numFmtId="166" fontId="5" fillId="0" borderId="0" xfId="88" applyNumberFormat="1" applyFont="1" applyFill="1" applyBorder="1" applyAlignment="1">
      <alignment horizontal="right" vertical="center" indent="1"/>
    </xf>
    <xf numFmtId="3" fontId="5" fillId="0" borderId="13" xfId="88" applyNumberFormat="1" applyFont="1" applyFill="1" applyBorder="1" applyAlignment="1">
      <alignment horizontal="right" vertical="center" indent="1"/>
    </xf>
    <xf numFmtId="0" fontId="42" fillId="0" borderId="0" xfId="20" applyFont="1" applyAlignment="1">
      <alignment horizontal="left"/>
      <protection/>
    </xf>
    <xf numFmtId="0" fontId="42" fillId="0" borderId="0" xfId="88" applyFont="1" applyAlignment="1">
      <alignment horizontal="left"/>
    </xf>
    <xf numFmtId="0" fontId="42" fillId="31" borderId="0" xfId="181" applyFont="1" applyFill="1" applyAlignment="1">
      <alignment horizontal="left" vertical="center"/>
      <protection/>
    </xf>
    <xf numFmtId="0" fontId="42" fillId="31" borderId="0" xfId="0" applyFont="1" applyFill="1" applyAlignment="1">
      <alignment horizontal="left" vertical="center"/>
    </xf>
    <xf numFmtId="0" fontId="42" fillId="0" borderId="0" xfId="181" applyFont="1" applyAlignment="1">
      <alignment horizontal="left"/>
      <protection/>
    </xf>
    <xf numFmtId="3" fontId="5" fillId="31" borderId="28" xfId="181" applyNumberFormat="1" applyFont="1" applyFill="1" applyBorder="1" applyAlignment="1">
      <alignment horizontal="right" indent="1"/>
      <protection/>
    </xf>
    <xf numFmtId="3" fontId="5" fillId="31" borderId="17" xfId="181" applyNumberFormat="1" applyFont="1" applyFill="1" applyBorder="1" applyAlignment="1">
      <alignment horizontal="right" indent="1"/>
      <protection/>
    </xf>
    <xf numFmtId="3" fontId="5" fillId="31" borderId="57" xfId="181" applyNumberFormat="1" applyFont="1" applyFill="1" applyBorder="1" applyAlignment="1">
      <alignment horizontal="right" indent="1"/>
      <protection/>
    </xf>
    <xf numFmtId="1" fontId="5" fillId="31" borderId="17" xfId="181" applyNumberFormat="1" applyFont="1" applyFill="1" applyBorder="1" applyAlignment="1">
      <alignment horizontal="right" indent="1"/>
      <protection/>
    </xf>
    <xf numFmtId="3" fontId="5" fillId="31" borderId="25" xfId="181" applyNumberFormat="1" applyFont="1" applyFill="1" applyBorder="1" applyAlignment="1">
      <alignment horizontal="right" indent="1"/>
      <protection/>
    </xf>
    <xf numFmtId="3" fontId="5" fillId="31" borderId="16" xfId="181" applyNumberFormat="1" applyFont="1" applyFill="1" applyBorder="1" applyAlignment="1">
      <alignment horizontal="right" indent="1"/>
      <protection/>
    </xf>
    <xf numFmtId="3" fontId="5" fillId="31" borderId="58" xfId="181" applyNumberFormat="1" applyFont="1" applyFill="1" applyBorder="1" applyAlignment="1">
      <alignment horizontal="right" indent="1"/>
      <protection/>
    </xf>
    <xf numFmtId="1" fontId="5" fillId="31" borderId="16" xfId="181" applyNumberFormat="1" applyFont="1" applyFill="1" applyBorder="1" applyAlignment="1">
      <alignment horizontal="right" indent="1"/>
      <protection/>
    </xf>
    <xf numFmtId="3" fontId="5" fillId="31" borderId="27" xfId="181" applyNumberFormat="1" applyFont="1" applyFill="1" applyBorder="1" applyAlignment="1">
      <alignment horizontal="right" indent="1"/>
      <protection/>
    </xf>
    <xf numFmtId="3" fontId="5" fillId="31" borderId="13" xfId="181" applyNumberFormat="1" applyFont="1" applyFill="1" applyBorder="1" applyAlignment="1">
      <alignment horizontal="right" indent="1"/>
      <protection/>
    </xf>
    <xf numFmtId="3" fontId="5" fillId="31" borderId="59" xfId="181" applyNumberFormat="1" applyFont="1" applyFill="1" applyBorder="1" applyAlignment="1">
      <alignment horizontal="right" indent="1"/>
      <protection/>
    </xf>
    <xf numFmtId="1" fontId="5" fillId="31" borderId="13" xfId="181" applyNumberFormat="1" applyFont="1" applyFill="1" applyBorder="1" applyAlignment="1">
      <alignment horizontal="right" indent="1"/>
      <protection/>
    </xf>
    <xf numFmtId="3" fontId="5" fillId="31" borderId="29" xfId="181" applyNumberFormat="1" applyFont="1" applyFill="1" applyBorder="1" applyAlignment="1">
      <alignment horizontal="right" indent="1"/>
      <protection/>
    </xf>
    <xf numFmtId="3" fontId="5" fillId="31" borderId="15" xfId="181" applyNumberFormat="1" applyFont="1" applyFill="1" applyBorder="1" applyAlignment="1">
      <alignment horizontal="right" indent="1"/>
      <protection/>
    </xf>
    <xf numFmtId="3" fontId="5" fillId="31" borderId="45" xfId="181" applyNumberFormat="1" applyFont="1" applyFill="1" applyBorder="1" applyAlignment="1">
      <alignment horizontal="right" indent="1"/>
      <protection/>
    </xf>
    <xf numFmtId="1" fontId="5" fillId="31" borderId="15" xfId="181" applyNumberFormat="1" applyFont="1" applyFill="1" applyBorder="1" applyAlignment="1">
      <alignment horizontal="right" indent="1"/>
      <protection/>
    </xf>
    <xf numFmtId="3" fontId="5" fillId="30" borderId="46" xfId="0" applyNumberFormat="1" applyFont="1" applyFill="1" applyBorder="1" applyAlignment="1">
      <alignment horizontal="right" indent="1"/>
    </xf>
    <xf numFmtId="3" fontId="5" fillId="30" borderId="0" xfId="0" applyNumberFormat="1" applyFont="1" applyFill="1" applyBorder="1" applyAlignment="1">
      <alignment horizontal="right" indent="1"/>
    </xf>
    <xf numFmtId="0" fontId="4" fillId="29" borderId="29" xfId="0" applyNumberFormat="1" applyFont="1" applyFill="1" applyBorder="1" applyAlignment="1">
      <alignment horizontal="center"/>
    </xf>
    <xf numFmtId="0" fontId="4" fillId="29" borderId="15" xfId="0" applyNumberFormat="1" applyFont="1" applyFill="1" applyBorder="1" applyAlignment="1">
      <alignment horizontal="center"/>
    </xf>
    <xf numFmtId="0" fontId="4" fillId="29" borderId="45" xfId="0" applyNumberFormat="1" applyFont="1" applyFill="1" applyBorder="1" applyAlignment="1">
      <alignment horizontal="center"/>
    </xf>
    <xf numFmtId="3" fontId="5" fillId="30" borderId="60" xfId="0" applyNumberFormat="1" applyFont="1" applyFill="1" applyBorder="1" applyAlignment="1">
      <alignment horizontal="right" indent="1"/>
    </xf>
    <xf numFmtId="3" fontId="5" fillId="31" borderId="61" xfId="0" applyNumberFormat="1" applyFont="1" applyFill="1" applyBorder="1" applyAlignment="1">
      <alignment horizontal="right" indent="1"/>
    </xf>
    <xf numFmtId="3" fontId="5" fillId="31" borderId="58" xfId="0" applyNumberFormat="1" applyFont="1" applyFill="1" applyBorder="1" applyAlignment="1">
      <alignment horizontal="right" indent="1"/>
    </xf>
    <xf numFmtId="3" fontId="5" fillId="31" borderId="59" xfId="0" applyNumberFormat="1" applyFont="1" applyFill="1" applyBorder="1" applyAlignment="1">
      <alignment horizontal="right" indent="1"/>
    </xf>
    <xf numFmtId="3" fontId="5" fillId="31" borderId="45" xfId="0" applyNumberFormat="1" applyFont="1" applyFill="1" applyBorder="1" applyAlignment="1">
      <alignment horizontal="right" indent="1"/>
    </xf>
    <xf numFmtId="3" fontId="5" fillId="31" borderId="57" xfId="0" applyNumberFormat="1" applyFont="1" applyFill="1" applyBorder="1" applyAlignment="1">
      <alignment horizontal="right" indent="1"/>
    </xf>
    <xf numFmtId="3" fontId="5" fillId="31" borderId="62" xfId="0" applyNumberFormat="1" applyFont="1" applyFill="1" applyBorder="1" applyAlignment="1">
      <alignment horizontal="right" indent="1"/>
    </xf>
    <xf numFmtId="0" fontId="42" fillId="0" borderId="0" xfId="21" applyFont="1" applyFill="1" applyAlignment="1">
      <alignment horizontal="left"/>
    </xf>
    <xf numFmtId="0" fontId="3" fillId="29" borderId="33" xfId="21" applyFont="1" applyFill="1" applyBorder="1" applyAlignment="1">
      <alignment horizontal="center" vertical="center" wrapText="1"/>
    </xf>
    <xf numFmtId="0" fontId="3" fillId="29" borderId="25" xfId="21" applyFont="1" applyFill="1" applyBorder="1" applyAlignment="1">
      <alignment horizontal="center" vertical="center" wrapText="1"/>
    </xf>
    <xf numFmtId="168" fontId="5" fillId="31" borderId="28" xfId="23" applyNumberFormat="1" applyFont="1" applyFill="1" applyBorder="1" applyAlignment="1">
      <alignment horizontal="right" indent="2"/>
    </xf>
    <xf numFmtId="168" fontId="5" fillId="31" borderId="17" xfId="23" applyNumberFormat="1" applyFont="1" applyFill="1" applyBorder="1" applyAlignment="1">
      <alignment horizontal="right" indent="2"/>
    </xf>
    <xf numFmtId="166" fontId="5" fillId="30" borderId="24" xfId="23" applyNumberFormat="1" applyFont="1" applyFill="1" applyBorder="1" applyAlignment="1" quotePrefix="1">
      <alignment horizontal="right" indent="2"/>
    </xf>
    <xf numFmtId="166" fontId="5" fillId="30" borderId="24" xfId="23" applyNumberFormat="1" applyFont="1" applyFill="1" applyBorder="1" applyAlignment="1">
      <alignment horizontal="right" indent="2"/>
    </xf>
    <xf numFmtId="166" fontId="5" fillId="30" borderId="27" xfId="23" applyNumberFormat="1" applyFont="1" applyFill="1" applyBorder="1" applyAlignment="1">
      <alignment horizontal="right" indent="2"/>
    </xf>
    <xf numFmtId="166" fontId="5" fillId="30" borderId="29" xfId="23" applyNumberFormat="1" applyFont="1" applyFill="1" applyBorder="1" applyAlignment="1">
      <alignment horizontal="right" indent="2"/>
    </xf>
    <xf numFmtId="166" fontId="5" fillId="0" borderId="0" xfId="23" applyNumberFormat="1" applyFont="1" applyFill="1" applyBorder="1" applyAlignment="1">
      <alignment horizontal="right" indent="2"/>
    </xf>
    <xf numFmtId="166" fontId="5" fillId="0" borderId="46" xfId="23" applyNumberFormat="1" applyFont="1" applyFill="1" applyBorder="1" applyAlignment="1">
      <alignment horizontal="right" indent="2"/>
    </xf>
    <xf numFmtId="166" fontId="5" fillId="0" borderId="56" xfId="23" applyNumberFormat="1" applyFont="1" applyFill="1" applyBorder="1" applyAlignment="1">
      <alignment horizontal="right" indent="2"/>
    </xf>
    <xf numFmtId="166" fontId="5" fillId="0" borderId="63" xfId="23" applyNumberFormat="1" applyFont="1" applyFill="1" applyBorder="1" applyAlignment="1">
      <alignment horizontal="right" indent="2"/>
    </xf>
    <xf numFmtId="0" fontId="4" fillId="29" borderId="34" xfId="21" applyFont="1" applyFill="1" applyBorder="1" applyAlignment="1">
      <alignment horizontal="center" wrapText="1"/>
    </xf>
    <xf numFmtId="166" fontId="5" fillId="30" borderId="14" xfId="23" applyNumberFormat="1" applyFont="1" applyFill="1" applyBorder="1" applyAlignment="1" quotePrefix="1">
      <alignment horizontal="right" indent="2"/>
    </xf>
    <xf numFmtId="166" fontId="5" fillId="30" borderId="15" xfId="23" applyNumberFormat="1" applyFont="1" applyFill="1" applyBorder="1" applyAlignment="1">
      <alignment horizontal="right" indent="2"/>
    </xf>
    <xf numFmtId="166" fontId="5" fillId="0" borderId="48" xfId="23" applyNumberFormat="1" applyFont="1" applyFill="1" applyBorder="1" applyAlignment="1">
      <alignment horizontal="right" indent="2"/>
    </xf>
    <xf numFmtId="166" fontId="5" fillId="30" borderId="14" xfId="23" applyNumberFormat="1" applyFont="1" applyFill="1" applyBorder="1" applyAlignment="1">
      <alignment horizontal="right" indent="2"/>
    </xf>
    <xf numFmtId="166" fontId="5" fillId="30" borderId="11" xfId="23" applyNumberFormat="1" applyFont="1" applyFill="1" applyBorder="1" applyAlignment="1">
      <alignment horizontal="right" indent="2"/>
    </xf>
    <xf numFmtId="166" fontId="5" fillId="31" borderId="0" xfId="23" applyNumberFormat="1" applyFont="1" applyFill="1" applyBorder="1" applyAlignment="1">
      <alignment horizontal="right" indent="2"/>
    </xf>
    <xf numFmtId="166" fontId="5" fillId="31" borderId="56" xfId="23" applyNumberFormat="1" applyFont="1" applyFill="1" applyBorder="1" applyAlignment="1">
      <alignment horizontal="right" indent="2"/>
    </xf>
    <xf numFmtId="0" fontId="44" fillId="0" borderId="0" xfId="21" applyFont="1" applyFill="1" applyBorder="1" applyAlignment="1">
      <alignment horizontal="left"/>
    </xf>
    <xf numFmtId="0" fontId="42" fillId="31" borderId="0" xfId="181" applyFont="1" applyFill="1" applyBorder="1" applyAlignment="1">
      <alignment horizontal="left"/>
      <protection/>
    </xf>
    <xf numFmtId="0" fontId="42" fillId="31" borderId="0" xfId="0" applyFont="1" applyFill="1" applyBorder="1" applyAlignment="1">
      <alignment horizontal="left" vertical="center"/>
    </xf>
    <xf numFmtId="0" fontId="4" fillId="30" borderId="44" xfId="0" applyFont="1" applyFill="1" applyBorder="1" applyAlignment="1">
      <alignment horizontal="left"/>
    </xf>
    <xf numFmtId="169" fontId="5" fillId="30" borderId="64" xfId="0" applyNumberFormat="1" applyFont="1" applyFill="1" applyBorder="1" applyAlignment="1">
      <alignment horizontal="right" indent="1"/>
    </xf>
    <xf numFmtId="169" fontId="5" fillId="30" borderId="44" xfId="0" applyNumberFormat="1" applyFont="1" applyFill="1" applyBorder="1" applyAlignment="1">
      <alignment horizontal="right" indent="1"/>
    </xf>
    <xf numFmtId="0" fontId="4" fillId="30" borderId="23" xfId="0" applyFont="1" applyFill="1" applyBorder="1" applyAlignment="1">
      <alignment horizontal="left"/>
    </xf>
    <xf numFmtId="169" fontId="5" fillId="30" borderId="26" xfId="0" applyNumberFormat="1" applyFont="1" applyFill="1" applyBorder="1" applyAlignment="1">
      <alignment horizontal="right" indent="1"/>
    </xf>
    <xf numFmtId="169" fontId="5" fillId="30" borderId="23" xfId="0" applyNumberFormat="1" applyFont="1" applyFill="1" applyBorder="1" applyAlignment="1">
      <alignment horizontal="right" indent="1"/>
    </xf>
    <xf numFmtId="167" fontId="5" fillId="31" borderId="16" xfId="21" applyNumberFormat="1" applyFont="1" applyFill="1" applyBorder="1" applyAlignment="1">
      <alignment horizontal="right" vertical="center" indent="2"/>
    </xf>
    <xf numFmtId="168" fontId="5" fillId="31" borderId="16" xfId="21" applyNumberFormat="1" applyFont="1" applyFill="1" applyBorder="1" applyAlignment="1">
      <alignment horizontal="right" vertical="center" indent="2"/>
    </xf>
    <xf numFmtId="168" fontId="5" fillId="31" borderId="16" xfId="21" applyNumberFormat="1" applyFont="1" applyFill="1" applyBorder="1" applyAlignment="1">
      <alignment horizontal="right" indent="2"/>
    </xf>
    <xf numFmtId="167" fontId="5" fillId="31" borderId="16" xfId="21" applyNumberFormat="1" applyFont="1" applyFill="1" applyBorder="1" applyAlignment="1">
      <alignment horizontal="right" indent="2"/>
    </xf>
    <xf numFmtId="167" fontId="5" fillId="31" borderId="13" xfId="21" applyNumberFormat="1" applyFont="1" applyFill="1" applyBorder="1" applyAlignment="1">
      <alignment horizontal="right" indent="2"/>
    </xf>
    <xf numFmtId="167" fontId="5" fillId="31" borderId="15" xfId="21" applyNumberFormat="1" applyFont="1" applyFill="1" applyBorder="1" applyAlignment="1">
      <alignment horizontal="right" indent="2"/>
    </xf>
    <xf numFmtId="167" fontId="5" fillId="31" borderId="17" xfId="23" applyNumberFormat="1" applyFont="1" applyFill="1" applyBorder="1" applyAlignment="1">
      <alignment horizontal="right" indent="2"/>
    </xf>
    <xf numFmtId="0" fontId="8" fillId="0" borderId="0" xfId="88" applyFont="1" applyFill="1" applyBorder="1" applyAlignment="1">
      <alignment wrapText="1"/>
    </xf>
    <xf numFmtId="0" fontId="9" fillId="31" borderId="0" xfId="88" applyFont="1" applyFill="1" applyBorder="1" applyAlignment="1">
      <alignment horizontal="left"/>
    </xf>
    <xf numFmtId="0" fontId="4" fillId="29" borderId="24" xfId="20" applyFont="1" applyFill="1" applyBorder="1" applyAlignment="1">
      <alignment horizontal="center" vertical="top" wrapText="1"/>
      <protection/>
    </xf>
    <xf numFmtId="0" fontId="4" fillId="29" borderId="61" xfId="20" applyFont="1" applyFill="1" applyBorder="1" applyAlignment="1">
      <alignment horizontal="center" vertical="top" wrapText="1"/>
      <protection/>
    </xf>
    <xf numFmtId="0" fontId="4" fillId="29" borderId="65" xfId="88" applyFont="1" applyFill="1" applyBorder="1" applyAlignment="1">
      <alignment horizontal="center" vertical="center"/>
    </xf>
    <xf numFmtId="0" fontId="4" fillId="29" borderId="0" xfId="88" applyFont="1" applyFill="1" applyBorder="1" applyAlignment="1">
      <alignment horizontal="center" vertical="center"/>
    </xf>
    <xf numFmtId="0" fontId="4" fillId="29" borderId="32" xfId="88" applyFont="1" applyFill="1" applyBorder="1" applyAlignment="1">
      <alignment horizontal="center" vertical="center"/>
    </xf>
    <xf numFmtId="0" fontId="4" fillId="29" borderId="66" xfId="88" applyFont="1" applyFill="1" applyBorder="1" applyAlignment="1" quotePrefix="1">
      <alignment horizontal="center" vertical="center"/>
    </xf>
    <xf numFmtId="0" fontId="4" fillId="29" borderId="65" xfId="88" applyFont="1" applyFill="1" applyBorder="1" applyAlignment="1" quotePrefix="1">
      <alignment horizontal="center" vertical="center"/>
    </xf>
    <xf numFmtId="0" fontId="5" fillId="0" borderId="0" xfId="88" applyFont="1" applyFill="1" applyBorder="1" applyAlignment="1" quotePrefix="1">
      <alignment horizontal="center" vertical="center"/>
    </xf>
    <xf numFmtId="0" fontId="8" fillId="0" borderId="0" xfId="88" applyFont="1" applyFill="1" applyBorder="1" applyAlignment="1" quotePrefix="1">
      <alignment horizontal="center" vertical="center"/>
    </xf>
    <xf numFmtId="0" fontId="5" fillId="0" borderId="0" xfId="88" applyFont="1" applyFill="1" applyBorder="1" applyAlignment="1">
      <alignment horizontal="center" vertical="center"/>
    </xf>
    <xf numFmtId="0" fontId="8" fillId="0" borderId="0" xfId="88" applyFont="1" applyFill="1" applyBorder="1" applyAlignment="1">
      <alignment horizontal="center" vertical="center"/>
    </xf>
    <xf numFmtId="0" fontId="4" fillId="29" borderId="11" xfId="88" applyFont="1" applyFill="1" applyBorder="1" applyAlignment="1">
      <alignment horizontal="center" vertical="center"/>
    </xf>
    <xf numFmtId="0" fontId="4" fillId="29" borderId="53" xfId="88" applyFont="1" applyFill="1" applyBorder="1" applyAlignment="1" quotePrefix="1">
      <alignment horizontal="center" vertical="center" wrapText="1"/>
    </xf>
    <xf numFmtId="0" fontId="4" fillId="29" borderId="38" xfId="88" applyFont="1" applyFill="1" applyBorder="1" applyAlignment="1" quotePrefix="1">
      <alignment horizontal="center" vertical="center" wrapText="1"/>
    </xf>
    <xf numFmtId="0" fontId="4" fillId="29" borderId="52" xfId="88" applyFont="1" applyFill="1" applyBorder="1" applyAlignment="1" quotePrefix="1">
      <alignment horizontal="center" vertical="center" wrapText="1"/>
    </xf>
    <xf numFmtId="0" fontId="4" fillId="29" borderId="21" xfId="88" applyFont="1" applyFill="1" applyBorder="1" applyAlignment="1" quotePrefix="1">
      <alignment horizontal="center" vertical="center" wrapText="1"/>
    </xf>
    <xf numFmtId="0" fontId="4" fillId="29" borderId="67" xfId="88" applyFont="1" applyFill="1" applyBorder="1" applyAlignment="1">
      <alignment horizontal="center" vertical="center"/>
    </xf>
    <xf numFmtId="0" fontId="4" fillId="29" borderId="36" xfId="88" applyFont="1" applyFill="1" applyBorder="1" applyAlignment="1">
      <alignment horizontal="center" vertical="center"/>
    </xf>
    <xf numFmtId="0" fontId="4" fillId="29" borderId="18" xfId="21" applyFont="1" applyFill="1" applyBorder="1" applyAlignment="1">
      <alignment horizontal="center" vertical="center"/>
    </xf>
    <xf numFmtId="0" fontId="4" fillId="29" borderId="31" xfId="21" applyFont="1" applyFill="1" applyBorder="1" applyAlignment="1">
      <alignment horizontal="center" vertical="center"/>
    </xf>
    <xf numFmtId="0" fontId="4" fillId="29" borderId="19" xfId="21" applyFont="1" applyFill="1" applyBorder="1" applyAlignment="1" quotePrefix="1">
      <alignment horizontal="center" vertical="center"/>
    </xf>
    <xf numFmtId="0" fontId="4" fillId="29" borderId="19" xfId="21" applyFont="1" applyFill="1" applyBorder="1" applyAlignment="1">
      <alignment horizontal="center" vertical="center"/>
    </xf>
    <xf numFmtId="0" fontId="4" fillId="29" borderId="37" xfId="21" applyFont="1" applyFill="1" applyBorder="1" applyAlignment="1">
      <alignment horizontal="center" vertical="center"/>
    </xf>
    <xf numFmtId="0" fontId="4" fillId="29" borderId="12" xfId="21" applyFont="1" applyFill="1" applyBorder="1" applyAlignment="1">
      <alignment horizontal="center" vertical="center" wrapText="1"/>
    </xf>
    <xf numFmtId="0" fontId="4" fillId="29" borderId="12" xfId="21" applyFont="1" applyFill="1" applyBorder="1" applyAlignment="1">
      <alignment horizontal="center" vertical="center"/>
    </xf>
    <xf numFmtId="0" fontId="4" fillId="29" borderId="54" xfId="21" applyFont="1" applyFill="1" applyBorder="1" applyAlignment="1">
      <alignment horizontal="center" vertical="center"/>
    </xf>
    <xf numFmtId="0" fontId="4" fillId="29" borderId="18" xfId="21" applyFont="1" applyFill="1" applyBorder="1" applyAlignment="1" quotePrefix="1">
      <alignment horizontal="center" vertical="center" wrapText="1"/>
    </xf>
    <xf numFmtId="0" fontId="4" fillId="29" borderId="31" xfId="21" applyFont="1" applyFill="1" applyBorder="1" applyAlignment="1" quotePrefix="1">
      <alignment horizontal="center" vertical="center" wrapText="1"/>
    </xf>
    <xf numFmtId="0" fontId="4" fillId="29" borderId="16" xfId="21" applyFont="1" applyFill="1" applyBorder="1" applyAlignment="1">
      <alignment horizontal="center" vertical="center"/>
    </xf>
    <xf numFmtId="0" fontId="4" fillId="29" borderId="33" xfId="21" applyFont="1" applyFill="1" applyBorder="1" applyAlignment="1">
      <alignment horizontal="center" vertical="center"/>
    </xf>
    <xf numFmtId="0" fontId="4" fillId="0" borderId="0" xfId="88" applyFont="1" applyFill="1" applyBorder="1" applyAlignment="1">
      <alignment horizontal="center"/>
    </xf>
    <xf numFmtId="0" fontId="4" fillId="29" borderId="24" xfId="0" applyFont="1" applyFill="1" applyBorder="1" applyAlignment="1">
      <alignment horizontal="center"/>
    </xf>
    <xf numFmtId="0" fontId="4" fillId="29" borderId="61" xfId="0" applyFont="1" applyFill="1" applyBorder="1" applyAlignment="1">
      <alignment horizontal="center"/>
    </xf>
    <xf numFmtId="0" fontId="4" fillId="29" borderId="14" xfId="0" applyFont="1" applyFill="1" applyBorder="1" applyAlignment="1">
      <alignment horizontal="center"/>
    </xf>
    <xf numFmtId="0" fontId="5" fillId="0" borderId="0" xfId="181" applyFont="1" applyFill="1" applyBorder="1" applyAlignment="1">
      <alignment horizontal="left" wrapText="1"/>
      <protection/>
    </xf>
    <xf numFmtId="0" fontId="8" fillId="0" borderId="0" xfId="181" applyFont="1" applyFill="1" applyBorder="1" applyAlignment="1">
      <alignment horizontal="left" wrapText="1"/>
      <protection/>
    </xf>
    <xf numFmtId="0" fontId="4" fillId="29" borderId="24" xfId="181" applyFont="1" applyFill="1" applyBorder="1" applyAlignment="1">
      <alignment horizontal="center" vertical="center" wrapText="1"/>
      <protection/>
    </xf>
    <xf numFmtId="0" fontId="4" fillId="29" borderId="14" xfId="181" applyFont="1" applyFill="1" applyBorder="1" applyAlignment="1">
      <alignment horizontal="center" vertical="center" wrapText="1"/>
      <protection/>
    </xf>
    <xf numFmtId="0" fontId="4" fillId="29" borderId="61" xfId="181" applyFont="1" applyFill="1" applyBorder="1" applyAlignment="1">
      <alignment horizontal="center" vertical="center" wrapText="1"/>
      <protection/>
    </xf>
    <xf numFmtId="0" fontId="4" fillId="29" borderId="25" xfId="181" applyNumberFormat="1" applyFont="1" applyFill="1" applyBorder="1" applyAlignment="1">
      <alignment horizontal="center"/>
      <protection/>
    </xf>
    <xf numFmtId="0" fontId="4" fillId="29" borderId="16" xfId="181" applyNumberFormat="1" applyFont="1" applyFill="1" applyBorder="1" applyAlignment="1">
      <alignment horizontal="center"/>
      <protection/>
    </xf>
    <xf numFmtId="0" fontId="3" fillId="0" borderId="0" xfId="88" applyFont="1" applyAlignment="1">
      <alignment horizontal="left" wrapText="1"/>
    </xf>
    <xf numFmtId="0" fontId="9" fillId="0" borderId="0" xfId="88" applyFont="1" applyFill="1" applyAlignment="1">
      <alignment horizontal="center" vertical="center" wrapText="1"/>
    </xf>
    <xf numFmtId="0" fontId="9" fillId="0" borderId="0" xfId="88" applyFont="1" applyFill="1" applyBorder="1" applyAlignment="1">
      <alignment horizontal="left"/>
    </xf>
    <xf numFmtId="0" fontId="9" fillId="0" borderId="0" xfId="88" applyFont="1" applyFill="1" applyBorder="1" applyAlignment="1">
      <alignment horizontal="left" wrapText="1" shrinkToFit="1"/>
    </xf>
    <xf numFmtId="0" fontId="9" fillId="31" borderId="0" xfId="21" applyFont="1" applyFill="1" applyBorder="1" applyAlignment="1">
      <alignment horizontal="left"/>
    </xf>
    <xf numFmtId="0" fontId="5" fillId="0" borderId="0" xfId="21" applyFont="1" applyFill="1" applyBorder="1" applyAlignment="1">
      <alignment horizontal="left" wrapText="1"/>
    </xf>
    <xf numFmtId="0" fontId="8" fillId="0" borderId="0" xfId="21" applyFont="1" applyFill="1" applyBorder="1" applyAlignment="1">
      <alignment horizontal="left" wrapText="1"/>
    </xf>
    <xf numFmtId="0" fontId="4" fillId="29" borderId="48" xfId="21" applyFont="1" applyFill="1" applyBorder="1" applyAlignment="1">
      <alignment horizontal="center" vertical="center" wrapText="1"/>
    </xf>
    <xf numFmtId="0" fontId="4" fillId="29" borderId="11" xfId="21" applyFont="1" applyFill="1" applyBorder="1" applyAlignment="1">
      <alignment horizontal="center" vertical="center" wrapText="1"/>
    </xf>
    <xf numFmtId="0" fontId="4" fillId="29" borderId="53" xfId="21" applyFont="1" applyFill="1" applyBorder="1" applyAlignment="1">
      <alignment horizontal="center" vertical="center" wrapText="1"/>
    </xf>
    <xf numFmtId="0" fontId="3" fillId="29" borderId="29" xfId="21" applyFont="1" applyFill="1" applyBorder="1" applyAlignment="1">
      <alignment horizontal="center" vertical="center" wrapText="1"/>
    </xf>
    <xf numFmtId="0" fontId="3" fillId="29" borderId="15" xfId="21" applyFont="1" applyFill="1" applyBorder="1" applyAlignment="1">
      <alignment horizontal="center" vertical="center" wrapText="1"/>
    </xf>
    <xf numFmtId="0" fontId="3" fillId="29" borderId="22" xfId="21" applyFont="1" applyFill="1" applyBorder="1" applyAlignment="1">
      <alignment horizontal="center" vertical="center" wrapText="1"/>
    </xf>
    <xf numFmtId="0" fontId="4" fillId="29" borderId="24" xfId="20" applyFont="1" applyFill="1" applyBorder="1" applyAlignment="1">
      <alignment horizontal="center" vertical="top" wrapText="1"/>
      <protection/>
    </xf>
    <xf numFmtId="0" fontId="4" fillId="29" borderId="14" xfId="20" applyFont="1" applyFill="1" applyBorder="1" applyAlignment="1">
      <alignment horizontal="center" vertical="top"/>
      <protection/>
    </xf>
    <xf numFmtId="0" fontId="9" fillId="0" borderId="0" xfId="20" applyFont="1" applyAlignment="1">
      <alignment horizontal="center" vertical="top"/>
      <protection/>
    </xf>
    <xf numFmtId="0" fontId="5" fillId="0" borderId="0" xfId="20" applyFont="1" applyAlignment="1">
      <alignment horizontal="center" vertical="top"/>
      <protection/>
    </xf>
    <xf numFmtId="0" fontId="13" fillId="29" borderId="11" xfId="21" applyFont="1" applyFill="1" applyBorder="1" applyAlignment="1">
      <alignment horizontal="left" vertical="center" wrapText="1"/>
    </xf>
    <xf numFmtId="0" fontId="13" fillId="29" borderId="0" xfId="21" applyFont="1" applyFill="1" applyBorder="1" applyAlignment="1">
      <alignment horizontal="left" vertical="center" wrapText="1"/>
    </xf>
    <xf numFmtId="0" fontId="4" fillId="29" borderId="24" xfId="21" applyFont="1" applyFill="1" applyBorder="1" applyAlignment="1">
      <alignment horizontal="center" vertical="center" wrapText="1"/>
    </xf>
    <xf numFmtId="0" fontId="4" fillId="29" borderId="54" xfId="2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8" borderId="68" xfId="0" applyNumberFormat="1" applyFont="1" applyFill="1" applyBorder="1" applyAlignment="1">
      <alignment/>
    </xf>
    <xf numFmtId="0" fontId="5" fillId="0" borderId="0" xfId="0" applyFont="1" applyBorder="1"/>
    <xf numFmtId="4" fontId="5" fillId="0" borderId="0" xfId="90" applyNumberFormat="1" applyFont="1" applyFill="1" applyBorder="1" applyAlignment="1">
      <alignment/>
      <protection/>
    </xf>
    <xf numFmtId="0" fontId="5" fillId="8" borderId="69" xfId="0" applyNumberFormat="1" applyFont="1" applyFill="1" applyBorder="1" applyAlignment="1">
      <alignment/>
    </xf>
    <xf numFmtId="4" fontId="5" fillId="0" borderId="69" xfId="0" applyNumberFormat="1" applyFont="1" applyFill="1" applyBorder="1" applyAlignment="1">
      <alignment/>
    </xf>
    <xf numFmtId="169" fontId="5" fillId="0" borderId="69" xfId="0" applyNumberFormat="1" applyFont="1" applyFill="1" applyBorder="1" applyAlignment="1">
      <alignment/>
    </xf>
    <xf numFmtId="3" fontId="5" fillId="0" borderId="69" xfId="0" applyNumberFormat="1" applyFont="1" applyFill="1" applyBorder="1" applyAlignment="1">
      <alignment/>
    </xf>
    <xf numFmtId="0" fontId="5" fillId="0" borderId="69" xfId="0" applyNumberFormat="1" applyFont="1" applyFill="1" applyBorder="1" applyAlignment="1">
      <alignment/>
    </xf>
    <xf numFmtId="0" fontId="5" fillId="8" borderId="70" xfId="0" applyNumberFormat="1" applyFont="1" applyFill="1" applyBorder="1" applyAlignment="1">
      <alignment/>
    </xf>
    <xf numFmtId="3" fontId="5" fillId="0" borderId="69" xfId="88" applyNumberFormat="1" applyFont="1" applyFill="1" applyBorder="1" applyAlignment="1">
      <alignment vertical="center"/>
    </xf>
    <xf numFmtId="3" fontId="5" fillId="0" borderId="69" xfId="88" applyNumberFormat="1" applyFont="1" applyFill="1" applyBorder="1" applyAlignment="1">
      <alignment horizontal="right"/>
    </xf>
    <xf numFmtId="3" fontId="5" fillId="0" borderId="69" xfId="88" applyNumberFormat="1" applyFont="1" applyFill="1" applyBorder="1" applyAlignment="1">
      <alignment/>
    </xf>
    <xf numFmtId="0" fontId="5" fillId="8" borderId="69" xfId="20" applyNumberFormat="1" applyFont="1" applyFill="1" applyBorder="1" applyAlignment="1">
      <alignment/>
      <protection/>
    </xf>
    <xf numFmtId="0" fontId="5" fillId="8" borderId="71" xfId="20" applyNumberFormat="1" applyFont="1" applyFill="1" applyBorder="1" applyAlignment="1">
      <alignment/>
      <protection/>
    </xf>
    <xf numFmtId="0" fontId="5" fillId="8" borderId="68" xfId="20" applyNumberFormat="1" applyFont="1" applyFill="1" applyBorder="1" applyAlignment="1">
      <alignment/>
      <protection/>
    </xf>
    <xf numFmtId="164" fontId="9" fillId="31" borderId="69" xfId="88" applyNumberFormat="1" applyFont="1" applyFill="1" applyBorder="1" applyAlignment="1">
      <alignment horizontal="right" vertical="center" wrapText="1"/>
    </xf>
    <xf numFmtId="164" fontId="5" fillId="0" borderId="69" xfId="88" applyNumberFormat="1" applyFont="1" applyBorder="1" applyAlignment="1">
      <alignment vertical="center"/>
    </xf>
    <xf numFmtId="164" fontId="5" fillId="31" borderId="69" xfId="88" applyNumberFormat="1" applyFont="1" applyFill="1" applyBorder="1" applyAlignment="1">
      <alignment vertical="center"/>
    </xf>
    <xf numFmtId="0" fontId="5" fillId="8" borderId="68" xfId="88" applyNumberFormat="1" applyFont="1" applyFill="1" applyBorder="1" applyAlignment="1">
      <alignment/>
    </xf>
    <xf numFmtId="0" fontId="5" fillId="8" borderId="70" xfId="88" applyNumberFormat="1" applyFont="1" applyFill="1" applyBorder="1" applyAlignment="1">
      <alignment/>
    </xf>
    <xf numFmtId="3" fontId="9" fillId="0" borderId="69" xfId="88" applyNumberFormat="1" applyFont="1" applyFill="1" applyBorder="1" applyAlignment="1">
      <alignment horizontal="right"/>
    </xf>
    <xf numFmtId="3" fontId="9" fillId="0" borderId="69" xfId="88" applyNumberFormat="1" applyFont="1" applyBorder="1" applyAlignment="1">
      <alignment horizontal="right"/>
    </xf>
    <xf numFmtId="0" fontId="4" fillId="29" borderId="11" xfId="20" applyFont="1" applyFill="1" applyBorder="1" applyAlignment="1">
      <alignment horizontal="center" vertical="top"/>
      <protection/>
    </xf>
    <xf numFmtId="0" fontId="5" fillId="0" borderId="14" xfId="20" applyFont="1" applyBorder="1">
      <alignment/>
      <protection/>
    </xf>
    <xf numFmtId="0" fontId="5" fillId="0" borderId="16" xfId="20" applyFont="1" applyBorder="1">
      <alignment/>
      <protection/>
    </xf>
    <xf numFmtId="164" fontId="5" fillId="0" borderId="16" xfId="20" applyNumberFormat="1" applyFont="1" applyBorder="1">
      <alignment/>
      <protection/>
    </xf>
    <xf numFmtId="164" fontId="5" fillId="0" borderId="15" xfId="20" applyNumberFormat="1" applyFont="1" applyBorder="1">
      <alignment/>
      <protection/>
    </xf>
    <xf numFmtId="0" fontId="4" fillId="29" borderId="11" xfId="20" applyFont="1" applyFill="1" applyBorder="1" applyAlignment="1">
      <alignment horizontal="left" vertical="top"/>
      <protection/>
    </xf>
    <xf numFmtId="0" fontId="4" fillId="0" borderId="14" xfId="20" applyFont="1" applyBorder="1" applyAlignment="1">
      <alignment horizontal="left"/>
      <protection/>
    </xf>
    <xf numFmtId="0" fontId="4" fillId="0" borderId="16" xfId="20" applyFont="1" applyBorder="1" applyAlignment="1">
      <alignment horizontal="left"/>
      <protection/>
    </xf>
    <xf numFmtId="0" fontId="3" fillId="0" borderId="16" xfId="20" applyFont="1" applyBorder="1" applyAlignment="1">
      <alignment horizontal="left"/>
      <protection/>
    </xf>
    <xf numFmtId="0" fontId="3" fillId="0" borderId="15" xfId="20" applyFont="1" applyBorder="1" applyAlignment="1">
      <alignment horizontal="left"/>
      <protection/>
    </xf>
    <xf numFmtId="0" fontId="3" fillId="29" borderId="11" xfId="20" applyFont="1" applyFill="1" applyBorder="1" applyAlignment="1">
      <alignment horizontal="center"/>
      <protection/>
    </xf>
    <xf numFmtId="3" fontId="5" fillId="0" borderId="14" xfId="20" applyNumberFormat="1" applyFont="1" applyBorder="1">
      <alignment/>
      <protection/>
    </xf>
    <xf numFmtId="3" fontId="5" fillId="0" borderId="16" xfId="20" applyNumberFormat="1" applyFont="1" applyBorder="1">
      <alignment/>
      <protection/>
    </xf>
    <xf numFmtId="3" fontId="5" fillId="0" borderId="15" xfId="20" applyNumberFormat="1" applyFont="1" applyBorder="1">
      <alignment/>
      <protection/>
    </xf>
    <xf numFmtId="0" fontId="4" fillId="29" borderId="11" xfId="20" applyFont="1" applyFill="1" applyBorder="1" applyAlignment="1">
      <alignment horizontal="left"/>
      <protection/>
    </xf>
    <xf numFmtId="0" fontId="4" fillId="0" borderId="15" xfId="20" applyFont="1" applyBorder="1" applyAlignment="1">
      <alignment horizontal="left"/>
      <protection/>
    </xf>
    <xf numFmtId="0" fontId="5" fillId="0" borderId="0" xfId="0" applyFont="1" applyFill="1"/>
    <xf numFmtId="0" fontId="5" fillId="0" borderId="0" xfId="90" applyFont="1" applyFill="1">
      <alignment/>
      <protection/>
    </xf>
    <xf numFmtId="0" fontId="11" fillId="0" borderId="0" xfId="0" applyFont="1" applyFill="1"/>
    <xf numFmtId="9" fontId="11" fillId="0" borderId="0" xfId="15" applyFont="1" applyFill="1"/>
    <xf numFmtId="178" fontId="11" fillId="0" borderId="0" xfId="15" applyNumberFormat="1" applyFont="1" applyFill="1"/>
    <xf numFmtId="0" fontId="5" fillId="8" borderId="70" xfId="90" applyNumberFormat="1" applyFont="1" applyFill="1" applyBorder="1" applyAlignment="1">
      <alignment/>
      <protection/>
    </xf>
    <xf numFmtId="4" fontId="5" fillId="8" borderId="70" xfId="90" applyNumberFormat="1" applyFont="1" applyFill="1" applyBorder="1" applyAlignment="1">
      <alignment/>
      <protection/>
    </xf>
    <xf numFmtId="169" fontId="5" fillId="8" borderId="70" xfId="90" applyNumberFormat="1" applyFont="1" applyFill="1" applyBorder="1" applyAlignment="1">
      <alignment/>
      <protection/>
    </xf>
    <xf numFmtId="4" fontId="5" fillId="0" borderId="70" xfId="90" applyNumberFormat="1" applyFont="1" applyFill="1" applyBorder="1" applyAlignment="1">
      <alignment/>
      <protection/>
    </xf>
    <xf numFmtId="169" fontId="5" fillId="0" borderId="70" xfId="90" applyNumberFormat="1" applyFont="1" applyFill="1" applyBorder="1" applyAlignment="1">
      <alignment/>
      <protection/>
    </xf>
    <xf numFmtId="3" fontId="5" fillId="0" borderId="70" xfId="90" applyNumberFormat="1" applyFont="1" applyFill="1" applyBorder="1" applyAlignment="1">
      <alignment/>
      <protection/>
    </xf>
    <xf numFmtId="0" fontId="5" fillId="8" borderId="72" xfId="90" applyNumberFormat="1" applyFont="1" applyFill="1" applyBorder="1" applyAlignment="1">
      <alignment/>
      <protection/>
    </xf>
    <xf numFmtId="4" fontId="5" fillId="8" borderId="72" xfId="90" applyNumberFormat="1" applyFont="1" applyFill="1" applyBorder="1" applyAlignment="1">
      <alignment/>
      <protection/>
    </xf>
    <xf numFmtId="169" fontId="5" fillId="8" borderId="72" xfId="90" applyNumberFormat="1" applyFont="1" applyFill="1" applyBorder="1" applyAlignment="1">
      <alignment/>
      <protection/>
    </xf>
    <xf numFmtId="4" fontId="5" fillId="0" borderId="72" xfId="90" applyNumberFormat="1" applyFont="1" applyFill="1" applyBorder="1" applyAlignment="1">
      <alignment/>
      <protection/>
    </xf>
    <xf numFmtId="169" fontId="5" fillId="0" borderId="72" xfId="90" applyNumberFormat="1" applyFont="1" applyFill="1" applyBorder="1" applyAlignment="1">
      <alignment/>
      <protection/>
    </xf>
    <xf numFmtId="0" fontId="5" fillId="31" borderId="69" xfId="0" applyFont="1" applyFill="1" applyBorder="1"/>
    <xf numFmtId="4" fontId="5" fillId="31" borderId="69" xfId="0" applyNumberFormat="1" applyFont="1" applyFill="1" applyBorder="1"/>
    <xf numFmtId="0" fontId="5" fillId="8" borderId="68" xfId="90" applyNumberFormat="1" applyFont="1" applyFill="1" applyBorder="1" applyAlignment="1">
      <alignment/>
      <protection/>
    </xf>
    <xf numFmtId="164" fontId="5" fillId="31" borderId="69" xfId="181" applyNumberFormat="1" applyFont="1" applyFill="1" applyBorder="1">
      <alignment/>
      <protection/>
    </xf>
    <xf numFmtId="1" fontId="5" fillId="31" borderId="69" xfId="181" applyNumberFormat="1" applyFont="1" applyFill="1" applyBorder="1">
      <alignment/>
      <protection/>
    </xf>
    <xf numFmtId="0" fontId="5" fillId="8" borderId="69" xfId="90" applyNumberFormat="1" applyFont="1" applyFill="1" applyBorder="1" applyAlignment="1">
      <alignment/>
      <protection/>
    </xf>
    <xf numFmtId="0" fontId="4" fillId="31" borderId="14" xfId="181" applyFont="1" applyFill="1" applyBorder="1" applyAlignment="1">
      <alignment horizontal="left"/>
      <protection/>
    </xf>
    <xf numFmtId="0" fontId="4" fillId="31" borderId="15" xfId="181" applyFont="1" applyFill="1" applyBorder="1" applyAlignment="1">
      <alignment horizontal="left"/>
      <protection/>
    </xf>
    <xf numFmtId="3" fontId="5" fillId="31" borderId="14" xfId="181" applyNumberFormat="1" applyFont="1" applyFill="1" applyBorder="1">
      <alignment/>
      <protection/>
    </xf>
    <xf numFmtId="3" fontId="5" fillId="31" borderId="15" xfId="181" applyNumberFormat="1" applyFont="1" applyFill="1" applyBorder="1">
      <alignment/>
      <protection/>
    </xf>
    <xf numFmtId="3" fontId="5" fillId="31" borderId="69" xfId="181" applyNumberFormat="1" applyFont="1" applyFill="1" applyBorder="1">
      <alignment/>
      <protection/>
    </xf>
  </cellXfs>
  <cellStyles count="1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"/>
          <c:y val="0.0325"/>
          <c:w val="0.89875"/>
          <c:h val="0.76075"/>
        </c:manualLayout>
      </c:layout>
      <c:areaChart>
        <c:grouping val="stacked"/>
        <c:varyColors val="0"/>
        <c:ser>
          <c:idx val="0"/>
          <c:order val="0"/>
          <c:tx>
            <c:strRef>
              <c:f>'F1'!$B$56</c:f>
              <c:strCache>
                <c:ptCount val="1"/>
                <c:pt idx="0">
                  <c:v>Coniferous</c:v>
                </c:pt>
              </c:strCache>
            </c:strRef>
          </c:tx>
          <c:spPr>
            <a:solidFill>
              <a:schemeClr val="accent1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'F1'!$C$55:$V$55</c:f>
              <c:strCache/>
            </c:strRef>
          </c:cat>
          <c:val>
            <c:numRef>
              <c:f>'F1'!$C$56:$V$56</c:f>
              <c:numCache/>
            </c:numRef>
          </c:val>
        </c:ser>
        <c:ser>
          <c:idx val="1"/>
          <c:order val="1"/>
          <c:tx>
            <c:strRef>
              <c:f>'F1'!$B$57</c:f>
              <c:strCache>
                <c:ptCount val="1"/>
                <c:pt idx="0">
                  <c:v>Non-coniferous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'F1'!$C$55:$V$55</c:f>
              <c:strCache/>
            </c:strRef>
          </c:cat>
          <c:val>
            <c:numRef>
              <c:f>'F1'!$C$57:$V$57</c:f>
              <c:numCache/>
            </c:numRef>
          </c:val>
        </c:ser>
        <c:axId val="17453767"/>
        <c:axId val="22866176"/>
      </c:areaChart>
      <c:catAx>
        <c:axId val="1745376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866176"/>
        <c:crosses val="autoZero"/>
        <c:auto val="1"/>
        <c:lblOffset val="100"/>
        <c:tickLblSkip val="1"/>
        <c:noMultiLvlLbl val="0"/>
      </c:catAx>
      <c:valAx>
        <c:axId val="22866176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453767"/>
        <c:crosses val="autoZero"/>
        <c:crossBetween val="midCat"/>
        <c:dispUnits/>
        <c:majorUnit val="100000"/>
      </c:valAx>
    </c:plotArea>
    <c:legend>
      <c:legendPos val="r"/>
      <c:layout>
        <c:manualLayout>
          <c:xMode val="edge"/>
          <c:yMode val="edge"/>
          <c:x val="0.43525"/>
          <c:y val="0.91925"/>
          <c:w val="0.13975"/>
          <c:h val="0.07375"/>
        </c:manualLayout>
      </c:layout>
      <c:overlay val="0"/>
      <c:spPr>
        <a:noFill/>
        <a:ln>
          <a:noFill/>
          <a:round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'F9'!$A$77:$B$77</c:f>
              <c:strCache>
                <c:ptCount val="1"/>
                <c:pt idx="0">
                  <c:v>FLEGT countries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'F9'!$C$76:$R$76</c:f>
              <c:strCache/>
            </c:strRef>
          </c:cat>
          <c:val>
            <c:numRef>
              <c:f>'F9'!$C$77:$R$77</c:f>
              <c:numCache/>
            </c:numRef>
          </c:val>
        </c:ser>
        <c:ser>
          <c:idx val="1"/>
          <c:order val="1"/>
          <c:tx>
            <c:strRef>
              <c:f>'F9'!$A$78:$B$78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'F9'!$C$76:$R$76</c:f>
              <c:strCache/>
            </c:strRef>
          </c:cat>
          <c:val>
            <c:numRef>
              <c:f>'F9'!$C$78:$R$78</c:f>
              <c:numCache/>
            </c:numRef>
          </c:val>
        </c:ser>
        <c:overlap val="100"/>
        <c:axId val="25649405"/>
        <c:axId val="29518054"/>
      </c:bar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518054"/>
        <c:crosses val="autoZero"/>
        <c:auto val="1"/>
        <c:lblOffset val="100"/>
        <c:noMultiLvlLbl val="0"/>
      </c:catAx>
      <c:valAx>
        <c:axId val="295180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64940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"/>
          <c:y val="0.32075"/>
          <c:w val="0.49975"/>
          <c:h val="0.4775"/>
        </c:manualLayout>
      </c:layout>
      <c:pieChart>
        <c:varyColors val="1"/>
        <c:ser>
          <c:idx val="0"/>
          <c:order val="0"/>
          <c:tx>
            <c:strRef>
              <c:f>'F2'!$B$82</c:f>
              <c:strCache>
                <c:ptCount val="1"/>
                <c:pt idx="0">
                  <c:v>2004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Solid biomass (wood)
55 %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Hydro power
25 %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255"/>
                  <c:y val="0.02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biomass and municipal waste
10 %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725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Geothermal energy
5 %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3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Wind power
4 %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0025"/>
                  <c:y val="-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Solar energy
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'F2'!$A$83:$A$88</c:f>
              <c:strCache/>
            </c:strRef>
          </c:cat>
          <c:val>
            <c:numRef>
              <c:f>'F2'!$B$83:$B$88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75"/>
          <c:y val="0.171"/>
          <c:w val="0.60975"/>
          <c:h val="0.7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5"/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chemeClr val="accent4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Solid biomass (wood)
46 %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biomass and municipal waste
19 %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Hydro power
16 %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25"/>
                  <c:y val="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Wind power
10 %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725"/>
                  <c:y val="0.0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Solar energy
6 %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34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Geothermal energy
3 %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'F2'!$A$97:$A$102</c:f>
              <c:strCache/>
            </c:strRef>
          </c:cat>
          <c:val>
            <c:numRef>
              <c:f>'F2'!$K$97:$K$102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3"/>
          <c:w val="0.94375"/>
          <c:h val="0.5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'F3'!$B$69</c:f>
              <c:strCache>
                <c:ptCount val="1"/>
                <c:pt idx="0">
                  <c:v>In all sources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'F3'!$A$70:$A$107</c:f>
              <c:strCache/>
            </c:strRef>
          </c:cat>
          <c:val>
            <c:numRef>
              <c:f>'F3'!$B$70:$B$107</c:f>
              <c:numCache/>
            </c:numRef>
          </c:val>
        </c:ser>
        <c:ser>
          <c:idx val="1"/>
          <c:order val="1"/>
          <c:tx>
            <c:strRef>
              <c:f>'F3'!$C$69</c:f>
              <c:strCache>
                <c:ptCount val="1"/>
                <c:pt idx="0">
                  <c:v>In renewable 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'F3'!$A$70:$A$107</c:f>
              <c:strCache/>
            </c:strRef>
          </c:cat>
          <c:val>
            <c:numRef>
              <c:f>'F3'!$C$70:$C$107</c:f>
              <c:numCache/>
            </c:numRef>
          </c:val>
        </c:ser>
        <c:axId val="4468993"/>
        <c:axId val="40220938"/>
      </c:barChart>
      <c:catAx>
        <c:axId val="446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0220938"/>
        <c:crosses val="autoZero"/>
        <c:auto val="1"/>
        <c:lblOffset val="100"/>
        <c:noMultiLvlLbl val="0"/>
      </c:catAx>
      <c:valAx>
        <c:axId val="4022093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68993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31"/>
          <c:y val="0.91925"/>
          <c:w val="0.34325"/>
          <c:h val="0.05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25"/>
          <c:y val="0.0245"/>
          <c:w val="0.9105"/>
          <c:h val="0.66875"/>
        </c:manualLayout>
      </c:layout>
      <c:lineChart>
        <c:grouping val="standard"/>
        <c:varyColors val="0"/>
        <c:ser>
          <c:idx val="0"/>
          <c:order val="0"/>
          <c:tx>
            <c:strRef>
              <c:f>'F4'!$A$51</c:f>
              <c:strCache>
                <c:ptCount val="1"/>
                <c:pt idx="0">
                  <c:v>Production all agglomerates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'F4'!$B$50:$H$50</c:f>
              <c:strCache/>
            </c:strRef>
          </c:cat>
          <c:val>
            <c:numRef>
              <c:f>'F4'!$B$51:$H$51</c:f>
              <c:numCache/>
            </c:numRef>
          </c:val>
          <c:smooth val="0"/>
        </c:ser>
        <c:ser>
          <c:idx val="1"/>
          <c:order val="1"/>
          <c:tx>
            <c:strRef>
              <c:f>'F4'!$A$52</c:f>
              <c:strCache>
                <c:ptCount val="1"/>
                <c:pt idx="0">
                  <c:v>Production pellets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'F4'!$B$50:$H$50</c:f>
              <c:strCache/>
            </c:strRef>
          </c:cat>
          <c:val>
            <c:numRef>
              <c:f>'F4'!$B$52:$H$52</c:f>
              <c:numCache/>
            </c:numRef>
          </c:val>
          <c:smooth val="0"/>
        </c:ser>
        <c:ser>
          <c:idx val="2"/>
          <c:order val="2"/>
          <c:tx>
            <c:strRef>
              <c:f>'F4'!$A$53</c:f>
              <c:strCache>
                <c:ptCount val="1"/>
                <c:pt idx="0">
                  <c:v>Imports all agglomerates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'F4'!$B$50:$H$50</c:f>
              <c:strCache/>
            </c:strRef>
          </c:cat>
          <c:val>
            <c:numRef>
              <c:f>'F4'!$B$53:$H$53</c:f>
              <c:numCache/>
            </c:numRef>
          </c:val>
          <c:smooth val="0"/>
        </c:ser>
        <c:ser>
          <c:idx val="3"/>
          <c:order val="3"/>
          <c:tx>
            <c:strRef>
              <c:f>'F4'!$A$54</c:f>
              <c:strCache>
                <c:ptCount val="1"/>
                <c:pt idx="0">
                  <c:v>Imports pellets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'F4'!$B$50:$H$50</c:f>
              <c:strCache/>
            </c:strRef>
          </c:cat>
          <c:val>
            <c:numRef>
              <c:f>'F4'!$B$54:$H$54</c:f>
              <c:numCache/>
            </c:numRef>
          </c:val>
          <c:smooth val="0"/>
        </c:ser>
        <c:ser>
          <c:idx val="4"/>
          <c:order val="4"/>
          <c:tx>
            <c:strRef>
              <c:f>'F4'!$A$55</c:f>
              <c:strCache>
                <c:ptCount val="1"/>
                <c:pt idx="0">
                  <c:v>Exports all agglomerates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'F4'!$B$50:$H$50</c:f>
              <c:strCache/>
            </c:strRef>
          </c:cat>
          <c:val>
            <c:numRef>
              <c:f>'F4'!$B$55:$H$55</c:f>
              <c:numCache/>
            </c:numRef>
          </c:val>
          <c:smooth val="0"/>
        </c:ser>
        <c:ser>
          <c:idx val="5"/>
          <c:order val="5"/>
          <c:tx>
            <c:strRef>
              <c:f>'F4'!$A$56</c:f>
              <c:strCache>
                <c:ptCount val="1"/>
                <c:pt idx="0">
                  <c:v>Exports pellets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'F4'!$B$50:$H$50</c:f>
              <c:strCache/>
            </c:strRef>
          </c:cat>
          <c:val>
            <c:numRef>
              <c:f>'F4'!$B$56:$H$56</c:f>
              <c:numCache/>
            </c:numRef>
          </c:val>
          <c:smooth val="0"/>
        </c:ser>
        <c:axId val="26444123"/>
        <c:axId val="36670516"/>
      </c:line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670516"/>
        <c:crosses val="autoZero"/>
        <c:auto val="1"/>
        <c:lblOffset val="100"/>
        <c:noMultiLvlLbl val="0"/>
      </c:catAx>
      <c:valAx>
        <c:axId val="366705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44412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5"/>
          <c:y val="0.02125"/>
          <c:w val="0.93425"/>
          <c:h val="0.6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'F5'!$B$69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'F5'!$A$70:$A$93</c:f>
              <c:strCache/>
            </c:strRef>
          </c:cat>
          <c:val>
            <c:numRef>
              <c:f>'F5'!$B$70:$B$93</c:f>
              <c:numCache/>
            </c:numRef>
          </c:val>
        </c:ser>
        <c:ser>
          <c:idx val="1"/>
          <c:order val="1"/>
          <c:tx>
            <c:strRef>
              <c:f>'F5'!$C$69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'F5'!$A$70:$A$93</c:f>
              <c:strCache/>
            </c:strRef>
          </c:cat>
          <c:val>
            <c:numRef>
              <c:f>'F5'!$C$70:$C$93</c:f>
              <c:numCache/>
            </c:numRef>
          </c:val>
        </c:ser>
        <c:axId val="61599189"/>
        <c:axId val="17521790"/>
      </c:barChart>
      <c:catAx>
        <c:axId val="6159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521790"/>
        <c:crosses val="autoZero"/>
        <c:auto val="1"/>
        <c:lblOffset val="100"/>
        <c:noMultiLvlLbl val="0"/>
      </c:catAx>
      <c:valAx>
        <c:axId val="17521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59918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'F6'!$H$61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'F6'!$G$62:$G$81</c:f>
              <c:strCache/>
            </c:strRef>
          </c:cat>
          <c:val>
            <c:numRef>
              <c:f>'F6'!$H$62:$H$81</c:f>
              <c:numCache/>
            </c:numRef>
          </c:val>
        </c:ser>
        <c:ser>
          <c:idx val="1"/>
          <c:order val="1"/>
          <c:tx>
            <c:strRef>
              <c:f>'F6'!$I$61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'F6'!$G$62:$G$81</c:f>
              <c:strCache/>
            </c:strRef>
          </c:cat>
          <c:val>
            <c:numRef>
              <c:f>'F6'!$I$62:$I$81</c:f>
              <c:numCache/>
            </c:numRef>
          </c:val>
        </c:ser>
        <c:axId val="23478383"/>
        <c:axId val="9978856"/>
      </c:barChart>
      <c:catAx>
        <c:axId val="2347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9978856"/>
        <c:crosses val="autoZero"/>
        <c:auto val="1"/>
        <c:lblOffset val="100"/>
        <c:noMultiLvlLbl val="0"/>
      </c:catAx>
      <c:valAx>
        <c:axId val="9978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47838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5"/>
          <c:y val="0.0315"/>
          <c:w val="0.93875"/>
          <c:h val="0.687"/>
        </c:manualLayout>
      </c:layout>
      <c:lineChart>
        <c:grouping val="standard"/>
        <c:varyColors val="0"/>
        <c:ser>
          <c:idx val="0"/>
          <c:order val="0"/>
          <c:tx>
            <c:strRef>
              <c:f>'F7'!$B$60</c:f>
              <c:strCache>
                <c:ptCount val="1"/>
                <c:pt idx="0">
                  <c:v>Manufacturing (NACE C)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'F7'!$A$61:$A$75</c:f>
              <c:strCache/>
            </c:strRef>
          </c:cat>
          <c:val>
            <c:numRef>
              <c:f>'F7'!$B$61:$B$75</c:f>
              <c:numCache/>
            </c:numRef>
          </c:val>
          <c:smooth val="0"/>
        </c:ser>
        <c:ser>
          <c:idx val="1"/>
          <c:order val="1"/>
          <c:tx>
            <c:strRef>
              <c:f>'F7'!$C$60</c:f>
              <c:strCache>
                <c:ptCount val="1"/>
                <c:pt idx="0">
                  <c:v>Manufacture of wood products (NACE 16)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'F7'!$A$61:$A$75</c:f>
              <c:strCache/>
            </c:strRef>
          </c:cat>
          <c:val>
            <c:numRef>
              <c:f>'F7'!$C$61:$C$75</c:f>
              <c:numCache/>
            </c:numRef>
          </c:val>
          <c:smooth val="0"/>
        </c:ser>
        <c:ser>
          <c:idx val="2"/>
          <c:order val="2"/>
          <c:tx>
            <c:strRef>
              <c:f>'F7'!$D$60</c:f>
              <c:strCache>
                <c:ptCount val="1"/>
                <c:pt idx="0">
                  <c:v>Manufacture of pulp, paper and paper products (NACE 17)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'F7'!$A$61:$A$75</c:f>
              <c:strCache/>
            </c:strRef>
          </c:cat>
          <c:val>
            <c:numRef>
              <c:f>'F7'!$D$61:$D$75</c:f>
              <c:numCache/>
            </c:numRef>
          </c:val>
          <c:smooth val="0"/>
        </c:ser>
        <c:ser>
          <c:idx val="3"/>
          <c:order val="3"/>
          <c:tx>
            <c:strRef>
              <c:f>'F7'!$E$60</c:f>
              <c:strCache>
                <c:ptCount val="1"/>
                <c:pt idx="0">
                  <c:v>Manufacture of furniture (NACE 31)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'F7'!$A$61:$A$75</c:f>
              <c:strCache/>
            </c:strRef>
          </c:cat>
          <c:val>
            <c:numRef>
              <c:f>'F7'!$E$61:$E$75</c:f>
              <c:numCache/>
            </c:numRef>
          </c:val>
          <c:smooth val="0"/>
        </c:ser>
        <c:ser>
          <c:idx val="4"/>
          <c:order val="4"/>
          <c:tx>
            <c:strRef>
              <c:f>'F7'!$F$60</c:f>
              <c:strCache>
                <c:ptCount val="1"/>
                <c:pt idx="0">
                  <c:v>Forestry and logging (NACE A02)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'F7'!$A$61:$A$75</c:f>
              <c:strCache/>
            </c:strRef>
          </c:cat>
          <c:val>
            <c:numRef>
              <c:f>'F7'!$F$61:$F$75</c:f>
              <c:numCache/>
            </c:numRef>
          </c:val>
          <c:smooth val="0"/>
        </c:ser>
        <c:axId val="22700841"/>
        <c:axId val="2980978"/>
      </c:line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980978"/>
        <c:crossesAt val="100"/>
        <c:auto val="1"/>
        <c:lblOffset val="100"/>
        <c:noMultiLvlLbl val="0"/>
      </c:catAx>
      <c:valAx>
        <c:axId val="2980978"/>
        <c:scaling>
          <c:orientation val="minMax"/>
          <c:max val="14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70084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2375"/>
          <c:y val="0.78725"/>
          <c:w val="0.556"/>
          <c:h val="0.195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'F8'!$B$76</c:f>
              <c:strCache>
                <c:ptCount val="1"/>
                <c:pt idx="0">
                  <c:v>FLEGT countries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'F8'!$C$75:$R$75</c:f>
              <c:strCache/>
            </c:strRef>
          </c:cat>
          <c:val>
            <c:numRef>
              <c:f>'F8'!$C$76:$R$76</c:f>
              <c:numCache/>
            </c:numRef>
          </c:val>
        </c:ser>
        <c:ser>
          <c:idx val="1"/>
          <c:order val="1"/>
          <c:tx>
            <c:strRef>
              <c:f>'F8'!$B$77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'F8'!$C$75:$R$75</c:f>
              <c:strCache/>
            </c:strRef>
          </c:cat>
          <c:val>
            <c:numRef>
              <c:f>'F8'!$C$77:$R$77</c:f>
              <c:numCache/>
            </c:numRef>
          </c:val>
        </c:ser>
        <c:overlap val="100"/>
        <c:axId val="26828803"/>
        <c:axId val="40132636"/>
      </c:barChart>
      <c:catAx>
        <c:axId val="26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132636"/>
        <c:crosses val="autoZero"/>
        <c:auto val="1"/>
        <c:lblOffset val="100"/>
        <c:noMultiLvlLbl val="0"/>
      </c:catAx>
      <c:valAx>
        <c:axId val="401326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82880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590550</xdr:colOff>
      <xdr:row>3</xdr:row>
      <xdr:rowOff>57150</xdr:rowOff>
    </xdr:from>
    <xdr:to>
      <xdr:col>13</xdr:col>
      <xdr:colOff>400050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590550" y="552450"/>
        <a:ext cx="78771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85725</xdr:rowOff>
    </xdr:from>
    <xdr:to>
      <xdr:col>11</xdr:col>
      <xdr:colOff>276225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714375" y="609600"/>
        <a:ext cx="78486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95250</xdr:rowOff>
    </xdr:from>
    <xdr:to>
      <xdr:col>11</xdr:col>
      <xdr:colOff>276225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714375" y="619125"/>
        <a:ext cx="78486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0.3605</cdr:x>
      <cdr:y>0.01325</cdr:y>
    </cdr:from>
    <cdr:to>
      <cdr:x>0.489</cdr:x>
      <cdr:y>0.08375</cdr:y>
    </cdr:to>
    <cdr:sp macro="" textlink="">
      <cdr:nvSpPr>
        <cdr:cNvPr id="2" name="TextBox 1"/>
        <cdr:cNvSpPr txBox="1"/>
      </cdr:nvSpPr>
      <cdr:spPr>
        <a:xfrm>
          <a:off x="2057400" y="66675"/>
          <a:ext cx="733425" cy="361950"/>
        </a:xfrm>
        <a:prstGeom prst="rect">
          <a:avLst/>
        </a:prstGeom>
        <a:ln>
          <a:noFill/>
        </a:ln>
      </cdr:spPr>
      <cdr:txBody>
        <a:bodyPr vertOverflow="clip" wrap="none" rtlCol="0" anchor="ctr"/>
        <a:lstStyle/>
        <a:p>
          <a:pPr algn="ctr"/>
          <a:r>
            <a:rPr lang="en-US" sz="1800"/>
            <a:t>2004</a:t>
          </a:r>
        </a:p>
      </cdr:txBody>
    </cdr:sp>
  </cdr:relSizeAnchor>
  <cdr:relSizeAnchor xmlns:cdr="http://schemas.openxmlformats.org/drawingml/2006/chartDrawing">
    <cdr:from>
      <cdr:x>0.3575</cdr:x>
      <cdr:y>0.83275</cdr:y>
    </cdr:from>
    <cdr:to>
      <cdr:x>0.486</cdr:x>
      <cdr:y>0.9035</cdr:y>
    </cdr:to>
    <cdr:sp macro="" textlink="">
      <cdr:nvSpPr>
        <cdr:cNvPr id="3" name="TextBox 1"/>
        <cdr:cNvSpPr txBox="1"/>
      </cdr:nvSpPr>
      <cdr:spPr>
        <a:xfrm>
          <a:off x="2038350" y="4257675"/>
          <a:ext cx="733425" cy="361950"/>
        </a:xfrm>
        <a:prstGeom prst="rect">
          <a:avLst/>
        </a:prstGeom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/>
            <a:t>111</a:t>
          </a:r>
          <a:r>
            <a:rPr lang="en-US" sz="1200" b="1" baseline="0"/>
            <a:t> 719 </a:t>
          </a:r>
          <a:r>
            <a:rPr lang="en-US" sz="1200" b="1"/>
            <a:t>TOE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0.0165</cdr:y>
    </cdr:from>
    <cdr:to>
      <cdr:x>0.53975</cdr:x>
      <cdr:y>0.08575</cdr:y>
    </cdr:to>
    <cdr:sp macro="" textlink="">
      <cdr:nvSpPr>
        <cdr:cNvPr id="2" name="TextBox 1"/>
        <cdr:cNvSpPr txBox="1"/>
      </cdr:nvSpPr>
      <cdr:spPr>
        <a:xfrm>
          <a:off x="2333625" y="85725"/>
          <a:ext cx="733425" cy="381000"/>
        </a:xfrm>
        <a:prstGeom prst="rect">
          <a:avLst/>
        </a:prstGeom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800"/>
            <a:t>2013</a:t>
          </a:r>
        </a:p>
      </cdr:txBody>
    </cdr:sp>
  </cdr:relSizeAnchor>
  <cdr:relSizeAnchor xmlns:cdr="http://schemas.openxmlformats.org/drawingml/2006/chartDrawing">
    <cdr:from>
      <cdr:x>0.436</cdr:x>
      <cdr:y>0.9305</cdr:y>
    </cdr:from>
    <cdr:to>
      <cdr:x>0.56525</cdr:x>
      <cdr:y>1</cdr:y>
    </cdr:to>
    <cdr:sp macro="" textlink="">
      <cdr:nvSpPr>
        <cdr:cNvPr id="5" name="TextBox 1"/>
        <cdr:cNvSpPr txBox="1"/>
      </cdr:nvSpPr>
      <cdr:spPr>
        <a:xfrm>
          <a:off x="2476500" y="5153025"/>
          <a:ext cx="733425" cy="381000"/>
        </a:xfrm>
        <a:prstGeom prst="rect">
          <a:avLst/>
        </a:prstGeom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/>
            <a:t>196 724 TOE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76200</xdr:rowOff>
    </xdr:from>
    <xdr:to>
      <xdr:col>14</xdr:col>
      <xdr:colOff>361950</xdr:colOff>
      <xdr:row>34</xdr:row>
      <xdr:rowOff>28575</xdr:rowOff>
    </xdr:to>
    <xdr:grpSp>
      <xdr:nvGrpSpPr>
        <xdr:cNvPr id="2" name="Group 1"/>
        <xdr:cNvGrpSpPr/>
      </xdr:nvGrpSpPr>
      <xdr:grpSpPr>
        <a:xfrm>
          <a:off x="752475" y="619125"/>
          <a:ext cx="10725150" cy="5543550"/>
          <a:chOff x="0" y="714375"/>
          <a:chExt cx="8607420" cy="4676775"/>
        </a:xfrm>
      </xdr:grpSpPr>
      <xdr:graphicFrame macro="">
        <xdr:nvGraphicFramePr>
          <xdr:cNvPr id="3" name="Chart 2"/>
          <xdr:cNvGraphicFramePr/>
        </xdr:nvGraphicFramePr>
        <xdr:xfrm>
          <a:off x="0" y="790373"/>
          <a:ext cx="4592059" cy="43143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4034728" y="714375"/>
          <a:ext cx="4572692" cy="46767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76200</xdr:rowOff>
    </xdr:from>
    <xdr:to>
      <xdr:col>13</xdr:col>
      <xdr:colOff>276225</xdr:colOff>
      <xdr:row>26</xdr:row>
      <xdr:rowOff>142875</xdr:rowOff>
    </xdr:to>
    <xdr:graphicFrame macro="">
      <xdr:nvGraphicFramePr>
        <xdr:cNvPr id="2" name="Chart 1"/>
        <xdr:cNvGraphicFramePr/>
      </xdr:nvGraphicFramePr>
      <xdr:xfrm>
        <a:off x="609600" y="590550"/>
        <a:ext cx="79724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11</xdr:col>
      <xdr:colOff>600075</xdr:colOff>
      <xdr:row>26</xdr:row>
      <xdr:rowOff>104775</xdr:rowOff>
    </xdr:to>
    <xdr:graphicFrame macro="">
      <xdr:nvGraphicFramePr>
        <xdr:cNvPr id="2" name="Chart 1"/>
        <xdr:cNvGraphicFramePr/>
      </xdr:nvGraphicFramePr>
      <xdr:xfrm>
        <a:off x="733425" y="619125"/>
        <a:ext cx="7620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3</xdr:row>
      <xdr:rowOff>85725</xdr:rowOff>
    </xdr:from>
    <xdr:to>
      <xdr:col>13</xdr:col>
      <xdr:colOff>333375</xdr:colOff>
      <xdr:row>28</xdr:row>
      <xdr:rowOff>66675</xdr:rowOff>
    </xdr:to>
    <xdr:graphicFrame macro="">
      <xdr:nvGraphicFramePr>
        <xdr:cNvPr id="2" name="Chart 1"/>
        <xdr:cNvGraphicFramePr/>
      </xdr:nvGraphicFramePr>
      <xdr:xfrm>
        <a:off x="657225" y="581025"/>
        <a:ext cx="78486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66675</xdr:rowOff>
    </xdr:from>
    <xdr:to>
      <xdr:col>11</xdr:col>
      <xdr:colOff>723900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981075" y="581025"/>
        <a:ext cx="7620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57150</xdr:rowOff>
    </xdr:from>
    <xdr:to>
      <xdr:col>13</xdr:col>
      <xdr:colOff>238125</xdr:colOff>
      <xdr:row>26</xdr:row>
      <xdr:rowOff>142875</xdr:rowOff>
    </xdr:to>
    <xdr:graphicFrame macro="">
      <xdr:nvGraphicFramePr>
        <xdr:cNvPr id="2" name="Chart 1"/>
        <xdr:cNvGraphicFramePr/>
      </xdr:nvGraphicFramePr>
      <xdr:xfrm>
        <a:off x="647700" y="600075"/>
        <a:ext cx="78486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53"/>
  <sheetViews>
    <sheetView showGridLines="0" tabSelected="1" workbookViewId="0" topLeftCell="A1"/>
  </sheetViews>
  <sheetFormatPr defaultColWidth="8.25390625" defaultRowHeight="14.25"/>
  <cols>
    <col min="1" max="1" width="8.25390625" style="98" customWidth="1"/>
    <col min="2" max="2" width="13.75390625" style="98" customWidth="1"/>
    <col min="3" max="9" width="11.625" style="98" customWidth="1"/>
    <col min="10" max="10" width="24.00390625" style="98" customWidth="1"/>
    <col min="11" max="12" width="8.375" style="98" customWidth="1"/>
    <col min="13" max="14" width="13.125" style="98" customWidth="1"/>
    <col min="15" max="16" width="10.75390625" style="98" customWidth="1"/>
    <col min="17" max="17" width="9.50390625" style="98" customWidth="1"/>
    <col min="18" max="18" width="10.75390625" style="98" customWidth="1"/>
    <col min="19" max="16384" width="8.25390625" style="98" customWidth="1"/>
  </cols>
  <sheetData>
    <row r="2" spans="2:9" ht="15">
      <c r="B2" s="351" t="s">
        <v>314</v>
      </c>
      <c r="C2" s="100"/>
      <c r="D2" s="100"/>
      <c r="E2" s="100"/>
      <c r="F2" s="100"/>
      <c r="G2" s="57"/>
      <c r="H2" s="57"/>
      <c r="I2" s="57"/>
    </row>
    <row r="3" spans="3:9" ht="14.25">
      <c r="C3" s="142"/>
      <c r="D3" s="57"/>
      <c r="E3" s="57"/>
      <c r="F3" s="57"/>
      <c r="G3" s="57"/>
      <c r="H3" s="57"/>
      <c r="I3" s="57"/>
    </row>
    <row r="4" spans="2:9" ht="14.25">
      <c r="B4" s="58"/>
      <c r="C4" s="449" t="s">
        <v>157</v>
      </c>
      <c r="D4" s="451" t="s">
        <v>158</v>
      </c>
      <c r="E4" s="451" t="s">
        <v>159</v>
      </c>
      <c r="F4" s="453" t="s">
        <v>160</v>
      </c>
      <c r="G4" s="453" t="s">
        <v>161</v>
      </c>
      <c r="H4" s="448" t="s">
        <v>162</v>
      </c>
      <c r="I4" s="448"/>
    </row>
    <row r="5" spans="2:30" ht="24" customHeight="1">
      <c r="B5" s="59"/>
      <c r="C5" s="450"/>
      <c r="D5" s="452"/>
      <c r="E5" s="452"/>
      <c r="F5" s="454"/>
      <c r="G5" s="454"/>
      <c r="H5" s="60" t="s">
        <v>46</v>
      </c>
      <c r="I5" s="61" t="s">
        <v>103</v>
      </c>
      <c r="P5" s="143"/>
      <c r="Q5" s="143"/>
      <c r="R5" s="143"/>
      <c r="S5" s="143"/>
      <c r="T5" s="143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0" ht="14.25">
      <c r="B6" s="62"/>
      <c r="C6" s="439" t="s">
        <v>47</v>
      </c>
      <c r="D6" s="440"/>
      <c r="E6" s="440"/>
      <c r="F6" s="441"/>
      <c r="G6" s="304"/>
      <c r="H6" s="442" t="s">
        <v>48</v>
      </c>
      <c r="I6" s="443"/>
      <c r="P6" s="143"/>
      <c r="Q6" s="144"/>
      <c r="R6" s="145"/>
      <c r="S6" s="143"/>
      <c r="T6" s="143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2:30" ht="14.25">
      <c r="B7" s="160" t="s">
        <v>40</v>
      </c>
      <c r="C7" s="250">
        <v>424577.83</v>
      </c>
      <c r="D7" s="251">
        <v>180232.124</v>
      </c>
      <c r="E7" s="251">
        <f>SUM(E8:E35)</f>
        <v>181923.788</v>
      </c>
      <c r="F7" s="252">
        <v>158785.359</v>
      </c>
      <c r="G7" s="251">
        <f>SUM(G8:G35)</f>
        <v>161081.36800000002</v>
      </c>
      <c r="H7" s="253">
        <v>40.3197699966008</v>
      </c>
      <c r="I7" s="254">
        <v>59.6802300033992</v>
      </c>
      <c r="K7" s="146"/>
      <c r="P7" s="147"/>
      <c r="Q7" s="147"/>
      <c r="R7" s="147"/>
      <c r="S7" s="147"/>
      <c r="T7" s="14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2:30" ht="14.25">
      <c r="B8" s="70" t="s">
        <v>113</v>
      </c>
      <c r="C8" s="84">
        <v>3032.6</v>
      </c>
      <c r="D8" s="85">
        <v>705.9</v>
      </c>
      <c r="E8" s="85">
        <v>719.1</v>
      </c>
      <c r="F8" s="71">
        <v>677.8</v>
      </c>
      <c r="G8" s="85">
        <v>683.4</v>
      </c>
      <c r="H8" s="92">
        <v>44.3399874620907</v>
      </c>
      <c r="I8" s="93">
        <v>55.6600125379093</v>
      </c>
      <c r="J8" s="148"/>
      <c r="K8" s="146"/>
      <c r="P8" s="149"/>
      <c r="Q8" s="147"/>
      <c r="R8" s="147"/>
      <c r="S8" s="147"/>
      <c r="T8" s="14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2:30" ht="14.25">
      <c r="B9" s="64" t="s">
        <v>114</v>
      </c>
      <c r="C9" s="78">
        <v>10893.2</v>
      </c>
      <c r="D9" s="79">
        <v>3927</v>
      </c>
      <c r="E9" s="79">
        <v>3845</v>
      </c>
      <c r="F9" s="65">
        <v>3927</v>
      </c>
      <c r="G9" s="79">
        <v>3823</v>
      </c>
      <c r="H9" s="86">
        <v>86.7954485313575</v>
      </c>
      <c r="I9" s="87">
        <v>13.2045514686425</v>
      </c>
      <c r="J9" s="148"/>
      <c r="K9" s="146"/>
      <c r="P9" s="149"/>
      <c r="Q9" s="147"/>
      <c r="R9" s="147"/>
      <c r="S9" s="147"/>
      <c r="T9" s="147"/>
      <c r="U9" s="57"/>
      <c r="V9" s="57"/>
      <c r="W9" s="57"/>
      <c r="X9" s="57"/>
      <c r="Y9" s="57"/>
      <c r="Z9" s="57"/>
      <c r="AA9" s="57"/>
      <c r="AB9" s="57"/>
      <c r="AC9" s="57"/>
      <c r="AD9" s="57"/>
    </row>
    <row r="10" spans="2:30" ht="14.25">
      <c r="B10" s="64" t="s">
        <v>115</v>
      </c>
      <c r="C10" s="78">
        <v>7723.18</v>
      </c>
      <c r="D10" s="79">
        <v>2657</v>
      </c>
      <c r="E10" s="79">
        <v>2667</v>
      </c>
      <c r="F10" s="65">
        <v>2657</v>
      </c>
      <c r="G10" s="79">
        <v>2667</v>
      </c>
      <c r="H10" s="86">
        <v>76.8159578471961</v>
      </c>
      <c r="I10" s="87">
        <v>23.1840421528039</v>
      </c>
      <c r="J10" s="148"/>
      <c r="K10" s="146"/>
      <c r="P10" s="149"/>
      <c r="Q10" s="147"/>
      <c r="R10" s="147"/>
      <c r="S10" s="147"/>
      <c r="T10" s="147"/>
      <c r="U10" s="57"/>
      <c r="V10" s="57"/>
      <c r="W10" s="57"/>
      <c r="X10" s="57"/>
      <c r="Y10" s="57"/>
      <c r="Z10" s="57"/>
      <c r="AA10" s="57"/>
      <c r="AB10" s="57"/>
      <c r="AC10" s="57"/>
      <c r="AD10" s="57"/>
    </row>
    <row r="11" spans="1:30" ht="14.25">
      <c r="A11" s="143"/>
      <c r="B11" s="64" t="s">
        <v>116</v>
      </c>
      <c r="C11" s="78">
        <v>4243</v>
      </c>
      <c r="D11" s="79">
        <v>591</v>
      </c>
      <c r="E11" s="79">
        <v>657.7</v>
      </c>
      <c r="F11" s="65">
        <v>544</v>
      </c>
      <c r="G11" s="79">
        <v>612.2</v>
      </c>
      <c r="H11" s="86">
        <v>23.685315611144</v>
      </c>
      <c r="I11" s="87">
        <v>76.3146843888561</v>
      </c>
      <c r="J11" s="148"/>
      <c r="K11" s="146"/>
      <c r="P11" s="149"/>
      <c r="Q11" s="147"/>
      <c r="R11" s="147"/>
      <c r="S11" s="147"/>
      <c r="T11" s="147"/>
      <c r="U11" s="57"/>
      <c r="V11" s="57"/>
      <c r="W11" s="57"/>
      <c r="X11" s="57"/>
      <c r="Y11" s="57"/>
      <c r="Z11" s="57"/>
      <c r="AA11" s="57"/>
      <c r="AB11" s="57"/>
      <c r="AC11" s="57"/>
      <c r="AD11" s="57"/>
    </row>
    <row r="12" spans="1:30" ht="14.25">
      <c r="A12" s="150"/>
      <c r="B12" s="64" t="s">
        <v>117</v>
      </c>
      <c r="C12" s="78">
        <v>34877</v>
      </c>
      <c r="D12" s="79">
        <v>11076</v>
      </c>
      <c r="E12" s="79">
        <v>11419</v>
      </c>
      <c r="F12" s="65">
        <v>11076</v>
      </c>
      <c r="G12" s="79">
        <v>11419</v>
      </c>
      <c r="H12" s="86">
        <v>51.5348501263994</v>
      </c>
      <c r="I12" s="87">
        <v>48.4651498736006</v>
      </c>
      <c r="J12" s="148"/>
      <c r="K12" s="146"/>
      <c r="P12" s="149"/>
      <c r="Q12" s="147"/>
      <c r="R12" s="147"/>
      <c r="S12" s="147"/>
      <c r="T12" s="14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1:30" ht="14.25">
      <c r="A13" s="150"/>
      <c r="B13" s="64" t="s">
        <v>118</v>
      </c>
      <c r="C13" s="78">
        <v>4343.2</v>
      </c>
      <c r="D13" s="79">
        <v>2350</v>
      </c>
      <c r="E13" s="79">
        <v>2456</v>
      </c>
      <c r="F13" s="65">
        <v>2217</v>
      </c>
      <c r="G13" s="79">
        <v>2232</v>
      </c>
      <c r="H13" s="86">
        <v>38.9587399573329</v>
      </c>
      <c r="I13" s="87">
        <v>61.0412600426672</v>
      </c>
      <c r="J13" s="148"/>
      <c r="K13" s="146"/>
      <c r="P13" s="149"/>
      <c r="Q13" s="147"/>
      <c r="R13" s="147"/>
      <c r="S13" s="147"/>
      <c r="T13" s="147"/>
      <c r="U13" s="57"/>
      <c r="V13" s="57"/>
      <c r="W13" s="57"/>
      <c r="X13" s="57"/>
      <c r="Y13" s="57"/>
      <c r="Z13" s="57"/>
      <c r="AA13" s="57"/>
      <c r="AB13" s="57"/>
      <c r="AC13" s="57"/>
      <c r="AD13" s="57"/>
    </row>
    <row r="14" spans="1:30" ht="14.25">
      <c r="A14" s="150"/>
      <c r="B14" s="64" t="s">
        <v>119</v>
      </c>
      <c r="C14" s="78">
        <v>6839.4</v>
      </c>
      <c r="D14" s="79">
        <v>789</v>
      </c>
      <c r="E14" s="79">
        <v>801.2379999999999</v>
      </c>
      <c r="F14" s="65">
        <v>739</v>
      </c>
      <c r="G14" s="79">
        <v>754.016</v>
      </c>
      <c r="H14" s="86">
        <v>54.2911273475037</v>
      </c>
      <c r="I14" s="87">
        <v>45.7088726524963</v>
      </c>
      <c r="J14" s="148"/>
      <c r="K14" s="146"/>
      <c r="P14" s="149"/>
      <c r="Q14" s="147"/>
      <c r="R14" s="147"/>
      <c r="S14" s="147"/>
      <c r="T14" s="147"/>
      <c r="U14" s="57"/>
      <c r="V14" s="57"/>
      <c r="W14" s="57"/>
      <c r="X14" s="57"/>
      <c r="Y14" s="57"/>
      <c r="Z14" s="57"/>
      <c r="AA14" s="57"/>
      <c r="AB14" s="57"/>
      <c r="AC14" s="57"/>
      <c r="AD14" s="57"/>
    </row>
    <row r="15" spans="1:30" ht="14.25">
      <c r="A15" s="150"/>
      <c r="B15" s="64" t="s">
        <v>120</v>
      </c>
      <c r="C15" s="78">
        <v>13082</v>
      </c>
      <c r="D15" s="79">
        <v>6539</v>
      </c>
      <c r="E15" s="79">
        <v>6546</v>
      </c>
      <c r="F15" s="65">
        <v>3903</v>
      </c>
      <c r="G15" s="79">
        <v>4054</v>
      </c>
      <c r="H15" s="86">
        <v>77.4786780383795</v>
      </c>
      <c r="I15" s="87">
        <v>22.5213219616205</v>
      </c>
      <c r="J15" s="148"/>
      <c r="K15" s="146"/>
      <c r="P15" s="149"/>
      <c r="Q15" s="147"/>
      <c r="R15" s="147"/>
      <c r="S15" s="147"/>
      <c r="T15" s="147"/>
      <c r="U15" s="57"/>
      <c r="V15" s="57"/>
      <c r="W15" s="57"/>
      <c r="X15" s="57"/>
      <c r="Y15" s="57"/>
      <c r="Z15" s="57"/>
      <c r="AA15" s="57"/>
      <c r="AB15" s="57"/>
      <c r="AC15" s="57"/>
      <c r="AD15" s="57"/>
    </row>
    <row r="16" spans="1:30" ht="14.25">
      <c r="A16" s="150"/>
      <c r="B16" s="64" t="s">
        <v>121</v>
      </c>
      <c r="C16" s="78">
        <v>50175.69</v>
      </c>
      <c r="D16" s="79">
        <v>27747.68</v>
      </c>
      <c r="E16" s="79">
        <v>27626.65</v>
      </c>
      <c r="F16" s="65">
        <v>18173.28</v>
      </c>
      <c r="G16" s="79">
        <v>18417.87</v>
      </c>
      <c r="H16" s="86">
        <v>29.3595872621783</v>
      </c>
      <c r="I16" s="87">
        <v>70.6404127378217</v>
      </c>
      <c r="J16" s="148"/>
      <c r="K16" s="146"/>
      <c r="P16" s="149"/>
      <c r="Q16" s="147"/>
      <c r="R16" s="147"/>
      <c r="S16" s="147"/>
      <c r="T16" s="147"/>
      <c r="U16" s="57"/>
      <c r="V16" s="57"/>
      <c r="W16" s="57"/>
      <c r="X16" s="57"/>
      <c r="Y16" s="57"/>
      <c r="Z16" s="57"/>
      <c r="AA16" s="57"/>
      <c r="AB16" s="57"/>
      <c r="AC16" s="57"/>
      <c r="AD16" s="57"/>
    </row>
    <row r="17" spans="1:30" ht="14.25">
      <c r="A17" s="150"/>
      <c r="B17" s="64" t="s">
        <v>122</v>
      </c>
      <c r="C17" s="78">
        <v>55010</v>
      </c>
      <c r="D17" s="79">
        <v>17572</v>
      </c>
      <c r="E17" s="79">
        <v>17579</v>
      </c>
      <c r="F17" s="65">
        <v>15954</v>
      </c>
      <c r="G17" s="79">
        <v>16989</v>
      </c>
      <c r="H17" s="86">
        <v>25.7803685596089</v>
      </c>
      <c r="I17" s="87">
        <v>74.2196314403911</v>
      </c>
      <c r="J17" s="148"/>
      <c r="K17" s="146"/>
      <c r="P17" s="149"/>
      <c r="Q17" s="147"/>
      <c r="R17" s="147"/>
      <c r="S17" s="147"/>
      <c r="T17" s="147"/>
      <c r="U17" s="57"/>
      <c r="V17" s="57"/>
      <c r="W17" s="57"/>
      <c r="X17" s="57"/>
      <c r="Y17" s="57"/>
      <c r="Z17" s="57"/>
      <c r="AA17" s="57"/>
      <c r="AB17" s="57"/>
      <c r="AC17" s="57"/>
      <c r="AD17" s="57"/>
    </row>
    <row r="18" spans="1:30" ht="14.25">
      <c r="A18" s="150"/>
      <c r="B18" s="64" t="s">
        <v>123</v>
      </c>
      <c r="C18" s="78">
        <v>5659.4</v>
      </c>
      <c r="D18" s="79">
        <v>2474</v>
      </c>
      <c r="E18" s="79">
        <v>2491</v>
      </c>
      <c r="F18" s="65">
        <v>1920</v>
      </c>
      <c r="G18" s="79">
        <v>1922</v>
      </c>
      <c r="H18" s="86">
        <v>72.7083333333333</v>
      </c>
      <c r="I18" s="87">
        <v>27.2916666666667</v>
      </c>
      <c r="J18" s="148"/>
      <c r="K18" s="146"/>
      <c r="P18" s="149"/>
      <c r="Q18" s="147"/>
      <c r="R18" s="147"/>
      <c r="S18" s="147"/>
      <c r="T18" s="14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pans="1:30" ht="14.25">
      <c r="A19" s="150"/>
      <c r="B19" s="64" t="s">
        <v>124</v>
      </c>
      <c r="C19" s="78">
        <v>29511.4</v>
      </c>
      <c r="D19" s="79">
        <v>10916</v>
      </c>
      <c r="E19" s="79">
        <v>11110</v>
      </c>
      <c r="F19" s="65">
        <v>9149</v>
      </c>
      <c r="G19" s="79">
        <v>9297</v>
      </c>
      <c r="H19" s="86">
        <v>33.5883703136955</v>
      </c>
      <c r="I19" s="87">
        <v>66.4116296863045</v>
      </c>
      <c r="J19" s="148"/>
      <c r="K19" s="146"/>
      <c r="P19" s="149"/>
      <c r="Q19" s="147"/>
      <c r="R19" s="147"/>
      <c r="S19" s="147"/>
      <c r="T19" s="147"/>
      <c r="U19" s="57"/>
      <c r="V19" s="57"/>
      <c r="W19" s="57"/>
      <c r="X19" s="57"/>
      <c r="Y19" s="57"/>
      <c r="Z19" s="57"/>
      <c r="AA19" s="57"/>
      <c r="AB19" s="57"/>
      <c r="AC19" s="57"/>
      <c r="AD19" s="57"/>
    </row>
    <row r="20" spans="1:30" ht="14.25">
      <c r="A20" s="150"/>
      <c r="B20" s="64" t="s">
        <v>125</v>
      </c>
      <c r="C20" s="78">
        <v>921.4</v>
      </c>
      <c r="D20" s="79">
        <v>387.047</v>
      </c>
      <c r="E20" s="79">
        <v>386</v>
      </c>
      <c r="F20" s="65">
        <v>173.182</v>
      </c>
      <c r="G20" s="79">
        <v>173.182</v>
      </c>
      <c r="H20" s="86">
        <v>68.7438648358374</v>
      </c>
      <c r="I20" s="87">
        <v>31.2561351641626</v>
      </c>
      <c r="J20" s="148"/>
      <c r="K20" s="146"/>
      <c r="P20" s="149"/>
      <c r="Q20" s="147"/>
      <c r="R20" s="147"/>
      <c r="S20" s="147"/>
      <c r="T20" s="147"/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1:30" ht="14.25">
      <c r="A21" s="150"/>
      <c r="B21" s="64" t="s">
        <v>126</v>
      </c>
      <c r="C21" s="78">
        <v>6219.6</v>
      </c>
      <c r="D21" s="79">
        <v>3467</v>
      </c>
      <c r="E21" s="79">
        <v>3468</v>
      </c>
      <c r="F21" s="65">
        <v>3354</v>
      </c>
      <c r="G21" s="79">
        <v>3356</v>
      </c>
      <c r="H21" s="86">
        <v>49.3882423157267</v>
      </c>
      <c r="I21" s="87">
        <v>50.6117576842733</v>
      </c>
      <c r="J21" s="148"/>
      <c r="K21" s="146"/>
      <c r="P21" s="149"/>
      <c r="Q21" s="147"/>
      <c r="R21" s="147"/>
      <c r="S21" s="147"/>
      <c r="T21" s="147"/>
      <c r="U21" s="57"/>
      <c r="V21" s="57"/>
      <c r="W21" s="57"/>
      <c r="X21" s="57"/>
      <c r="Y21" s="57"/>
      <c r="Z21" s="57"/>
      <c r="AA21" s="57"/>
      <c r="AB21" s="57"/>
      <c r="AC21" s="57"/>
      <c r="AD21" s="57"/>
    </row>
    <row r="22" spans="1:30" ht="14.25">
      <c r="A22" s="150"/>
      <c r="B22" s="64" t="s">
        <v>127</v>
      </c>
      <c r="C22" s="78">
        <v>6267.5</v>
      </c>
      <c r="D22" s="79">
        <v>2240</v>
      </c>
      <c r="E22" s="79">
        <v>2284</v>
      </c>
      <c r="F22" s="65">
        <v>2160</v>
      </c>
      <c r="G22" s="79">
        <v>2180</v>
      </c>
      <c r="H22" s="86">
        <v>63.5348837209302</v>
      </c>
      <c r="I22" s="87">
        <v>36.4651162790698</v>
      </c>
      <c r="J22" s="148"/>
      <c r="K22" s="146"/>
      <c r="P22" s="149"/>
      <c r="Q22" s="147"/>
      <c r="R22" s="147"/>
      <c r="S22" s="147"/>
      <c r="T22" s="14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0" ht="14.25">
      <c r="A23" s="150"/>
      <c r="B23" s="64" t="s">
        <v>128</v>
      </c>
      <c r="C23" s="78">
        <v>258.6</v>
      </c>
      <c r="D23" s="79">
        <v>88.15</v>
      </c>
      <c r="E23" s="79">
        <v>88.10000000000001</v>
      </c>
      <c r="F23" s="65">
        <v>86.75</v>
      </c>
      <c r="G23" s="79">
        <v>86.7</v>
      </c>
      <c r="H23" s="86">
        <v>47.1264367816092</v>
      </c>
      <c r="I23" s="87">
        <v>52.8735632183908</v>
      </c>
      <c r="J23" s="148"/>
      <c r="K23" s="146"/>
      <c r="P23" s="149"/>
      <c r="Q23" s="147"/>
      <c r="R23" s="147"/>
      <c r="S23" s="147"/>
      <c r="T23" s="147"/>
      <c r="U23" s="57"/>
      <c r="V23" s="57"/>
      <c r="W23" s="57"/>
      <c r="X23" s="57"/>
      <c r="Y23" s="57"/>
      <c r="Z23" s="57"/>
      <c r="AA23" s="57"/>
      <c r="AB23" s="57"/>
      <c r="AC23" s="57"/>
      <c r="AD23" s="57"/>
    </row>
    <row r="24" spans="1:30" ht="14.25">
      <c r="A24" s="150"/>
      <c r="B24" s="64" t="s">
        <v>129</v>
      </c>
      <c r="C24" s="78">
        <v>8961</v>
      </c>
      <c r="D24" s="79">
        <v>2029</v>
      </c>
      <c r="E24" s="79">
        <v>2190</v>
      </c>
      <c r="F24" s="65">
        <v>2029</v>
      </c>
      <c r="G24" s="79">
        <v>2069</v>
      </c>
      <c r="H24" s="86">
        <v>57.7767970971854</v>
      </c>
      <c r="I24" s="87">
        <v>42.2232029028146</v>
      </c>
      <c r="J24" s="148"/>
      <c r="K24" s="146"/>
      <c r="P24" s="149"/>
      <c r="Q24" s="147"/>
      <c r="R24" s="147"/>
      <c r="S24" s="147"/>
      <c r="T24" s="147"/>
      <c r="U24" s="57"/>
      <c r="V24" s="57"/>
      <c r="W24" s="57"/>
      <c r="X24" s="57"/>
      <c r="Y24" s="57"/>
      <c r="Z24" s="57"/>
      <c r="AA24" s="57"/>
      <c r="AB24" s="57"/>
      <c r="AC24" s="57"/>
      <c r="AD24" s="57"/>
    </row>
    <row r="25" spans="1:30" ht="14.25">
      <c r="A25" s="150"/>
      <c r="B25" s="64" t="s">
        <v>130</v>
      </c>
      <c r="C25" s="78">
        <v>31.6</v>
      </c>
      <c r="D25" s="79">
        <v>0.347</v>
      </c>
      <c r="E25" s="79">
        <v>0</v>
      </c>
      <c r="F25" s="65">
        <v>0.347</v>
      </c>
      <c r="G25" s="79">
        <v>0</v>
      </c>
      <c r="H25" s="151" t="s">
        <v>28</v>
      </c>
      <c r="I25" s="152" t="s">
        <v>28</v>
      </c>
      <c r="J25" s="148"/>
      <c r="K25" s="146"/>
      <c r="P25" s="149"/>
      <c r="Q25" s="147"/>
      <c r="R25" s="147"/>
      <c r="S25" s="147"/>
      <c r="T25" s="147"/>
      <c r="U25" s="57"/>
      <c r="V25" s="57"/>
      <c r="W25" s="57"/>
      <c r="X25" s="57"/>
      <c r="Y25" s="57"/>
      <c r="Z25" s="57"/>
      <c r="AA25" s="57"/>
      <c r="AB25" s="57"/>
      <c r="AC25" s="57"/>
      <c r="AD25" s="57"/>
    </row>
    <row r="26" spans="1:30" ht="14.25">
      <c r="A26" s="150"/>
      <c r="B26" s="64" t="s">
        <v>131</v>
      </c>
      <c r="C26" s="78">
        <v>3371.82</v>
      </c>
      <c r="D26" s="79">
        <v>365</v>
      </c>
      <c r="E26" s="79">
        <v>376</v>
      </c>
      <c r="F26" s="65">
        <v>365</v>
      </c>
      <c r="G26" s="79">
        <v>376</v>
      </c>
      <c r="H26" s="86">
        <v>50.4109589041096</v>
      </c>
      <c r="I26" s="87">
        <v>49.5890410958904</v>
      </c>
      <c r="J26" s="148"/>
      <c r="K26" s="146"/>
      <c r="P26" s="149"/>
      <c r="Q26" s="147"/>
      <c r="R26" s="147"/>
      <c r="S26" s="147"/>
      <c r="T26" s="14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1:30" ht="14.25">
      <c r="A27" s="150"/>
      <c r="B27" s="64" t="s">
        <v>132</v>
      </c>
      <c r="C27" s="78">
        <v>8240.9</v>
      </c>
      <c r="D27" s="79">
        <v>4006</v>
      </c>
      <c r="E27" s="79">
        <v>4022</v>
      </c>
      <c r="F27" s="65">
        <v>3887</v>
      </c>
      <c r="G27" s="79">
        <v>3869</v>
      </c>
      <c r="H27" s="86">
        <v>25.688622754491</v>
      </c>
      <c r="I27" s="87">
        <v>74.311377245509</v>
      </c>
      <c r="J27" s="148"/>
      <c r="K27" s="146"/>
      <c r="P27" s="149"/>
      <c r="Q27" s="147"/>
      <c r="R27" s="147"/>
      <c r="S27" s="147"/>
      <c r="T27" s="14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1:30" ht="14.25">
      <c r="A28" s="150"/>
      <c r="B28" s="64" t="s">
        <v>133</v>
      </c>
      <c r="C28" s="78">
        <v>30633</v>
      </c>
      <c r="D28" s="79">
        <v>9337</v>
      </c>
      <c r="E28" s="79">
        <v>9435</v>
      </c>
      <c r="F28" s="65">
        <v>9337</v>
      </c>
      <c r="G28" s="79">
        <v>9435</v>
      </c>
      <c r="H28" s="86">
        <v>82.208391458311</v>
      </c>
      <c r="I28" s="87">
        <v>17.791608541689</v>
      </c>
      <c r="J28" s="148"/>
      <c r="K28" s="146"/>
      <c r="P28" s="149"/>
      <c r="Q28" s="147"/>
      <c r="R28" s="147"/>
      <c r="S28" s="147"/>
      <c r="T28" s="147"/>
      <c r="U28" s="57"/>
      <c r="V28" s="57"/>
      <c r="W28" s="57"/>
      <c r="X28" s="57"/>
      <c r="Y28" s="57"/>
      <c r="Z28" s="57"/>
      <c r="AA28" s="57"/>
      <c r="AB28" s="57"/>
      <c r="AC28" s="57"/>
      <c r="AD28" s="57"/>
    </row>
    <row r="29" spans="1:30" ht="14.25">
      <c r="A29" s="150"/>
      <c r="B29" s="64" t="s">
        <v>134</v>
      </c>
      <c r="C29" s="78">
        <v>9068</v>
      </c>
      <c r="D29" s="79">
        <v>3611</v>
      </c>
      <c r="E29" s="79">
        <v>4907</v>
      </c>
      <c r="F29" s="65">
        <v>3456</v>
      </c>
      <c r="G29" s="79">
        <v>3182</v>
      </c>
      <c r="H29" s="86">
        <v>1.58305203119544</v>
      </c>
      <c r="I29" s="87">
        <v>98.4169479688046</v>
      </c>
      <c r="J29" s="148"/>
      <c r="K29" s="146"/>
      <c r="P29" s="149"/>
      <c r="Q29" s="147"/>
      <c r="R29" s="147"/>
      <c r="S29" s="147"/>
      <c r="T29" s="147"/>
      <c r="U29" s="57"/>
      <c r="V29" s="57"/>
      <c r="W29" s="57"/>
      <c r="X29" s="57"/>
      <c r="Y29" s="57"/>
      <c r="Z29" s="57"/>
      <c r="AA29" s="57"/>
      <c r="AB29" s="57"/>
      <c r="AC29" s="57"/>
      <c r="AD29" s="57"/>
    </row>
    <row r="30" spans="1:30" ht="14.25">
      <c r="A30" s="150"/>
      <c r="B30" s="64" t="s">
        <v>135</v>
      </c>
      <c r="C30" s="78">
        <v>23016.37</v>
      </c>
      <c r="D30" s="79">
        <v>6733</v>
      </c>
      <c r="E30" s="79">
        <v>6951</v>
      </c>
      <c r="F30" s="65">
        <v>6573</v>
      </c>
      <c r="G30" s="79">
        <v>6861</v>
      </c>
      <c r="H30" s="86">
        <v>67.7136258660508</v>
      </c>
      <c r="I30" s="87">
        <v>32.2863741339492</v>
      </c>
      <c r="J30" s="148"/>
      <c r="K30" s="146"/>
      <c r="P30" s="149"/>
      <c r="Q30" s="147"/>
      <c r="R30" s="147"/>
      <c r="S30" s="147"/>
      <c r="T30" s="147"/>
      <c r="U30" s="57"/>
      <c r="V30" s="57"/>
      <c r="W30" s="57"/>
      <c r="X30" s="57"/>
      <c r="Y30" s="57"/>
      <c r="Z30" s="57"/>
      <c r="AA30" s="57"/>
      <c r="AB30" s="57"/>
      <c r="AC30" s="57"/>
      <c r="AD30" s="57"/>
    </row>
    <row r="31" spans="1:30" ht="14.25">
      <c r="A31" s="150"/>
      <c r="B31" s="64" t="s">
        <v>136</v>
      </c>
      <c r="C31" s="78">
        <v>2013.8</v>
      </c>
      <c r="D31" s="79">
        <v>1274</v>
      </c>
      <c r="E31" s="79">
        <v>1271</v>
      </c>
      <c r="F31" s="65">
        <v>1253</v>
      </c>
      <c r="G31" s="79">
        <v>1248</v>
      </c>
      <c r="H31" s="86">
        <v>23.2079895006239</v>
      </c>
      <c r="I31" s="87">
        <v>76.7920104993761</v>
      </c>
      <c r="J31" s="148"/>
      <c r="K31" s="146"/>
      <c r="P31" s="149"/>
      <c r="Q31" s="147"/>
      <c r="R31" s="147"/>
      <c r="S31" s="147"/>
      <c r="T31" s="14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1:30" ht="14.25">
      <c r="A32" s="150"/>
      <c r="B32" s="64" t="s">
        <v>137</v>
      </c>
      <c r="C32" s="78">
        <v>4810</v>
      </c>
      <c r="D32" s="79">
        <v>1933</v>
      </c>
      <c r="E32" s="79">
        <v>1940</v>
      </c>
      <c r="F32" s="65">
        <v>1933</v>
      </c>
      <c r="G32" s="79">
        <v>1940</v>
      </c>
      <c r="H32" s="86">
        <v>50.5675954592363</v>
      </c>
      <c r="I32" s="87">
        <v>49.4324045407637</v>
      </c>
      <c r="J32" s="148"/>
      <c r="K32" s="146"/>
      <c r="P32" s="149"/>
      <c r="Q32" s="147"/>
      <c r="R32" s="147"/>
      <c r="S32" s="147"/>
      <c r="T32" s="147"/>
      <c r="U32" s="57"/>
      <c r="V32" s="57"/>
      <c r="W32" s="57"/>
      <c r="X32" s="57"/>
      <c r="Y32" s="57"/>
      <c r="Z32" s="57"/>
      <c r="AA32" s="57"/>
      <c r="AB32" s="57"/>
      <c r="AC32" s="57"/>
      <c r="AD32" s="57"/>
    </row>
    <row r="33" spans="1:30" ht="14.25">
      <c r="A33" s="150"/>
      <c r="B33" s="64" t="s">
        <v>138</v>
      </c>
      <c r="C33" s="78">
        <v>30389.28</v>
      </c>
      <c r="D33" s="79">
        <v>23269</v>
      </c>
      <c r="E33" s="79">
        <v>23019</v>
      </c>
      <c r="F33" s="65">
        <v>22157</v>
      </c>
      <c r="G33" s="79">
        <v>22218</v>
      </c>
      <c r="H33" s="86">
        <v>30.3286852589641</v>
      </c>
      <c r="I33" s="87">
        <v>69.6713147410359</v>
      </c>
      <c r="J33" s="148"/>
      <c r="K33" s="146"/>
      <c r="P33" s="149"/>
      <c r="Q33" s="147"/>
      <c r="R33" s="147"/>
      <c r="S33" s="147"/>
      <c r="T33" s="14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1:30" ht="14.25">
      <c r="A34" s="150"/>
      <c r="B34" s="66" t="s">
        <v>139</v>
      </c>
      <c r="C34" s="80">
        <v>40733.97</v>
      </c>
      <c r="D34" s="81">
        <v>31247</v>
      </c>
      <c r="E34" s="79">
        <v>30505</v>
      </c>
      <c r="F34" s="67">
        <v>28203</v>
      </c>
      <c r="G34" s="79">
        <v>28073</v>
      </c>
      <c r="H34" s="88">
        <v>26.7925187904213</v>
      </c>
      <c r="I34" s="89">
        <v>73.2074812095787</v>
      </c>
      <c r="J34" s="148"/>
      <c r="K34" s="146"/>
      <c r="P34" s="149"/>
      <c r="Q34" s="147"/>
      <c r="R34" s="147"/>
      <c r="S34" s="147"/>
      <c r="T34" s="147"/>
      <c r="U34" s="57"/>
      <c r="V34" s="57"/>
      <c r="W34" s="57"/>
      <c r="X34" s="57"/>
      <c r="Y34" s="57"/>
      <c r="Z34" s="57"/>
      <c r="AA34" s="57"/>
      <c r="AB34" s="57"/>
      <c r="AC34" s="57"/>
      <c r="AD34" s="57"/>
    </row>
    <row r="35" spans="1:30" ht="14.25">
      <c r="A35" s="150"/>
      <c r="B35" s="68" t="s">
        <v>140</v>
      </c>
      <c r="C35" s="82">
        <v>24250.92</v>
      </c>
      <c r="D35" s="83">
        <v>2901</v>
      </c>
      <c r="E35" s="83">
        <v>3164</v>
      </c>
      <c r="F35" s="69">
        <v>2881</v>
      </c>
      <c r="G35" s="83">
        <v>3144</v>
      </c>
      <c r="H35" s="90">
        <v>33.2870531065602</v>
      </c>
      <c r="I35" s="91">
        <v>66.7129468934398</v>
      </c>
      <c r="J35" s="148"/>
      <c r="K35" s="146"/>
      <c r="P35" s="149"/>
      <c r="Q35" s="147"/>
      <c r="R35" s="147"/>
      <c r="S35" s="147"/>
      <c r="T35" s="147"/>
      <c r="U35" s="57"/>
      <c r="V35" s="57"/>
      <c r="W35" s="57"/>
      <c r="X35" s="57"/>
      <c r="Y35" s="57"/>
      <c r="Z35" s="57"/>
      <c r="AA35" s="57"/>
      <c r="AB35" s="57"/>
      <c r="AC35" s="57"/>
      <c r="AD35" s="57"/>
    </row>
    <row r="36" spans="1:30" ht="14.25">
      <c r="A36" s="150"/>
      <c r="B36" s="70" t="s">
        <v>141</v>
      </c>
      <c r="C36" s="84">
        <v>10024.3</v>
      </c>
      <c r="D36" s="85">
        <v>116</v>
      </c>
      <c r="E36" s="85">
        <v>193.39999999999998</v>
      </c>
      <c r="F36" s="71">
        <v>29.9</v>
      </c>
      <c r="G36" s="85">
        <v>49.2</v>
      </c>
      <c r="H36" s="92">
        <v>27.7608074905373</v>
      </c>
      <c r="I36" s="93">
        <v>72.2391925094627</v>
      </c>
      <c r="K36" s="146"/>
      <c r="P36" s="149"/>
      <c r="Q36" s="147"/>
      <c r="R36" s="147"/>
      <c r="S36" s="147"/>
      <c r="T36" s="147"/>
      <c r="U36" s="57"/>
      <c r="V36" s="57"/>
      <c r="W36" s="57"/>
      <c r="X36" s="57"/>
      <c r="Y36" s="57"/>
      <c r="Z36" s="57"/>
      <c r="AA36" s="57"/>
      <c r="AB36" s="57"/>
      <c r="AC36" s="57"/>
      <c r="AD36" s="57"/>
    </row>
    <row r="37" spans="1:30" ht="14.25">
      <c r="A37" s="150"/>
      <c r="B37" s="64" t="s">
        <v>142</v>
      </c>
      <c r="C37" s="78">
        <v>15.62</v>
      </c>
      <c r="D37" s="79">
        <v>7</v>
      </c>
      <c r="E37" s="79">
        <v>7.4</v>
      </c>
      <c r="F37" s="65">
        <v>7</v>
      </c>
      <c r="G37" s="79">
        <v>6.9</v>
      </c>
      <c r="H37" s="86">
        <f>6.4/F37*100</f>
        <v>91.42857142857143</v>
      </c>
      <c r="I37" s="87">
        <f>100-H37</f>
        <v>8.57142857142857</v>
      </c>
      <c r="K37" s="146"/>
      <c r="P37" s="149"/>
      <c r="Q37" s="147"/>
      <c r="R37" s="147"/>
      <c r="S37" s="147"/>
      <c r="T37" s="147"/>
      <c r="U37" s="57"/>
      <c r="V37" s="57"/>
      <c r="W37" s="57"/>
      <c r="X37" s="57"/>
      <c r="Y37" s="57"/>
      <c r="Z37" s="57"/>
      <c r="AA37" s="57"/>
      <c r="AB37" s="57"/>
      <c r="AC37" s="57"/>
      <c r="AD37" s="57"/>
    </row>
    <row r="38" spans="1:30" ht="14.25">
      <c r="A38" s="150"/>
      <c r="B38" s="66" t="s">
        <v>143</v>
      </c>
      <c r="C38" s="80">
        <v>30424.9</v>
      </c>
      <c r="D38" s="81">
        <v>12384</v>
      </c>
      <c r="E38" s="79">
        <v>14124</v>
      </c>
      <c r="F38" s="67">
        <v>10250</v>
      </c>
      <c r="G38" s="79">
        <v>12112</v>
      </c>
      <c r="H38" s="88">
        <f>1450/F38*100</f>
        <v>14.146341463414632</v>
      </c>
      <c r="I38" s="89">
        <f>100-H38</f>
        <v>85.85365853658537</v>
      </c>
      <c r="K38" s="146"/>
      <c r="P38" s="149"/>
      <c r="Q38" s="147"/>
      <c r="R38" s="147"/>
      <c r="S38" s="147"/>
      <c r="T38" s="147"/>
      <c r="U38" s="57"/>
      <c r="V38" s="57"/>
      <c r="W38" s="57"/>
      <c r="X38" s="57"/>
      <c r="Y38" s="57"/>
      <c r="Z38" s="57"/>
      <c r="AA38" s="57"/>
      <c r="AB38" s="57"/>
      <c r="AC38" s="57"/>
      <c r="AD38" s="57"/>
    </row>
    <row r="39" spans="1:30" ht="14.25">
      <c r="A39" s="150"/>
      <c r="B39" s="68" t="s">
        <v>144</v>
      </c>
      <c r="C39" s="82">
        <v>3999.58</v>
      </c>
      <c r="D39" s="83">
        <v>1311</v>
      </c>
      <c r="E39" s="83">
        <v>1324</v>
      </c>
      <c r="F39" s="69">
        <v>1240</v>
      </c>
      <c r="G39" s="83">
        <v>1254</v>
      </c>
      <c r="H39" s="90">
        <f>888.5/F39*100</f>
        <v>71.65322580645162</v>
      </c>
      <c r="I39" s="91">
        <f>100-H39</f>
        <v>28.346774193548384</v>
      </c>
      <c r="K39" s="146"/>
      <c r="P39" s="149"/>
      <c r="Q39" s="147"/>
      <c r="R39" s="147"/>
      <c r="S39" s="147"/>
      <c r="T39" s="147"/>
      <c r="U39" s="57"/>
      <c r="V39" s="57"/>
      <c r="W39" s="57"/>
      <c r="X39" s="57"/>
      <c r="Y39" s="57"/>
      <c r="Z39" s="57"/>
      <c r="AA39" s="57"/>
      <c r="AB39" s="57"/>
      <c r="AC39" s="57"/>
      <c r="AD39" s="57"/>
    </row>
    <row r="40" spans="1:30" ht="14.25">
      <c r="A40" s="150"/>
      <c r="B40" s="70" t="s">
        <v>147</v>
      </c>
      <c r="C40" s="84">
        <v>1345</v>
      </c>
      <c r="D40" s="85">
        <v>744</v>
      </c>
      <c r="E40" s="79">
        <v>964</v>
      </c>
      <c r="F40" s="71">
        <v>467</v>
      </c>
      <c r="G40" s="79">
        <v>827</v>
      </c>
      <c r="H40" s="92">
        <v>72.2</v>
      </c>
      <c r="I40" s="93">
        <v>27.8</v>
      </c>
      <c r="K40" s="146"/>
      <c r="P40" s="149"/>
      <c r="Q40" s="147"/>
      <c r="R40" s="147"/>
      <c r="S40" s="147"/>
      <c r="T40" s="147"/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1:30" ht="14.25">
      <c r="A41" s="150"/>
      <c r="B41" s="64" t="s">
        <v>149</v>
      </c>
      <c r="C41" s="78">
        <v>2491</v>
      </c>
      <c r="D41" s="79">
        <v>1141</v>
      </c>
      <c r="E41" s="79">
        <v>1141</v>
      </c>
      <c r="F41" s="65">
        <v>998</v>
      </c>
      <c r="G41" s="79">
        <v>998</v>
      </c>
      <c r="H41" s="86">
        <v>90.3589743589744</v>
      </c>
      <c r="I41" s="87">
        <v>9.64102564102564</v>
      </c>
      <c r="K41" s="146"/>
      <c r="P41" s="149"/>
      <c r="Q41" s="147"/>
      <c r="R41" s="147"/>
      <c r="S41" s="147"/>
      <c r="T41" s="147"/>
      <c r="U41" s="57"/>
      <c r="V41" s="57"/>
      <c r="W41" s="57"/>
      <c r="X41" s="57"/>
      <c r="Y41" s="57"/>
      <c r="Z41" s="57"/>
      <c r="AA41" s="57"/>
      <c r="AB41" s="57"/>
      <c r="AC41" s="57"/>
      <c r="AD41" s="57"/>
    </row>
    <row r="42" spans="1:30" ht="14.25">
      <c r="A42" s="150"/>
      <c r="B42" s="66" t="s">
        <v>145</v>
      </c>
      <c r="C42" s="80">
        <v>8746</v>
      </c>
      <c r="D42" s="81">
        <v>3123</v>
      </c>
      <c r="E42" s="79">
        <v>3228</v>
      </c>
      <c r="F42" s="67">
        <v>2713</v>
      </c>
      <c r="G42" s="79">
        <v>2720</v>
      </c>
      <c r="H42" s="88">
        <v>50.5713232583855</v>
      </c>
      <c r="I42" s="89">
        <v>49.4286767416144</v>
      </c>
      <c r="K42" s="146"/>
      <c r="P42" s="149"/>
      <c r="Q42" s="147"/>
      <c r="R42" s="147"/>
      <c r="S42" s="147"/>
      <c r="T42" s="147"/>
      <c r="U42" s="57"/>
      <c r="V42" s="57"/>
      <c r="W42" s="57"/>
      <c r="X42" s="57"/>
      <c r="Y42" s="57"/>
      <c r="Z42" s="57"/>
      <c r="AA42" s="57"/>
      <c r="AB42" s="57"/>
      <c r="AC42" s="57"/>
      <c r="AD42" s="57"/>
    </row>
    <row r="43" spans="1:30" ht="14.25">
      <c r="A43" s="150"/>
      <c r="B43" s="68" t="s">
        <v>146</v>
      </c>
      <c r="C43" s="82">
        <v>76960.37</v>
      </c>
      <c r="D43" s="83">
        <v>20864</v>
      </c>
      <c r="E43" s="153">
        <v>21845</v>
      </c>
      <c r="F43" s="69">
        <v>10175</v>
      </c>
      <c r="G43" s="153">
        <v>11715</v>
      </c>
      <c r="H43" s="90">
        <v>99.9046540730588</v>
      </c>
      <c r="I43" s="91">
        <v>0.0953459269411835</v>
      </c>
      <c r="K43" s="146"/>
      <c r="P43" s="149"/>
      <c r="Q43" s="147"/>
      <c r="R43" s="147"/>
      <c r="S43" s="147"/>
      <c r="T43" s="147"/>
      <c r="U43" s="57"/>
      <c r="V43" s="57"/>
      <c r="W43" s="57"/>
      <c r="X43" s="57"/>
      <c r="Y43" s="57"/>
      <c r="Z43" s="57"/>
      <c r="AA43" s="57"/>
      <c r="AB43" s="57"/>
      <c r="AC43" s="57"/>
      <c r="AD43" s="57"/>
    </row>
    <row r="44" spans="1:30" ht="14.25">
      <c r="A44" s="150"/>
      <c r="K44" s="255"/>
      <c r="L44" s="150"/>
      <c r="M44" s="154"/>
      <c r="N44" s="154"/>
      <c r="O44" s="155"/>
      <c r="P44" s="155"/>
      <c r="Q44" s="155"/>
      <c r="R44" s="155"/>
      <c r="S44" s="143"/>
      <c r="T44" s="143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1:30" ht="14.25">
      <c r="A45" s="150"/>
      <c r="B45" s="156" t="s">
        <v>102</v>
      </c>
      <c r="C45" s="57"/>
      <c r="D45" s="57"/>
      <c r="E45" s="57"/>
      <c r="F45" s="57"/>
      <c r="G45" s="57"/>
      <c r="H45" s="57"/>
      <c r="I45" s="57"/>
      <c r="K45" s="255"/>
      <c r="L45" s="150"/>
      <c r="M45" s="154"/>
      <c r="N45" s="154"/>
      <c r="O45" s="155"/>
      <c r="P45" s="155"/>
      <c r="Q45" s="155"/>
      <c r="R45" s="155"/>
      <c r="S45" s="143"/>
      <c r="T45" s="143"/>
      <c r="U45" s="57"/>
      <c r="V45" s="57"/>
      <c r="W45" s="57"/>
      <c r="X45" s="57"/>
      <c r="Y45" s="57"/>
      <c r="Z45" s="57"/>
      <c r="AA45" s="57"/>
      <c r="AB45" s="57"/>
      <c r="AC45" s="57"/>
      <c r="AD45" s="57"/>
    </row>
    <row r="46" spans="1:30" ht="14.25">
      <c r="A46" s="150"/>
      <c r="B46" s="108" t="s">
        <v>104</v>
      </c>
      <c r="C46" s="57"/>
      <c r="D46" s="57"/>
      <c r="E46" s="57"/>
      <c r="F46" s="57"/>
      <c r="G46" s="57"/>
      <c r="H46" s="57"/>
      <c r="I46" s="57"/>
      <c r="K46" s="255"/>
      <c r="L46" s="150"/>
      <c r="M46" s="154"/>
      <c r="N46" s="154"/>
      <c r="O46" s="155"/>
      <c r="P46" s="155"/>
      <c r="Q46" s="155"/>
      <c r="R46" s="155"/>
      <c r="S46" s="143"/>
      <c r="T46" s="143"/>
      <c r="U46" s="57"/>
      <c r="V46" s="57"/>
      <c r="W46" s="57"/>
      <c r="X46" s="57"/>
      <c r="Y46" s="57"/>
      <c r="Z46" s="57"/>
      <c r="AA46" s="57"/>
      <c r="AB46" s="57"/>
      <c r="AC46" s="57"/>
      <c r="AD46" s="57"/>
    </row>
    <row r="47" spans="1:30" ht="14.25">
      <c r="A47" s="150"/>
      <c r="B47" s="156" t="s">
        <v>362</v>
      </c>
      <c r="C47" s="72"/>
      <c r="D47" s="72"/>
      <c r="E47" s="72"/>
      <c r="F47" s="72"/>
      <c r="G47" s="72"/>
      <c r="H47" s="72"/>
      <c r="I47" s="72"/>
      <c r="K47" s="255"/>
      <c r="L47" s="157"/>
      <c r="M47" s="154"/>
      <c r="N47" s="154"/>
      <c r="O47" s="155"/>
      <c r="P47" s="155"/>
      <c r="Q47" s="155"/>
      <c r="R47" s="155"/>
      <c r="S47" s="143"/>
      <c r="T47" s="143"/>
      <c r="U47" s="57"/>
      <c r="V47" s="57"/>
      <c r="W47" s="57"/>
      <c r="X47" s="57"/>
      <c r="Y47" s="57"/>
      <c r="Z47" s="57"/>
      <c r="AA47" s="57"/>
      <c r="AB47" s="57"/>
      <c r="AC47" s="57"/>
      <c r="AD47" s="57"/>
    </row>
    <row r="48" spans="1:30" ht="14.25">
      <c r="A48" s="103"/>
      <c r="B48" s="158" t="s">
        <v>163</v>
      </c>
      <c r="C48" s="100"/>
      <c r="D48" s="100"/>
      <c r="K48" s="255"/>
      <c r="L48" s="157"/>
      <c r="M48" s="154"/>
      <c r="N48" s="154"/>
      <c r="O48" s="155"/>
      <c r="P48" s="155"/>
      <c r="Q48" s="155"/>
      <c r="R48" s="155"/>
      <c r="S48" s="143"/>
      <c r="T48" s="143"/>
      <c r="U48" s="57"/>
      <c r="V48" s="57"/>
      <c r="W48" s="57"/>
      <c r="X48" s="57"/>
      <c r="Y48" s="57"/>
      <c r="Z48" s="57"/>
      <c r="AA48" s="57"/>
      <c r="AB48" s="57"/>
      <c r="AC48" s="57"/>
      <c r="AD48" s="57"/>
    </row>
    <row r="49" spans="1:30" ht="14.25">
      <c r="A49" s="103"/>
      <c r="B49" s="98" t="s">
        <v>110</v>
      </c>
      <c r="K49" s="444"/>
      <c r="L49" s="445"/>
      <c r="M49" s="305"/>
      <c r="N49" s="446"/>
      <c r="O49" s="447"/>
      <c r="P49" s="446"/>
      <c r="Q49" s="447"/>
      <c r="R49" s="447"/>
      <c r="S49" s="256"/>
      <c r="T49" s="256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</row>
    <row r="50" spans="1:30" ht="14.25">
      <c r="A50" s="103"/>
      <c r="B50" s="143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</row>
    <row r="51" spans="2:30" ht="14.25">
      <c r="B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</row>
    <row r="52" spans="2:30" ht="14.25">
      <c r="B52" s="57"/>
      <c r="D52" s="57"/>
      <c r="E52" s="57"/>
      <c r="F52" s="57"/>
      <c r="G52" s="57"/>
      <c r="H52" s="57"/>
      <c r="I52" s="57"/>
      <c r="J52" s="57"/>
      <c r="K52" s="159" t="s">
        <v>50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</row>
    <row r="53" spans="2:30" ht="14.25">
      <c r="B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</row>
  </sheetData>
  <mergeCells count="11">
    <mergeCell ref="H4:I4"/>
    <mergeCell ref="C4:C5"/>
    <mergeCell ref="D4:D5"/>
    <mergeCell ref="E4:E5"/>
    <mergeCell ref="F4:F5"/>
    <mergeCell ref="G4:G5"/>
    <mergeCell ref="C6:F6"/>
    <mergeCell ref="H6:I6"/>
    <mergeCell ref="K49:L49"/>
    <mergeCell ref="N49:O49"/>
    <mergeCell ref="P49:R49"/>
  </mergeCells>
  <conditionalFormatting sqref="K44:K48">
    <cfRule type="cellIs" priority="1" dxfId="0" operator="greaterThan">
      <formula>1</formula>
    </cfRule>
    <cfRule type="cellIs" priority="2" dxfId="0" operator="greaterThan">
      <formula>1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GridLines="0" workbookViewId="0" topLeftCell="A1"/>
  </sheetViews>
  <sheetFormatPr defaultColWidth="8.25390625" defaultRowHeight="14.25"/>
  <cols>
    <col min="1" max="1" width="8.25390625" style="218" customWidth="1"/>
    <col min="2" max="2" width="12.625" style="216" customWidth="1"/>
    <col min="3" max="9" width="8.25390625" style="216" customWidth="1"/>
    <col min="10" max="10" width="8.00390625" style="216" customWidth="1"/>
    <col min="11" max="16384" width="8.25390625" style="216" customWidth="1"/>
  </cols>
  <sheetData>
    <row r="1" spans="1:2" ht="14.25">
      <c r="A1" s="130"/>
      <c r="B1" s="130"/>
    </row>
    <row r="2" spans="1:10" ht="15">
      <c r="A2" s="130"/>
      <c r="B2" s="369" t="s">
        <v>317</v>
      </c>
      <c r="I2" s="130"/>
      <c r="J2" s="130"/>
    </row>
    <row r="3" spans="1:10" ht="14.25">
      <c r="A3" s="130"/>
      <c r="I3" s="130"/>
      <c r="J3" s="130"/>
    </row>
    <row r="4" spans="1:10" ht="48" customHeight="1">
      <c r="A4" s="130"/>
      <c r="B4" s="224"/>
      <c r="C4" s="473" t="s">
        <v>44</v>
      </c>
      <c r="D4" s="474"/>
      <c r="E4" s="473" t="s">
        <v>42</v>
      </c>
      <c r="F4" s="474"/>
      <c r="G4" s="473" t="s">
        <v>43</v>
      </c>
      <c r="H4" s="475"/>
      <c r="I4" s="474" t="s">
        <v>107</v>
      </c>
      <c r="J4" s="474"/>
    </row>
    <row r="5" spans="1:10" ht="12" customHeight="1">
      <c r="A5" s="130"/>
      <c r="B5" s="225"/>
      <c r="C5" s="476" t="s">
        <v>29</v>
      </c>
      <c r="D5" s="477"/>
      <c r="E5" s="477"/>
      <c r="F5" s="477"/>
      <c r="G5" s="477"/>
      <c r="H5" s="477"/>
      <c r="I5" s="476" t="s">
        <v>87</v>
      </c>
      <c r="J5" s="477"/>
    </row>
    <row r="6" spans="1:10" ht="12" customHeight="1">
      <c r="A6" s="130"/>
      <c r="B6" s="225"/>
      <c r="C6" s="226">
        <v>2005</v>
      </c>
      <c r="D6" s="227">
        <v>2012</v>
      </c>
      <c r="E6" s="226" t="s">
        <v>6</v>
      </c>
      <c r="F6" s="227">
        <v>2012</v>
      </c>
      <c r="G6" s="226" t="s">
        <v>6</v>
      </c>
      <c r="H6" s="228">
        <v>2012</v>
      </c>
      <c r="I6" s="227" t="s">
        <v>6</v>
      </c>
      <c r="J6" s="227">
        <v>2012</v>
      </c>
    </row>
    <row r="7" spans="1:10" ht="12" customHeight="1">
      <c r="A7" s="229"/>
      <c r="B7" s="63" t="s">
        <v>113</v>
      </c>
      <c r="C7" s="370" t="s">
        <v>28</v>
      </c>
      <c r="D7" s="371" t="s">
        <v>28</v>
      </c>
      <c r="E7" s="370" t="s">
        <v>28</v>
      </c>
      <c r="F7" s="371" t="s">
        <v>28</v>
      </c>
      <c r="G7" s="370" t="s">
        <v>28</v>
      </c>
      <c r="H7" s="372" t="s">
        <v>28</v>
      </c>
      <c r="I7" s="373" t="s">
        <v>28</v>
      </c>
      <c r="J7" s="373" t="s">
        <v>28</v>
      </c>
    </row>
    <row r="8" spans="1:10" ht="12" customHeight="1">
      <c r="A8" s="229"/>
      <c r="B8" s="64" t="s">
        <v>114</v>
      </c>
      <c r="C8" s="374">
        <v>215.9081</v>
      </c>
      <c r="D8" s="375">
        <v>459.2111</v>
      </c>
      <c r="E8" s="374">
        <v>83.9503</v>
      </c>
      <c r="F8" s="375">
        <v>197.1909</v>
      </c>
      <c r="G8" s="374">
        <v>10.815</v>
      </c>
      <c r="H8" s="376">
        <v>19.9443</v>
      </c>
      <c r="I8" s="377">
        <v>32.78028114017962</v>
      </c>
      <c r="J8" s="377">
        <v>68.85157122905028</v>
      </c>
    </row>
    <row r="9" spans="1:10" ht="12" customHeight="1">
      <c r="A9" s="230"/>
      <c r="B9" s="64" t="s">
        <v>115</v>
      </c>
      <c r="C9" s="374">
        <v>1035.0346</v>
      </c>
      <c r="D9" s="375">
        <v>1744.1568</v>
      </c>
      <c r="E9" s="374">
        <v>495.9304</v>
      </c>
      <c r="F9" s="375">
        <v>764.2093</v>
      </c>
      <c r="G9" s="374">
        <v>63.1556</v>
      </c>
      <c r="H9" s="376">
        <v>103.4355</v>
      </c>
      <c r="I9" s="377">
        <v>196.954090548054</v>
      </c>
      <c r="J9" s="377">
        <v>327.98682403433475</v>
      </c>
    </row>
    <row r="10" spans="1:10" ht="12" customHeight="1">
      <c r="A10" s="230"/>
      <c r="B10" s="64" t="s">
        <v>116</v>
      </c>
      <c r="C10" s="374" t="s">
        <v>28</v>
      </c>
      <c r="D10" s="375" t="s">
        <v>28</v>
      </c>
      <c r="E10" s="374" t="s">
        <v>28</v>
      </c>
      <c r="F10" s="375" t="s">
        <v>28</v>
      </c>
      <c r="G10" s="374" t="s">
        <v>28</v>
      </c>
      <c r="H10" s="376" t="s">
        <v>28</v>
      </c>
      <c r="I10" s="377" t="s">
        <v>28</v>
      </c>
      <c r="J10" s="377" t="s">
        <v>28</v>
      </c>
    </row>
    <row r="11" spans="1:10" ht="12" customHeight="1">
      <c r="A11" s="229"/>
      <c r="B11" s="64" t="s">
        <v>117</v>
      </c>
      <c r="C11" s="374">
        <v>4141</v>
      </c>
      <c r="D11" s="375">
        <v>6348.334</v>
      </c>
      <c r="E11" s="374">
        <v>1738.195</v>
      </c>
      <c r="F11" s="375">
        <v>2975.4064</v>
      </c>
      <c r="G11" s="374">
        <v>167.851</v>
      </c>
      <c r="H11" s="376">
        <v>226.0856</v>
      </c>
      <c r="I11" s="377">
        <v>164.4771953065859</v>
      </c>
      <c r="J11" s="377">
        <v>281.5486752460257</v>
      </c>
    </row>
    <row r="12" spans="1:10" ht="12" customHeight="1">
      <c r="A12" s="229"/>
      <c r="B12" s="64" t="s">
        <v>118</v>
      </c>
      <c r="C12" s="374" t="s">
        <v>28</v>
      </c>
      <c r="D12" s="375" t="s">
        <v>28</v>
      </c>
      <c r="E12" s="374" t="s">
        <v>28</v>
      </c>
      <c r="F12" s="375" t="s">
        <v>28</v>
      </c>
      <c r="G12" s="374" t="s">
        <v>28</v>
      </c>
      <c r="H12" s="376" t="s">
        <v>28</v>
      </c>
      <c r="I12" s="377" t="s">
        <v>28</v>
      </c>
      <c r="J12" s="377" t="s">
        <v>28</v>
      </c>
    </row>
    <row r="13" spans="1:10" ht="12" customHeight="1">
      <c r="A13" s="229"/>
      <c r="B13" s="64" t="s">
        <v>119</v>
      </c>
      <c r="C13" s="374" t="s">
        <v>28</v>
      </c>
      <c r="D13" s="375" t="s">
        <v>28</v>
      </c>
      <c r="E13" s="374" t="s">
        <v>28</v>
      </c>
      <c r="F13" s="375" t="s">
        <v>28</v>
      </c>
      <c r="G13" s="374" t="s">
        <v>28</v>
      </c>
      <c r="H13" s="376" t="s">
        <v>28</v>
      </c>
      <c r="I13" s="377" t="s">
        <v>28</v>
      </c>
      <c r="J13" s="377" t="s">
        <v>28</v>
      </c>
    </row>
    <row r="14" spans="1:10" ht="12" customHeight="1">
      <c r="A14" s="229"/>
      <c r="B14" s="64" t="s">
        <v>120</v>
      </c>
      <c r="C14" s="374">
        <v>59.82</v>
      </c>
      <c r="D14" s="375">
        <v>69.77</v>
      </c>
      <c r="E14" s="374">
        <v>54.14</v>
      </c>
      <c r="F14" s="375">
        <v>63.385</v>
      </c>
      <c r="G14" s="374">
        <v>4.28</v>
      </c>
      <c r="H14" s="376">
        <v>16.68</v>
      </c>
      <c r="I14" s="377">
        <v>15.667367945850058</v>
      </c>
      <c r="J14" s="377">
        <v>17.63143254520167</v>
      </c>
    </row>
    <row r="15" spans="1:10" ht="12" customHeight="1">
      <c r="A15" s="229"/>
      <c r="B15" s="64" t="s">
        <v>121</v>
      </c>
      <c r="C15" s="374">
        <v>1438</v>
      </c>
      <c r="D15" s="375" t="s">
        <v>28</v>
      </c>
      <c r="E15" s="374">
        <v>786.7</v>
      </c>
      <c r="F15" s="375" t="s">
        <v>28</v>
      </c>
      <c r="G15" s="374" t="s">
        <v>28</v>
      </c>
      <c r="H15" s="376" t="s">
        <v>28</v>
      </c>
      <c r="I15" s="377">
        <v>55.42916206635858</v>
      </c>
      <c r="J15" s="377" t="s">
        <v>28</v>
      </c>
    </row>
    <row r="16" spans="1:10" ht="12" customHeight="1">
      <c r="A16" s="229"/>
      <c r="B16" s="64" t="s">
        <v>122</v>
      </c>
      <c r="C16" s="374">
        <v>4446.213</v>
      </c>
      <c r="D16" s="375">
        <v>4578.2883</v>
      </c>
      <c r="E16" s="374">
        <v>2967.7264</v>
      </c>
      <c r="F16" s="375">
        <v>2690.2271</v>
      </c>
      <c r="G16" s="374">
        <v>472</v>
      </c>
      <c r="H16" s="376">
        <v>275</v>
      </c>
      <c r="I16" s="377">
        <v>201.2973207623957</v>
      </c>
      <c r="J16" s="377">
        <v>177.60791575889616</v>
      </c>
    </row>
    <row r="17" spans="1:10" ht="12" customHeight="1">
      <c r="A17" s="229"/>
      <c r="B17" s="64" t="s">
        <v>123</v>
      </c>
      <c r="C17" s="374" t="s">
        <v>28</v>
      </c>
      <c r="D17" s="375" t="s">
        <v>28</v>
      </c>
      <c r="E17" s="374" t="s">
        <v>28</v>
      </c>
      <c r="F17" s="375" t="s">
        <v>28</v>
      </c>
      <c r="G17" s="374" t="s">
        <v>28</v>
      </c>
      <c r="H17" s="376" t="s">
        <v>28</v>
      </c>
      <c r="I17" s="377" t="s">
        <v>28</v>
      </c>
      <c r="J17" s="377" t="s">
        <v>28</v>
      </c>
    </row>
    <row r="18" spans="1:10" ht="12" customHeight="1">
      <c r="A18" s="229"/>
      <c r="B18" s="64" t="s">
        <v>124</v>
      </c>
      <c r="C18" s="374">
        <v>442.8</v>
      </c>
      <c r="D18" s="375" t="s">
        <v>28</v>
      </c>
      <c r="E18" s="374">
        <v>365</v>
      </c>
      <c r="F18" s="375" t="s">
        <v>28</v>
      </c>
      <c r="G18" s="374">
        <v>83.4</v>
      </c>
      <c r="H18" s="376" t="s">
        <v>28</v>
      </c>
      <c r="I18" s="377">
        <v>47.15153080997287</v>
      </c>
      <c r="J18" s="377" t="s">
        <v>28</v>
      </c>
    </row>
    <row r="19" spans="1:10" ht="12" customHeight="1">
      <c r="A19" s="229"/>
      <c r="B19" s="64" t="s">
        <v>125</v>
      </c>
      <c r="C19" s="374">
        <v>2.0994</v>
      </c>
      <c r="D19" s="375">
        <v>2.5512</v>
      </c>
      <c r="E19" s="374">
        <v>1.5811</v>
      </c>
      <c r="F19" s="375">
        <v>1.8033</v>
      </c>
      <c r="G19" s="374">
        <v>1.6539</v>
      </c>
      <c r="H19" s="376">
        <v>0.7589</v>
      </c>
      <c r="I19" s="377">
        <v>38.190821256038646</v>
      </c>
      <c r="J19" s="377">
        <v>43.982926829268294</v>
      </c>
    </row>
    <row r="20" spans="1:10" ht="12" customHeight="1">
      <c r="A20" s="229"/>
      <c r="B20" s="64" t="s">
        <v>277</v>
      </c>
      <c r="C20" s="374" t="s">
        <v>28</v>
      </c>
      <c r="D20" s="375">
        <v>1167.8864</v>
      </c>
      <c r="E20" s="374" t="s">
        <v>28</v>
      </c>
      <c r="F20" s="375">
        <v>749.2638</v>
      </c>
      <c r="G20" s="374" t="s">
        <v>28</v>
      </c>
      <c r="H20" s="376" t="s">
        <v>28</v>
      </c>
      <c r="I20" s="377" t="s">
        <v>28</v>
      </c>
      <c r="J20" s="377">
        <v>238.77112810707453</v>
      </c>
    </row>
    <row r="21" spans="1:10" ht="14.25">
      <c r="A21" s="229"/>
      <c r="B21" s="64" t="s">
        <v>127</v>
      </c>
      <c r="C21" s="374">
        <v>167.2845</v>
      </c>
      <c r="D21" s="375" t="s">
        <v>28</v>
      </c>
      <c r="E21" s="374">
        <v>101.5408</v>
      </c>
      <c r="F21" s="375" t="s">
        <v>28</v>
      </c>
      <c r="G21" s="374">
        <v>10.4842</v>
      </c>
      <c r="H21" s="376" t="s">
        <v>28</v>
      </c>
      <c r="I21" s="377">
        <v>55.33558583106267</v>
      </c>
      <c r="J21" s="377" t="s">
        <v>28</v>
      </c>
    </row>
    <row r="22" spans="1:10" ht="14.25">
      <c r="A22" s="229"/>
      <c r="B22" s="64" t="s">
        <v>128</v>
      </c>
      <c r="C22" s="374" t="s">
        <v>28</v>
      </c>
      <c r="D22" s="375" t="s">
        <v>28</v>
      </c>
      <c r="E22" s="374" t="s">
        <v>28</v>
      </c>
      <c r="F22" s="375" t="s">
        <v>28</v>
      </c>
      <c r="G22" s="374" t="s">
        <v>28</v>
      </c>
      <c r="H22" s="376" t="s">
        <v>28</v>
      </c>
      <c r="I22" s="377" t="s">
        <v>28</v>
      </c>
      <c r="J22" s="377" t="s">
        <v>28</v>
      </c>
    </row>
    <row r="23" spans="1:10" ht="14.25">
      <c r="A23" s="229"/>
      <c r="B23" s="64" t="s">
        <v>129</v>
      </c>
      <c r="C23" s="374">
        <v>276.7315</v>
      </c>
      <c r="D23" s="375" t="s">
        <v>28</v>
      </c>
      <c r="E23" s="374">
        <v>132.4434</v>
      </c>
      <c r="F23" s="375" t="s">
        <v>28</v>
      </c>
      <c r="G23" s="374">
        <v>23.8178</v>
      </c>
      <c r="H23" s="376" t="s">
        <v>28</v>
      </c>
      <c r="I23" s="377">
        <v>78.64809976247031</v>
      </c>
      <c r="J23" s="377" t="s">
        <v>28</v>
      </c>
    </row>
    <row r="24" spans="1:10" ht="14.25">
      <c r="A24" s="229"/>
      <c r="B24" s="64" t="s">
        <v>130</v>
      </c>
      <c r="C24" s="374" t="s">
        <v>28</v>
      </c>
      <c r="D24" s="375" t="s">
        <v>28</v>
      </c>
      <c r="E24" s="374" t="s">
        <v>28</v>
      </c>
      <c r="F24" s="375" t="s">
        <v>28</v>
      </c>
      <c r="G24" s="374" t="s">
        <v>28</v>
      </c>
      <c r="H24" s="376" t="s">
        <v>28</v>
      </c>
      <c r="I24" s="377" t="s">
        <v>28</v>
      </c>
      <c r="J24" s="377" t="s">
        <v>28</v>
      </c>
    </row>
    <row r="25" spans="1:10" ht="14.25">
      <c r="A25" s="229"/>
      <c r="B25" s="64" t="s">
        <v>131</v>
      </c>
      <c r="C25" s="374">
        <v>22.336</v>
      </c>
      <c r="D25" s="375" t="s">
        <v>28</v>
      </c>
      <c r="E25" s="374">
        <v>46.1</v>
      </c>
      <c r="F25" s="375" t="s">
        <v>28</v>
      </c>
      <c r="G25" s="374">
        <v>10</v>
      </c>
      <c r="H25" s="376" t="s">
        <v>28</v>
      </c>
      <c r="I25" s="377">
        <v>156.27118644067798</v>
      </c>
      <c r="J25" s="377" t="s">
        <v>28</v>
      </c>
    </row>
    <row r="26" spans="1:10" ht="14.25">
      <c r="A26" s="229"/>
      <c r="B26" s="64" t="s">
        <v>132</v>
      </c>
      <c r="C26" s="374">
        <v>1592.4261</v>
      </c>
      <c r="D26" s="375">
        <v>2244.368</v>
      </c>
      <c r="E26" s="374">
        <v>872.9766</v>
      </c>
      <c r="F26" s="375">
        <v>1222.3972</v>
      </c>
      <c r="G26" s="374">
        <v>155.0149</v>
      </c>
      <c r="H26" s="376">
        <v>149.4106</v>
      </c>
      <c r="I26" s="377">
        <v>261.13568650912356</v>
      </c>
      <c r="J26" s="377">
        <v>367.810529464553</v>
      </c>
    </row>
    <row r="27" spans="1:10" ht="14.25">
      <c r="A27" s="229"/>
      <c r="B27" s="64" t="s">
        <v>133</v>
      </c>
      <c r="C27" s="374">
        <v>1991.0515</v>
      </c>
      <c r="D27" s="375">
        <v>2050.9953</v>
      </c>
      <c r="E27" s="374">
        <v>1109.6197</v>
      </c>
      <c r="F27" s="375">
        <v>1166.2485</v>
      </c>
      <c r="G27" s="374">
        <v>137.211</v>
      </c>
      <c r="H27" s="376">
        <v>280.4024</v>
      </c>
      <c r="I27" s="377">
        <v>131.83078293928952</v>
      </c>
      <c r="J27" s="377">
        <v>136.69110407876232</v>
      </c>
    </row>
    <row r="28" spans="1:10" ht="14.25">
      <c r="A28" s="229"/>
      <c r="B28" s="64" t="s">
        <v>134</v>
      </c>
      <c r="C28" s="374">
        <v>693.45</v>
      </c>
      <c r="D28" s="375">
        <v>758.34</v>
      </c>
      <c r="E28" s="374">
        <v>665.95</v>
      </c>
      <c r="F28" s="375">
        <v>746.83</v>
      </c>
      <c r="G28" s="374">
        <v>97.77</v>
      </c>
      <c r="H28" s="376">
        <v>96.78</v>
      </c>
      <c r="I28" s="377">
        <v>369.56159822419534</v>
      </c>
      <c r="J28" s="377">
        <v>409.89571899012077</v>
      </c>
    </row>
    <row r="29" spans="1:10" ht="14.25">
      <c r="A29" s="229"/>
      <c r="B29" s="64" t="s">
        <v>135</v>
      </c>
      <c r="C29" s="374">
        <v>285.8405</v>
      </c>
      <c r="D29" s="375">
        <v>1074.8996</v>
      </c>
      <c r="E29" s="374">
        <v>314.2865</v>
      </c>
      <c r="F29" s="375">
        <v>550.0415</v>
      </c>
      <c r="G29" s="374" t="s">
        <v>28</v>
      </c>
      <c r="H29" s="376">
        <v>41.7106</v>
      </c>
      <c r="I29" s="377">
        <v>62.24727668845316</v>
      </c>
      <c r="J29" s="377">
        <v>105.91979587906798</v>
      </c>
    </row>
    <row r="30" spans="1:10" ht="14.25">
      <c r="A30" s="229"/>
      <c r="B30" s="64" t="s">
        <v>136</v>
      </c>
      <c r="C30" s="374">
        <v>177.7541</v>
      </c>
      <c r="D30" s="375">
        <v>340.8874</v>
      </c>
      <c r="E30" s="374">
        <v>115.2404</v>
      </c>
      <c r="F30" s="375">
        <v>230.4374</v>
      </c>
      <c r="G30" s="374">
        <v>8.3255</v>
      </c>
      <c r="H30" s="376">
        <v>11.842</v>
      </c>
      <c r="I30" s="377">
        <v>98.83396226415094</v>
      </c>
      <c r="J30" s="377">
        <v>211.49829787234043</v>
      </c>
    </row>
    <row r="31" spans="1:10" ht="14.25">
      <c r="A31" s="229"/>
      <c r="B31" s="64" t="s">
        <v>137</v>
      </c>
      <c r="C31" s="374">
        <v>551.281</v>
      </c>
      <c r="D31" s="375">
        <v>655.7</v>
      </c>
      <c r="E31" s="374">
        <v>259.4103</v>
      </c>
      <c r="F31" s="375">
        <v>320.8</v>
      </c>
      <c r="G31" s="374">
        <v>32.5619</v>
      </c>
      <c r="H31" s="376">
        <v>27.7</v>
      </c>
      <c r="I31" s="377">
        <v>148.14980011422045</v>
      </c>
      <c r="J31" s="377">
        <v>180.7323943661972</v>
      </c>
    </row>
    <row r="32" spans="1:10" ht="14.25">
      <c r="A32" s="229"/>
      <c r="B32" s="64" t="s">
        <v>138</v>
      </c>
      <c r="C32" s="374">
        <v>1890</v>
      </c>
      <c r="D32" s="375">
        <v>2250.574</v>
      </c>
      <c r="E32" s="374">
        <v>2422</v>
      </c>
      <c r="F32" s="375">
        <v>2761</v>
      </c>
      <c r="G32" s="374">
        <v>388</v>
      </c>
      <c r="H32" s="376">
        <v>444</v>
      </c>
      <c r="I32" s="377">
        <v>120.79252263363608</v>
      </c>
      <c r="J32" s="377">
        <v>138.96018923951885</v>
      </c>
    </row>
    <row r="33" spans="1:10" ht="14.25">
      <c r="A33" s="229"/>
      <c r="B33" s="66" t="s">
        <v>139</v>
      </c>
      <c r="C33" s="378" t="s">
        <v>28</v>
      </c>
      <c r="D33" s="379">
        <v>8727.726</v>
      </c>
      <c r="E33" s="378" t="s">
        <v>28</v>
      </c>
      <c r="F33" s="379">
        <v>3995.7032</v>
      </c>
      <c r="G33" s="378" t="s">
        <v>28</v>
      </c>
      <c r="H33" s="380">
        <v>703.8063</v>
      </c>
      <c r="I33" s="381" t="s">
        <v>28</v>
      </c>
      <c r="J33" s="381">
        <v>194.4002724530505</v>
      </c>
    </row>
    <row r="34" spans="1:10" ht="14.25">
      <c r="A34" s="229"/>
      <c r="B34" s="68" t="s">
        <v>140</v>
      </c>
      <c r="C34" s="382">
        <v>535.2442</v>
      </c>
      <c r="D34" s="383">
        <v>855.8709</v>
      </c>
      <c r="E34" s="382">
        <v>356.8295</v>
      </c>
      <c r="F34" s="383">
        <v>443.9676</v>
      </c>
      <c r="G34" s="382">
        <v>20.4738</v>
      </c>
      <c r="H34" s="384">
        <v>45.63</v>
      </c>
      <c r="I34" s="385">
        <v>150.244</v>
      </c>
      <c r="J34" s="385">
        <v>184.14251347988386</v>
      </c>
    </row>
    <row r="35" spans="1:10" ht="14.25">
      <c r="A35" s="230"/>
      <c r="B35" s="231" t="s">
        <v>143</v>
      </c>
      <c r="C35" s="370" t="s">
        <v>28</v>
      </c>
      <c r="D35" s="371">
        <v>1013.7315</v>
      </c>
      <c r="E35" s="370" t="s">
        <v>28</v>
      </c>
      <c r="F35" s="371">
        <v>499.9302</v>
      </c>
      <c r="G35" s="370" t="s">
        <v>28</v>
      </c>
      <c r="H35" s="372">
        <v>69.2967</v>
      </c>
      <c r="I35" s="373" t="s">
        <v>28</v>
      </c>
      <c r="J35" s="373">
        <v>77.88287895310796</v>
      </c>
    </row>
    <row r="36" spans="1:10" ht="14.25">
      <c r="A36" s="229"/>
      <c r="B36" s="141" t="s">
        <v>144</v>
      </c>
      <c r="C36" s="382">
        <v>279.3092</v>
      </c>
      <c r="D36" s="383">
        <v>407.1857</v>
      </c>
      <c r="E36" s="382">
        <v>187.7439</v>
      </c>
      <c r="F36" s="383">
        <v>295.7263</v>
      </c>
      <c r="G36" s="382">
        <v>83.3712</v>
      </c>
      <c r="H36" s="384">
        <v>118.8916</v>
      </c>
      <c r="I36" s="385">
        <v>159.3751273344652</v>
      </c>
      <c r="J36" s="385">
        <v>246.43858333333333</v>
      </c>
    </row>
    <row r="37" spans="1:10" ht="14.25">
      <c r="A37" s="232"/>
      <c r="I37" s="130"/>
      <c r="J37" s="232"/>
    </row>
    <row r="38" spans="1:2" ht="12" customHeight="1">
      <c r="A38" s="232"/>
      <c r="B38" s="216" t="s">
        <v>278</v>
      </c>
    </row>
    <row r="39" spans="1:10" ht="14.25">
      <c r="A39" s="232"/>
      <c r="B39" s="471" t="s">
        <v>370</v>
      </c>
      <c r="C39" s="472"/>
      <c r="D39" s="472"/>
      <c r="E39" s="472"/>
      <c r="F39" s="472"/>
      <c r="G39" s="472"/>
      <c r="H39" s="472"/>
      <c r="I39" s="472"/>
      <c r="J39" s="472"/>
    </row>
    <row r="40" ht="14.25">
      <c r="A40" s="232"/>
    </row>
    <row r="41" ht="14.25">
      <c r="A41" s="130"/>
    </row>
    <row r="42" spans="1:4" ht="14.25">
      <c r="A42" s="130"/>
      <c r="B42" s="130"/>
      <c r="C42" s="130"/>
      <c r="D42" s="130"/>
    </row>
    <row r="43" spans="1:4" ht="14.25">
      <c r="A43" s="130"/>
      <c r="B43" s="130"/>
      <c r="C43" s="130"/>
      <c r="D43" s="130"/>
    </row>
    <row r="44" spans="1:4" ht="14.25">
      <c r="A44" s="130"/>
      <c r="B44" s="130"/>
      <c r="C44" s="130"/>
      <c r="D44" s="130"/>
    </row>
    <row r="45" spans="1:8" ht="14.25">
      <c r="A45" s="130"/>
      <c r="B45" s="130"/>
      <c r="H45" s="233"/>
    </row>
    <row r="46" spans="1:2" ht="14.25">
      <c r="A46" s="130"/>
      <c r="B46" s="130"/>
    </row>
    <row r="47" spans="1:2" ht="14.25">
      <c r="A47" s="130"/>
      <c r="B47" s="130"/>
    </row>
    <row r="48" spans="1:2" ht="14.25">
      <c r="A48" s="130"/>
      <c r="B48" s="130"/>
    </row>
    <row r="49" spans="1:2" ht="14.25">
      <c r="A49" s="130"/>
      <c r="B49" s="130"/>
    </row>
    <row r="50" spans="1:2" ht="14.25">
      <c r="A50" s="130"/>
      <c r="B50" s="130"/>
    </row>
    <row r="51" spans="1:2" ht="14.25">
      <c r="A51" s="130"/>
      <c r="B51" s="130"/>
    </row>
    <row r="52" spans="1:2" ht="14.25">
      <c r="A52" s="130"/>
      <c r="B52" s="130"/>
    </row>
    <row r="53" spans="1:2" ht="14.25">
      <c r="A53" s="130"/>
      <c r="B53" s="130"/>
    </row>
    <row r="54" spans="1:2" ht="14.25">
      <c r="A54" s="130"/>
      <c r="B54" s="130"/>
    </row>
    <row r="55" spans="1:2" ht="14.25">
      <c r="A55" s="130"/>
      <c r="B55" s="130"/>
    </row>
    <row r="56" spans="1:2" ht="14.25">
      <c r="A56" s="130"/>
      <c r="B56" s="130"/>
    </row>
    <row r="57" spans="1:2" ht="14.25">
      <c r="A57" s="130"/>
      <c r="B57" s="130"/>
    </row>
    <row r="58" spans="1:2" ht="14.25">
      <c r="A58" s="130"/>
      <c r="B58" s="130"/>
    </row>
    <row r="59" spans="1:2" ht="14.25">
      <c r="A59" s="130"/>
      <c r="B59" s="130"/>
    </row>
    <row r="60" spans="1:3" ht="14.25">
      <c r="A60" s="130"/>
      <c r="B60" s="234" t="s">
        <v>154</v>
      </c>
      <c r="C60" s="218"/>
    </row>
    <row r="61" spans="1:3" ht="14.25">
      <c r="A61" s="130"/>
      <c r="B61" s="218"/>
      <c r="C61" s="218"/>
    </row>
    <row r="62" spans="1:3" ht="14.25">
      <c r="A62" s="130"/>
      <c r="B62" s="234" t="s">
        <v>60</v>
      </c>
      <c r="C62" s="218"/>
    </row>
    <row r="63" spans="1:3" ht="14.25">
      <c r="A63" s="130"/>
      <c r="B63" s="234" t="s">
        <v>61</v>
      </c>
      <c r="C63" s="218"/>
    </row>
    <row r="64" spans="1:3" ht="14.25">
      <c r="A64" s="130"/>
      <c r="B64" s="234" t="s">
        <v>62</v>
      </c>
      <c r="C64" s="218"/>
    </row>
    <row r="65" spans="1:3" ht="14.25">
      <c r="A65" s="130"/>
      <c r="B65" s="218"/>
      <c r="C65" s="218"/>
    </row>
    <row r="66" spans="1:3" ht="14.25">
      <c r="A66" s="130"/>
      <c r="B66" s="234" t="s">
        <v>64</v>
      </c>
      <c r="C66" s="218"/>
    </row>
    <row r="67" spans="1:3" ht="14.25">
      <c r="A67" s="130"/>
      <c r="B67" s="234" t="s">
        <v>155</v>
      </c>
      <c r="C67" s="218"/>
    </row>
    <row r="68" spans="1:3" ht="14.25">
      <c r="A68" s="130"/>
      <c r="B68" s="218"/>
      <c r="C68" s="218"/>
    </row>
    <row r="69" spans="1:3" ht="14.25">
      <c r="A69" s="130"/>
      <c r="B69" s="235" t="s">
        <v>0</v>
      </c>
      <c r="C69" s="235" t="s">
        <v>11</v>
      </c>
    </row>
    <row r="70" spans="2:3" ht="14.25">
      <c r="B70" s="235" t="s">
        <v>113</v>
      </c>
      <c r="C70" s="236">
        <v>672</v>
      </c>
    </row>
    <row r="71" spans="2:3" ht="14.25">
      <c r="B71" s="235" t="s">
        <v>114</v>
      </c>
      <c r="C71" s="236">
        <v>2864</v>
      </c>
    </row>
    <row r="72" spans="2:3" ht="14.25">
      <c r="B72" s="235" t="s">
        <v>115</v>
      </c>
      <c r="C72" s="236">
        <v>2330</v>
      </c>
    </row>
    <row r="73" spans="2:3" ht="14.25">
      <c r="B73" s="235" t="s">
        <v>116</v>
      </c>
      <c r="C73" s="236">
        <v>581</v>
      </c>
    </row>
    <row r="74" spans="2:3" ht="14.25">
      <c r="B74" s="235" t="s">
        <v>153</v>
      </c>
      <c r="C74" s="236">
        <v>10568</v>
      </c>
    </row>
    <row r="75" spans="2:3" ht="14.25">
      <c r="B75" s="235" t="s">
        <v>118</v>
      </c>
      <c r="C75" s="236">
        <v>2013</v>
      </c>
    </row>
    <row r="76" spans="2:3" ht="14.25">
      <c r="B76" s="235" t="s">
        <v>119</v>
      </c>
      <c r="C76" s="236">
        <v>622</v>
      </c>
    </row>
    <row r="77" spans="2:3" ht="14.25">
      <c r="B77" s="235" t="s">
        <v>120</v>
      </c>
      <c r="C77" s="236">
        <v>3595</v>
      </c>
    </row>
    <row r="78" spans="2:3" ht="14.25">
      <c r="B78" s="235" t="s">
        <v>121</v>
      </c>
      <c r="C78" s="236">
        <v>14915</v>
      </c>
    </row>
    <row r="79" spans="2:3" ht="14.25">
      <c r="B79" s="235" t="s">
        <v>122</v>
      </c>
      <c r="C79" s="236">
        <v>15147</v>
      </c>
    </row>
    <row r="80" spans="2:3" ht="14.25">
      <c r="B80" s="235" t="s">
        <v>123</v>
      </c>
      <c r="C80" s="236">
        <v>1741</v>
      </c>
    </row>
    <row r="81" spans="2:3" ht="14.25">
      <c r="B81" s="235" t="s">
        <v>124</v>
      </c>
      <c r="C81" s="236">
        <v>8086</v>
      </c>
    </row>
    <row r="82" spans="2:3" ht="14.25">
      <c r="B82" s="235" t="s">
        <v>125</v>
      </c>
      <c r="C82" s="236">
        <v>41</v>
      </c>
    </row>
    <row r="83" spans="2:3" ht="14.25">
      <c r="B83" s="235" t="s">
        <v>126</v>
      </c>
      <c r="C83" s="236">
        <v>3138</v>
      </c>
    </row>
    <row r="84" spans="2:3" ht="14.25">
      <c r="B84" s="235" t="s">
        <v>127</v>
      </c>
      <c r="C84" s="236">
        <v>1875</v>
      </c>
    </row>
    <row r="85" spans="2:3" ht="14.25">
      <c r="B85" s="235" t="s">
        <v>128</v>
      </c>
      <c r="C85" s="236">
        <v>86</v>
      </c>
    </row>
    <row r="86" spans="2:3" ht="14.25">
      <c r="B86" s="235" t="s">
        <v>129</v>
      </c>
      <c r="C86" s="236">
        <v>1726</v>
      </c>
    </row>
    <row r="87" spans="2:3" ht="14.25">
      <c r="B87" s="235" t="s">
        <v>130</v>
      </c>
      <c r="C87" s="236">
        <v>0</v>
      </c>
    </row>
    <row r="88" spans="2:3" ht="14.25">
      <c r="B88" s="235" t="s">
        <v>131</v>
      </c>
      <c r="C88" s="236">
        <v>295</v>
      </c>
    </row>
    <row r="89" spans="2:3" ht="14.25">
      <c r="B89" s="235" t="s">
        <v>132</v>
      </c>
      <c r="C89" s="236">
        <v>3343</v>
      </c>
    </row>
    <row r="90" spans="2:3" ht="14.25">
      <c r="B90" s="235" t="s">
        <v>133</v>
      </c>
      <c r="C90" s="236">
        <v>8532</v>
      </c>
    </row>
    <row r="91" spans="2:3" ht="14.25">
      <c r="B91" s="235" t="s">
        <v>134</v>
      </c>
      <c r="C91" s="236">
        <v>1822</v>
      </c>
    </row>
    <row r="92" spans="2:3" ht="14.25">
      <c r="B92" s="235" t="s">
        <v>135</v>
      </c>
      <c r="C92" s="236">
        <v>5193</v>
      </c>
    </row>
    <row r="93" spans="2:3" ht="14.25">
      <c r="B93" s="235" t="s">
        <v>136</v>
      </c>
      <c r="C93" s="236">
        <v>1175</v>
      </c>
    </row>
    <row r="94" spans="2:3" ht="14.25">
      <c r="B94" s="235" t="s">
        <v>137</v>
      </c>
      <c r="C94" s="236">
        <v>1775</v>
      </c>
    </row>
    <row r="95" spans="2:3" ht="14.25">
      <c r="B95" s="235" t="s">
        <v>138</v>
      </c>
      <c r="C95" s="236">
        <v>19869</v>
      </c>
    </row>
    <row r="96" spans="2:3" ht="14.25">
      <c r="B96" s="235" t="s">
        <v>139</v>
      </c>
      <c r="C96" s="236">
        <v>20554</v>
      </c>
    </row>
    <row r="97" spans="2:3" ht="14.25">
      <c r="B97" s="235" t="s">
        <v>140</v>
      </c>
      <c r="C97" s="236">
        <v>2411</v>
      </c>
    </row>
    <row r="98" spans="2:3" ht="14.25">
      <c r="B98" s="235" t="s">
        <v>143</v>
      </c>
      <c r="C98" s="236">
        <v>6419</v>
      </c>
    </row>
    <row r="99" spans="2:3" ht="14.25">
      <c r="B99" s="235" t="s">
        <v>144</v>
      </c>
      <c r="C99" s="236">
        <v>1200</v>
      </c>
    </row>
  </sheetData>
  <mergeCells count="7">
    <mergeCell ref="B39:J39"/>
    <mergeCell ref="C4:D4"/>
    <mergeCell ref="E4:F4"/>
    <mergeCell ref="G4:H4"/>
    <mergeCell ref="I4:J4"/>
    <mergeCell ref="C5:H5"/>
    <mergeCell ref="I5:J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93"/>
  <sheetViews>
    <sheetView showGridLines="0" workbookViewId="0" topLeftCell="A1"/>
  </sheetViews>
  <sheetFormatPr defaultColWidth="8.25390625" defaultRowHeight="14.25"/>
  <cols>
    <col min="1" max="1" width="8.25390625" style="131" customWidth="1"/>
    <col min="2" max="16384" width="8.25390625" style="131" customWidth="1"/>
  </cols>
  <sheetData>
    <row r="1" ht="12"/>
    <row r="2" ht="15">
      <c r="B2" s="366" t="s">
        <v>318</v>
      </c>
    </row>
    <row r="3" ht="12">
      <c r="B3" s="132" t="s">
        <v>87</v>
      </c>
    </row>
    <row r="4" spans="5:6" ht="12">
      <c r="E4" s="133"/>
      <c r="F4" s="133"/>
    </row>
    <row r="5" ht="12"/>
    <row r="6" spans="4:14" ht="12">
      <c r="D6" s="134"/>
      <c r="E6" s="135"/>
      <c r="F6" s="135"/>
      <c r="G6" s="478"/>
      <c r="H6" s="478"/>
      <c r="I6" s="478"/>
      <c r="J6" s="478"/>
      <c r="K6" s="478"/>
      <c r="L6" s="478"/>
      <c r="M6" s="478"/>
      <c r="N6" s="478"/>
    </row>
    <row r="7" spans="3:16" ht="12">
      <c r="C7" s="136"/>
      <c r="E7" s="479"/>
      <c r="F7" s="479"/>
      <c r="G7" s="478"/>
      <c r="H7" s="478"/>
      <c r="I7" s="478"/>
      <c r="J7" s="478"/>
      <c r="K7" s="478"/>
      <c r="L7" s="478"/>
      <c r="M7" s="478"/>
      <c r="N7" s="478"/>
      <c r="O7" s="137"/>
      <c r="P7" s="137"/>
    </row>
    <row r="8" spans="3:16" ht="12">
      <c r="C8" s="136"/>
      <c r="E8" s="307"/>
      <c r="F8" s="307"/>
      <c r="G8" s="306"/>
      <c r="H8" s="306"/>
      <c r="I8" s="306"/>
      <c r="J8" s="306"/>
      <c r="K8" s="306"/>
      <c r="L8" s="306"/>
      <c r="M8" s="306"/>
      <c r="N8" s="306"/>
      <c r="O8" s="137"/>
      <c r="P8" s="137"/>
    </row>
    <row r="9" spans="7:16" ht="12">
      <c r="G9" s="137"/>
      <c r="H9" s="137"/>
      <c r="I9" s="137"/>
      <c r="J9" s="137"/>
      <c r="K9" s="137"/>
      <c r="L9" s="137"/>
      <c r="M9" s="137"/>
      <c r="N9" s="137"/>
      <c r="O9" s="137"/>
      <c r="P9" s="137"/>
    </row>
    <row r="10" spans="12:16" ht="12">
      <c r="L10" s="138"/>
      <c r="M10" s="138"/>
      <c r="O10" s="139"/>
      <c r="P10" s="139"/>
    </row>
    <row r="11" spans="12:16" ht="12">
      <c r="L11" s="203"/>
      <c r="M11" s="203"/>
      <c r="O11" s="139"/>
      <c r="P11" s="139"/>
    </row>
    <row r="12" spans="12:16" ht="12">
      <c r="L12" s="203"/>
      <c r="M12" s="203"/>
      <c r="O12" s="139"/>
      <c r="P12" s="139"/>
    </row>
    <row r="13" spans="12:16" ht="12">
      <c r="L13" s="203"/>
      <c r="M13" s="203"/>
      <c r="O13" s="139"/>
      <c r="P13" s="139"/>
    </row>
    <row r="14" spans="12:16" ht="12">
      <c r="L14" s="203"/>
      <c r="M14" s="203"/>
      <c r="O14" s="139"/>
      <c r="P14" s="139"/>
    </row>
    <row r="15" spans="12:16" ht="12">
      <c r="L15" s="138"/>
      <c r="M15" s="203"/>
      <c r="O15" s="139"/>
      <c r="P15" s="139"/>
    </row>
    <row r="16" spans="12:16" ht="12">
      <c r="L16" s="203"/>
      <c r="M16" s="203"/>
      <c r="O16" s="139"/>
      <c r="P16" s="139"/>
    </row>
    <row r="17" spans="12:16" ht="12">
      <c r="L17" s="138"/>
      <c r="M17" s="203"/>
      <c r="O17" s="139"/>
      <c r="P17" s="139"/>
    </row>
    <row r="18" spans="12:16" ht="12">
      <c r="L18" s="138"/>
      <c r="M18" s="138"/>
      <c r="O18" s="139"/>
      <c r="P18" s="139"/>
    </row>
    <row r="19" spans="12:16" ht="12">
      <c r="L19" s="203"/>
      <c r="M19" s="264"/>
      <c r="O19" s="139"/>
      <c r="P19" s="139"/>
    </row>
    <row r="20" spans="12:16" ht="12">
      <c r="L20" s="203"/>
      <c r="M20" s="203"/>
      <c r="O20" s="139"/>
      <c r="P20" s="139"/>
    </row>
    <row r="21" spans="12:16" ht="12">
      <c r="L21" s="203"/>
      <c r="M21" s="203"/>
      <c r="O21" s="139"/>
      <c r="P21" s="139"/>
    </row>
    <row r="22" spans="12:16" ht="12">
      <c r="L22" s="203"/>
      <c r="M22" s="203"/>
      <c r="O22" s="139"/>
      <c r="P22" s="139"/>
    </row>
    <row r="23" spans="12:16" ht="12">
      <c r="L23" s="203"/>
      <c r="M23" s="203"/>
      <c r="O23" s="139"/>
      <c r="P23" s="139"/>
    </row>
    <row r="24" spans="12:16" ht="12">
      <c r="L24" s="138"/>
      <c r="M24" s="138"/>
      <c r="O24" s="139"/>
      <c r="P24" s="139"/>
    </row>
    <row r="25" spans="7:16" ht="12">
      <c r="G25" s="265"/>
      <c r="H25" s="140"/>
      <c r="I25" s="140"/>
      <c r="J25" s="140"/>
      <c r="K25" s="140"/>
      <c r="L25" s="140"/>
      <c r="M25" s="140"/>
      <c r="N25" s="140"/>
      <c r="O25" s="140"/>
      <c r="P25" s="139"/>
    </row>
    <row r="26" spans="12:16" ht="12">
      <c r="L26" s="203"/>
      <c r="M26" s="203"/>
      <c r="O26" s="139"/>
      <c r="P26" s="139"/>
    </row>
    <row r="27" spans="12:16" ht="12">
      <c r="L27" s="203"/>
      <c r="M27" s="203"/>
      <c r="O27" s="139"/>
      <c r="P27" s="139"/>
    </row>
    <row r="28" spans="12:16" ht="12">
      <c r="L28" s="138"/>
      <c r="M28" s="138"/>
      <c r="O28" s="139"/>
      <c r="P28" s="139"/>
    </row>
    <row r="29" spans="15:16" ht="12">
      <c r="O29" s="139"/>
      <c r="P29" s="139"/>
    </row>
    <row r="30" spans="2:16" ht="14.25">
      <c r="B30" s="308" t="s">
        <v>279</v>
      </c>
      <c r="C30" s="308"/>
      <c r="D30" s="308"/>
      <c r="E30" s="308"/>
      <c r="F30" s="308"/>
      <c r="G30" s="308"/>
      <c r="H30" s="308"/>
      <c r="I30" s="308"/>
      <c r="J30" s="308"/>
      <c r="L30" s="138"/>
      <c r="M30" s="138"/>
      <c r="O30" s="139"/>
      <c r="P30" s="139"/>
    </row>
    <row r="31" spans="2:16" ht="14.25">
      <c r="B31" s="308" t="s">
        <v>280</v>
      </c>
      <c r="C31" s="308"/>
      <c r="D31" s="308"/>
      <c r="E31" s="308"/>
      <c r="F31" s="308"/>
      <c r="G31" s="308"/>
      <c r="H31" s="308"/>
      <c r="I31" s="308"/>
      <c r="J31" s="308"/>
      <c r="L31" s="138"/>
      <c r="M31" s="138"/>
      <c r="O31" s="139"/>
      <c r="P31" s="139"/>
    </row>
    <row r="32" spans="2:16" ht="14.25">
      <c r="B32" s="131" t="s">
        <v>281</v>
      </c>
      <c r="N32" s="140"/>
      <c r="O32" s="140"/>
      <c r="P32" s="139"/>
    </row>
    <row r="33" spans="2:16" ht="14.25">
      <c r="B33" s="308" t="s">
        <v>282</v>
      </c>
      <c r="C33" s="308"/>
      <c r="D33" s="308"/>
      <c r="E33" s="308"/>
      <c r="F33" s="308"/>
      <c r="G33" s="308"/>
      <c r="H33" s="308"/>
      <c r="I33" s="308"/>
      <c r="J33" s="308"/>
      <c r="K33" s="140"/>
      <c r="L33" s="140"/>
      <c r="M33" s="140"/>
      <c r="O33" s="139"/>
      <c r="P33" s="139"/>
    </row>
    <row r="34" spans="2:16" ht="23.45" customHeight="1">
      <c r="B34" s="481" t="s">
        <v>371</v>
      </c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139"/>
      <c r="P34" s="139"/>
    </row>
    <row r="35" spans="15:16" ht="14.25">
      <c r="O35" s="139"/>
      <c r="P35" s="139"/>
    </row>
    <row r="36" spans="15:16" ht="14.25">
      <c r="O36" s="139"/>
      <c r="P36" s="139"/>
    </row>
    <row r="37" spans="15:16" ht="14.25">
      <c r="O37" s="139"/>
      <c r="P37" s="139"/>
    </row>
    <row r="40" ht="14.25">
      <c r="K40" s="102"/>
    </row>
    <row r="42" spans="2:10" ht="14.25">
      <c r="B42" s="480"/>
      <c r="C42" s="480"/>
      <c r="D42" s="480"/>
      <c r="E42" s="480"/>
      <c r="F42" s="480"/>
      <c r="G42" s="480"/>
      <c r="H42" s="480"/>
      <c r="I42" s="480"/>
      <c r="J42" s="480"/>
    </row>
    <row r="69" spans="1:3" ht="14.25">
      <c r="A69" s="213"/>
      <c r="B69" s="519">
        <v>2005</v>
      </c>
      <c r="C69" s="519">
        <v>2012</v>
      </c>
    </row>
    <row r="70" spans="1:3" ht="14.25">
      <c r="A70" s="518" t="s">
        <v>134</v>
      </c>
      <c r="B70" s="520">
        <v>369.5615982241954</v>
      </c>
      <c r="C70" s="520">
        <v>409.89571899012077</v>
      </c>
    </row>
    <row r="71" spans="1:3" ht="14.25">
      <c r="A71" s="518" t="s">
        <v>132</v>
      </c>
      <c r="B71" s="521">
        <v>260.73613520789706</v>
      </c>
      <c r="C71" s="520">
        <v>367.810529464553</v>
      </c>
    </row>
    <row r="72" spans="1:3" ht="14.25">
      <c r="A72" s="518" t="s">
        <v>115</v>
      </c>
      <c r="B72" s="521">
        <v>196.954090548054</v>
      </c>
      <c r="C72" s="520">
        <v>327.98682403433475</v>
      </c>
    </row>
    <row r="73" spans="1:3" ht="14.25">
      <c r="A73" s="518" t="s">
        <v>117</v>
      </c>
      <c r="B73" s="521">
        <v>164.4771953065859</v>
      </c>
      <c r="C73" s="520">
        <v>281.5486752460257</v>
      </c>
    </row>
    <row r="74" spans="1:3" ht="14.25">
      <c r="A74" s="518" t="s">
        <v>283</v>
      </c>
      <c r="B74" s="520" t="s">
        <v>28</v>
      </c>
      <c r="C74" s="520">
        <v>238.77112810707453</v>
      </c>
    </row>
    <row r="75" spans="1:3" ht="14.25">
      <c r="A75" s="518" t="s">
        <v>136</v>
      </c>
      <c r="B75" s="520">
        <v>96.53379073756432</v>
      </c>
      <c r="C75" s="520">
        <v>211.49829787234043</v>
      </c>
    </row>
    <row r="76" spans="1:3" ht="14.25">
      <c r="A76" s="518" t="s">
        <v>284</v>
      </c>
      <c r="B76" s="521" t="s">
        <v>28</v>
      </c>
      <c r="C76" s="520">
        <v>194.4002724530505</v>
      </c>
    </row>
    <row r="77" spans="1:3" ht="14.25">
      <c r="A77" s="518" t="s">
        <v>140</v>
      </c>
      <c r="B77" s="521">
        <v>124.04366315789474</v>
      </c>
      <c r="C77" s="520">
        <v>184.14251347988386</v>
      </c>
    </row>
    <row r="78" spans="1:3" ht="14.25">
      <c r="A78" s="518" t="s">
        <v>137</v>
      </c>
      <c r="B78" s="521">
        <v>148.14980011422043</v>
      </c>
      <c r="C78" s="520">
        <v>180.7323943661972</v>
      </c>
    </row>
    <row r="79" spans="1:3" ht="14.25">
      <c r="A79" s="518" t="s">
        <v>122</v>
      </c>
      <c r="B79" s="521">
        <v>201.2973207623957</v>
      </c>
      <c r="C79" s="520">
        <v>177.60791575889616</v>
      </c>
    </row>
    <row r="80" spans="1:3" ht="14.25">
      <c r="A80" s="518" t="s">
        <v>138</v>
      </c>
      <c r="B80" s="520">
        <v>120.79252263363607</v>
      </c>
      <c r="C80" s="520">
        <v>138.96018923951885</v>
      </c>
    </row>
    <row r="81" spans="1:3" ht="14.25">
      <c r="A81" s="518" t="s">
        <v>133</v>
      </c>
      <c r="B81" s="520">
        <v>131.83078293928955</v>
      </c>
      <c r="C81" s="520">
        <v>136.69110407876232</v>
      </c>
    </row>
    <row r="82" spans="1:3" ht="14.25">
      <c r="A82" s="518" t="s">
        <v>135</v>
      </c>
      <c r="B82" s="520">
        <v>62.24727668845316</v>
      </c>
      <c r="C82" s="520">
        <v>105.91979587906798</v>
      </c>
    </row>
    <row r="83" spans="1:3" ht="14.25">
      <c r="A83" s="518" t="s">
        <v>114</v>
      </c>
      <c r="B83" s="521">
        <v>32.78028114017962</v>
      </c>
      <c r="C83" s="520">
        <v>68.85157122905028</v>
      </c>
    </row>
    <row r="84" spans="1:3" ht="14.25">
      <c r="A84" s="518" t="s">
        <v>125</v>
      </c>
      <c r="B84" s="520">
        <v>38.190821256038646</v>
      </c>
      <c r="C84" s="520">
        <v>43.982926829268294</v>
      </c>
    </row>
    <row r="85" spans="1:3" ht="14.25">
      <c r="A85" s="518" t="s">
        <v>120</v>
      </c>
      <c r="B85" s="521">
        <v>15.667367945850057</v>
      </c>
      <c r="C85" s="520">
        <v>17.63143254520167</v>
      </c>
    </row>
    <row r="86" spans="1:3" ht="14.25">
      <c r="A86" s="518" t="s">
        <v>285</v>
      </c>
      <c r="B86" s="520">
        <v>156.27118644067798</v>
      </c>
      <c r="C86" s="520" t="s">
        <v>28</v>
      </c>
    </row>
    <row r="87" spans="1:3" ht="14.25">
      <c r="A87" s="518" t="s">
        <v>286</v>
      </c>
      <c r="B87" s="521">
        <v>78.64809976247031</v>
      </c>
      <c r="C87" s="520" t="s">
        <v>28</v>
      </c>
    </row>
    <row r="88" spans="1:3" ht="14.25">
      <c r="A88" s="518" t="s">
        <v>287</v>
      </c>
      <c r="B88" s="520">
        <v>55.42916206635858</v>
      </c>
      <c r="C88" s="520" t="s">
        <v>28</v>
      </c>
    </row>
    <row r="89" spans="1:3" ht="14.25">
      <c r="A89" s="518" t="s">
        <v>288</v>
      </c>
      <c r="B89" s="520">
        <v>55.33558583106267</v>
      </c>
      <c r="C89" s="520" t="s">
        <v>28</v>
      </c>
    </row>
    <row r="90" spans="1:3" ht="14.25">
      <c r="A90" s="518" t="s">
        <v>289</v>
      </c>
      <c r="B90" s="520">
        <v>47.15153080997287</v>
      </c>
      <c r="C90" s="520" t="s">
        <v>28</v>
      </c>
    </row>
    <row r="91" spans="1:3" ht="14.25">
      <c r="A91" s="518"/>
      <c r="B91" s="520"/>
      <c r="C91" s="520"/>
    </row>
    <row r="92" spans="1:3" ht="14.25">
      <c r="A92" s="518" t="s">
        <v>144</v>
      </c>
      <c r="B92" s="520">
        <v>158.7720713073005</v>
      </c>
      <c r="C92" s="520">
        <v>246.43858333333333</v>
      </c>
    </row>
    <row r="93" spans="1:3" ht="14.25">
      <c r="A93" s="518" t="s">
        <v>148</v>
      </c>
      <c r="B93" s="520" t="s">
        <v>28</v>
      </c>
      <c r="C93" s="520">
        <v>77.88287895310796</v>
      </c>
    </row>
  </sheetData>
  <mergeCells count="4">
    <mergeCell ref="G6:N7"/>
    <mergeCell ref="E7:F7"/>
    <mergeCell ref="B42:J42"/>
    <mergeCell ref="B34:N34"/>
  </mergeCells>
  <printOptions/>
  <pageMargins left="0.7" right="0.7" top="0.75" bottom="0.75" header="0.3" footer="0.3"/>
  <pageSetup fitToHeight="1" fitToWidth="1" horizontalDpi="600" verticalDpi="600" orientation="landscape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7"/>
  <sheetViews>
    <sheetView showGridLines="0" workbookViewId="0" topLeftCell="A1"/>
  </sheetViews>
  <sheetFormatPr defaultColWidth="9.00390625" defaultRowHeight="14.25"/>
  <cols>
    <col min="1" max="1" width="9.00390625" style="54" customWidth="1"/>
    <col min="2" max="2" width="12.25390625" style="54" customWidth="1"/>
    <col min="3" max="10" width="8.375" style="54" customWidth="1"/>
    <col min="11" max="11" width="14.625" style="54" customWidth="1"/>
    <col min="12" max="16384" width="9.00390625" style="54" customWidth="1"/>
  </cols>
  <sheetData>
    <row r="2" ht="15">
      <c r="B2" s="398" t="s">
        <v>270</v>
      </c>
    </row>
    <row r="4" spans="2:10" ht="36" customHeight="1">
      <c r="B4" s="320"/>
      <c r="C4" s="485" t="s">
        <v>88</v>
      </c>
      <c r="D4" s="486"/>
      <c r="E4" s="485" t="s">
        <v>89</v>
      </c>
      <c r="F4" s="486"/>
      <c r="G4" s="487" t="s">
        <v>90</v>
      </c>
      <c r="H4" s="486"/>
      <c r="I4" s="486"/>
      <c r="J4" s="486"/>
    </row>
    <row r="5" spans="2:11" ht="12" customHeight="1">
      <c r="B5" s="321"/>
      <c r="C5" s="400">
        <v>2005</v>
      </c>
      <c r="D5" s="322" t="s">
        <v>377</v>
      </c>
      <c r="E5" s="400">
        <v>2005</v>
      </c>
      <c r="F5" s="399" t="s">
        <v>378</v>
      </c>
      <c r="G5" s="322">
        <v>2005</v>
      </c>
      <c r="H5" s="399">
        <v>2012</v>
      </c>
      <c r="I5" s="322">
        <v>2005</v>
      </c>
      <c r="J5" s="322">
        <v>2012</v>
      </c>
      <c r="K5" s="323"/>
    </row>
    <row r="6" spans="2:11" ht="36" customHeight="1">
      <c r="B6" s="325"/>
      <c r="C6" s="488" t="s">
        <v>91</v>
      </c>
      <c r="D6" s="489"/>
      <c r="E6" s="488" t="s">
        <v>92</v>
      </c>
      <c r="F6" s="489"/>
      <c r="G6" s="490" t="s">
        <v>361</v>
      </c>
      <c r="H6" s="489"/>
      <c r="I6" s="490" t="s">
        <v>93</v>
      </c>
      <c r="J6" s="489"/>
      <c r="K6" s="326"/>
    </row>
    <row r="7" spans="2:11" ht="14.25">
      <c r="B7" s="18" t="s">
        <v>113</v>
      </c>
      <c r="C7" s="401" t="s">
        <v>28</v>
      </c>
      <c r="D7" s="402" t="s">
        <v>28</v>
      </c>
      <c r="E7" s="401" t="s">
        <v>28</v>
      </c>
      <c r="F7" s="402" t="s">
        <v>28</v>
      </c>
      <c r="G7" s="401" t="s">
        <v>28</v>
      </c>
      <c r="H7" s="402" t="s">
        <v>28</v>
      </c>
      <c r="I7" s="401" t="s">
        <v>28</v>
      </c>
      <c r="J7" s="402" t="s">
        <v>28</v>
      </c>
      <c r="K7" s="326"/>
    </row>
    <row r="8" spans="2:11" ht="14.25">
      <c r="B8" s="19" t="s">
        <v>114</v>
      </c>
      <c r="C8" s="328">
        <v>13.342</v>
      </c>
      <c r="D8" s="428">
        <v>14.454</v>
      </c>
      <c r="E8" s="328">
        <v>5.20968371729793</v>
      </c>
      <c r="F8" s="327">
        <v>5.046787709497207</v>
      </c>
      <c r="G8" s="328">
        <v>0.439339679208514</v>
      </c>
      <c r="H8" s="327">
        <v>0.42147502421475025</v>
      </c>
      <c r="I8" s="328">
        <v>6.29218258132214</v>
      </c>
      <c r="J8" s="327">
        <v>13.642652552926524</v>
      </c>
      <c r="K8" s="326"/>
    </row>
    <row r="9" spans="2:10" ht="14.25">
      <c r="B9" s="19" t="s">
        <v>115</v>
      </c>
      <c r="C9" s="328">
        <v>27.4</v>
      </c>
      <c r="D9" s="428">
        <v>22.9</v>
      </c>
      <c r="E9" s="328">
        <v>10.8816521048451</v>
      </c>
      <c r="F9" s="327">
        <v>9.82832618025751</v>
      </c>
      <c r="G9" s="328">
        <v>0.566058394160584</v>
      </c>
      <c r="H9" s="327">
        <v>0.6576855895196506</v>
      </c>
      <c r="I9" s="328">
        <v>18.0996496350365</v>
      </c>
      <c r="J9" s="327">
        <v>35.315458515283844</v>
      </c>
    </row>
    <row r="10" spans="2:10" ht="14.25">
      <c r="B10" s="19" t="s">
        <v>116</v>
      </c>
      <c r="C10" s="331" t="s">
        <v>28</v>
      </c>
      <c r="D10" s="428" t="s">
        <v>28</v>
      </c>
      <c r="E10" s="331" t="s">
        <v>28</v>
      </c>
      <c r="F10" s="330" t="s">
        <v>28</v>
      </c>
      <c r="G10" s="331" t="s">
        <v>28</v>
      </c>
      <c r="H10" s="330" t="s">
        <v>28</v>
      </c>
      <c r="I10" s="331" t="s">
        <v>28</v>
      </c>
      <c r="J10" s="330" t="s">
        <v>28</v>
      </c>
    </row>
    <row r="11" spans="2:10" ht="14.25">
      <c r="B11" s="19" t="s">
        <v>117</v>
      </c>
      <c r="C11" s="328">
        <v>47.431</v>
      </c>
      <c r="D11" s="428">
        <v>38.762</v>
      </c>
      <c r="E11" s="328">
        <v>4.48817183951552</v>
      </c>
      <c r="F11" s="327">
        <v>3.6678652535957608</v>
      </c>
      <c r="G11" s="328">
        <v>1.20060719782421</v>
      </c>
      <c r="H11" s="327">
        <v>1.3502432795005417</v>
      </c>
      <c r="I11" s="328">
        <v>36.6468132655858</v>
      </c>
      <c r="J11" s="327">
        <v>76.76091016975388</v>
      </c>
    </row>
    <row r="12" spans="2:10" ht="14.25">
      <c r="B12" s="19" t="s">
        <v>118</v>
      </c>
      <c r="C12" s="331" t="s">
        <v>28</v>
      </c>
      <c r="D12" s="428" t="s">
        <v>28</v>
      </c>
      <c r="E12" s="331" t="s">
        <v>28</v>
      </c>
      <c r="F12" s="330" t="s">
        <v>28</v>
      </c>
      <c r="G12" s="331" t="s">
        <v>28</v>
      </c>
      <c r="H12" s="330" t="s">
        <v>28</v>
      </c>
      <c r="I12" s="331" t="s">
        <v>28</v>
      </c>
      <c r="J12" s="330" t="s">
        <v>28</v>
      </c>
    </row>
    <row r="13" spans="2:10" ht="14.25">
      <c r="B13" s="19" t="s">
        <v>119</v>
      </c>
      <c r="C13" s="331" t="s">
        <v>28</v>
      </c>
      <c r="D13" s="428" t="s">
        <v>28</v>
      </c>
      <c r="E13" s="331" t="s">
        <v>28</v>
      </c>
      <c r="F13" s="330" t="s">
        <v>28</v>
      </c>
      <c r="G13" s="331" t="s">
        <v>28</v>
      </c>
      <c r="H13" s="330" t="s">
        <v>28</v>
      </c>
      <c r="I13" s="331" t="s">
        <v>28</v>
      </c>
      <c r="J13" s="330" t="s">
        <v>28</v>
      </c>
    </row>
    <row r="14" spans="2:10" ht="14.25">
      <c r="B14" s="19" t="s">
        <v>120</v>
      </c>
      <c r="C14" s="328">
        <v>4.74</v>
      </c>
      <c r="D14" s="428">
        <v>9.017</v>
      </c>
      <c r="E14" s="328">
        <v>1.37169050726504</v>
      </c>
      <c r="F14" s="327">
        <v>2.508205841446453</v>
      </c>
      <c r="G14" s="328">
        <v>0.321278481012658</v>
      </c>
      <c r="H14" s="327" t="s">
        <v>28</v>
      </c>
      <c r="I14" s="328">
        <v>11.42194092827</v>
      </c>
      <c r="J14" s="327">
        <v>7.029499833647555</v>
      </c>
    </row>
    <row r="15" spans="2:10" ht="14.25">
      <c r="B15" s="19" t="s">
        <v>121</v>
      </c>
      <c r="C15" s="331" t="s">
        <v>28</v>
      </c>
      <c r="D15" s="428" t="s">
        <v>28</v>
      </c>
      <c r="E15" s="331" t="s">
        <v>28</v>
      </c>
      <c r="F15" s="330" t="s">
        <v>28</v>
      </c>
      <c r="G15" s="331" t="s">
        <v>28</v>
      </c>
      <c r="H15" s="330" t="s">
        <v>28</v>
      </c>
      <c r="I15" s="331" t="s">
        <v>28</v>
      </c>
      <c r="J15" s="330" t="s">
        <v>28</v>
      </c>
    </row>
    <row r="16" spans="2:10" ht="14.25">
      <c r="B16" s="19" t="s">
        <v>122</v>
      </c>
      <c r="C16" s="328">
        <v>30.8</v>
      </c>
      <c r="D16" s="428">
        <v>29.3</v>
      </c>
      <c r="E16" s="328">
        <v>2.0891270433426</v>
      </c>
      <c r="F16" s="327">
        <v>1.9343764441803657</v>
      </c>
      <c r="G16" s="328">
        <v>1.70450454545455</v>
      </c>
      <c r="H16" s="327">
        <v>1.7574986348122867</v>
      </c>
      <c r="I16" s="328">
        <v>96.3547532467532</v>
      </c>
      <c r="J16" s="327">
        <v>91.81662457337885</v>
      </c>
    </row>
    <row r="17" spans="2:10" ht="14.25">
      <c r="B17" s="19" t="s">
        <v>123</v>
      </c>
      <c r="C17" s="331" t="s">
        <v>28</v>
      </c>
      <c r="D17" s="428" t="s">
        <v>28</v>
      </c>
      <c r="E17" s="331" t="s">
        <v>28</v>
      </c>
      <c r="F17" s="330" t="s">
        <v>28</v>
      </c>
      <c r="G17" s="331" t="s">
        <v>28</v>
      </c>
      <c r="H17" s="330" t="s">
        <v>28</v>
      </c>
      <c r="I17" s="331" t="s">
        <v>28</v>
      </c>
      <c r="J17" s="330" t="s">
        <v>28</v>
      </c>
    </row>
    <row r="18" spans="2:10" ht="14.25">
      <c r="B18" s="19" t="s">
        <v>124</v>
      </c>
      <c r="C18" s="331" t="s">
        <v>28</v>
      </c>
      <c r="D18" s="428" t="s">
        <v>28</v>
      </c>
      <c r="E18" s="331" t="s">
        <v>28</v>
      </c>
      <c r="F18" s="330" t="s">
        <v>28</v>
      </c>
      <c r="G18" s="331" t="s">
        <v>28</v>
      </c>
      <c r="H18" s="330" t="s">
        <v>28</v>
      </c>
      <c r="I18" s="331" t="s">
        <v>28</v>
      </c>
      <c r="J18" s="330" t="s">
        <v>28</v>
      </c>
    </row>
    <row r="19" spans="2:10" ht="14.25">
      <c r="B19" s="19" t="s">
        <v>125</v>
      </c>
      <c r="C19" s="328">
        <v>0.121</v>
      </c>
      <c r="D19" s="428">
        <v>0.131</v>
      </c>
      <c r="E19" s="328">
        <v>2.92270531400966</v>
      </c>
      <c r="F19" s="327">
        <v>3.1951219512195124</v>
      </c>
      <c r="G19" s="328">
        <v>0.0798347107438016</v>
      </c>
      <c r="H19" s="327">
        <v>0.08389312977099236</v>
      </c>
      <c r="I19" s="328">
        <v>13.0669421487603</v>
      </c>
      <c r="J19" s="327">
        <v>13.76564885496183</v>
      </c>
    </row>
    <row r="20" spans="2:10" ht="14.25">
      <c r="B20" s="19" t="s">
        <v>126</v>
      </c>
      <c r="C20" s="331" t="s">
        <v>28</v>
      </c>
      <c r="D20" s="429" t="s">
        <v>28</v>
      </c>
      <c r="E20" s="331" t="s">
        <v>28</v>
      </c>
      <c r="F20" s="330" t="s">
        <v>28</v>
      </c>
      <c r="G20" s="331" t="s">
        <v>28</v>
      </c>
      <c r="H20" s="330" t="s">
        <v>28</v>
      </c>
      <c r="I20" s="331" t="s">
        <v>28</v>
      </c>
      <c r="J20" s="330" t="s">
        <v>28</v>
      </c>
    </row>
    <row r="21" spans="2:10" ht="14.25">
      <c r="B21" s="19" t="s">
        <v>127</v>
      </c>
      <c r="C21" s="331" t="s">
        <v>28</v>
      </c>
      <c r="D21" s="429" t="s">
        <v>28</v>
      </c>
      <c r="E21" s="331" t="s">
        <v>28</v>
      </c>
      <c r="F21" s="330" t="s">
        <v>28</v>
      </c>
      <c r="G21" s="331" t="s">
        <v>28</v>
      </c>
      <c r="H21" s="330" t="s">
        <v>28</v>
      </c>
      <c r="I21" s="331" t="s">
        <v>28</v>
      </c>
      <c r="J21" s="330" t="s">
        <v>28</v>
      </c>
    </row>
    <row r="22" spans="2:10" ht="14.25">
      <c r="B22" s="19" t="s">
        <v>128</v>
      </c>
      <c r="C22" s="331" t="s">
        <v>28</v>
      </c>
      <c r="D22" s="429" t="s">
        <v>28</v>
      </c>
      <c r="E22" s="331" t="s">
        <v>28</v>
      </c>
      <c r="F22" s="330" t="s">
        <v>28</v>
      </c>
      <c r="G22" s="331" t="s">
        <v>28</v>
      </c>
      <c r="H22" s="330" t="s">
        <v>28</v>
      </c>
      <c r="I22" s="331" t="s">
        <v>28</v>
      </c>
      <c r="J22" s="330" t="s">
        <v>28</v>
      </c>
    </row>
    <row r="23" spans="2:10" ht="14.25">
      <c r="B23" s="19" t="s">
        <v>302</v>
      </c>
      <c r="C23" s="328">
        <v>8.699</v>
      </c>
      <c r="D23" s="327">
        <v>9.12</v>
      </c>
      <c r="E23" s="328">
        <v>5.16567695961995</v>
      </c>
      <c r="F23" s="327">
        <v>5.283893395133256</v>
      </c>
      <c r="G23" s="328">
        <v>0.68283710771353</v>
      </c>
      <c r="H23" s="327">
        <v>0.6519868421052631</v>
      </c>
      <c r="I23" s="328">
        <v>15.2251293252098</v>
      </c>
      <c r="J23" s="327" t="s">
        <v>28</v>
      </c>
    </row>
    <row r="24" spans="2:10" ht="14.25">
      <c r="B24" s="19" t="s">
        <v>130</v>
      </c>
      <c r="C24" s="331" t="s">
        <v>28</v>
      </c>
      <c r="D24" s="428" t="s">
        <v>28</v>
      </c>
      <c r="E24" s="331" t="s">
        <v>28</v>
      </c>
      <c r="F24" s="330" t="s">
        <v>28</v>
      </c>
      <c r="G24" s="331" t="s">
        <v>28</v>
      </c>
      <c r="H24" s="330" t="s">
        <v>28</v>
      </c>
      <c r="I24" s="331" t="s">
        <v>28</v>
      </c>
      <c r="J24" s="330" t="s">
        <v>28</v>
      </c>
    </row>
    <row r="25" spans="2:10" ht="14.25">
      <c r="B25" s="19" t="s">
        <v>131</v>
      </c>
      <c r="C25" s="328">
        <v>1.561</v>
      </c>
      <c r="D25" s="430" t="s">
        <v>28</v>
      </c>
      <c r="E25" s="328">
        <v>5.29152542372881</v>
      </c>
      <c r="F25" s="327" t="s">
        <v>28</v>
      </c>
      <c r="G25" s="328">
        <v>0.71108263933376</v>
      </c>
      <c r="H25" s="327" t="s">
        <v>28</v>
      </c>
      <c r="I25" s="328">
        <v>29.5323510570147</v>
      </c>
      <c r="J25" s="327" t="s">
        <v>28</v>
      </c>
    </row>
    <row r="26" spans="2:10" ht="14.25">
      <c r="B26" s="19" t="s">
        <v>132</v>
      </c>
      <c r="C26" s="328">
        <v>18.959</v>
      </c>
      <c r="D26" s="431">
        <v>22.603</v>
      </c>
      <c r="E26" s="328">
        <v>5.6712533652408</v>
      </c>
      <c r="F26" s="327">
        <v>6.761292252467843</v>
      </c>
      <c r="G26" s="328">
        <v>0.868769449865499</v>
      </c>
      <c r="H26" s="327">
        <v>0.7972693890191568</v>
      </c>
      <c r="I26" s="328">
        <v>45.9750461522232</v>
      </c>
      <c r="J26" s="327">
        <v>54.081192762022745</v>
      </c>
    </row>
    <row r="27" spans="2:10" ht="14.25">
      <c r="B27" s="19" t="s">
        <v>133</v>
      </c>
      <c r="C27" s="328">
        <v>36.8</v>
      </c>
      <c r="D27" s="431">
        <v>47.7</v>
      </c>
      <c r="E27" s="328">
        <v>4.37210407508613</v>
      </c>
      <c r="F27" s="327">
        <v>5.590717299578059</v>
      </c>
      <c r="G27" s="328">
        <v>0.868057065217391</v>
      </c>
      <c r="H27" s="327">
        <v>0.7969691823899371</v>
      </c>
      <c r="I27" s="328">
        <v>30.1527092391304</v>
      </c>
      <c r="J27" s="327">
        <v>24.449654088050313</v>
      </c>
    </row>
    <row r="28" spans="2:10" ht="14.25">
      <c r="B28" s="19" t="s">
        <v>134</v>
      </c>
      <c r="C28" s="328">
        <v>12.04</v>
      </c>
      <c r="D28" s="431">
        <v>10.82</v>
      </c>
      <c r="E28" s="328">
        <v>6.68146503884573</v>
      </c>
      <c r="F28" s="327">
        <v>5.938529088913282</v>
      </c>
      <c r="G28" s="328">
        <v>0.892544850498339</v>
      </c>
      <c r="H28" s="327">
        <v>0.9899085027726432</v>
      </c>
      <c r="I28" s="328">
        <v>55.3114617940199</v>
      </c>
      <c r="J28" s="327">
        <v>72.79759704251386</v>
      </c>
    </row>
    <row r="29" spans="2:10" ht="14.25">
      <c r="B29" s="19" t="s">
        <v>135</v>
      </c>
      <c r="C29" s="331" t="s">
        <v>28</v>
      </c>
      <c r="D29" s="431">
        <v>60.3</v>
      </c>
      <c r="E29" s="331" t="s">
        <v>28</v>
      </c>
      <c r="F29" s="327">
        <v>11.611785095320624</v>
      </c>
      <c r="G29" s="331" t="s">
        <v>28</v>
      </c>
      <c r="H29" s="327" t="s">
        <v>28</v>
      </c>
      <c r="I29" s="331" t="s">
        <v>28</v>
      </c>
      <c r="J29" s="327">
        <v>9.121749585406302</v>
      </c>
    </row>
    <row r="30" spans="2:10" ht="14.25">
      <c r="B30" s="19" t="s">
        <v>136</v>
      </c>
      <c r="C30" s="328">
        <v>5.994</v>
      </c>
      <c r="D30" s="431">
        <v>5.345</v>
      </c>
      <c r="E30" s="328">
        <v>5.14065180102916</v>
      </c>
      <c r="F30" s="327">
        <v>4.548936170212766</v>
      </c>
      <c r="G30" s="328">
        <v>0.455925925925926</v>
      </c>
      <c r="H30" s="327">
        <v>0.6250869971936389</v>
      </c>
      <c r="I30" s="328">
        <v>18.7785118451785</v>
      </c>
      <c r="J30" s="327">
        <v>43.112703461178675</v>
      </c>
    </row>
    <row r="31" spans="2:10" ht="14.25">
      <c r="B31" s="19" t="s">
        <v>137</v>
      </c>
      <c r="C31" s="328">
        <v>13.4</v>
      </c>
      <c r="D31" s="431">
        <v>8.9</v>
      </c>
      <c r="E31" s="328">
        <v>7.6527698458024</v>
      </c>
      <c r="F31" s="327">
        <v>5.014084507042254</v>
      </c>
      <c r="G31" s="328">
        <v>0.694179104477612</v>
      </c>
      <c r="H31" s="327">
        <v>0.9059089887640449</v>
      </c>
      <c r="I31" s="328">
        <v>19.3589776119403</v>
      </c>
      <c r="J31" s="327">
        <v>36.04494382022472</v>
      </c>
    </row>
    <row r="32" spans="2:10" ht="14.25">
      <c r="B32" s="19" t="s">
        <v>138</v>
      </c>
      <c r="C32" s="328">
        <v>20</v>
      </c>
      <c r="D32" s="431">
        <v>25</v>
      </c>
      <c r="E32" s="328">
        <v>0.997460963118382</v>
      </c>
      <c r="F32" s="327">
        <v>1.2582414817051688</v>
      </c>
      <c r="G32" s="328">
        <v>2.612509</v>
      </c>
      <c r="H32" s="327">
        <v>1.9986776000000002</v>
      </c>
      <c r="I32" s="328">
        <v>121.1</v>
      </c>
      <c r="J32" s="327">
        <v>110.44</v>
      </c>
    </row>
    <row r="33" spans="2:10" ht="14.25">
      <c r="B33" s="20" t="s">
        <v>139</v>
      </c>
      <c r="C33" s="333" t="s">
        <v>28</v>
      </c>
      <c r="D33" s="432">
        <v>42.7</v>
      </c>
      <c r="E33" s="333" t="s">
        <v>28</v>
      </c>
      <c r="F33" s="327">
        <v>2.0774545100710324</v>
      </c>
      <c r="G33" s="333" t="s">
        <v>28</v>
      </c>
      <c r="H33" s="327" t="s">
        <v>28</v>
      </c>
      <c r="I33" s="333" t="s">
        <v>28</v>
      </c>
      <c r="J33" s="327">
        <v>93.57618735362996</v>
      </c>
    </row>
    <row r="34" spans="2:10" ht="14.25">
      <c r="B34" s="21" t="s">
        <v>140</v>
      </c>
      <c r="C34" s="335">
        <v>12</v>
      </c>
      <c r="D34" s="433">
        <v>15</v>
      </c>
      <c r="E34" s="335">
        <v>5.05263157894737</v>
      </c>
      <c r="F34" s="334">
        <v>6.221484861053505</v>
      </c>
      <c r="G34" s="335">
        <v>0.709916666666667</v>
      </c>
      <c r="H34" s="334">
        <v>0.6746366666666667</v>
      </c>
      <c r="I34" s="335">
        <v>24.5503083333333</v>
      </c>
      <c r="J34" s="334">
        <v>29.59784</v>
      </c>
    </row>
    <row r="35" spans="2:10" ht="14.25">
      <c r="B35" s="45" t="s">
        <v>143</v>
      </c>
      <c r="C35" s="337">
        <v>7.09</v>
      </c>
      <c r="D35" s="434">
        <v>11.5</v>
      </c>
      <c r="E35" s="337">
        <v>1.12700683516134</v>
      </c>
      <c r="F35" s="336">
        <v>1.791556317183362</v>
      </c>
      <c r="G35" s="337">
        <v>1.36349506346968</v>
      </c>
      <c r="H35" s="336">
        <v>0.9193173913043478</v>
      </c>
      <c r="I35" s="337" t="s">
        <v>28</v>
      </c>
      <c r="J35" s="336">
        <v>43.472191304347824</v>
      </c>
    </row>
    <row r="36" spans="2:10" ht="14.25">
      <c r="B36" s="39" t="s">
        <v>144</v>
      </c>
      <c r="C36" s="335">
        <v>7.209</v>
      </c>
      <c r="D36" s="334">
        <v>6.12</v>
      </c>
      <c r="E36" s="335">
        <v>6.11969439728353</v>
      </c>
      <c r="F36" s="334">
        <v>5.1</v>
      </c>
      <c r="G36" s="335">
        <v>0.733061450964073</v>
      </c>
      <c r="H36" s="334">
        <v>0.7298022875816994</v>
      </c>
      <c r="I36" s="335">
        <v>25.9444444444444</v>
      </c>
      <c r="J36" s="334">
        <v>42.281094771241825</v>
      </c>
    </row>
    <row r="37" spans="2:10" ht="12" customHeight="1">
      <c r="B37" s="338"/>
      <c r="C37" s="338"/>
      <c r="D37" s="338"/>
      <c r="E37" s="338"/>
      <c r="F37" s="338"/>
      <c r="G37" s="338"/>
      <c r="H37" s="338"/>
      <c r="I37" s="338"/>
      <c r="J37" s="338"/>
    </row>
    <row r="38" ht="12" customHeight="1">
      <c r="B38" s="54" t="s">
        <v>301</v>
      </c>
    </row>
    <row r="39" ht="12" customHeight="1">
      <c r="B39" s="54" t="s">
        <v>231</v>
      </c>
    </row>
    <row r="40" spans="2:10" ht="12" customHeight="1">
      <c r="B40" s="482" t="s">
        <v>303</v>
      </c>
      <c r="C40" s="482"/>
      <c r="D40" s="482"/>
      <c r="E40" s="482"/>
      <c r="F40" s="482"/>
      <c r="G40" s="482"/>
      <c r="H40" s="482"/>
      <c r="I40" s="482"/>
      <c r="J40" s="482"/>
    </row>
    <row r="41" spans="2:10" ht="12" customHeight="1">
      <c r="B41" s="483" t="s">
        <v>372</v>
      </c>
      <c r="C41" s="484"/>
      <c r="D41" s="484"/>
      <c r="E41" s="484"/>
      <c r="F41" s="484"/>
      <c r="G41" s="484"/>
      <c r="H41" s="484"/>
      <c r="I41" s="484"/>
      <c r="J41" s="484"/>
    </row>
    <row r="42" ht="12" customHeight="1"/>
    <row r="43" ht="14.25">
      <c r="K43" s="339"/>
    </row>
    <row r="44" ht="12" customHeight="1">
      <c r="A44" s="54" t="s">
        <v>236</v>
      </c>
    </row>
    <row r="45" ht="12" customHeight="1">
      <c r="A45" s="54" t="s">
        <v>239</v>
      </c>
    </row>
    <row r="46" ht="14.25">
      <c r="L46" s="340" t="s">
        <v>50</v>
      </c>
    </row>
    <row r="47" spans="3:11" ht="14.25">
      <c r="C47" s="341"/>
      <c r="D47" s="341"/>
      <c r="E47" s="341"/>
      <c r="F47" s="341"/>
      <c r="G47" s="341"/>
      <c r="H47" s="341"/>
      <c r="I47" s="341"/>
      <c r="J47" s="341"/>
      <c r="K47" s="341"/>
    </row>
    <row r="48" spans="1:7" ht="14.25">
      <c r="A48" s="53"/>
      <c r="B48" s="13"/>
      <c r="C48" s="13"/>
      <c r="D48" s="13"/>
      <c r="F48" s="312"/>
      <c r="G48" s="313"/>
    </row>
    <row r="50" spans="1:7" ht="14.25">
      <c r="A50" s="53"/>
      <c r="B50" s="314"/>
      <c r="C50" s="13"/>
      <c r="D50" s="13"/>
      <c r="F50" s="312"/>
      <c r="G50" s="319"/>
    </row>
    <row r="69" spans="2:18" ht="14.25">
      <c r="B69" s="53" t="s">
        <v>237</v>
      </c>
      <c r="G69" s="53" t="s">
        <v>154</v>
      </c>
      <c r="H69" s="13"/>
      <c r="J69" s="312" t="s">
        <v>213</v>
      </c>
      <c r="M69" s="312" t="s">
        <v>223</v>
      </c>
      <c r="P69" s="313"/>
      <c r="Q69" s="313"/>
      <c r="R69" s="313"/>
    </row>
    <row r="70" spans="2:20" ht="14.25">
      <c r="B70" s="53" t="s">
        <v>60</v>
      </c>
      <c r="C70" s="314">
        <v>42213.68074074074</v>
      </c>
      <c r="D70" s="13"/>
      <c r="E70" s="13"/>
      <c r="G70" s="53" t="s">
        <v>60</v>
      </c>
      <c r="H70" s="13"/>
      <c r="J70" s="312" t="s">
        <v>214</v>
      </c>
      <c r="K70" s="312" t="s">
        <v>215</v>
      </c>
      <c r="M70" s="312" t="s">
        <v>60</v>
      </c>
      <c r="N70" s="319">
        <v>42213.68077546296</v>
      </c>
      <c r="S70" s="9"/>
      <c r="T70" s="9"/>
    </row>
    <row r="71" spans="2:20" ht="14.25">
      <c r="B71" s="53" t="s">
        <v>61</v>
      </c>
      <c r="C71" s="314">
        <v>42243.420241875</v>
      </c>
      <c r="D71" s="13"/>
      <c r="E71" s="13"/>
      <c r="G71" s="53" t="s">
        <v>61</v>
      </c>
      <c r="H71" s="13"/>
      <c r="J71" s="312" t="s">
        <v>240</v>
      </c>
      <c r="K71" s="312" t="s">
        <v>220</v>
      </c>
      <c r="M71" s="312" t="s">
        <v>61</v>
      </c>
      <c r="N71" s="319">
        <v>42243.450939965274</v>
      </c>
      <c r="S71" s="313"/>
      <c r="T71" s="313"/>
    </row>
    <row r="72" spans="2:20" ht="14.25">
      <c r="B72" s="53" t="s">
        <v>62</v>
      </c>
      <c r="C72" s="53" t="s">
        <v>63</v>
      </c>
      <c r="D72" s="13"/>
      <c r="E72" s="13"/>
      <c r="G72" s="53" t="s">
        <v>62</v>
      </c>
      <c r="H72" s="13"/>
      <c r="J72" s="312" t="s">
        <v>64</v>
      </c>
      <c r="K72" s="312" t="s">
        <v>216</v>
      </c>
      <c r="M72" s="312" t="s">
        <v>62</v>
      </c>
      <c r="N72" s="312" t="s">
        <v>63</v>
      </c>
      <c r="S72" s="313"/>
      <c r="T72" s="313"/>
    </row>
    <row r="73" spans="7:20" ht="14.25">
      <c r="G73" s="53" t="s">
        <v>64</v>
      </c>
      <c r="H73" s="13" t="s">
        <v>230</v>
      </c>
      <c r="J73" s="312" t="s">
        <v>217</v>
      </c>
      <c r="K73" s="312" t="s">
        <v>218</v>
      </c>
      <c r="M73" s="312" t="s">
        <v>224</v>
      </c>
      <c r="N73" s="312" t="s">
        <v>225</v>
      </c>
      <c r="S73" s="313"/>
      <c r="T73" s="313"/>
    </row>
    <row r="74" spans="2:20" ht="14.25">
      <c r="B74" s="53" t="s">
        <v>64</v>
      </c>
      <c r="C74" s="53" t="s">
        <v>238</v>
      </c>
      <c r="D74" s="13"/>
      <c r="E74" s="13"/>
      <c r="G74" s="53" t="s">
        <v>155</v>
      </c>
      <c r="H74" s="9"/>
      <c r="M74" s="312" t="s">
        <v>185</v>
      </c>
      <c r="N74" s="312" t="s">
        <v>30</v>
      </c>
      <c r="S74" s="313"/>
      <c r="T74" s="313"/>
    </row>
    <row r="75" spans="17:20" ht="14.25">
      <c r="Q75" s="9"/>
      <c r="R75" s="9"/>
      <c r="S75" s="9"/>
      <c r="T75" s="9"/>
    </row>
    <row r="76" spans="2:16" ht="14.25">
      <c r="B76" s="52" t="s">
        <v>0</v>
      </c>
      <c r="C76" s="52" t="s">
        <v>6</v>
      </c>
      <c r="D76" s="52" t="s">
        <v>30</v>
      </c>
      <c r="E76" s="52" t="s">
        <v>31</v>
      </c>
      <c r="G76" s="52" t="s">
        <v>0</v>
      </c>
      <c r="H76" s="52" t="s">
        <v>11</v>
      </c>
      <c r="J76" s="324" t="s">
        <v>0</v>
      </c>
      <c r="K76" s="324" t="s">
        <v>30</v>
      </c>
      <c r="M76" s="324" t="s">
        <v>226</v>
      </c>
      <c r="N76" s="324" t="s">
        <v>227</v>
      </c>
      <c r="O76" s="324" t="s">
        <v>42</v>
      </c>
      <c r="P76" s="324" t="s">
        <v>228</v>
      </c>
    </row>
    <row r="77" spans="2:16" ht="14.25">
      <c r="B77" s="52" t="s">
        <v>114</v>
      </c>
      <c r="C77" s="318">
        <v>13.342</v>
      </c>
      <c r="D77" s="318">
        <v>14.454</v>
      </c>
      <c r="E77" s="318" t="s">
        <v>28</v>
      </c>
      <c r="G77" s="52" t="s">
        <v>113</v>
      </c>
      <c r="H77" s="51">
        <v>672</v>
      </c>
      <c r="J77" s="324" t="s">
        <v>65</v>
      </c>
      <c r="K77" s="346">
        <v>433173.09</v>
      </c>
      <c r="M77" s="324" t="s">
        <v>114</v>
      </c>
      <c r="N77" s="329">
        <v>459.2111</v>
      </c>
      <c r="O77" s="329">
        <v>197.1909</v>
      </c>
      <c r="P77" s="329">
        <v>19.9443</v>
      </c>
    </row>
    <row r="78" spans="2:16" ht="14.25">
      <c r="B78" s="52" t="s">
        <v>115</v>
      </c>
      <c r="C78" s="318">
        <v>27.4</v>
      </c>
      <c r="D78" s="318">
        <v>22.9</v>
      </c>
      <c r="E78" s="318">
        <v>22.1</v>
      </c>
      <c r="G78" s="52" t="s">
        <v>114</v>
      </c>
      <c r="H78" s="51">
        <v>2864</v>
      </c>
      <c r="J78" s="324" t="s">
        <v>113</v>
      </c>
      <c r="K78" s="346">
        <v>6663.33</v>
      </c>
      <c r="M78" s="324" t="s">
        <v>115</v>
      </c>
      <c r="N78" s="329">
        <v>1744.1568</v>
      </c>
      <c r="O78" s="329">
        <v>808.724</v>
      </c>
      <c r="P78" s="329">
        <v>111.9289</v>
      </c>
    </row>
    <row r="79" spans="2:16" ht="14.25">
      <c r="B79" s="52" t="s">
        <v>153</v>
      </c>
      <c r="C79" s="318">
        <v>47.431</v>
      </c>
      <c r="D79" s="318">
        <v>38.762</v>
      </c>
      <c r="E79" s="318" t="s">
        <v>28</v>
      </c>
      <c r="G79" s="52" t="s">
        <v>115</v>
      </c>
      <c r="H79" s="51">
        <v>2330</v>
      </c>
      <c r="J79" s="324" t="s">
        <v>114</v>
      </c>
      <c r="K79" s="346">
        <v>6092</v>
      </c>
      <c r="M79" s="324" t="s">
        <v>153</v>
      </c>
      <c r="N79" s="329">
        <v>6348.334</v>
      </c>
      <c r="O79" s="329">
        <v>2975.4064</v>
      </c>
      <c r="P79" s="329">
        <v>226.0856</v>
      </c>
    </row>
    <row r="80" spans="2:16" ht="14.25">
      <c r="B80" s="52" t="s">
        <v>120</v>
      </c>
      <c r="C80" s="318">
        <v>4.74</v>
      </c>
      <c r="D80" s="318">
        <v>9.017</v>
      </c>
      <c r="E80" s="318" t="s">
        <v>28</v>
      </c>
      <c r="G80" s="52" t="s">
        <v>116</v>
      </c>
      <c r="H80" s="51">
        <v>581</v>
      </c>
      <c r="J80" s="324" t="s">
        <v>115</v>
      </c>
      <c r="K80" s="346">
        <v>15061</v>
      </c>
      <c r="M80" s="324" t="s">
        <v>120</v>
      </c>
      <c r="N80" s="329">
        <v>69.77</v>
      </c>
      <c r="O80" s="329">
        <v>63.385</v>
      </c>
      <c r="P80" s="329">
        <v>16.68</v>
      </c>
    </row>
    <row r="81" spans="2:16" ht="14.25">
      <c r="B81" s="52" t="s">
        <v>122</v>
      </c>
      <c r="C81" s="318">
        <v>30.8</v>
      </c>
      <c r="D81" s="318">
        <v>29.3</v>
      </c>
      <c r="E81" s="318" t="s">
        <v>28</v>
      </c>
      <c r="G81" s="52" t="s">
        <v>153</v>
      </c>
      <c r="H81" s="51">
        <v>10568</v>
      </c>
      <c r="J81" s="324" t="s">
        <v>116</v>
      </c>
      <c r="K81" s="346" t="s">
        <v>28</v>
      </c>
      <c r="M81" s="324" t="s">
        <v>121</v>
      </c>
      <c r="N81" s="332" t="s">
        <v>28</v>
      </c>
      <c r="O81" s="332" t="s">
        <v>28</v>
      </c>
      <c r="P81" s="332" t="s">
        <v>28</v>
      </c>
    </row>
    <row r="82" spans="2:16" ht="14.25">
      <c r="B82" s="52" t="s">
        <v>125</v>
      </c>
      <c r="C82" s="318">
        <v>0.121</v>
      </c>
      <c r="D82" s="318">
        <v>0.131</v>
      </c>
      <c r="E82" s="318" t="s">
        <v>28</v>
      </c>
      <c r="G82" s="52" t="s">
        <v>118</v>
      </c>
      <c r="H82" s="51">
        <v>2013</v>
      </c>
      <c r="J82" s="324" t="s">
        <v>153</v>
      </c>
      <c r="K82" s="346">
        <v>52338.13</v>
      </c>
      <c r="M82" s="324" t="s">
        <v>122</v>
      </c>
      <c r="N82" s="329">
        <v>4578.2883</v>
      </c>
      <c r="O82" s="329">
        <v>2690.2271</v>
      </c>
      <c r="P82" s="329">
        <v>275</v>
      </c>
    </row>
    <row r="83" spans="2:16" ht="14.25">
      <c r="B83" s="52" t="s">
        <v>127</v>
      </c>
      <c r="C83" s="318" t="s">
        <v>28</v>
      </c>
      <c r="D83" s="318">
        <v>12.638</v>
      </c>
      <c r="E83" s="318" t="s">
        <v>28</v>
      </c>
      <c r="G83" s="52" t="s">
        <v>119</v>
      </c>
      <c r="H83" s="51">
        <v>622</v>
      </c>
      <c r="J83" s="324" t="s">
        <v>118</v>
      </c>
      <c r="K83" s="346">
        <v>7290</v>
      </c>
      <c r="M83" s="324" t="s">
        <v>124</v>
      </c>
      <c r="N83" s="332" t="s">
        <v>28</v>
      </c>
      <c r="O83" s="332" t="s">
        <v>28</v>
      </c>
      <c r="P83" s="332" t="s">
        <v>28</v>
      </c>
    </row>
    <row r="84" spans="2:16" ht="14.25">
      <c r="B84" s="52" t="s">
        <v>128</v>
      </c>
      <c r="C84" s="318" t="s">
        <v>28</v>
      </c>
      <c r="D84" s="318">
        <v>0.53</v>
      </c>
      <c r="E84" s="318" t="s">
        <v>28</v>
      </c>
      <c r="G84" s="52" t="s">
        <v>120</v>
      </c>
      <c r="H84" s="51">
        <v>3595</v>
      </c>
      <c r="J84" s="324" t="s">
        <v>119</v>
      </c>
      <c r="K84" s="346">
        <v>2580.42</v>
      </c>
      <c r="M84" s="324" t="s">
        <v>125</v>
      </c>
      <c r="N84" s="329">
        <v>2.5512</v>
      </c>
      <c r="O84" s="329">
        <v>1.8033</v>
      </c>
      <c r="P84" s="329">
        <v>0.7589</v>
      </c>
    </row>
    <row r="85" spans="2:16" ht="14.25">
      <c r="B85" s="52" t="s">
        <v>129</v>
      </c>
      <c r="C85" s="318">
        <v>8.699</v>
      </c>
      <c r="D85" s="318" t="s">
        <v>28</v>
      </c>
      <c r="E85" s="318" t="s">
        <v>28</v>
      </c>
      <c r="G85" s="52" t="s">
        <v>121</v>
      </c>
      <c r="H85" s="51">
        <v>14915</v>
      </c>
      <c r="J85" s="324" t="s">
        <v>120</v>
      </c>
      <c r="K85" s="346" t="s">
        <v>28</v>
      </c>
      <c r="M85" s="324" t="s">
        <v>126</v>
      </c>
      <c r="N85" s="332" t="s">
        <v>28</v>
      </c>
      <c r="O85" s="332" t="s">
        <v>28</v>
      </c>
      <c r="P85" s="332" t="s">
        <v>28</v>
      </c>
    </row>
    <row r="86" spans="2:16" ht="14.25">
      <c r="B86" s="52" t="s">
        <v>130</v>
      </c>
      <c r="C86" s="318" t="s">
        <v>28</v>
      </c>
      <c r="D86" s="318" t="s">
        <v>28</v>
      </c>
      <c r="E86" s="318" t="s">
        <v>28</v>
      </c>
      <c r="G86" s="52" t="s">
        <v>122</v>
      </c>
      <c r="H86" s="51">
        <v>15147</v>
      </c>
      <c r="J86" s="324" t="s">
        <v>121</v>
      </c>
      <c r="K86" s="346">
        <v>14656.8</v>
      </c>
      <c r="M86" s="324" t="s">
        <v>127</v>
      </c>
      <c r="N86" s="332" t="s">
        <v>28</v>
      </c>
      <c r="O86" s="329">
        <v>138.9246</v>
      </c>
      <c r="P86" s="329">
        <v>38.9231</v>
      </c>
    </row>
    <row r="87" spans="2:16" ht="14.25">
      <c r="B87" s="52" t="s">
        <v>131</v>
      </c>
      <c r="C87" s="318">
        <v>1.561</v>
      </c>
      <c r="D87" s="318" t="s">
        <v>28</v>
      </c>
      <c r="E87" s="318" t="s">
        <v>28</v>
      </c>
      <c r="G87" s="52" t="s">
        <v>123</v>
      </c>
      <c r="H87" s="51">
        <v>1741</v>
      </c>
      <c r="J87" s="324" t="s">
        <v>122</v>
      </c>
      <c r="K87" s="346">
        <v>51494.71</v>
      </c>
      <c r="M87" s="324" t="s">
        <v>128</v>
      </c>
      <c r="N87" s="329">
        <v>35.2679</v>
      </c>
      <c r="O87" s="329">
        <v>24.4317</v>
      </c>
      <c r="P87" s="329">
        <v>2.6034</v>
      </c>
    </row>
    <row r="88" spans="2:16" ht="14.25">
      <c r="B88" s="52" t="s">
        <v>132</v>
      </c>
      <c r="C88" s="318">
        <v>18.813</v>
      </c>
      <c r="D88" s="318">
        <v>22.603</v>
      </c>
      <c r="E88" s="318">
        <v>22.624</v>
      </c>
      <c r="G88" s="52" t="s">
        <v>124</v>
      </c>
      <c r="H88" s="51">
        <v>8086</v>
      </c>
      <c r="J88" s="324" t="s">
        <v>123</v>
      </c>
      <c r="K88" s="346">
        <v>5714</v>
      </c>
      <c r="M88" s="324" t="s">
        <v>129</v>
      </c>
      <c r="N88" s="332" t="s">
        <v>28</v>
      </c>
      <c r="O88" s="332" t="s">
        <v>28</v>
      </c>
      <c r="P88" s="332" t="s">
        <v>28</v>
      </c>
    </row>
    <row r="89" spans="2:16" ht="14.25">
      <c r="B89" s="52" t="s">
        <v>133</v>
      </c>
      <c r="C89" s="318">
        <v>36.8</v>
      </c>
      <c r="D89" s="318">
        <v>47.7</v>
      </c>
      <c r="E89" s="318" t="s">
        <v>28</v>
      </c>
      <c r="G89" s="52" t="s">
        <v>125</v>
      </c>
      <c r="H89" s="51">
        <v>41</v>
      </c>
      <c r="J89" s="324" t="s">
        <v>124</v>
      </c>
      <c r="K89" s="346">
        <v>7744.46</v>
      </c>
      <c r="M89" s="324" t="s">
        <v>130</v>
      </c>
      <c r="N89" s="332" t="s">
        <v>28</v>
      </c>
      <c r="O89" s="332" t="s">
        <v>28</v>
      </c>
      <c r="P89" s="332" t="s">
        <v>28</v>
      </c>
    </row>
    <row r="90" spans="2:16" ht="14.25">
      <c r="B90" s="52" t="s">
        <v>134</v>
      </c>
      <c r="C90" s="318">
        <v>13.25</v>
      </c>
      <c r="D90" s="318">
        <v>10.82</v>
      </c>
      <c r="E90" s="318">
        <v>11.14</v>
      </c>
      <c r="G90" s="52" t="s">
        <v>126</v>
      </c>
      <c r="H90" s="51">
        <v>3138</v>
      </c>
      <c r="J90" s="324" t="s">
        <v>125</v>
      </c>
      <c r="K90" s="346">
        <v>10.99</v>
      </c>
      <c r="M90" s="324" t="s">
        <v>131</v>
      </c>
      <c r="N90" s="332" t="s">
        <v>28</v>
      </c>
      <c r="O90" s="332" t="s">
        <v>28</v>
      </c>
      <c r="P90" s="332" t="s">
        <v>28</v>
      </c>
    </row>
    <row r="91" spans="2:16" ht="14.25">
      <c r="B91" s="52" t="s">
        <v>135</v>
      </c>
      <c r="C91" s="318" t="s">
        <v>28</v>
      </c>
      <c r="D91" s="318">
        <v>60.3</v>
      </c>
      <c r="E91" s="318" t="s">
        <v>28</v>
      </c>
      <c r="G91" s="52" t="s">
        <v>127</v>
      </c>
      <c r="H91" s="51">
        <v>1875</v>
      </c>
      <c r="J91" s="324" t="s">
        <v>126</v>
      </c>
      <c r="K91" s="346">
        <v>12529.59</v>
      </c>
      <c r="M91" s="324" t="s">
        <v>132</v>
      </c>
      <c r="N91" s="329">
        <v>2244.368</v>
      </c>
      <c r="O91" s="329">
        <v>1222.3972</v>
      </c>
      <c r="P91" s="329">
        <v>149.4106</v>
      </c>
    </row>
    <row r="92" spans="2:16" ht="14.25">
      <c r="B92" s="52" t="s">
        <v>136</v>
      </c>
      <c r="C92" s="318">
        <v>5.994</v>
      </c>
      <c r="D92" s="318">
        <v>5.345</v>
      </c>
      <c r="E92" s="318">
        <v>5.818</v>
      </c>
      <c r="G92" s="52" t="s">
        <v>128</v>
      </c>
      <c r="H92" s="51">
        <v>86</v>
      </c>
      <c r="J92" s="324" t="s">
        <v>127</v>
      </c>
      <c r="K92" s="346">
        <v>6921</v>
      </c>
      <c r="M92" s="324" t="s">
        <v>133</v>
      </c>
      <c r="N92" s="329">
        <v>2050.9953</v>
      </c>
      <c r="O92" s="329">
        <v>1166.2485</v>
      </c>
      <c r="P92" s="329">
        <v>280.4024</v>
      </c>
    </row>
    <row r="93" spans="2:16" ht="14.25">
      <c r="B93" s="52" t="s">
        <v>137</v>
      </c>
      <c r="C93" s="318">
        <v>13.4</v>
      </c>
      <c r="D93" s="318">
        <v>8.9</v>
      </c>
      <c r="E93" s="318">
        <v>8.115</v>
      </c>
      <c r="G93" s="52" t="s">
        <v>129</v>
      </c>
      <c r="H93" s="51">
        <v>1726</v>
      </c>
      <c r="J93" s="324" t="s">
        <v>128</v>
      </c>
      <c r="K93" s="346" t="s">
        <v>28</v>
      </c>
      <c r="M93" s="324" t="s">
        <v>134</v>
      </c>
      <c r="N93" s="329">
        <v>825.35</v>
      </c>
      <c r="O93" s="329">
        <v>787.67</v>
      </c>
      <c r="P93" s="329">
        <v>74.15</v>
      </c>
    </row>
    <row r="94" spans="2:16" ht="14.25">
      <c r="B94" s="52" t="s">
        <v>138</v>
      </c>
      <c r="C94" s="318">
        <v>20</v>
      </c>
      <c r="D94" s="318">
        <v>25</v>
      </c>
      <c r="E94" s="318" t="s">
        <v>28</v>
      </c>
      <c r="G94" s="52" t="s">
        <v>130</v>
      </c>
      <c r="H94" s="51">
        <v>0</v>
      </c>
      <c r="J94" s="324" t="s">
        <v>129</v>
      </c>
      <c r="K94" s="346">
        <v>5946.12</v>
      </c>
      <c r="M94" s="324" t="s">
        <v>135</v>
      </c>
      <c r="N94" s="329">
        <v>1074.8996</v>
      </c>
      <c r="O94" s="329">
        <v>550.0415</v>
      </c>
      <c r="P94" s="329">
        <v>41.7106</v>
      </c>
    </row>
    <row r="95" spans="2:16" ht="14.25">
      <c r="B95" s="52" t="s">
        <v>139</v>
      </c>
      <c r="C95" s="318" t="s">
        <v>28</v>
      </c>
      <c r="D95" s="318">
        <v>42.7</v>
      </c>
      <c r="E95" s="318" t="s">
        <v>28</v>
      </c>
      <c r="G95" s="52" t="s">
        <v>131</v>
      </c>
      <c r="H95" s="51">
        <v>295</v>
      </c>
      <c r="J95" s="324" t="s">
        <v>130</v>
      </c>
      <c r="K95" s="346">
        <v>0</v>
      </c>
      <c r="M95" s="324" t="s">
        <v>136</v>
      </c>
      <c r="N95" s="329">
        <v>340.8874</v>
      </c>
      <c r="O95" s="329">
        <v>230.4374</v>
      </c>
      <c r="P95" s="329">
        <v>11.842</v>
      </c>
    </row>
    <row r="96" spans="2:16" ht="14.25">
      <c r="B96" s="52" t="s">
        <v>140</v>
      </c>
      <c r="C96" s="318">
        <v>12</v>
      </c>
      <c r="D96" s="318">
        <v>15</v>
      </c>
      <c r="E96" s="318" t="s">
        <v>28</v>
      </c>
      <c r="G96" s="52" t="s">
        <v>132</v>
      </c>
      <c r="H96" s="51">
        <v>3343</v>
      </c>
      <c r="J96" s="324" t="s">
        <v>131</v>
      </c>
      <c r="K96" s="346">
        <v>8062.59</v>
      </c>
      <c r="M96" s="324" t="s">
        <v>137</v>
      </c>
      <c r="N96" s="329">
        <v>655.7</v>
      </c>
      <c r="O96" s="329">
        <v>320.8</v>
      </c>
      <c r="P96" s="329">
        <v>27.7</v>
      </c>
    </row>
    <row r="97" spans="2:16" ht="14.25">
      <c r="B97" s="52" t="s">
        <v>143</v>
      </c>
      <c r="C97" s="318">
        <v>7.09</v>
      </c>
      <c r="D97" s="318" t="s">
        <v>28</v>
      </c>
      <c r="E97" s="318" t="s">
        <v>28</v>
      </c>
      <c r="G97" s="52" t="s">
        <v>133</v>
      </c>
      <c r="H97" s="51">
        <v>8532</v>
      </c>
      <c r="J97" s="324" t="s">
        <v>132</v>
      </c>
      <c r="K97" s="346">
        <v>18020.68</v>
      </c>
      <c r="M97" s="324" t="s">
        <v>138</v>
      </c>
      <c r="N97" s="329">
        <v>2250.574</v>
      </c>
      <c r="O97" s="329">
        <v>2761</v>
      </c>
      <c r="P97" s="329">
        <v>444</v>
      </c>
    </row>
    <row r="98" spans="2:16" ht="14.25">
      <c r="B98" s="52" t="s">
        <v>144</v>
      </c>
      <c r="C98" s="318">
        <v>7.26</v>
      </c>
      <c r="D98" s="318">
        <v>6.12</v>
      </c>
      <c r="E98" s="318">
        <v>6.123</v>
      </c>
      <c r="G98" s="52" t="s">
        <v>134</v>
      </c>
      <c r="H98" s="51">
        <v>1822</v>
      </c>
      <c r="J98" s="324" t="s">
        <v>133</v>
      </c>
      <c r="K98" s="346">
        <v>38015.43</v>
      </c>
      <c r="M98" s="324" t="s">
        <v>139</v>
      </c>
      <c r="N98" s="329">
        <v>8727.726</v>
      </c>
      <c r="O98" s="329">
        <v>3995.7032</v>
      </c>
      <c r="P98" s="329">
        <v>703.8063</v>
      </c>
    </row>
    <row r="99" spans="2:16" ht="14.25">
      <c r="B99" s="52" t="s">
        <v>229</v>
      </c>
      <c r="C99" s="318" t="s">
        <v>28</v>
      </c>
      <c r="D99" s="318">
        <v>10.5</v>
      </c>
      <c r="E99" s="318">
        <v>11.13</v>
      </c>
      <c r="G99" s="52" t="s">
        <v>135</v>
      </c>
      <c r="H99" s="51">
        <v>5193</v>
      </c>
      <c r="J99" s="324" t="s">
        <v>134</v>
      </c>
      <c r="K99" s="346">
        <v>10710.81</v>
      </c>
      <c r="M99" s="324" t="s">
        <v>140</v>
      </c>
      <c r="N99" s="329">
        <v>855.8709</v>
      </c>
      <c r="O99" s="329">
        <v>443.9676</v>
      </c>
      <c r="P99" s="329">
        <v>45.63</v>
      </c>
    </row>
    <row r="100" spans="7:16" ht="14.25">
      <c r="G100" s="52" t="s">
        <v>136</v>
      </c>
      <c r="H100" s="51">
        <v>1175</v>
      </c>
      <c r="J100" s="324" t="s">
        <v>135</v>
      </c>
      <c r="K100" s="346">
        <v>16087.91</v>
      </c>
      <c r="M100" s="324" t="s">
        <v>143</v>
      </c>
      <c r="N100" s="329">
        <v>1013.7315</v>
      </c>
      <c r="O100" s="329">
        <v>499.9302</v>
      </c>
      <c r="P100" s="329">
        <v>69.2967</v>
      </c>
    </row>
    <row r="101" spans="7:16" ht="14.25">
      <c r="G101" s="52" t="s">
        <v>137</v>
      </c>
      <c r="H101" s="51">
        <v>1775</v>
      </c>
      <c r="J101" s="324" t="s">
        <v>136</v>
      </c>
      <c r="K101" s="346">
        <v>3341.09</v>
      </c>
      <c r="M101" s="324" t="s">
        <v>144</v>
      </c>
      <c r="N101" s="329">
        <v>389.0716</v>
      </c>
      <c r="O101" s="329">
        <v>258.7603</v>
      </c>
      <c r="P101" s="329">
        <v>115.7914</v>
      </c>
    </row>
    <row r="102" spans="7:16" ht="14.25">
      <c r="G102" s="52" t="s">
        <v>138</v>
      </c>
      <c r="H102" s="51">
        <v>19869</v>
      </c>
      <c r="J102" s="324" t="s">
        <v>137</v>
      </c>
      <c r="K102" s="346">
        <v>8062.59</v>
      </c>
      <c r="M102" s="324" t="s">
        <v>229</v>
      </c>
      <c r="N102" s="329">
        <v>199.8129</v>
      </c>
      <c r="O102" s="329">
        <v>161.7216</v>
      </c>
      <c r="P102" s="329">
        <v>14.7405</v>
      </c>
    </row>
    <row r="103" spans="7:11" ht="14.25">
      <c r="G103" s="52" t="s">
        <v>139</v>
      </c>
      <c r="H103" s="51">
        <v>20554</v>
      </c>
      <c r="J103" s="324" t="s">
        <v>138</v>
      </c>
      <c r="K103" s="346">
        <v>49966.94</v>
      </c>
    </row>
    <row r="104" spans="7:11" ht="14.25">
      <c r="G104" s="52" t="s">
        <v>140</v>
      </c>
      <c r="H104" s="51">
        <v>2411</v>
      </c>
      <c r="J104" s="324" t="s">
        <v>139</v>
      </c>
      <c r="K104" s="346">
        <v>69499</v>
      </c>
    </row>
    <row r="105" spans="7:11" ht="14.25">
      <c r="G105" s="52" t="s">
        <v>143</v>
      </c>
      <c r="H105" s="51">
        <v>6419</v>
      </c>
      <c r="J105" s="324" t="s">
        <v>140</v>
      </c>
      <c r="K105" s="346">
        <v>10119.55</v>
      </c>
    </row>
    <row r="106" spans="7:11" ht="14.25">
      <c r="G106" s="52" t="s">
        <v>144</v>
      </c>
      <c r="H106" s="51">
        <v>1200</v>
      </c>
      <c r="J106" s="324" t="s">
        <v>143</v>
      </c>
      <c r="K106" s="346">
        <v>10572.15</v>
      </c>
    </row>
    <row r="107" spans="10:11" ht="14.25">
      <c r="J107" s="324" t="s">
        <v>144</v>
      </c>
      <c r="K107" s="346">
        <v>4466.39</v>
      </c>
    </row>
  </sheetData>
  <mergeCells count="9">
    <mergeCell ref="B40:J40"/>
    <mergeCell ref="B41:J41"/>
    <mergeCell ref="C4:D4"/>
    <mergeCell ref="E4:F4"/>
    <mergeCell ref="G4:J4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1"/>
  <sheetViews>
    <sheetView showGridLines="0" workbookViewId="0" topLeftCell="A1"/>
  </sheetViews>
  <sheetFormatPr defaultColWidth="8.25390625" defaultRowHeight="14.25"/>
  <cols>
    <col min="1" max="1" width="12.875" style="56" customWidth="1"/>
    <col min="2" max="6" width="8.25390625" style="56" customWidth="1"/>
    <col min="7" max="7" width="12.625" style="56" customWidth="1"/>
    <col min="8" max="10" width="8.25390625" style="56" customWidth="1"/>
    <col min="11" max="11" width="11.875" style="56" customWidth="1"/>
    <col min="12" max="12" width="10.75390625" style="56" customWidth="1"/>
    <col min="13" max="14" width="8.25390625" style="56" customWidth="1"/>
    <col min="15" max="15" width="11.625" style="56" customWidth="1"/>
    <col min="16" max="16" width="10.00390625" style="56" customWidth="1"/>
    <col min="17" max="16384" width="8.25390625" style="56" customWidth="1"/>
  </cols>
  <sheetData>
    <row r="2" ht="15">
      <c r="B2" s="366" t="s">
        <v>319</v>
      </c>
    </row>
    <row r="3" ht="14.25">
      <c r="B3" s="127" t="s">
        <v>94</v>
      </c>
    </row>
    <row r="29" spans="2:9" ht="14.25">
      <c r="B29" s="126" t="s">
        <v>290</v>
      </c>
      <c r="C29" s="126"/>
      <c r="D29" s="126"/>
      <c r="E29" s="126"/>
      <c r="F29" s="126"/>
      <c r="G29" s="98"/>
      <c r="H29" s="98"/>
      <c r="I29" s="98"/>
    </row>
    <row r="30" spans="2:9" ht="14.25">
      <c r="B30" s="125" t="s">
        <v>280</v>
      </c>
      <c r="C30" s="125"/>
      <c r="D30" s="125"/>
      <c r="E30" s="125"/>
      <c r="F30" s="125"/>
      <c r="G30" s="98"/>
      <c r="H30" s="98"/>
      <c r="I30" s="98"/>
    </row>
    <row r="31" spans="2:9" ht="14.25">
      <c r="B31" s="125" t="s">
        <v>381</v>
      </c>
      <c r="C31" s="125"/>
      <c r="D31" s="125"/>
      <c r="E31" s="125"/>
      <c r="F31" s="125"/>
      <c r="G31" s="98"/>
      <c r="H31" s="98"/>
      <c r="I31" s="98"/>
    </row>
    <row r="32" spans="2:13" ht="12" customHeight="1">
      <c r="B32" s="238" t="s">
        <v>373</v>
      </c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</row>
    <row r="33" spans="2:9" ht="14.25">
      <c r="B33" s="436"/>
      <c r="C33" s="436"/>
      <c r="D33" s="436"/>
      <c r="E33" s="436"/>
      <c r="F33" s="436"/>
      <c r="G33" s="98"/>
      <c r="H33" s="98"/>
      <c r="I33" s="98"/>
    </row>
    <row r="53" ht="14.25">
      <c r="A53" s="56" t="s">
        <v>235</v>
      </c>
    </row>
    <row r="54" ht="14.25">
      <c r="A54" s="56" t="s">
        <v>234</v>
      </c>
    </row>
    <row r="60" spans="1:15" s="123" customFormat="1" ht="48" customHeight="1">
      <c r="A60" s="124"/>
      <c r="B60" s="437" t="s">
        <v>233</v>
      </c>
      <c r="C60" s="438"/>
      <c r="D60" s="491" t="s">
        <v>232</v>
      </c>
      <c r="E60" s="492"/>
      <c r="G60" s="56"/>
      <c r="H60" s="56"/>
      <c r="I60" s="56"/>
      <c r="N60" s="493"/>
      <c r="O60" s="494"/>
    </row>
    <row r="61" spans="1:13" ht="14.25">
      <c r="A61" s="122"/>
      <c r="B61" s="121" t="s">
        <v>6</v>
      </c>
      <c r="C61" s="120" t="s">
        <v>30</v>
      </c>
      <c r="D61" s="121" t="s">
        <v>6</v>
      </c>
      <c r="E61" s="120" t="s">
        <v>11</v>
      </c>
      <c r="G61" s="527"/>
      <c r="H61" s="522">
        <v>2005</v>
      </c>
      <c r="I61" s="522">
        <v>2012</v>
      </c>
      <c r="K61" s="536"/>
      <c r="L61" s="532" t="s">
        <v>291</v>
      </c>
      <c r="M61" s="532" t="s">
        <v>292</v>
      </c>
    </row>
    <row r="62" spans="1:13" ht="14.25">
      <c r="A62" s="119" t="s">
        <v>114</v>
      </c>
      <c r="B62" s="118">
        <v>13.342</v>
      </c>
      <c r="C62" s="117">
        <v>14.454</v>
      </c>
      <c r="D62" s="118">
        <v>2561</v>
      </c>
      <c r="E62" s="117">
        <v>2864</v>
      </c>
      <c r="G62" s="528" t="s">
        <v>380</v>
      </c>
      <c r="H62" s="523"/>
      <c r="I62" s="523">
        <v>11.6</v>
      </c>
      <c r="J62" s="110"/>
      <c r="K62" s="528" t="s">
        <v>114</v>
      </c>
      <c r="L62" s="533">
        <v>197190900</v>
      </c>
      <c r="M62" s="533">
        <f>L62/(C62*1000)</f>
        <v>13642.652552926525</v>
      </c>
    </row>
    <row r="63" spans="1:13" ht="14.25">
      <c r="A63" s="116" t="s">
        <v>115</v>
      </c>
      <c r="B63" s="115">
        <v>27.4</v>
      </c>
      <c r="C63" s="114">
        <v>22.9</v>
      </c>
      <c r="D63" s="115">
        <v>2518</v>
      </c>
      <c r="E63" s="114">
        <v>2330</v>
      </c>
      <c r="G63" s="529" t="s">
        <v>115</v>
      </c>
      <c r="H63" s="525">
        <v>10.881652104845115</v>
      </c>
      <c r="I63" s="525">
        <v>9.82832618025751</v>
      </c>
      <c r="J63" s="110"/>
      <c r="K63" s="529" t="s">
        <v>115</v>
      </c>
      <c r="L63" s="534">
        <v>764209300</v>
      </c>
      <c r="M63" s="534">
        <f>L63/(C63*1000)</f>
        <v>33371.58515283843</v>
      </c>
    </row>
    <row r="64" spans="1:13" ht="14.25">
      <c r="A64" s="116" t="s">
        <v>117</v>
      </c>
      <c r="B64" s="115">
        <v>47.431</v>
      </c>
      <c r="C64" s="114">
        <v>38.762</v>
      </c>
      <c r="D64" s="115">
        <v>10568</v>
      </c>
      <c r="E64" s="114">
        <v>10568</v>
      </c>
      <c r="G64" s="529" t="s">
        <v>132</v>
      </c>
      <c r="H64" s="525">
        <v>5.627580017947951</v>
      </c>
      <c r="I64" s="525">
        <v>6.761292252467844</v>
      </c>
      <c r="J64" s="110"/>
      <c r="K64" s="529" t="s">
        <v>117</v>
      </c>
      <c r="L64" s="534">
        <v>2975406400</v>
      </c>
      <c r="M64" s="534">
        <f>L64/(C64*1000)</f>
        <v>76760.91016975389</v>
      </c>
    </row>
    <row r="65" spans="1:13" ht="14.25">
      <c r="A65" s="116" t="s">
        <v>120</v>
      </c>
      <c r="B65" s="115">
        <v>4.74</v>
      </c>
      <c r="C65" s="114">
        <v>9.017</v>
      </c>
      <c r="D65" s="115">
        <v>3455.59</v>
      </c>
      <c r="E65" s="114">
        <v>3595</v>
      </c>
      <c r="G65" s="529" t="s">
        <v>140</v>
      </c>
      <c r="H65" s="525">
        <v>5.052631578947368</v>
      </c>
      <c r="I65" s="525">
        <v>6.221484861053505</v>
      </c>
      <c r="J65" s="110"/>
      <c r="K65" s="529" t="s">
        <v>120</v>
      </c>
      <c r="L65" s="534">
        <v>63385000</v>
      </c>
      <c r="M65" s="534">
        <f>L65/(C65*1000)</f>
        <v>7029.499833647555</v>
      </c>
    </row>
    <row r="66" spans="1:13" ht="14.25">
      <c r="A66" s="116" t="s">
        <v>122</v>
      </c>
      <c r="B66" s="115">
        <v>30.8</v>
      </c>
      <c r="C66" s="114">
        <v>29.3</v>
      </c>
      <c r="D66" s="115">
        <v>14743</v>
      </c>
      <c r="E66" s="114">
        <v>15147</v>
      </c>
      <c r="G66" s="529" t="s">
        <v>134</v>
      </c>
      <c r="H66" s="525">
        <v>7.352941176470588</v>
      </c>
      <c r="I66" s="525">
        <v>5.938529088913283</v>
      </c>
      <c r="J66" s="110"/>
      <c r="K66" s="529" t="s">
        <v>122</v>
      </c>
      <c r="L66" s="534">
        <v>2690227100</v>
      </c>
      <c r="M66" s="534">
        <f>L66/(C66*1000)</f>
        <v>91816.62457337884</v>
      </c>
    </row>
    <row r="67" spans="1:13" ht="14.25">
      <c r="A67" s="116" t="s">
        <v>125</v>
      </c>
      <c r="B67" s="115">
        <v>0.121</v>
      </c>
      <c r="C67" s="114">
        <v>0.131</v>
      </c>
      <c r="D67" s="115">
        <v>41.4</v>
      </c>
      <c r="E67" s="114">
        <v>41</v>
      </c>
      <c r="G67" s="529" t="s">
        <v>133</v>
      </c>
      <c r="H67" s="525">
        <v>4.372104075086135</v>
      </c>
      <c r="I67" s="525">
        <v>5.59071729957806</v>
      </c>
      <c r="J67" s="110"/>
      <c r="K67" s="529" t="s">
        <v>125</v>
      </c>
      <c r="L67" s="534">
        <v>1803300</v>
      </c>
      <c r="M67" s="534">
        <f>L67/(C67*1000)</f>
        <v>13765.648854961832</v>
      </c>
    </row>
    <row r="68" spans="1:13" ht="14.25">
      <c r="A68" s="116" t="s">
        <v>129</v>
      </c>
      <c r="B68" s="115">
        <v>8.699</v>
      </c>
      <c r="C68" s="114" t="s">
        <v>28</v>
      </c>
      <c r="D68" s="115">
        <v>1684</v>
      </c>
      <c r="E68" s="114">
        <v>1726</v>
      </c>
      <c r="G68" s="529" t="s">
        <v>114</v>
      </c>
      <c r="H68" s="525">
        <v>5.2096837172979304</v>
      </c>
      <c r="I68" s="525">
        <v>5.046787709497207</v>
      </c>
      <c r="J68" s="110"/>
      <c r="K68" s="529" t="s">
        <v>132</v>
      </c>
      <c r="L68" s="534">
        <v>1222397200</v>
      </c>
      <c r="M68" s="534">
        <f>L68/(C70*1000)</f>
        <v>54081.19276202274</v>
      </c>
    </row>
    <row r="69" spans="1:13" ht="14.25">
      <c r="A69" s="116" t="s">
        <v>131</v>
      </c>
      <c r="B69" s="115">
        <v>1.561</v>
      </c>
      <c r="C69" s="114" t="s">
        <v>28</v>
      </c>
      <c r="D69" s="115">
        <v>295</v>
      </c>
      <c r="E69" s="114">
        <v>295</v>
      </c>
      <c r="G69" s="529" t="s">
        <v>137</v>
      </c>
      <c r="H69" s="525">
        <v>7.652769845802399</v>
      </c>
      <c r="I69" s="525">
        <v>5.014084507042254</v>
      </c>
      <c r="J69" s="110"/>
      <c r="K69" s="529" t="s">
        <v>133</v>
      </c>
      <c r="L69" s="534">
        <v>1166248500</v>
      </c>
      <c r="M69" s="534">
        <f>L69/(C71*1000)</f>
        <v>24449.654088050316</v>
      </c>
    </row>
    <row r="70" spans="1:13" ht="14.25">
      <c r="A70" s="116" t="s">
        <v>132</v>
      </c>
      <c r="B70" s="115">
        <v>18.813</v>
      </c>
      <c r="C70" s="114">
        <v>22.603</v>
      </c>
      <c r="D70" s="115">
        <v>3343</v>
      </c>
      <c r="E70" s="114">
        <v>3343</v>
      </c>
      <c r="G70" s="529" t="s">
        <v>136</v>
      </c>
      <c r="H70" s="525">
        <v>5.1406518010291595</v>
      </c>
      <c r="I70" s="525">
        <v>4.548936170212766</v>
      </c>
      <c r="J70" s="110"/>
      <c r="K70" s="529" t="s">
        <v>134</v>
      </c>
      <c r="L70" s="534">
        <v>746830000</v>
      </c>
      <c r="M70" s="534">
        <f>L70/(C72*1000)</f>
        <v>69023.10536044362</v>
      </c>
    </row>
    <row r="71" spans="1:13" ht="14.25">
      <c r="A71" s="116" t="s">
        <v>133</v>
      </c>
      <c r="B71" s="115">
        <v>36.8</v>
      </c>
      <c r="C71" s="114">
        <v>47.7</v>
      </c>
      <c r="D71" s="115">
        <v>8417</v>
      </c>
      <c r="E71" s="114">
        <v>8532</v>
      </c>
      <c r="G71" s="529" t="s">
        <v>117</v>
      </c>
      <c r="H71" s="525">
        <v>4.488171839515518</v>
      </c>
      <c r="I71" s="525">
        <v>3.6678652535957608</v>
      </c>
      <c r="J71" s="110"/>
      <c r="K71" s="529" t="s">
        <v>136</v>
      </c>
      <c r="L71" s="534">
        <v>230437400</v>
      </c>
      <c r="M71" s="534">
        <f>L71/(C73*1000)</f>
        <v>43112.70346117867</v>
      </c>
    </row>
    <row r="72" spans="1:13" ht="14.25">
      <c r="A72" s="116" t="s">
        <v>134</v>
      </c>
      <c r="B72" s="115">
        <v>13.25</v>
      </c>
      <c r="C72" s="114">
        <v>10.82</v>
      </c>
      <c r="D72" s="115">
        <v>1802</v>
      </c>
      <c r="E72" s="114">
        <v>1822</v>
      </c>
      <c r="G72" s="529" t="s">
        <v>125</v>
      </c>
      <c r="H72" s="525">
        <v>2.922705314009662</v>
      </c>
      <c r="I72" s="525">
        <v>3.1951219512195124</v>
      </c>
      <c r="J72" s="110"/>
      <c r="K72" s="529" t="s">
        <v>137</v>
      </c>
      <c r="L72" s="534">
        <v>320800000</v>
      </c>
      <c r="M72" s="534">
        <f>L72/(C74*1000)</f>
        <v>36044.94382022472</v>
      </c>
    </row>
    <row r="73" spans="1:13" ht="14.25">
      <c r="A73" s="116" t="s">
        <v>136</v>
      </c>
      <c r="B73" s="115">
        <v>5.994</v>
      </c>
      <c r="C73" s="114">
        <v>5.345</v>
      </c>
      <c r="D73" s="115">
        <v>1166</v>
      </c>
      <c r="E73" s="114">
        <v>1175</v>
      </c>
      <c r="G73" s="529" t="s">
        <v>120</v>
      </c>
      <c r="H73" s="525">
        <v>1.37169050726504</v>
      </c>
      <c r="I73" s="525">
        <v>2.508205841446453</v>
      </c>
      <c r="J73" s="110"/>
      <c r="K73" s="529" t="s">
        <v>138</v>
      </c>
      <c r="L73" s="534">
        <v>2761000000</v>
      </c>
      <c r="M73" s="534">
        <f>L73/(C75*1000)</f>
        <v>110440</v>
      </c>
    </row>
    <row r="74" spans="1:13" ht="14.25">
      <c r="A74" s="116" t="s">
        <v>137</v>
      </c>
      <c r="B74" s="115">
        <v>13.4</v>
      </c>
      <c r="C74" s="114">
        <v>8.9</v>
      </c>
      <c r="D74" s="115">
        <v>1751</v>
      </c>
      <c r="E74" s="114">
        <v>1775</v>
      </c>
      <c r="G74" s="529" t="s">
        <v>284</v>
      </c>
      <c r="H74" s="525"/>
      <c r="I74" s="525">
        <v>2.1</v>
      </c>
      <c r="J74" s="110"/>
      <c r="K74" s="529" t="s">
        <v>140</v>
      </c>
      <c r="L74" s="534">
        <v>443967600</v>
      </c>
      <c r="M74" s="534">
        <f>L74/(C76*1000)</f>
        <v>29597.84</v>
      </c>
    </row>
    <row r="75" spans="1:13" ht="14.25">
      <c r="A75" s="116" t="s">
        <v>138</v>
      </c>
      <c r="B75" s="115">
        <v>20</v>
      </c>
      <c r="C75" s="114">
        <v>25</v>
      </c>
      <c r="D75" s="115">
        <v>20050.91</v>
      </c>
      <c r="E75" s="114">
        <v>19869</v>
      </c>
      <c r="G75" s="529" t="s">
        <v>122</v>
      </c>
      <c r="H75" s="525">
        <v>2.0891270433426037</v>
      </c>
      <c r="I75" s="525">
        <v>1.934376444180366</v>
      </c>
      <c r="J75" s="110"/>
      <c r="K75" s="529"/>
      <c r="L75" s="534"/>
      <c r="M75" s="524"/>
    </row>
    <row r="76" spans="1:13" ht="14.25">
      <c r="A76" s="116" t="s">
        <v>140</v>
      </c>
      <c r="B76" s="115">
        <v>12</v>
      </c>
      <c r="C76" s="114">
        <v>15</v>
      </c>
      <c r="D76" s="115">
        <v>2375</v>
      </c>
      <c r="E76" s="114">
        <v>2411</v>
      </c>
      <c r="G76" s="529" t="s">
        <v>138</v>
      </c>
      <c r="H76" s="525">
        <v>0.9974609631183821</v>
      </c>
      <c r="I76" s="525">
        <v>1.2582414817051688</v>
      </c>
      <c r="J76" s="110"/>
      <c r="K76" s="537" t="s">
        <v>144</v>
      </c>
      <c r="L76" s="535">
        <v>295726300</v>
      </c>
      <c r="M76" s="535">
        <f>L76/(C79*1000)</f>
        <v>48321.290849673205</v>
      </c>
    </row>
    <row r="77" spans="1:10" ht="14.25">
      <c r="A77" s="116"/>
      <c r="B77" s="115"/>
      <c r="C77" s="114"/>
      <c r="D77" s="115"/>
      <c r="E77" s="114"/>
      <c r="G77" s="530" t="s">
        <v>382</v>
      </c>
      <c r="H77" s="525">
        <v>5.291525423728813</v>
      </c>
      <c r="I77" s="525"/>
      <c r="J77" s="110"/>
    </row>
    <row r="78" spans="1:10" ht="14.25">
      <c r="A78" s="116" t="s">
        <v>143</v>
      </c>
      <c r="B78" s="115">
        <v>7.09</v>
      </c>
      <c r="C78" s="114" t="s">
        <v>28</v>
      </c>
      <c r="D78" s="115">
        <v>6291</v>
      </c>
      <c r="E78" s="114">
        <v>6419</v>
      </c>
      <c r="G78" s="530" t="s">
        <v>302</v>
      </c>
      <c r="H78" s="525">
        <v>5.165676959619952</v>
      </c>
      <c r="I78" s="525"/>
      <c r="J78" s="110"/>
    </row>
    <row r="79" spans="1:10" ht="14.25">
      <c r="A79" s="113" t="s">
        <v>144</v>
      </c>
      <c r="B79" s="112">
        <v>7.26</v>
      </c>
      <c r="C79" s="111">
        <v>6.12</v>
      </c>
      <c r="D79" s="112">
        <v>1178</v>
      </c>
      <c r="E79" s="111">
        <v>1200</v>
      </c>
      <c r="G79" s="529"/>
      <c r="H79" s="525"/>
      <c r="I79" s="525"/>
      <c r="J79" s="110"/>
    </row>
    <row r="80" spans="7:9" ht="14.25">
      <c r="G80" s="529" t="s">
        <v>144</v>
      </c>
      <c r="H80" s="525">
        <v>6.162988115449915</v>
      </c>
      <c r="I80" s="525">
        <v>5.1000000000000005</v>
      </c>
    </row>
    <row r="81" spans="7:9" ht="14.25">
      <c r="G81" s="531" t="s">
        <v>383</v>
      </c>
      <c r="H81" s="526">
        <v>1.1270068351613416</v>
      </c>
      <c r="I81" s="526"/>
    </row>
  </sheetData>
  <mergeCells count="2">
    <mergeCell ref="D60:E60"/>
    <mergeCell ref="N60:O60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4"/>
  <sheetViews>
    <sheetView showGridLines="0" workbookViewId="0" topLeftCell="A1"/>
  </sheetViews>
  <sheetFormatPr defaultColWidth="9.00390625" defaultRowHeight="14.25"/>
  <cols>
    <col min="1" max="1" width="8.875" style="55" customWidth="1"/>
    <col min="2" max="2" width="40.375" style="55" customWidth="1"/>
    <col min="3" max="8" width="10.375" style="55" customWidth="1"/>
    <col min="9" max="9" width="9.75390625" style="55" customWidth="1"/>
    <col min="10" max="11" width="9.25390625" style="55" customWidth="1"/>
    <col min="12" max="12" width="8.75390625" style="55" customWidth="1"/>
    <col min="13" max="13" width="9.00390625" style="55" customWidth="1"/>
    <col min="14" max="14" width="3.625" style="55" customWidth="1"/>
    <col min="15" max="15" width="9.00390625" style="55" customWidth="1"/>
    <col min="16" max="16" width="10.00390625" style="55" customWidth="1"/>
    <col min="17" max="17" width="9.00390625" style="55" customWidth="1"/>
    <col min="18" max="18" width="8.625" style="55" customWidth="1"/>
    <col min="19" max="19" width="9.00390625" style="55" customWidth="1"/>
    <col min="20" max="20" width="8.125" style="55" customWidth="1"/>
    <col min="21" max="25" width="9.00390625" style="55" customWidth="1"/>
    <col min="26" max="26" width="26.25390625" style="55" customWidth="1"/>
    <col min="27" max="27" width="8.125" style="55" customWidth="1"/>
    <col min="28" max="28" width="9.00390625" style="55" customWidth="1"/>
    <col min="29" max="29" width="8.125" style="55" customWidth="1"/>
    <col min="30" max="30" width="9.00390625" style="55" customWidth="1"/>
    <col min="31" max="31" width="8.125" style="55" customWidth="1"/>
    <col min="32" max="32" width="9.00390625" style="55" customWidth="1"/>
    <col min="33" max="33" width="9.875" style="55" customWidth="1"/>
    <col min="34" max="34" width="9.00390625" style="55" customWidth="1"/>
    <col min="35" max="35" width="8.125" style="55" customWidth="1"/>
    <col min="36" max="36" width="9.00390625" style="55" customWidth="1"/>
    <col min="37" max="37" width="8.125" style="55" customWidth="1"/>
    <col min="38" max="38" width="9.00390625" style="55" customWidth="1"/>
    <col min="39" max="39" width="8.125" style="55" customWidth="1"/>
    <col min="40" max="16384" width="9.00390625" style="55" customWidth="1"/>
  </cols>
  <sheetData>
    <row r="2" ht="15">
      <c r="B2" s="419" t="s">
        <v>379</v>
      </c>
    </row>
    <row r="4" spans="2:8" ht="36.75" customHeight="1">
      <c r="B4" s="495" t="s">
        <v>95</v>
      </c>
      <c r="C4" s="497" t="s">
        <v>96</v>
      </c>
      <c r="D4" s="486"/>
      <c r="E4" s="498" t="s">
        <v>97</v>
      </c>
      <c r="F4" s="486"/>
      <c r="G4" s="498" t="s">
        <v>98</v>
      </c>
      <c r="H4" s="486"/>
    </row>
    <row r="5" spans="2:8" ht="14.25">
      <c r="B5" s="496"/>
      <c r="C5" s="303">
        <v>2005</v>
      </c>
      <c r="D5" s="411">
        <v>2012</v>
      </c>
      <c r="E5" s="14">
        <v>2005</v>
      </c>
      <c r="F5" s="411">
        <v>2012</v>
      </c>
      <c r="G5" s="14">
        <v>2005</v>
      </c>
      <c r="H5" s="411">
        <v>2012</v>
      </c>
    </row>
    <row r="6" spans="2:10" ht="12" customHeight="1">
      <c r="B6" s="15" t="s">
        <v>99</v>
      </c>
      <c r="C6" s="403">
        <f>+C69/1000</f>
        <v>2183.464</v>
      </c>
      <c r="D6" s="412">
        <v>2100</v>
      </c>
      <c r="E6" s="404">
        <f>+F69/1000</f>
        <v>1667.6428999999998</v>
      </c>
      <c r="F6" s="415">
        <f>+H68/1000</f>
        <v>1620</v>
      </c>
      <c r="G6" s="404">
        <f>+I69/1000*100</f>
        <v>34185</v>
      </c>
      <c r="H6" s="416">
        <f>+K68/1000*100</f>
        <v>30000</v>
      </c>
      <c r="I6" s="77"/>
      <c r="J6" s="77"/>
    </row>
    <row r="7" spans="2:11" ht="12" customHeight="1">
      <c r="B7" s="16" t="s">
        <v>304</v>
      </c>
      <c r="C7" s="405">
        <f>+C8+C9+C11+C10</f>
        <v>471.961</v>
      </c>
      <c r="D7" s="413">
        <f>+D8+D9+D11+D10</f>
        <v>438.441</v>
      </c>
      <c r="E7" s="406">
        <f aca="true" t="shared" si="0" ref="E7:F7">+E8+E9+E11+E10</f>
        <v>158.78730000000002</v>
      </c>
      <c r="F7" s="413">
        <f t="shared" si="0"/>
        <v>131.7589</v>
      </c>
      <c r="G7" s="406">
        <f>(+G8+G9+G11+G10)</f>
        <v>4310.4</v>
      </c>
      <c r="H7" s="413">
        <f>(+H8+H9+H11+H10)</f>
        <v>3403.9</v>
      </c>
      <c r="I7" s="77"/>
      <c r="J7" s="77"/>
      <c r="K7" s="77"/>
    </row>
    <row r="8" spans="2:10" ht="13.15" customHeight="1">
      <c r="B8" s="309" t="s">
        <v>100</v>
      </c>
      <c r="C8" s="414">
        <f>+C71/1000</f>
        <v>187.847</v>
      </c>
      <c r="D8" s="407">
        <f>+E70/1000</f>
        <v>177.753</v>
      </c>
      <c r="E8" s="408">
        <f>+F71/1000</f>
        <v>36.172</v>
      </c>
      <c r="F8" s="407">
        <f>+H70/1000</f>
        <v>29.9563</v>
      </c>
      <c r="G8" s="408">
        <f>+I71/1000*100</f>
        <v>1291.9</v>
      </c>
      <c r="H8" s="417">
        <f>+K70/1000*100</f>
        <v>1000.5000000000001</v>
      </c>
      <c r="I8" s="77"/>
      <c r="J8" s="77"/>
    </row>
    <row r="9" spans="2:10" ht="13.15" customHeight="1">
      <c r="B9" s="309" t="s">
        <v>101</v>
      </c>
      <c r="C9" s="408">
        <f>+C73/1000</f>
        <v>21.292</v>
      </c>
      <c r="D9" s="407">
        <f>+E72/1000</f>
        <v>19.914</v>
      </c>
      <c r="E9" s="408">
        <f>+F73/1000</f>
        <v>45.6366</v>
      </c>
      <c r="F9" s="407">
        <f>+H72/1000</f>
        <v>41.9557</v>
      </c>
      <c r="G9" s="408">
        <f>+I73/1000*100</f>
        <v>757</v>
      </c>
      <c r="H9" s="417">
        <f>+K72/1000*100</f>
        <v>649.3000000000001</v>
      </c>
      <c r="I9" s="77"/>
      <c r="J9" s="77"/>
    </row>
    <row r="10" spans="2:10" ht="13.15" customHeight="1">
      <c r="B10" s="309" t="s">
        <v>360</v>
      </c>
      <c r="C10" s="408">
        <f>+B94/1000</f>
        <v>132.822</v>
      </c>
      <c r="D10" s="407">
        <f>+E74/1000</f>
        <v>117</v>
      </c>
      <c r="E10" s="408">
        <f>+C94/1000</f>
        <v>40.616</v>
      </c>
      <c r="F10" s="407">
        <f>+H74/1000</f>
        <v>31.368299999999998</v>
      </c>
      <c r="G10" s="408">
        <f>+D94/1000*100</f>
        <v>977.5</v>
      </c>
      <c r="H10" s="417">
        <f>+K74/1000*100</f>
        <v>755.4</v>
      </c>
      <c r="I10" s="77"/>
      <c r="J10" s="77"/>
    </row>
    <row r="11" spans="2:9" ht="13.15" customHeight="1">
      <c r="B11" s="310" t="s">
        <v>32</v>
      </c>
      <c r="C11" s="410">
        <f>+C77/1000</f>
        <v>130</v>
      </c>
      <c r="D11" s="409">
        <f>+E76/1000</f>
        <v>123.774</v>
      </c>
      <c r="E11" s="410">
        <f>+F77/1000</f>
        <v>36.3627</v>
      </c>
      <c r="F11" s="409">
        <f>+H76/1000</f>
        <v>28.4786</v>
      </c>
      <c r="G11" s="410">
        <f>+I77/1000*100</f>
        <v>1284</v>
      </c>
      <c r="H11" s="418">
        <f>+K76/1000*100</f>
        <v>998.7</v>
      </c>
      <c r="I11" s="77"/>
    </row>
    <row r="12" ht="12" customHeight="1">
      <c r="F12" s="34"/>
    </row>
    <row r="13" spans="2:6" ht="12" customHeight="1">
      <c r="B13" s="109" t="s">
        <v>199</v>
      </c>
      <c r="F13" s="34"/>
    </row>
    <row r="14" spans="2:6" ht="12" customHeight="1">
      <c r="B14" s="55" t="s">
        <v>374</v>
      </c>
      <c r="F14" s="34"/>
    </row>
    <row r="15" ht="12" customHeight="1">
      <c r="F15" s="34"/>
    </row>
    <row r="16" spans="13:14" ht="12" customHeight="1">
      <c r="M16" s="17"/>
      <c r="N16" s="77"/>
    </row>
    <row r="17" ht="12" customHeight="1"/>
    <row r="18" ht="12" customHeight="1"/>
    <row r="19" ht="12" customHeight="1"/>
    <row r="50" ht="14.25">
      <c r="A50" s="55" t="s">
        <v>350</v>
      </c>
    </row>
    <row r="51" ht="14.25">
      <c r="A51" s="55" t="s">
        <v>349</v>
      </c>
    </row>
    <row r="57" spans="9:10" ht="14.25">
      <c r="I57" s="13"/>
      <c r="J57" s="13"/>
    </row>
    <row r="61" ht="14.25">
      <c r="A61" s="53" t="s">
        <v>351</v>
      </c>
    </row>
    <row r="62" spans="1:11" ht="14.25">
      <c r="A62" s="53" t="s">
        <v>60</v>
      </c>
      <c r="B62" s="314">
        <v>42265.404085648144</v>
      </c>
      <c r="C62" s="538"/>
      <c r="D62" s="538"/>
      <c r="E62" s="538"/>
      <c r="F62" s="538"/>
      <c r="G62" s="538"/>
      <c r="H62" s="538"/>
      <c r="I62" s="538"/>
      <c r="J62" s="538"/>
      <c r="K62" s="538"/>
    </row>
    <row r="63" spans="1:11" ht="14.25">
      <c r="A63" s="53" t="s">
        <v>61</v>
      </c>
      <c r="B63" s="314">
        <v>42270.71798570602</v>
      </c>
      <c r="C63" s="538"/>
      <c r="D63" s="538"/>
      <c r="E63" s="538"/>
      <c r="F63" s="538"/>
      <c r="G63" s="538"/>
      <c r="H63" s="538"/>
      <c r="I63" s="538"/>
      <c r="J63" s="538"/>
      <c r="K63" s="538"/>
    </row>
    <row r="64" spans="1:11" ht="14.25">
      <c r="A64" s="53" t="s">
        <v>62</v>
      </c>
      <c r="B64" s="53" t="s">
        <v>63</v>
      </c>
      <c r="C64" s="538"/>
      <c r="D64" s="538"/>
      <c r="E64" s="538"/>
      <c r="F64" s="538"/>
      <c r="G64" s="538"/>
      <c r="H64" s="538"/>
      <c r="I64" s="538"/>
      <c r="J64" s="538"/>
      <c r="K64" s="538"/>
    </row>
    <row r="65" spans="1:11" ht="14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4.25">
      <c r="A66" s="52" t="s">
        <v>352</v>
      </c>
      <c r="B66" s="52" t="s">
        <v>353</v>
      </c>
      <c r="C66" s="52" t="s">
        <v>340</v>
      </c>
      <c r="D66" s="52" t="s">
        <v>340</v>
      </c>
      <c r="E66" s="52" t="s">
        <v>340</v>
      </c>
      <c r="F66" s="52" t="s">
        <v>341</v>
      </c>
      <c r="G66" s="52" t="s">
        <v>341</v>
      </c>
      <c r="H66" s="52" t="s">
        <v>341</v>
      </c>
      <c r="I66" s="52" t="s">
        <v>342</v>
      </c>
      <c r="J66" s="52" t="s">
        <v>342</v>
      </c>
      <c r="K66" s="52" t="s">
        <v>342</v>
      </c>
    </row>
    <row r="67" spans="1:11" ht="14.25">
      <c r="A67" s="52" t="s">
        <v>354</v>
      </c>
      <c r="B67" s="52" t="s">
        <v>0</v>
      </c>
      <c r="C67" s="52" t="s">
        <v>6</v>
      </c>
      <c r="D67" s="52" t="s">
        <v>12</v>
      </c>
      <c r="E67" s="52" t="s">
        <v>30</v>
      </c>
      <c r="F67" s="52" t="s">
        <v>6</v>
      </c>
      <c r="G67" s="52" t="s">
        <v>12</v>
      </c>
      <c r="H67" s="52" t="s">
        <v>30</v>
      </c>
      <c r="I67" s="52" t="s">
        <v>6</v>
      </c>
      <c r="J67" s="52" t="s">
        <v>12</v>
      </c>
      <c r="K67" s="52" t="s">
        <v>30</v>
      </c>
    </row>
    <row r="68" spans="1:11" ht="14.25">
      <c r="A68" s="52" t="s">
        <v>355</v>
      </c>
      <c r="B68" s="52" t="s">
        <v>65</v>
      </c>
      <c r="C68" s="317" t="s">
        <v>28</v>
      </c>
      <c r="D68" s="51">
        <v>2100000</v>
      </c>
      <c r="E68" s="51">
        <v>2100000</v>
      </c>
      <c r="F68" s="317" t="s">
        <v>28</v>
      </c>
      <c r="G68" s="318">
        <v>1650000</v>
      </c>
      <c r="H68" s="318">
        <v>1620000</v>
      </c>
      <c r="I68" s="317" t="s">
        <v>28</v>
      </c>
      <c r="J68" s="318">
        <v>304000</v>
      </c>
      <c r="K68" s="51">
        <v>300000</v>
      </c>
    </row>
    <row r="69" spans="1:11" ht="14.25">
      <c r="A69" s="52" t="s">
        <v>355</v>
      </c>
      <c r="B69" s="52" t="s">
        <v>338</v>
      </c>
      <c r="C69" s="51">
        <v>2183464</v>
      </c>
      <c r="D69" s="51">
        <v>2100000</v>
      </c>
      <c r="E69" s="317" t="s">
        <v>28</v>
      </c>
      <c r="F69" s="318">
        <v>1667642.9</v>
      </c>
      <c r="G69" s="318">
        <v>1650000</v>
      </c>
      <c r="H69" s="317" t="s">
        <v>28</v>
      </c>
      <c r="I69" s="51">
        <v>341850</v>
      </c>
      <c r="J69" s="51">
        <v>301000</v>
      </c>
      <c r="K69" s="317" t="s">
        <v>28</v>
      </c>
    </row>
    <row r="70" spans="1:11" ht="14.25">
      <c r="A70" s="52" t="s">
        <v>356</v>
      </c>
      <c r="B70" s="52" t="s">
        <v>65</v>
      </c>
      <c r="C70" s="317" t="s">
        <v>28</v>
      </c>
      <c r="D70" s="51">
        <v>185000</v>
      </c>
      <c r="E70" s="51">
        <v>177753</v>
      </c>
      <c r="F70" s="317" t="s">
        <v>28</v>
      </c>
      <c r="G70" s="318">
        <v>31700</v>
      </c>
      <c r="H70" s="318">
        <v>29956.3</v>
      </c>
      <c r="I70" s="317" t="s">
        <v>28</v>
      </c>
      <c r="J70" s="318">
        <v>10400</v>
      </c>
      <c r="K70" s="51">
        <v>10005</v>
      </c>
    </row>
    <row r="71" spans="1:11" ht="14.25">
      <c r="A71" s="52" t="s">
        <v>356</v>
      </c>
      <c r="B71" s="52" t="s">
        <v>338</v>
      </c>
      <c r="C71" s="51">
        <v>187847</v>
      </c>
      <c r="D71" s="51">
        <v>183000</v>
      </c>
      <c r="E71" s="317" t="s">
        <v>28</v>
      </c>
      <c r="F71" s="318">
        <v>36172</v>
      </c>
      <c r="G71" s="318">
        <v>31500</v>
      </c>
      <c r="H71" s="317" t="s">
        <v>28</v>
      </c>
      <c r="I71" s="51">
        <v>12919</v>
      </c>
      <c r="J71" s="51">
        <v>10200</v>
      </c>
      <c r="K71" s="317" t="s">
        <v>28</v>
      </c>
    </row>
    <row r="72" spans="1:11" ht="14.25">
      <c r="A72" s="52" t="s">
        <v>357</v>
      </c>
      <c r="B72" s="52" t="s">
        <v>65</v>
      </c>
      <c r="C72" s="317" t="s">
        <v>28</v>
      </c>
      <c r="D72" s="51">
        <v>20000</v>
      </c>
      <c r="E72" s="51">
        <v>19914</v>
      </c>
      <c r="F72" s="317" t="s">
        <v>28</v>
      </c>
      <c r="G72" s="318">
        <v>42309.7</v>
      </c>
      <c r="H72" s="318">
        <v>41955.7</v>
      </c>
      <c r="I72" s="317" t="s">
        <v>28</v>
      </c>
      <c r="J72" s="318">
        <v>6560</v>
      </c>
      <c r="K72" s="51">
        <v>6493</v>
      </c>
    </row>
    <row r="73" spans="1:12" ht="14.25">
      <c r="A73" s="52" t="s">
        <v>357</v>
      </c>
      <c r="B73" s="52" t="s">
        <v>338</v>
      </c>
      <c r="C73" s="51">
        <v>21292</v>
      </c>
      <c r="D73" s="51">
        <v>19800</v>
      </c>
      <c r="E73" s="317" t="s">
        <v>28</v>
      </c>
      <c r="F73" s="318">
        <v>45636.6</v>
      </c>
      <c r="G73" s="318">
        <v>42266.7</v>
      </c>
      <c r="H73" s="317" t="s">
        <v>28</v>
      </c>
      <c r="I73" s="51">
        <v>7570</v>
      </c>
      <c r="J73" s="51">
        <v>6512</v>
      </c>
      <c r="K73" s="317" t="s">
        <v>28</v>
      </c>
      <c r="L73" s="313"/>
    </row>
    <row r="74" spans="1:11" ht="14.25">
      <c r="A74" s="52" t="s">
        <v>358</v>
      </c>
      <c r="B74" s="52" t="s">
        <v>65</v>
      </c>
      <c r="C74" s="317" t="s">
        <v>28</v>
      </c>
      <c r="D74" s="51">
        <v>119669</v>
      </c>
      <c r="E74" s="51">
        <v>117000</v>
      </c>
      <c r="F74" s="317" t="s">
        <v>28</v>
      </c>
      <c r="G74" s="318">
        <v>32872.3</v>
      </c>
      <c r="H74" s="318">
        <v>31368.3</v>
      </c>
      <c r="I74" s="317" t="s">
        <v>28</v>
      </c>
      <c r="J74" s="318">
        <v>7990</v>
      </c>
      <c r="K74" s="51">
        <v>7554</v>
      </c>
    </row>
    <row r="75" spans="1:12" ht="14.25">
      <c r="A75" s="52" t="s">
        <v>358</v>
      </c>
      <c r="B75" s="52" t="s">
        <v>338</v>
      </c>
      <c r="C75" s="317" t="s">
        <v>28</v>
      </c>
      <c r="D75" s="51">
        <v>118045</v>
      </c>
      <c r="E75" s="317" t="s">
        <v>28</v>
      </c>
      <c r="F75" s="317" t="s">
        <v>28</v>
      </c>
      <c r="G75" s="318">
        <v>32701.6</v>
      </c>
      <c r="H75" s="317" t="s">
        <v>28</v>
      </c>
      <c r="I75" s="317" t="s">
        <v>28</v>
      </c>
      <c r="J75" s="51">
        <v>7902</v>
      </c>
      <c r="K75" s="317" t="s">
        <v>28</v>
      </c>
      <c r="L75" s="313"/>
    </row>
    <row r="76" spans="1:12" ht="14.25">
      <c r="A76" s="52" t="s">
        <v>359</v>
      </c>
      <c r="B76" s="52" t="s">
        <v>65</v>
      </c>
      <c r="C76" s="317" t="s">
        <v>28</v>
      </c>
      <c r="D76" s="51">
        <v>126000</v>
      </c>
      <c r="E76" s="51">
        <v>123774</v>
      </c>
      <c r="F76" s="317" t="s">
        <v>28</v>
      </c>
      <c r="G76" s="318">
        <v>29000</v>
      </c>
      <c r="H76" s="318">
        <v>28478.6</v>
      </c>
      <c r="I76" s="317" t="s">
        <v>28</v>
      </c>
      <c r="J76" s="318">
        <v>10000</v>
      </c>
      <c r="K76" s="51">
        <v>9987</v>
      </c>
      <c r="L76" s="313"/>
    </row>
    <row r="77" spans="1:12" ht="14.25">
      <c r="A77" s="52" t="s">
        <v>359</v>
      </c>
      <c r="B77" s="52" t="s">
        <v>338</v>
      </c>
      <c r="C77" s="51">
        <v>130000</v>
      </c>
      <c r="D77" s="51">
        <v>125000</v>
      </c>
      <c r="E77" s="317" t="s">
        <v>28</v>
      </c>
      <c r="F77" s="318">
        <v>36362.7</v>
      </c>
      <c r="G77" s="318">
        <v>29000</v>
      </c>
      <c r="H77" s="317" t="s">
        <v>28</v>
      </c>
      <c r="I77" s="51">
        <v>12840</v>
      </c>
      <c r="J77" s="51">
        <v>10000</v>
      </c>
      <c r="K77" s="317" t="s">
        <v>28</v>
      </c>
      <c r="L77" s="313"/>
    </row>
    <row r="78" spans="1:12" ht="14.25">
      <c r="A78" s="53"/>
      <c r="B78" s="53"/>
      <c r="C78" s="342"/>
      <c r="D78" s="342"/>
      <c r="E78" s="53"/>
      <c r="F78" s="343"/>
      <c r="G78" s="343"/>
      <c r="H78" s="53"/>
      <c r="I78" s="342"/>
      <c r="J78" s="342"/>
      <c r="K78" s="53"/>
      <c r="L78" s="539"/>
    </row>
    <row r="79" spans="9:10" ht="14.25">
      <c r="I79" s="538"/>
      <c r="J79" s="538"/>
    </row>
    <row r="80" ht="14.25">
      <c r="A80" s="53" t="s">
        <v>337</v>
      </c>
    </row>
    <row r="81" spans="1:4" ht="14.25">
      <c r="A81" s="53" t="s">
        <v>60</v>
      </c>
      <c r="B81" s="314">
        <v>42264.574965277774</v>
      </c>
      <c r="C81" s="538"/>
      <c r="D81" s="538"/>
    </row>
    <row r="82" spans="1:4" ht="14.25">
      <c r="A82" s="53" t="s">
        <v>61</v>
      </c>
      <c r="B82" s="314">
        <v>42270.71484054398</v>
      </c>
      <c r="C82" s="538"/>
      <c r="D82" s="538"/>
    </row>
    <row r="83" spans="1:4" ht="14.25">
      <c r="A83" s="53" t="s">
        <v>62</v>
      </c>
      <c r="B83" s="53" t="s">
        <v>63</v>
      </c>
      <c r="C83" s="538"/>
      <c r="D83" s="538"/>
    </row>
    <row r="84" spans="2:4" ht="14.25">
      <c r="B84" s="538"/>
      <c r="C84" s="538"/>
      <c r="D84" s="538"/>
    </row>
    <row r="85" spans="1:4" ht="14.25">
      <c r="A85" s="53" t="s">
        <v>188</v>
      </c>
      <c r="B85" s="53" t="s">
        <v>338</v>
      </c>
      <c r="C85" s="538"/>
      <c r="D85" s="538"/>
    </row>
    <row r="86" spans="1:4" ht="14.25">
      <c r="A86" s="53" t="s">
        <v>185</v>
      </c>
      <c r="B86" s="53" t="s">
        <v>6</v>
      </c>
      <c r="C86" s="538"/>
      <c r="D86" s="538"/>
    </row>
    <row r="87" spans="2:4" ht="14.25">
      <c r="B87" s="312"/>
      <c r="C87" s="312"/>
      <c r="D87" s="313"/>
    </row>
    <row r="88" spans="1:4" ht="14.25">
      <c r="A88" s="52" t="s">
        <v>339</v>
      </c>
      <c r="B88" s="52" t="s">
        <v>340</v>
      </c>
      <c r="C88" s="52" t="s">
        <v>341</v>
      </c>
      <c r="D88" s="52" t="s">
        <v>342</v>
      </c>
    </row>
    <row r="89" spans="1:4" ht="14.25">
      <c r="A89" s="52" t="s">
        <v>343</v>
      </c>
      <c r="B89" s="51">
        <v>2322305</v>
      </c>
      <c r="C89" s="318">
        <v>1629913.9</v>
      </c>
      <c r="D89" s="51">
        <v>346438</v>
      </c>
    </row>
    <row r="90" spans="1:4" ht="14.25">
      <c r="A90" s="52" t="s">
        <v>344</v>
      </c>
      <c r="B90" s="51">
        <v>198000</v>
      </c>
      <c r="C90" s="51">
        <v>35100</v>
      </c>
      <c r="D90" s="51">
        <v>12800</v>
      </c>
    </row>
    <row r="91" spans="1:8" ht="14.25">
      <c r="A91" s="52" t="s">
        <v>345</v>
      </c>
      <c r="B91" s="51">
        <v>198000</v>
      </c>
      <c r="C91" s="51">
        <v>35100</v>
      </c>
      <c r="D91" s="51">
        <v>12800</v>
      </c>
      <c r="G91" s="13"/>
      <c r="H91" s="13"/>
    </row>
    <row r="92" spans="1:10" ht="14.25">
      <c r="A92" s="52" t="s">
        <v>346</v>
      </c>
      <c r="B92" s="51">
        <v>237925</v>
      </c>
      <c r="C92" s="318">
        <v>134663.7</v>
      </c>
      <c r="D92" s="51">
        <v>25624</v>
      </c>
      <c r="G92" s="313"/>
      <c r="H92" s="313"/>
      <c r="I92" s="13"/>
      <c r="J92" s="13"/>
    </row>
    <row r="93" spans="1:12" ht="14.25">
      <c r="A93" s="52" t="s">
        <v>347</v>
      </c>
      <c r="B93" s="51">
        <v>19624</v>
      </c>
      <c r="C93" s="51">
        <v>40000</v>
      </c>
      <c r="D93" s="51">
        <v>7300</v>
      </c>
      <c r="E93" s="313"/>
      <c r="F93" s="313"/>
      <c r="G93" s="313"/>
      <c r="H93" s="313"/>
      <c r="I93" s="313"/>
      <c r="J93" s="313"/>
      <c r="K93" s="313"/>
      <c r="L93" s="313"/>
    </row>
    <row r="94" spans="1:12" ht="14.25">
      <c r="A94" s="52" t="s">
        <v>348</v>
      </c>
      <c r="B94" s="51">
        <v>132822</v>
      </c>
      <c r="C94" s="51">
        <v>40616</v>
      </c>
      <c r="D94" s="51">
        <v>9775</v>
      </c>
      <c r="E94" s="13"/>
      <c r="F94" s="13"/>
      <c r="G94" s="13"/>
      <c r="H94" s="13"/>
      <c r="I94" s="313"/>
      <c r="J94" s="313"/>
      <c r="K94" s="313"/>
      <c r="L94" s="313"/>
    </row>
  </sheetData>
  <mergeCells count="4"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landscape" paperSize="9" r:id="rId1"/>
  <ignoredErrors>
    <ignoredError sqref="E7:F7 C7 G7:H7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showGridLines="0" workbookViewId="0" topLeftCell="A1"/>
  </sheetViews>
  <sheetFormatPr defaultColWidth="8.25390625" defaultRowHeight="14.25"/>
  <cols>
    <col min="1" max="12" width="8.25390625" style="216" customWidth="1"/>
    <col min="13" max="13" width="9.375" style="216" bestFit="1" customWidth="1"/>
    <col min="14" max="15" width="8.25390625" style="216" customWidth="1"/>
    <col min="16" max="16" width="8.50390625" style="216" bestFit="1" customWidth="1"/>
    <col min="17" max="16384" width="8.25390625" style="216" customWidth="1"/>
  </cols>
  <sheetData>
    <row r="1" ht="14.25">
      <c r="A1" s="222"/>
    </row>
    <row r="2" ht="15">
      <c r="B2" s="367" t="s">
        <v>313</v>
      </c>
    </row>
    <row r="3" ht="14.25">
      <c r="B3" s="221" t="s">
        <v>211</v>
      </c>
    </row>
    <row r="26" ht="14.25">
      <c r="R26" s="237"/>
    </row>
    <row r="29" ht="14.25">
      <c r="B29" s="216" t="s">
        <v>375</v>
      </c>
    </row>
    <row r="50" spans="1:5" ht="14.25">
      <c r="A50" s="210" t="s">
        <v>210</v>
      </c>
      <c r="B50" s="238"/>
      <c r="C50" s="238"/>
      <c r="D50" s="238"/>
      <c r="E50" s="238"/>
    </row>
    <row r="51" spans="1:5" ht="14.25">
      <c r="A51" s="238"/>
      <c r="B51" s="238"/>
      <c r="C51" s="238"/>
      <c r="D51" s="238"/>
      <c r="E51" s="238"/>
    </row>
    <row r="52" spans="1:5" ht="14.25">
      <c r="A52" s="210" t="s">
        <v>60</v>
      </c>
      <c r="B52" s="211">
        <v>42219.19018518519</v>
      </c>
      <c r="C52" s="238"/>
      <c r="D52" s="238"/>
      <c r="E52" s="238"/>
    </row>
    <row r="53" spans="1:5" ht="14.25">
      <c r="A53" s="210" t="s">
        <v>61</v>
      </c>
      <c r="B53" s="211">
        <v>42220.4731344676</v>
      </c>
      <c r="C53" s="238"/>
      <c r="D53" s="238"/>
      <c r="E53" s="238"/>
    </row>
    <row r="54" spans="1:8" ht="14.25">
      <c r="A54" s="210" t="s">
        <v>62</v>
      </c>
      <c r="B54" s="210" t="s">
        <v>63</v>
      </c>
      <c r="C54" s="238"/>
      <c r="D54" s="238"/>
      <c r="E54" s="238"/>
      <c r="H54" s="239"/>
    </row>
    <row r="55" spans="1:5" ht="14.25">
      <c r="A55" s="238"/>
      <c r="B55" s="238"/>
      <c r="C55" s="238"/>
      <c r="D55" s="238"/>
      <c r="E55" s="238"/>
    </row>
    <row r="56" spans="1:5" ht="14.25">
      <c r="A56" s="210" t="s">
        <v>209</v>
      </c>
      <c r="B56" s="210" t="s">
        <v>208</v>
      </c>
      <c r="C56" s="238"/>
      <c r="D56" s="238"/>
      <c r="E56" s="238"/>
    </row>
    <row r="57" spans="1:5" ht="14.25">
      <c r="A57" s="210" t="s">
        <v>207</v>
      </c>
      <c r="B57" s="210" t="s">
        <v>206</v>
      </c>
      <c r="C57" s="238"/>
      <c r="D57" s="238"/>
      <c r="E57" s="238"/>
    </row>
    <row r="58" spans="1:5" ht="14.25">
      <c r="A58" s="210" t="s">
        <v>200</v>
      </c>
      <c r="B58" s="210" t="s">
        <v>65</v>
      </c>
      <c r="C58" s="238"/>
      <c r="D58" s="238"/>
      <c r="E58" s="238"/>
    </row>
    <row r="59" spans="1:5" ht="14.25">
      <c r="A59" s="238"/>
      <c r="B59" s="238"/>
      <c r="C59" s="238"/>
      <c r="D59" s="238"/>
      <c r="E59" s="238"/>
    </row>
    <row r="60" spans="1:6" ht="72">
      <c r="A60" s="241"/>
      <c r="B60" s="241" t="s">
        <v>205</v>
      </c>
      <c r="C60" s="241" t="s">
        <v>204</v>
      </c>
      <c r="D60" s="241" t="s">
        <v>203</v>
      </c>
      <c r="E60" s="241" t="s">
        <v>202</v>
      </c>
      <c r="F60" s="241" t="s">
        <v>201</v>
      </c>
    </row>
    <row r="61" spans="1:6" ht="14.25">
      <c r="A61" s="240" t="s">
        <v>1</v>
      </c>
      <c r="B61" s="242">
        <v>120.92</v>
      </c>
      <c r="C61" s="242">
        <v>128.3</v>
      </c>
      <c r="D61" s="242">
        <v>128.61</v>
      </c>
      <c r="E61" s="242">
        <v>135.17</v>
      </c>
      <c r="F61" s="242"/>
    </row>
    <row r="62" spans="1:6" ht="14.25">
      <c r="A62" s="240" t="s">
        <v>2</v>
      </c>
      <c r="B62" s="242">
        <v>120.83</v>
      </c>
      <c r="C62" s="242">
        <v>127.1</v>
      </c>
      <c r="D62" s="242">
        <v>126.66</v>
      </c>
      <c r="E62" s="242">
        <v>135.49</v>
      </c>
      <c r="F62" s="242"/>
    </row>
    <row r="63" spans="1:6" ht="14.25">
      <c r="A63" s="240" t="s">
        <v>3</v>
      </c>
      <c r="B63" s="242">
        <v>118.5</v>
      </c>
      <c r="C63" s="242">
        <v>125.36</v>
      </c>
      <c r="D63" s="242">
        <v>125.56</v>
      </c>
      <c r="E63" s="242">
        <v>130.84</v>
      </c>
      <c r="F63" s="242"/>
    </row>
    <row r="64" spans="1:6" ht="14.25">
      <c r="A64" s="240" t="s">
        <v>4</v>
      </c>
      <c r="B64" s="242">
        <v>116.25</v>
      </c>
      <c r="C64" s="242">
        <v>123.55</v>
      </c>
      <c r="D64" s="242">
        <v>122.29</v>
      </c>
      <c r="E64" s="242">
        <v>131.01</v>
      </c>
      <c r="F64" s="242"/>
    </row>
    <row r="65" spans="1:6" ht="14.25">
      <c r="A65" s="240" t="s">
        <v>5</v>
      </c>
      <c r="B65" s="242">
        <v>114.01</v>
      </c>
      <c r="C65" s="242">
        <v>121.8</v>
      </c>
      <c r="D65" s="242">
        <v>120.16</v>
      </c>
      <c r="E65" s="242">
        <v>128.08</v>
      </c>
      <c r="F65" s="242">
        <v>101.97074360016254</v>
      </c>
    </row>
    <row r="66" spans="1:6" ht="14.25">
      <c r="A66" s="240" t="s">
        <v>6</v>
      </c>
      <c r="B66" s="242">
        <v>112.39</v>
      </c>
      <c r="C66" s="242">
        <v>120.79</v>
      </c>
      <c r="D66" s="242">
        <v>116.74</v>
      </c>
      <c r="E66" s="242">
        <v>124.57</v>
      </c>
      <c r="F66" s="242">
        <v>103.06785859406746</v>
      </c>
    </row>
    <row r="67" spans="1:6" ht="14.25">
      <c r="A67" s="240" t="s">
        <v>7</v>
      </c>
      <c r="B67" s="242">
        <v>111.61</v>
      </c>
      <c r="C67" s="242">
        <v>119.52</v>
      </c>
      <c r="D67" s="242">
        <v>113.82</v>
      </c>
      <c r="E67" s="242">
        <v>123.08</v>
      </c>
      <c r="F67" s="242">
        <v>103.4741974806989</v>
      </c>
    </row>
    <row r="68" spans="1:6" ht="14.25">
      <c r="A68" s="240" t="s">
        <v>8</v>
      </c>
      <c r="B68" s="242">
        <v>112.17</v>
      </c>
      <c r="C68" s="242">
        <v>119.9</v>
      </c>
      <c r="D68" s="242">
        <v>110.54</v>
      </c>
      <c r="E68" s="242">
        <v>123.8</v>
      </c>
      <c r="F68" s="242">
        <v>106.74522551808208</v>
      </c>
    </row>
    <row r="69" spans="1:6" ht="14.25">
      <c r="A69" s="240" t="s">
        <v>9</v>
      </c>
      <c r="B69" s="242">
        <v>111.76</v>
      </c>
      <c r="C69" s="242">
        <v>116.96</v>
      </c>
      <c r="D69" s="242">
        <v>107.81</v>
      </c>
      <c r="E69" s="242">
        <v>121.11</v>
      </c>
      <c r="F69" s="242">
        <v>109.22389272653393</v>
      </c>
    </row>
    <row r="70" spans="1:6" ht="14.25">
      <c r="A70" s="240" t="s">
        <v>10</v>
      </c>
      <c r="B70" s="242">
        <v>103.67</v>
      </c>
      <c r="C70" s="242">
        <v>102.52</v>
      </c>
      <c r="D70" s="242">
        <v>101.91</v>
      </c>
      <c r="E70" s="242">
        <v>109.36</v>
      </c>
      <c r="F70" s="242">
        <v>102.07232832182041</v>
      </c>
    </row>
    <row r="71" spans="1:6" ht="14.25">
      <c r="A71" s="240" t="s">
        <v>11</v>
      </c>
      <c r="B71" s="242">
        <v>100</v>
      </c>
      <c r="C71" s="242">
        <v>100</v>
      </c>
      <c r="D71" s="242">
        <v>100</v>
      </c>
      <c r="E71" s="242">
        <v>100</v>
      </c>
      <c r="F71" s="242">
        <v>100</v>
      </c>
    </row>
    <row r="72" spans="1:6" ht="14.25">
      <c r="A72" s="240" t="s">
        <v>12</v>
      </c>
      <c r="B72" s="242">
        <v>100.83</v>
      </c>
      <c r="C72" s="242">
        <v>98.82</v>
      </c>
      <c r="D72" s="242">
        <v>100.05</v>
      </c>
      <c r="E72" s="242">
        <v>100.58</v>
      </c>
      <c r="F72" s="242">
        <v>99.49207639171068</v>
      </c>
    </row>
    <row r="73" spans="1:6" ht="14.25">
      <c r="A73" s="240" t="s">
        <v>30</v>
      </c>
      <c r="B73" s="242">
        <v>100.39</v>
      </c>
      <c r="C73" s="242">
        <v>96.76</v>
      </c>
      <c r="D73" s="242">
        <v>99.34</v>
      </c>
      <c r="E73" s="242">
        <v>97.39</v>
      </c>
      <c r="F73" s="242">
        <v>104.51036164160911</v>
      </c>
    </row>
    <row r="74" spans="1:6" ht="14.25">
      <c r="A74" s="240" t="s">
        <v>31</v>
      </c>
      <c r="B74" s="242">
        <v>99.34</v>
      </c>
      <c r="C74" s="242">
        <v>94.37</v>
      </c>
      <c r="D74" s="242">
        <v>98.18</v>
      </c>
      <c r="E74" s="242">
        <v>94.21</v>
      </c>
      <c r="F74" s="242">
        <v>105.14018691588785</v>
      </c>
    </row>
    <row r="75" spans="1:6" ht="14.25">
      <c r="A75" s="240" t="s">
        <v>177</v>
      </c>
      <c r="B75" s="242">
        <v>99.74</v>
      </c>
      <c r="C75" s="242">
        <v>93.35</v>
      </c>
      <c r="D75" s="242">
        <v>97.25</v>
      </c>
      <c r="E75" s="242">
        <v>94.94</v>
      </c>
      <c r="F75" s="242">
        <v>106.80617635107681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4"/>
  <sheetViews>
    <sheetView showGridLines="0" workbookViewId="0" topLeftCell="A1"/>
  </sheetViews>
  <sheetFormatPr defaultColWidth="8.25390625" defaultRowHeight="14.25"/>
  <cols>
    <col min="1" max="1" width="9.00390625" style="216" customWidth="1"/>
    <col min="2" max="2" width="25.50390625" style="216" customWidth="1"/>
    <col min="3" max="13" width="8.25390625" style="216" customWidth="1"/>
    <col min="14" max="14" width="8.375" style="216" customWidth="1"/>
    <col min="15" max="16384" width="8.25390625" style="216" customWidth="1"/>
  </cols>
  <sheetData>
    <row r="2" ht="15">
      <c r="B2" s="420" t="s">
        <v>333</v>
      </c>
    </row>
    <row r="3" ht="14.25">
      <c r="B3" s="276" t="s">
        <v>321</v>
      </c>
    </row>
    <row r="4" ht="14.25">
      <c r="B4" s="277"/>
    </row>
    <row r="5" spans="2:13" ht="14.25">
      <c r="B5" s="278"/>
      <c r="C5" s="301">
        <v>2000</v>
      </c>
      <c r="D5" s="301">
        <v>2005</v>
      </c>
      <c r="E5" s="301">
        <v>2006</v>
      </c>
      <c r="F5" s="301">
        <v>2007</v>
      </c>
      <c r="G5" s="301">
        <v>2008</v>
      </c>
      <c r="H5" s="301">
        <v>2009</v>
      </c>
      <c r="I5" s="301">
        <v>2010</v>
      </c>
      <c r="J5" s="301">
        <v>2011</v>
      </c>
      <c r="K5" s="301">
        <v>2012</v>
      </c>
      <c r="L5" s="279">
        <v>2013</v>
      </c>
      <c r="M5" s="279">
        <v>2014</v>
      </c>
    </row>
    <row r="6" spans="2:14" ht="14.25">
      <c r="B6" s="280" t="s">
        <v>322</v>
      </c>
      <c r="C6" s="281">
        <v>467.33517</v>
      </c>
      <c r="D6" s="281">
        <v>427.05019</v>
      </c>
      <c r="E6" s="281">
        <v>394.46279</v>
      </c>
      <c r="F6" s="281">
        <v>446.97082</v>
      </c>
      <c r="G6" s="281">
        <v>378.44483</v>
      </c>
      <c r="H6" s="281">
        <v>229.68969</v>
      </c>
      <c r="I6" s="281">
        <v>269.07675</v>
      </c>
      <c r="J6" s="281">
        <v>298.54513000000003</v>
      </c>
      <c r="K6" s="281">
        <v>277.58561</v>
      </c>
      <c r="L6" s="281">
        <v>231.64687</v>
      </c>
      <c r="M6" s="281">
        <v>229.35804000000002</v>
      </c>
      <c r="N6" s="302"/>
    </row>
    <row r="7" spans="2:14" ht="14.25">
      <c r="B7" s="282" t="s">
        <v>14</v>
      </c>
      <c r="C7" s="283">
        <v>30.38687</v>
      </c>
      <c r="D7" s="283">
        <v>24.66676</v>
      </c>
      <c r="E7" s="283">
        <v>27.8807</v>
      </c>
      <c r="F7" s="283">
        <v>24.561259999999997</v>
      </c>
      <c r="G7" s="283">
        <v>21.41451</v>
      </c>
      <c r="H7" s="283">
        <v>11.392959999999999</v>
      </c>
      <c r="I7" s="283">
        <v>10.12809</v>
      </c>
      <c r="J7" s="283">
        <v>10.68584</v>
      </c>
      <c r="K7" s="283">
        <v>9.7203</v>
      </c>
      <c r="L7" s="283">
        <v>6.78324</v>
      </c>
      <c r="M7" s="283">
        <v>5.5778</v>
      </c>
      <c r="N7" s="302"/>
    </row>
    <row r="8" spans="2:14" ht="14.25">
      <c r="B8" s="282" t="s">
        <v>323</v>
      </c>
      <c r="C8" s="283">
        <v>83.2524</v>
      </c>
      <c r="D8" s="283">
        <v>101.13403</v>
      </c>
      <c r="E8" s="283">
        <v>99.30928</v>
      </c>
      <c r="F8" s="283">
        <v>91.81882</v>
      </c>
      <c r="G8" s="283">
        <v>94.68992999999999</v>
      </c>
      <c r="H8" s="283">
        <v>53.03393</v>
      </c>
      <c r="I8" s="283">
        <v>79.87256</v>
      </c>
      <c r="J8" s="283">
        <v>60.84829</v>
      </c>
      <c r="K8" s="283">
        <v>53.869550000000004</v>
      </c>
      <c r="L8" s="283">
        <v>65.26785</v>
      </c>
      <c r="M8" s="283">
        <v>64.77879</v>
      </c>
      <c r="N8" s="302"/>
    </row>
    <row r="9" spans="2:14" ht="14.25">
      <c r="B9" s="282" t="s">
        <v>324</v>
      </c>
      <c r="C9" s="283">
        <v>261.87074</v>
      </c>
      <c r="D9" s="283">
        <v>244.38548</v>
      </c>
      <c r="E9" s="283">
        <v>216.43889000000001</v>
      </c>
      <c r="F9" s="283">
        <v>227.51926</v>
      </c>
      <c r="G9" s="283">
        <v>210.82076999999998</v>
      </c>
      <c r="H9" s="283">
        <v>111.05631</v>
      </c>
      <c r="I9" s="283">
        <v>120.74706</v>
      </c>
      <c r="J9" s="283">
        <v>102.10910000000001</v>
      </c>
      <c r="K9" s="283">
        <v>100.1971</v>
      </c>
      <c r="L9" s="283">
        <v>86.06828</v>
      </c>
      <c r="M9" s="283">
        <v>94.49801</v>
      </c>
      <c r="N9" s="302"/>
    </row>
    <row r="10" spans="2:14" ht="14.25">
      <c r="B10" s="282" t="s">
        <v>325</v>
      </c>
      <c r="C10" s="283">
        <v>24.819869999999998</v>
      </c>
      <c r="D10" s="283">
        <v>69.4705</v>
      </c>
      <c r="E10" s="283">
        <v>99.99450999999999</v>
      </c>
      <c r="F10" s="283">
        <v>124.24321</v>
      </c>
      <c r="G10" s="283">
        <v>110.39391</v>
      </c>
      <c r="H10" s="283">
        <v>58.60432</v>
      </c>
      <c r="I10" s="283">
        <v>57.93593</v>
      </c>
      <c r="J10" s="283">
        <v>56.471470000000004</v>
      </c>
      <c r="K10" s="283">
        <v>42.24504</v>
      </c>
      <c r="L10" s="283">
        <v>42.734550000000006</v>
      </c>
      <c r="M10" s="283">
        <v>32.04176</v>
      </c>
      <c r="N10" s="302"/>
    </row>
    <row r="11" spans="2:14" ht="14.25">
      <c r="B11" s="282" t="s">
        <v>326</v>
      </c>
      <c r="C11" s="283">
        <v>204.18519</v>
      </c>
      <c r="D11" s="283">
        <v>269.90483</v>
      </c>
      <c r="E11" s="283">
        <v>250.00181</v>
      </c>
      <c r="F11" s="283">
        <v>289.88286</v>
      </c>
      <c r="G11" s="283">
        <v>265.89365999999995</v>
      </c>
      <c r="H11" s="283">
        <v>180.58788</v>
      </c>
      <c r="I11" s="283">
        <v>168.54675</v>
      </c>
      <c r="J11" s="283">
        <v>161.84326000000001</v>
      </c>
      <c r="K11" s="283">
        <v>140.83802</v>
      </c>
      <c r="L11" s="283">
        <v>147.06244</v>
      </c>
      <c r="M11" s="283">
        <v>143.84659</v>
      </c>
      <c r="N11" s="302"/>
    </row>
    <row r="12" spans="2:14" ht="14.25">
      <c r="B12" s="282" t="s">
        <v>19</v>
      </c>
      <c r="C12" s="283">
        <v>126.41076</v>
      </c>
      <c r="D12" s="283">
        <v>121.88177999999999</v>
      </c>
      <c r="E12" s="283">
        <v>103.53408</v>
      </c>
      <c r="F12" s="283">
        <v>101.13689</v>
      </c>
      <c r="G12" s="283">
        <v>86.3582</v>
      </c>
      <c r="H12" s="283">
        <v>47.77324</v>
      </c>
      <c r="I12" s="283">
        <v>50.26494</v>
      </c>
      <c r="J12" s="283">
        <v>50.3331</v>
      </c>
      <c r="K12" s="283">
        <v>41.97181</v>
      </c>
      <c r="L12" s="283">
        <v>35.40382</v>
      </c>
      <c r="M12" s="283">
        <v>34.83016000000001</v>
      </c>
      <c r="N12" s="302"/>
    </row>
    <row r="13" spans="2:14" ht="14.25">
      <c r="B13" s="282" t="s">
        <v>22</v>
      </c>
      <c r="C13" s="283">
        <v>2.7357</v>
      </c>
      <c r="D13" s="283">
        <v>5.4525500000000005</v>
      </c>
      <c r="E13" s="283">
        <v>7.66761</v>
      </c>
      <c r="F13" s="283">
        <v>8.17166</v>
      </c>
      <c r="G13" s="283">
        <v>6.1162</v>
      </c>
      <c r="H13" s="283">
        <v>4.8285100000000005</v>
      </c>
      <c r="I13" s="283">
        <v>7.63264</v>
      </c>
      <c r="J13" s="283">
        <v>4.7358199999999995</v>
      </c>
      <c r="K13" s="283">
        <v>4.33802</v>
      </c>
      <c r="L13" s="283">
        <v>2.29841</v>
      </c>
      <c r="M13" s="283">
        <v>2.04082</v>
      </c>
      <c r="N13" s="302"/>
    </row>
    <row r="14" spans="2:14" ht="14.25">
      <c r="B14" s="282" t="s">
        <v>327</v>
      </c>
      <c r="C14" s="283">
        <v>12.74901</v>
      </c>
      <c r="D14" s="283">
        <v>4.666180000000001</v>
      </c>
      <c r="E14" s="283">
        <v>4.50848</v>
      </c>
      <c r="F14" s="283">
        <v>4.73112</v>
      </c>
      <c r="G14" s="283">
        <v>2.67285</v>
      </c>
      <c r="H14" s="283">
        <v>2.68086</v>
      </c>
      <c r="I14" s="283">
        <v>2.26675</v>
      </c>
      <c r="J14" s="283">
        <v>2.40202</v>
      </c>
      <c r="K14" s="283">
        <v>3.46704</v>
      </c>
      <c r="L14" s="283">
        <v>2.9629499999999998</v>
      </c>
      <c r="M14" s="283">
        <v>4.0936900000000005</v>
      </c>
      <c r="N14" s="302"/>
    </row>
    <row r="15" spans="2:14" ht="14.25">
      <c r="B15" s="282" t="s">
        <v>23</v>
      </c>
      <c r="C15" s="283">
        <v>587.9685999999999</v>
      </c>
      <c r="D15" s="283">
        <v>703.16016</v>
      </c>
      <c r="E15" s="283">
        <v>740.9870500000001</v>
      </c>
      <c r="F15" s="283">
        <v>655.09631</v>
      </c>
      <c r="G15" s="283">
        <v>581.4179</v>
      </c>
      <c r="H15" s="283">
        <v>427.68773999999996</v>
      </c>
      <c r="I15" s="283">
        <v>493.99451</v>
      </c>
      <c r="J15" s="283">
        <v>470.35595</v>
      </c>
      <c r="K15" s="283">
        <v>428.62098</v>
      </c>
      <c r="L15" s="283">
        <v>363.7837</v>
      </c>
      <c r="M15" s="283">
        <v>362.77921000000003</v>
      </c>
      <c r="N15" s="302"/>
    </row>
    <row r="16" spans="2:14" ht="14.25">
      <c r="B16" s="282" t="s">
        <v>267</v>
      </c>
      <c r="C16" s="283">
        <v>1.2812000000000001</v>
      </c>
      <c r="D16" s="283">
        <v>0.24522</v>
      </c>
      <c r="E16" s="283">
        <v>0.12813</v>
      </c>
      <c r="F16" s="283">
        <v>0.37443</v>
      </c>
      <c r="G16" s="283">
        <v>0.8574700000000001</v>
      </c>
      <c r="H16" s="283">
        <v>0.2543</v>
      </c>
      <c r="I16" s="283">
        <v>0.1674</v>
      </c>
      <c r="J16" s="283">
        <v>0.20789</v>
      </c>
      <c r="K16" s="283">
        <v>0.05038</v>
      </c>
      <c r="L16" s="283">
        <v>0.17563</v>
      </c>
      <c r="M16" s="283">
        <v>0.26863</v>
      </c>
      <c r="N16" s="302"/>
    </row>
    <row r="17" spans="2:14" ht="14.25">
      <c r="B17" s="282" t="s">
        <v>20</v>
      </c>
      <c r="C17" s="283">
        <v>70.32106</v>
      </c>
      <c r="D17" s="283">
        <v>0</v>
      </c>
      <c r="E17" s="283">
        <v>0</v>
      </c>
      <c r="F17" s="283">
        <v>0.03133</v>
      </c>
      <c r="G17" s="283">
        <v>0.31539</v>
      </c>
      <c r="H17" s="283">
        <v>3.6319</v>
      </c>
      <c r="I17" s="283">
        <v>2.2865100000000003</v>
      </c>
      <c r="J17" s="283">
        <v>16.16782</v>
      </c>
      <c r="K17" s="283">
        <v>10.95691</v>
      </c>
      <c r="L17" s="283">
        <v>4.69913</v>
      </c>
      <c r="M17" s="283">
        <v>2.33187</v>
      </c>
      <c r="N17" s="302"/>
    </row>
    <row r="18" spans="2:14" ht="14.25">
      <c r="B18" s="282" t="s">
        <v>328</v>
      </c>
      <c r="C18" s="283">
        <v>557.6369599999999</v>
      </c>
      <c r="D18" s="283">
        <v>439.00755</v>
      </c>
      <c r="E18" s="283">
        <v>582.7564</v>
      </c>
      <c r="F18" s="283">
        <v>587.23294</v>
      </c>
      <c r="G18" s="283">
        <v>539.44987</v>
      </c>
      <c r="H18" s="283">
        <v>391.51253</v>
      </c>
      <c r="I18" s="283">
        <v>441.40134</v>
      </c>
      <c r="J18" s="283">
        <v>408.12259</v>
      </c>
      <c r="K18" s="283">
        <v>376.36879999999996</v>
      </c>
      <c r="L18" s="283">
        <v>316.47371999999996</v>
      </c>
      <c r="M18" s="283">
        <v>310.87684</v>
      </c>
      <c r="N18" s="302"/>
    </row>
    <row r="19" spans="2:14" ht="14.25">
      <c r="B19" s="282" t="s">
        <v>329</v>
      </c>
      <c r="C19" s="283">
        <v>128.22389</v>
      </c>
      <c r="D19" s="283">
        <v>120.05528</v>
      </c>
      <c r="E19" s="283">
        <v>121.84253</v>
      </c>
      <c r="F19" s="283">
        <v>126.52635000000001</v>
      </c>
      <c r="G19" s="283">
        <v>111.12302000000001</v>
      </c>
      <c r="H19" s="283">
        <v>73.85695</v>
      </c>
      <c r="I19" s="283">
        <v>63.01435</v>
      </c>
      <c r="J19" s="283">
        <v>57.52485</v>
      </c>
      <c r="K19" s="283">
        <v>60.594370000000005</v>
      </c>
      <c r="L19" s="283">
        <v>44.51661</v>
      </c>
      <c r="M19" s="283">
        <v>48.56528</v>
      </c>
      <c r="N19" s="302"/>
    </row>
    <row r="20" spans="2:14" ht="14.25">
      <c r="B20" s="284" t="s">
        <v>26</v>
      </c>
      <c r="C20" s="285">
        <v>24.12168</v>
      </c>
      <c r="D20" s="285">
        <v>33.48393</v>
      </c>
      <c r="E20" s="285">
        <v>42.51782</v>
      </c>
      <c r="F20" s="285">
        <v>50.48583</v>
      </c>
      <c r="G20" s="285">
        <v>60.51636</v>
      </c>
      <c r="H20" s="285">
        <v>55.755660000000006</v>
      </c>
      <c r="I20" s="285">
        <v>59.986830000000005</v>
      </c>
      <c r="J20" s="285">
        <v>58.46123</v>
      </c>
      <c r="K20" s="285">
        <v>68.09289</v>
      </c>
      <c r="L20" s="285">
        <v>64.44801</v>
      </c>
      <c r="M20" s="285">
        <v>35.969190000000005</v>
      </c>
      <c r="N20" s="302"/>
    </row>
    <row r="21" spans="2:13" ht="14.25">
      <c r="B21" s="286" t="s">
        <v>330</v>
      </c>
      <c r="C21" s="287">
        <f aca="true" t="shared" si="0" ref="C21:M21">(SUM(C6:C20))</f>
        <v>2583.2991</v>
      </c>
      <c r="D21" s="287">
        <f t="shared" si="0"/>
        <v>2564.5644399999996</v>
      </c>
      <c r="E21" s="287">
        <f t="shared" si="0"/>
        <v>2692.0300799999995</v>
      </c>
      <c r="F21" s="287">
        <f t="shared" si="0"/>
        <v>2738.78309</v>
      </c>
      <c r="G21" s="287">
        <f t="shared" si="0"/>
        <v>2470.48487</v>
      </c>
      <c r="H21" s="287">
        <f t="shared" si="0"/>
        <v>1652.3467800000003</v>
      </c>
      <c r="I21" s="287">
        <f t="shared" si="0"/>
        <v>1827.32241</v>
      </c>
      <c r="J21" s="287">
        <f t="shared" si="0"/>
        <v>1758.8143599999999</v>
      </c>
      <c r="K21" s="287">
        <f t="shared" si="0"/>
        <v>1618.91682</v>
      </c>
      <c r="L21" s="287">
        <f t="shared" si="0"/>
        <v>1414.32521</v>
      </c>
      <c r="M21" s="287">
        <f t="shared" si="0"/>
        <v>1371.85668</v>
      </c>
    </row>
    <row r="22" spans="2:13" ht="14.25">
      <c r="B22" s="288" t="s">
        <v>27</v>
      </c>
      <c r="C22" s="289">
        <v>8926.04801</v>
      </c>
      <c r="D22" s="289">
        <v>10427.40829</v>
      </c>
      <c r="E22" s="289">
        <v>11336.27708</v>
      </c>
      <c r="F22" s="289">
        <v>13129.86377</v>
      </c>
      <c r="G22" s="289">
        <v>11343.433369999999</v>
      </c>
      <c r="H22" s="289">
        <v>7881.50364</v>
      </c>
      <c r="I22" s="289">
        <v>9532.63933</v>
      </c>
      <c r="J22" s="289">
        <v>9767.05178</v>
      </c>
      <c r="K22" s="289">
        <v>9421.928619999999</v>
      </c>
      <c r="L22" s="289">
        <v>9208.96002</v>
      </c>
      <c r="M22" s="289">
        <v>9463.55176</v>
      </c>
    </row>
    <row r="24" ht="14.25">
      <c r="B24" s="290" t="s">
        <v>108</v>
      </c>
    </row>
  </sheetData>
  <printOptions/>
  <pageMargins left="0.25" right="0.25" top="0.75" bottom="0.75" header="0.3" footer="0.3"/>
  <pageSetup fitToHeight="0" fitToWidth="1" horizontalDpi="600" verticalDpi="600" orientation="landscape" paperSize="9" r:id="rId1"/>
  <ignoredErrors>
    <ignoredError sqref="C21:M2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80"/>
  <sheetViews>
    <sheetView showGridLines="0" workbookViewId="0" topLeftCell="A1"/>
  </sheetViews>
  <sheetFormatPr defaultColWidth="9.00390625" defaultRowHeight="14.25"/>
  <cols>
    <col min="1" max="1" width="8.75390625" style="9" customWidth="1"/>
    <col min="2" max="2" width="24.75390625" style="9" customWidth="1"/>
    <col min="3" max="14" width="9.00390625" style="9" customWidth="1"/>
    <col min="15" max="15" width="9.75390625" style="9" bestFit="1" customWidth="1"/>
    <col min="16" max="17" width="9.00390625" style="9" customWidth="1"/>
    <col min="18" max="18" width="10.50390625" style="9" bestFit="1" customWidth="1"/>
    <col min="19" max="19" width="9.875" style="9" customWidth="1"/>
    <col min="20" max="20" width="10.875" style="9" customWidth="1"/>
    <col min="21" max="21" width="11.375" style="9" customWidth="1"/>
    <col min="22" max="16384" width="9.00390625" style="9" customWidth="1"/>
  </cols>
  <sheetData>
    <row r="2" ht="15">
      <c r="B2" s="421" t="s">
        <v>334</v>
      </c>
    </row>
    <row r="3" spans="2:16" ht="14.25">
      <c r="B3" s="30" t="s">
        <v>29</v>
      </c>
      <c r="P3" s="540"/>
    </row>
    <row r="4" ht="14.25">
      <c r="P4" s="540"/>
    </row>
    <row r="5" spans="2:16" ht="14.25">
      <c r="B5" s="32"/>
      <c r="C5" s="244">
        <v>2002</v>
      </c>
      <c r="D5" s="32">
        <v>2003</v>
      </c>
      <c r="E5" s="32">
        <v>2004</v>
      </c>
      <c r="F5" s="32">
        <v>2005</v>
      </c>
      <c r="G5" s="32">
        <v>2006</v>
      </c>
      <c r="H5" s="32">
        <v>2007</v>
      </c>
      <c r="I5" s="32">
        <v>2008</v>
      </c>
      <c r="J5" s="32">
        <v>2009</v>
      </c>
      <c r="K5" s="32">
        <v>2010</v>
      </c>
      <c r="L5" s="32">
        <v>2011</v>
      </c>
      <c r="M5" s="32">
        <v>2012</v>
      </c>
      <c r="N5" s="32">
        <v>2013</v>
      </c>
      <c r="O5" s="32">
        <v>2014</v>
      </c>
      <c r="P5" s="540"/>
    </row>
    <row r="6" spans="2:16" ht="14.25">
      <c r="B6" s="422" t="s">
        <v>27</v>
      </c>
      <c r="C6" s="423">
        <v>1695.64403</v>
      </c>
      <c r="D6" s="424">
        <v>1646.2562</v>
      </c>
      <c r="E6" s="424">
        <v>1728.7873100000002</v>
      </c>
      <c r="F6" s="424">
        <v>1856.32519</v>
      </c>
      <c r="G6" s="424">
        <v>1827.81403</v>
      </c>
      <c r="H6" s="424">
        <v>2302.70075</v>
      </c>
      <c r="I6" s="424">
        <v>1962.07299</v>
      </c>
      <c r="J6" s="424">
        <v>1177.8245200000001</v>
      </c>
      <c r="K6" s="424">
        <v>1303.57322</v>
      </c>
      <c r="L6" s="424">
        <v>1268.31734</v>
      </c>
      <c r="M6" s="424">
        <v>897.09438</v>
      </c>
      <c r="N6" s="424">
        <f>+C63/1000</f>
        <v>786.4728100000001</v>
      </c>
      <c r="O6" s="424">
        <f>+D63/1000</f>
        <v>786.72771</v>
      </c>
      <c r="P6" s="540"/>
    </row>
    <row r="7" spans="2:16" ht="14.25">
      <c r="B7" s="425" t="s">
        <v>308</v>
      </c>
      <c r="C7" s="426">
        <v>1385.13492</v>
      </c>
      <c r="D7" s="427">
        <v>1325.02681</v>
      </c>
      <c r="E7" s="427">
        <v>1355.2383</v>
      </c>
      <c r="F7" s="427">
        <v>1428.93485</v>
      </c>
      <c r="G7" s="427">
        <v>1421.3958</v>
      </c>
      <c r="H7" s="427">
        <v>1614.4473899999998</v>
      </c>
      <c r="I7" s="427">
        <v>1466.98143</v>
      </c>
      <c r="J7" s="427">
        <v>916.53462</v>
      </c>
      <c r="K7" s="427">
        <v>1011.85676</v>
      </c>
      <c r="L7" s="427">
        <v>1001.1243499999999</v>
      </c>
      <c r="M7" s="427">
        <v>690.5589399999999</v>
      </c>
      <c r="N7" s="427">
        <f>SUM(N8:N22)</f>
        <v>612.1430600000002</v>
      </c>
      <c r="O7" s="427">
        <f>SUM(O8:O22)</f>
        <v>618.03277</v>
      </c>
      <c r="P7" s="541">
        <f>+O7/$O$6</f>
        <v>0.7855739185797841</v>
      </c>
    </row>
    <row r="8" spans="2:16" ht="14.25">
      <c r="B8" s="348" t="s">
        <v>13</v>
      </c>
      <c r="C8" s="245">
        <v>327.38507</v>
      </c>
      <c r="D8" s="243">
        <v>323.87083</v>
      </c>
      <c r="E8" s="243">
        <v>340.18294000000003</v>
      </c>
      <c r="F8" s="243">
        <v>384.11021</v>
      </c>
      <c r="G8" s="243">
        <v>350.10412</v>
      </c>
      <c r="H8" s="243">
        <v>405.34165</v>
      </c>
      <c r="I8" s="243">
        <v>340.68909</v>
      </c>
      <c r="J8" s="243">
        <v>208.93659</v>
      </c>
      <c r="K8" s="243">
        <v>252.95841000000001</v>
      </c>
      <c r="L8" s="243">
        <v>277.89979</v>
      </c>
      <c r="M8" s="243">
        <v>204.60349000000002</v>
      </c>
      <c r="N8" s="243">
        <f>+C65/1000</f>
        <v>162.63340000000002</v>
      </c>
      <c r="O8" s="243">
        <f>+D65/1000</f>
        <v>159.96576000000002</v>
      </c>
      <c r="P8" s="542">
        <f>+O8/$O$6</f>
        <v>0.20333052715278074</v>
      </c>
    </row>
    <row r="9" spans="2:16" ht="14.25">
      <c r="B9" s="349" t="s">
        <v>14</v>
      </c>
      <c r="C9" s="246">
        <v>28.51975</v>
      </c>
      <c r="D9" s="128">
        <v>32.40834</v>
      </c>
      <c r="E9" s="128">
        <v>25.15509</v>
      </c>
      <c r="F9" s="128">
        <v>22.30833</v>
      </c>
      <c r="G9" s="128">
        <v>26.69295</v>
      </c>
      <c r="H9" s="128">
        <v>22.758680000000002</v>
      </c>
      <c r="I9" s="128">
        <v>19.69871</v>
      </c>
      <c r="J9" s="128">
        <v>10.98291</v>
      </c>
      <c r="K9" s="128">
        <v>9.81018</v>
      </c>
      <c r="L9" s="128">
        <v>10.34315</v>
      </c>
      <c r="M9" s="128">
        <v>9.225349999999999</v>
      </c>
      <c r="N9" s="243">
        <f>+C66/1000</f>
        <v>5.92579</v>
      </c>
      <c r="O9" s="243">
        <f>+D66/1000</f>
        <v>4.81555</v>
      </c>
      <c r="P9" s="542">
        <f aca="true" t="shared" si="0" ref="P9:P22">+O9/$O$6</f>
        <v>0.006120986891385839</v>
      </c>
    </row>
    <row r="10" spans="2:16" ht="14.25">
      <c r="B10" s="349" t="s">
        <v>15</v>
      </c>
      <c r="C10" s="246">
        <v>93.73200999999999</v>
      </c>
      <c r="D10" s="128">
        <v>89.31122</v>
      </c>
      <c r="E10" s="128">
        <v>104.08328</v>
      </c>
      <c r="F10" s="128">
        <v>89.01108</v>
      </c>
      <c r="G10" s="128">
        <v>85.31626</v>
      </c>
      <c r="H10" s="128">
        <v>77.2878</v>
      </c>
      <c r="I10" s="128">
        <v>78.10857</v>
      </c>
      <c r="J10" s="128">
        <v>35.55209</v>
      </c>
      <c r="K10" s="128">
        <v>55.7251</v>
      </c>
      <c r="L10" s="128">
        <v>54.22867</v>
      </c>
      <c r="M10" s="128">
        <v>35.8585</v>
      </c>
      <c r="N10" s="243">
        <f>+C67/1000</f>
        <v>43.970060000000004</v>
      </c>
      <c r="O10" s="243">
        <f>+D67/1000</f>
        <v>48.78009999999999</v>
      </c>
      <c r="P10" s="542">
        <f t="shared" si="0"/>
        <v>0.062003790358420185</v>
      </c>
    </row>
    <row r="11" spans="2:16" ht="14.25">
      <c r="B11" s="349" t="s">
        <v>18</v>
      </c>
      <c r="C11" s="246">
        <v>185.41146</v>
      </c>
      <c r="D11" s="128">
        <v>162.31193</v>
      </c>
      <c r="E11" s="128">
        <v>187.61578</v>
      </c>
      <c r="F11" s="128">
        <v>195.29182</v>
      </c>
      <c r="G11" s="128">
        <v>170.55973999999998</v>
      </c>
      <c r="H11" s="128">
        <v>187.64009</v>
      </c>
      <c r="I11" s="128">
        <v>178.20541</v>
      </c>
      <c r="J11" s="128">
        <v>92.99052</v>
      </c>
      <c r="K11" s="128">
        <v>103.79797</v>
      </c>
      <c r="L11" s="128">
        <v>87.79077000000001</v>
      </c>
      <c r="M11" s="128">
        <v>69.35552</v>
      </c>
      <c r="N11" s="243">
        <f>+C68/1000</f>
        <v>57.33964</v>
      </c>
      <c r="O11" s="243">
        <f>+D68/1000</f>
        <v>65.27015</v>
      </c>
      <c r="P11" s="542">
        <f t="shared" si="0"/>
        <v>0.0829640918584144</v>
      </c>
    </row>
    <row r="12" spans="1:16" ht="14.25">
      <c r="A12" s="10"/>
      <c r="B12" s="349" t="s">
        <v>16</v>
      </c>
      <c r="C12" s="246">
        <v>22.253880000000002</v>
      </c>
      <c r="D12" s="128">
        <v>22.48301</v>
      </c>
      <c r="E12" s="128">
        <v>36.63212</v>
      </c>
      <c r="F12" s="128">
        <v>60.214580000000005</v>
      </c>
      <c r="G12" s="128">
        <v>83.55816</v>
      </c>
      <c r="H12" s="128">
        <v>100.63285</v>
      </c>
      <c r="I12" s="128">
        <v>85.53406</v>
      </c>
      <c r="J12" s="128">
        <v>41.530480000000004</v>
      </c>
      <c r="K12" s="128">
        <v>47.59672</v>
      </c>
      <c r="L12" s="128">
        <v>51.0968</v>
      </c>
      <c r="M12" s="128">
        <v>36.81074</v>
      </c>
      <c r="N12" s="243">
        <f>+C69/1000</f>
        <v>35.81443</v>
      </c>
      <c r="O12" s="243">
        <f>+D69/1000</f>
        <v>26.982889999999994</v>
      </c>
      <c r="P12" s="542">
        <f t="shared" si="0"/>
        <v>0.034297622489997195</v>
      </c>
    </row>
    <row r="13" spans="1:16" ht="14.25">
      <c r="A13" s="10"/>
      <c r="B13" s="349" t="s">
        <v>17</v>
      </c>
      <c r="C13" s="246">
        <v>204.98785999999998</v>
      </c>
      <c r="D13" s="128">
        <v>194.63349</v>
      </c>
      <c r="E13" s="128">
        <v>220.94921</v>
      </c>
      <c r="F13" s="128">
        <v>225.97232</v>
      </c>
      <c r="G13" s="128">
        <v>207.39296</v>
      </c>
      <c r="H13" s="128">
        <v>268.1223</v>
      </c>
      <c r="I13" s="128">
        <v>249.18582999999998</v>
      </c>
      <c r="J13" s="128">
        <v>169.63942</v>
      </c>
      <c r="K13" s="128">
        <v>161.57407</v>
      </c>
      <c r="L13" s="128">
        <v>158.23539000000002</v>
      </c>
      <c r="M13" s="128">
        <v>54.61068000000001</v>
      </c>
      <c r="N13" s="243">
        <f>+C70/1000</f>
        <v>57.926010000000005</v>
      </c>
      <c r="O13" s="243">
        <f>+D70/1000</f>
        <v>53.42908</v>
      </c>
      <c r="P13" s="542">
        <f t="shared" si="0"/>
        <v>0.06791305215371148</v>
      </c>
    </row>
    <row r="14" spans="1:16" ht="14.25">
      <c r="A14" s="10"/>
      <c r="B14" s="349" t="s">
        <v>19</v>
      </c>
      <c r="C14" s="246">
        <v>96.62203</v>
      </c>
      <c r="D14" s="128">
        <v>90.31626</v>
      </c>
      <c r="E14" s="128">
        <v>86.48353</v>
      </c>
      <c r="F14" s="128">
        <v>85.39653999999999</v>
      </c>
      <c r="G14" s="128">
        <v>68.21894999999999</v>
      </c>
      <c r="H14" s="128">
        <v>69.85191999999999</v>
      </c>
      <c r="I14" s="128">
        <v>64.5037</v>
      </c>
      <c r="J14" s="128">
        <v>34.65128</v>
      </c>
      <c r="K14" s="128">
        <v>35.14709</v>
      </c>
      <c r="L14" s="128">
        <v>33.243019999999994</v>
      </c>
      <c r="M14" s="128">
        <v>15.78425</v>
      </c>
      <c r="N14" s="243">
        <f>+C71/1000</f>
        <v>14.134100000000002</v>
      </c>
      <c r="O14" s="243">
        <f>+D71/1000</f>
        <v>14.35045</v>
      </c>
      <c r="P14" s="542">
        <f t="shared" si="0"/>
        <v>0.018240682027076432</v>
      </c>
    </row>
    <row r="15" spans="1:16" ht="14.25">
      <c r="A15" s="10"/>
      <c r="B15" s="349" t="s">
        <v>22</v>
      </c>
      <c r="C15" s="246">
        <v>1.13826</v>
      </c>
      <c r="D15" s="128">
        <v>0.60456</v>
      </c>
      <c r="E15" s="128">
        <v>0.6565</v>
      </c>
      <c r="F15" s="128">
        <v>1.60668</v>
      </c>
      <c r="G15" s="128">
        <v>2.0920300000000003</v>
      </c>
      <c r="H15" s="128">
        <v>2.73249</v>
      </c>
      <c r="I15" s="128">
        <v>3.7340500000000003</v>
      </c>
      <c r="J15" s="128">
        <v>2.51577</v>
      </c>
      <c r="K15" s="128">
        <v>2.53774</v>
      </c>
      <c r="L15" s="128">
        <v>1.2029400000000001</v>
      </c>
      <c r="M15" s="128">
        <v>1.69537</v>
      </c>
      <c r="N15" s="243">
        <f>+C72/1000</f>
        <v>1.3378</v>
      </c>
      <c r="O15" s="243">
        <f>+D72/1000</f>
        <v>1.76456</v>
      </c>
      <c r="P15" s="542">
        <f t="shared" si="0"/>
        <v>0.0022429107015945835</v>
      </c>
    </row>
    <row r="16" spans="1:16" ht="14.25">
      <c r="A16" s="10"/>
      <c r="B16" s="349" t="s">
        <v>21</v>
      </c>
      <c r="C16" s="246">
        <v>0.18616999999999997</v>
      </c>
      <c r="D16" s="128">
        <v>0.20192</v>
      </c>
      <c r="E16" s="128">
        <v>0.10937999999999999</v>
      </c>
      <c r="F16" s="128">
        <v>0.052289999999999996</v>
      </c>
      <c r="G16" s="128">
        <v>0.34828</v>
      </c>
      <c r="H16" s="128">
        <v>0.6608200000000001</v>
      </c>
      <c r="I16" s="128">
        <v>0.21403</v>
      </c>
      <c r="J16" s="128">
        <v>0.6065</v>
      </c>
      <c r="K16" s="128">
        <v>0.32561</v>
      </c>
      <c r="L16" s="128">
        <v>0.19613</v>
      </c>
      <c r="M16" s="128">
        <v>0.46325</v>
      </c>
      <c r="N16" s="243">
        <f>+C73/1000</f>
        <v>0.6913800000000001</v>
      </c>
      <c r="O16" s="243">
        <f>+D73/1000</f>
        <v>1.8367800000000003</v>
      </c>
      <c r="P16" s="542">
        <f t="shared" si="0"/>
        <v>0.002334708663051922</v>
      </c>
    </row>
    <row r="17" spans="1:16" ht="14.25">
      <c r="A17" s="10"/>
      <c r="B17" s="349" t="s">
        <v>23</v>
      </c>
      <c r="C17" s="311">
        <v>80.58275</v>
      </c>
      <c r="D17" s="128">
        <v>85.57164</v>
      </c>
      <c r="E17" s="128">
        <v>80.82224000000001</v>
      </c>
      <c r="F17" s="128">
        <v>88.79908999999999</v>
      </c>
      <c r="G17" s="128">
        <v>81.00308</v>
      </c>
      <c r="H17" s="128">
        <v>135.19188</v>
      </c>
      <c r="I17" s="128">
        <v>132.87139000000002</v>
      </c>
      <c r="J17" s="128">
        <v>100.84741</v>
      </c>
      <c r="K17" s="128">
        <v>107.34906</v>
      </c>
      <c r="L17" s="128">
        <v>102.67599</v>
      </c>
      <c r="M17" s="128">
        <v>85.85094000000001</v>
      </c>
      <c r="N17" s="243">
        <f>+C74/1000</f>
        <v>80.12421000000002</v>
      </c>
      <c r="O17" s="243">
        <f>+D74/1000</f>
        <v>83.91350999999999</v>
      </c>
      <c r="P17" s="542">
        <f t="shared" si="0"/>
        <v>0.10666143944516711</v>
      </c>
    </row>
    <row r="18" spans="1:16" ht="14.25">
      <c r="A18" s="10"/>
      <c r="B18" s="349" t="s">
        <v>267</v>
      </c>
      <c r="C18" s="246" t="s">
        <v>28</v>
      </c>
      <c r="D18" s="128" t="s">
        <v>28</v>
      </c>
      <c r="E18" s="128" t="s">
        <v>28</v>
      </c>
      <c r="F18" s="128" t="s">
        <v>28</v>
      </c>
      <c r="G18" s="128" t="s">
        <v>28</v>
      </c>
      <c r="H18" s="128" t="s">
        <v>28</v>
      </c>
      <c r="I18" s="128" t="s">
        <v>28</v>
      </c>
      <c r="J18" s="128" t="s">
        <v>28</v>
      </c>
      <c r="K18" s="128" t="s">
        <v>28</v>
      </c>
      <c r="L18" s="128" t="s">
        <v>28</v>
      </c>
      <c r="M18" s="128" t="s">
        <v>28</v>
      </c>
      <c r="N18" s="243">
        <f>+C75/1000</f>
        <v>0.03121</v>
      </c>
      <c r="O18" s="243">
        <f>+D75/1000</f>
        <v>0.25291</v>
      </c>
      <c r="P18" s="542">
        <f t="shared" si="0"/>
        <v>0.0003214708173937334</v>
      </c>
    </row>
    <row r="19" spans="1:16" ht="14.25">
      <c r="A19" s="10"/>
      <c r="B19" s="349" t="s">
        <v>20</v>
      </c>
      <c r="C19" s="245">
        <v>62.598510000000005</v>
      </c>
      <c r="D19" s="128">
        <v>37.94991</v>
      </c>
      <c r="E19" s="128">
        <v>0.02126</v>
      </c>
      <c r="F19" s="128" t="s">
        <v>28</v>
      </c>
      <c r="G19" s="128" t="s">
        <v>28</v>
      </c>
      <c r="H19" s="128" t="s">
        <v>28</v>
      </c>
      <c r="I19" s="128">
        <v>0.31045999999999996</v>
      </c>
      <c r="J19" s="128">
        <v>0.73636</v>
      </c>
      <c r="K19" s="128">
        <v>1.23254</v>
      </c>
      <c r="L19" s="128">
        <v>5.55584</v>
      </c>
      <c r="M19" s="128">
        <v>5.55834</v>
      </c>
      <c r="N19" s="243">
        <f>+C76/1000</f>
        <v>2.5164100000000005</v>
      </c>
      <c r="O19" s="243">
        <f>+D76/1000</f>
        <v>2.1987200000000002</v>
      </c>
      <c r="P19" s="542">
        <f t="shared" si="0"/>
        <v>0.0027947661840969098</v>
      </c>
    </row>
    <row r="20" spans="1:16" ht="14.25">
      <c r="A20" s="10"/>
      <c r="B20" s="349" t="s">
        <v>24</v>
      </c>
      <c r="C20" s="246">
        <v>263.35071000000005</v>
      </c>
      <c r="D20" s="128">
        <v>266.24344</v>
      </c>
      <c r="E20" s="128">
        <v>255.10831</v>
      </c>
      <c r="F20" s="128">
        <v>258.29085</v>
      </c>
      <c r="G20" s="128">
        <v>329.1735</v>
      </c>
      <c r="H20" s="128">
        <v>325.86071000000004</v>
      </c>
      <c r="I20" s="128">
        <v>295.46443</v>
      </c>
      <c r="J20" s="128">
        <v>211.15495</v>
      </c>
      <c r="K20" s="128">
        <v>228.71434</v>
      </c>
      <c r="L20" s="128">
        <v>213.85715</v>
      </c>
      <c r="M20" s="128">
        <v>165.0389</v>
      </c>
      <c r="N20" s="243">
        <f>+C77/1000</f>
        <v>147.44739</v>
      </c>
      <c r="O20" s="243">
        <f>+D77/1000</f>
        <v>151.35178999999997</v>
      </c>
      <c r="P20" s="542">
        <f t="shared" si="0"/>
        <v>0.1923814149116471</v>
      </c>
    </row>
    <row r="21" spans="2:16" ht="14.25">
      <c r="B21" s="349" t="s">
        <v>25</v>
      </c>
      <c r="C21" s="246">
        <v>17.90597</v>
      </c>
      <c r="D21" s="128">
        <v>18.60931</v>
      </c>
      <c r="E21" s="128">
        <v>16.92384</v>
      </c>
      <c r="F21" s="128">
        <v>17.44266</v>
      </c>
      <c r="G21" s="128">
        <v>16.38103</v>
      </c>
      <c r="H21" s="128">
        <v>17.37031</v>
      </c>
      <c r="I21" s="128">
        <v>17.06823</v>
      </c>
      <c r="J21" s="128">
        <v>5.957</v>
      </c>
      <c r="K21" s="128">
        <v>4.77203</v>
      </c>
      <c r="L21" s="128">
        <v>4.06037</v>
      </c>
      <c r="M21" s="128">
        <v>5.24477</v>
      </c>
      <c r="N21" s="248">
        <f>+C78/1000</f>
        <v>1.36954</v>
      </c>
      <c r="O21" s="248">
        <f>+D78/1000</f>
        <v>1.82351</v>
      </c>
      <c r="P21" s="542">
        <f t="shared" si="0"/>
        <v>0.002317841327846454</v>
      </c>
    </row>
    <row r="22" spans="2:16" ht="14.25">
      <c r="B22" s="350" t="s">
        <v>26</v>
      </c>
      <c r="C22" s="247">
        <v>0.46052</v>
      </c>
      <c r="D22" s="129">
        <v>0.51096</v>
      </c>
      <c r="E22" s="129">
        <v>0.49483</v>
      </c>
      <c r="F22" s="129">
        <v>0.43841</v>
      </c>
      <c r="G22" s="129">
        <v>0.55472</v>
      </c>
      <c r="H22" s="129">
        <v>0.9959</v>
      </c>
      <c r="I22" s="129">
        <v>1.39348</v>
      </c>
      <c r="J22" s="129">
        <v>0.43333999999999995</v>
      </c>
      <c r="K22" s="129">
        <v>0.31589</v>
      </c>
      <c r="L22" s="129">
        <v>0.7383500000000001</v>
      </c>
      <c r="M22" s="129">
        <v>0.45885</v>
      </c>
      <c r="N22" s="129">
        <f>+C79/1000</f>
        <v>0.88169</v>
      </c>
      <c r="O22" s="129">
        <f>+D79/1000</f>
        <v>1.29701</v>
      </c>
      <c r="P22" s="542">
        <f t="shared" si="0"/>
        <v>0.0016486135971999765</v>
      </c>
    </row>
    <row r="24" spans="2:15" ht="24" customHeight="1">
      <c r="B24" s="499" t="s">
        <v>309</v>
      </c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</row>
    <row r="25" ht="14.25">
      <c r="B25" s="9" t="s">
        <v>376</v>
      </c>
    </row>
    <row r="50" ht="14.25">
      <c r="A50" s="9" t="s">
        <v>268</v>
      </c>
    </row>
    <row r="51" spans="7:28" ht="14.25"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</row>
    <row r="52" spans="7:28" ht="14.25"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</row>
    <row r="53" spans="2:28" ht="14.25">
      <c r="B53" s="312" t="s">
        <v>241</v>
      </c>
      <c r="C53" s="312"/>
      <c r="D53" s="312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</row>
    <row r="55" spans="2:6" ht="14.25">
      <c r="B55" s="312" t="s">
        <v>60</v>
      </c>
      <c r="C55" s="312"/>
      <c r="D55" s="312"/>
      <c r="E55" s="319">
        <v>42222.58729166667</v>
      </c>
      <c r="F55" s="313"/>
    </row>
    <row r="56" spans="2:6" ht="14.25">
      <c r="B56" s="312" t="s">
        <v>61</v>
      </c>
      <c r="C56" s="312"/>
      <c r="D56" s="312"/>
      <c r="E56" s="319">
        <v>42243.46115606482</v>
      </c>
      <c r="F56" s="313"/>
    </row>
    <row r="57" spans="2:6" ht="14.25">
      <c r="B57" s="312" t="s">
        <v>62</v>
      </c>
      <c r="C57" s="312"/>
      <c r="D57" s="312"/>
      <c r="E57" s="312" t="s">
        <v>63</v>
      </c>
      <c r="F57" s="313"/>
    </row>
    <row r="59" spans="2:6" ht="14.25">
      <c r="B59" s="312" t="s">
        <v>64</v>
      </c>
      <c r="C59" s="312"/>
      <c r="D59" s="312"/>
      <c r="E59" s="312" t="s">
        <v>242</v>
      </c>
      <c r="F59" s="313"/>
    </row>
    <row r="60" spans="2:6" ht="14.25">
      <c r="B60" s="312" t="s">
        <v>214</v>
      </c>
      <c r="C60" s="312"/>
      <c r="D60" s="312"/>
      <c r="E60" s="312" t="s">
        <v>269</v>
      </c>
      <c r="F60" s="313"/>
    </row>
    <row r="62" spans="2:28" ht="14.25">
      <c r="B62" s="324" t="s">
        <v>0</v>
      </c>
      <c r="C62" s="324">
        <v>2013</v>
      </c>
      <c r="D62" s="324">
        <v>2014</v>
      </c>
      <c r="E62" s="324" t="s">
        <v>243</v>
      </c>
      <c r="F62" s="324" t="s">
        <v>244</v>
      </c>
      <c r="G62" s="324" t="s">
        <v>245</v>
      </c>
      <c r="H62" s="324" t="s">
        <v>246</v>
      </c>
      <c r="I62" s="324" t="s">
        <v>247</v>
      </c>
      <c r="J62" s="324" t="s">
        <v>248</v>
      </c>
      <c r="K62" s="324" t="s">
        <v>249</v>
      </c>
      <c r="L62" s="324" t="s">
        <v>250</v>
      </c>
      <c r="M62" s="324" t="s">
        <v>251</v>
      </c>
      <c r="N62" s="324" t="s">
        <v>252</v>
      </c>
      <c r="O62" s="324" t="s">
        <v>253</v>
      </c>
      <c r="P62" s="324" t="s">
        <v>254</v>
      </c>
      <c r="Q62" s="324" t="s">
        <v>255</v>
      </c>
      <c r="R62" s="324" t="s">
        <v>256</v>
      </c>
      <c r="S62" s="324" t="s">
        <v>257</v>
      </c>
      <c r="T62" s="324" t="s">
        <v>258</v>
      </c>
      <c r="U62" s="324" t="s">
        <v>259</v>
      </c>
      <c r="V62" s="324" t="s">
        <v>260</v>
      </c>
      <c r="W62" s="324" t="s">
        <v>261</v>
      </c>
      <c r="X62" s="324" t="s">
        <v>262</v>
      </c>
      <c r="Y62" s="324" t="s">
        <v>263</v>
      </c>
      <c r="Z62" s="324" t="s">
        <v>264</v>
      </c>
      <c r="AA62" s="324" t="s">
        <v>265</v>
      </c>
      <c r="AB62" s="324" t="s">
        <v>266</v>
      </c>
    </row>
    <row r="63" spans="2:28" ht="14.25">
      <c r="B63" s="543" t="s">
        <v>27</v>
      </c>
      <c r="C63" s="544">
        <f>SUM(E63:P63)</f>
        <v>786472.81</v>
      </c>
      <c r="D63" s="545">
        <f>SUM(Q63:AB63)</f>
        <v>786727.71</v>
      </c>
      <c r="E63" s="546">
        <v>77140.02</v>
      </c>
      <c r="F63" s="547">
        <v>62140.5</v>
      </c>
      <c r="G63" s="546">
        <v>64893.43</v>
      </c>
      <c r="H63" s="546">
        <v>61003.96</v>
      </c>
      <c r="I63" s="546">
        <v>72905.29</v>
      </c>
      <c r="J63" s="546">
        <v>68544.39</v>
      </c>
      <c r="K63" s="546">
        <v>64003.59</v>
      </c>
      <c r="L63" s="546">
        <v>60916.91</v>
      </c>
      <c r="M63" s="546">
        <v>68577.35</v>
      </c>
      <c r="N63" s="547">
        <v>65292.7</v>
      </c>
      <c r="O63" s="547">
        <v>65819.9</v>
      </c>
      <c r="P63" s="546">
        <v>55234.77</v>
      </c>
      <c r="Q63" s="546">
        <v>68641.66</v>
      </c>
      <c r="R63" s="546">
        <v>48301.78</v>
      </c>
      <c r="S63" s="546">
        <v>68717.69</v>
      </c>
      <c r="T63" s="546">
        <v>64248.18</v>
      </c>
      <c r="U63" s="546">
        <v>71875.44</v>
      </c>
      <c r="V63" s="546">
        <v>69378.41</v>
      </c>
      <c r="W63" s="546">
        <v>61383.51</v>
      </c>
      <c r="X63" s="546">
        <v>55933.55</v>
      </c>
      <c r="Y63" s="546">
        <v>65962.08</v>
      </c>
      <c r="Z63" s="546">
        <v>75084.35</v>
      </c>
      <c r="AA63" s="546">
        <v>69623.06</v>
      </c>
      <c r="AB63" s="548">
        <v>67578</v>
      </c>
    </row>
    <row r="64" spans="2:28" ht="14.25">
      <c r="B64" s="554" t="s">
        <v>305</v>
      </c>
      <c r="C64" s="555">
        <f>SUM(C65:C79)</f>
        <v>612143.06</v>
      </c>
      <c r="D64" s="555">
        <f>SUM(D65:D79)</f>
        <v>618032.77</v>
      </c>
      <c r="E64" s="554"/>
      <c r="F64" s="554"/>
      <c r="G64" s="554"/>
      <c r="H64" s="554"/>
      <c r="I64" s="554"/>
      <c r="J64" s="554"/>
      <c r="K64" s="554"/>
      <c r="L64" s="554"/>
      <c r="M64" s="554"/>
      <c r="N64" s="554"/>
      <c r="O64" s="554"/>
      <c r="P64" s="554"/>
      <c r="Q64" s="554"/>
      <c r="R64" s="554"/>
      <c r="S64" s="554"/>
      <c r="T64" s="554"/>
      <c r="U64" s="554"/>
      <c r="V64" s="554"/>
      <c r="W64" s="554"/>
      <c r="X64" s="554"/>
      <c r="Y64" s="554"/>
      <c r="Z64" s="554"/>
      <c r="AA64" s="554"/>
      <c r="AB64" s="554"/>
    </row>
    <row r="65" spans="2:28" ht="14.25">
      <c r="B65" s="549" t="s">
        <v>13</v>
      </c>
      <c r="C65" s="550">
        <f>SUM(E65:P65)</f>
        <v>162633.40000000002</v>
      </c>
      <c r="D65" s="551">
        <f aca="true" t="shared" si="1" ref="D65:D79">SUM(Q65:AB65)</f>
        <v>159965.76</v>
      </c>
      <c r="E65" s="552">
        <v>15642.03</v>
      </c>
      <c r="F65" s="552">
        <v>11398.57</v>
      </c>
      <c r="G65" s="552">
        <v>15023.09</v>
      </c>
      <c r="H65" s="552">
        <v>9623.93</v>
      </c>
      <c r="I65" s="552">
        <v>17238.26</v>
      </c>
      <c r="J65" s="552">
        <v>13937.31</v>
      </c>
      <c r="K65" s="552">
        <v>14039.74</v>
      </c>
      <c r="L65" s="552">
        <v>13945.93</v>
      </c>
      <c r="M65" s="552">
        <v>15031.48</v>
      </c>
      <c r="N65" s="552">
        <v>12842.81</v>
      </c>
      <c r="O65" s="552">
        <v>15374.37</v>
      </c>
      <c r="P65" s="552">
        <v>8535.88</v>
      </c>
      <c r="Q65" s="553">
        <v>11685.5</v>
      </c>
      <c r="R65" s="552">
        <v>10661.18</v>
      </c>
      <c r="S65" s="552">
        <v>12031.89</v>
      </c>
      <c r="T65" s="552">
        <v>11802.27</v>
      </c>
      <c r="U65" s="552">
        <v>14507.47</v>
      </c>
      <c r="V65" s="552">
        <v>11761.75</v>
      </c>
      <c r="W65" s="552">
        <v>12700.88</v>
      </c>
      <c r="X65" s="552">
        <v>12921.75</v>
      </c>
      <c r="Y65" s="553">
        <v>14300.8</v>
      </c>
      <c r="Z65" s="552">
        <v>17818.77</v>
      </c>
      <c r="AA65" s="552">
        <v>14408.63</v>
      </c>
      <c r="AB65" s="552">
        <v>15364.87</v>
      </c>
    </row>
    <row r="66" spans="2:28" ht="14.25">
      <c r="B66" s="324" t="s">
        <v>14</v>
      </c>
      <c r="C66" s="344">
        <f aca="true" t="shared" si="2" ref="C66:C67">SUM(E66:P66)</f>
        <v>5925.79</v>
      </c>
      <c r="D66" s="345">
        <f t="shared" si="1"/>
        <v>4815.55</v>
      </c>
      <c r="E66" s="346">
        <v>931.9</v>
      </c>
      <c r="F66" s="316">
        <v>730.49</v>
      </c>
      <c r="G66" s="316">
        <v>695.59</v>
      </c>
      <c r="H66" s="316">
        <v>188.09</v>
      </c>
      <c r="I66" s="316">
        <v>474.93</v>
      </c>
      <c r="J66" s="347">
        <v>637</v>
      </c>
      <c r="K66" s="346">
        <v>432.5</v>
      </c>
      <c r="L66" s="316">
        <v>628.61</v>
      </c>
      <c r="M66" s="316">
        <v>605.29</v>
      </c>
      <c r="N66" s="316">
        <v>259.93</v>
      </c>
      <c r="O66" s="316">
        <v>118.07</v>
      </c>
      <c r="P66" s="316">
        <v>223.39</v>
      </c>
      <c r="Q66" s="316">
        <v>259.39</v>
      </c>
      <c r="R66" s="316">
        <v>340.97</v>
      </c>
      <c r="S66" s="346">
        <v>442.3</v>
      </c>
      <c r="T66" s="316">
        <v>382.76</v>
      </c>
      <c r="U66" s="316">
        <v>176.11</v>
      </c>
      <c r="V66" s="316">
        <v>298.31</v>
      </c>
      <c r="W66" s="346">
        <v>369.8</v>
      </c>
      <c r="X66" s="316">
        <v>211.53</v>
      </c>
      <c r="Y66" s="316">
        <v>493.82</v>
      </c>
      <c r="Z66" s="316">
        <v>1290.69</v>
      </c>
      <c r="AA66" s="316">
        <v>363.42</v>
      </c>
      <c r="AB66" s="316">
        <v>186.45</v>
      </c>
    </row>
    <row r="67" spans="2:28" ht="14.25">
      <c r="B67" s="324" t="s">
        <v>15</v>
      </c>
      <c r="C67" s="344">
        <f t="shared" si="2"/>
        <v>43970.060000000005</v>
      </c>
      <c r="D67" s="345">
        <f t="shared" si="1"/>
        <v>48780.09999999999</v>
      </c>
      <c r="E67" s="316">
        <v>3671.25</v>
      </c>
      <c r="F67" s="316">
        <v>2163.18</v>
      </c>
      <c r="G67" s="316">
        <v>3095.68</v>
      </c>
      <c r="H67" s="316">
        <v>3609.29</v>
      </c>
      <c r="I67" s="316">
        <v>4238.94</v>
      </c>
      <c r="J67" s="316">
        <v>4318.07</v>
      </c>
      <c r="K67" s="316">
        <v>3247.49</v>
      </c>
      <c r="L67" s="316">
        <v>2537.88</v>
      </c>
      <c r="M67" s="316">
        <v>4963.38</v>
      </c>
      <c r="N67" s="316">
        <v>3254.29</v>
      </c>
      <c r="O67" s="346">
        <v>4102.4</v>
      </c>
      <c r="P67" s="316">
        <v>4768.21</v>
      </c>
      <c r="Q67" s="316">
        <v>5262.76</v>
      </c>
      <c r="R67" s="316">
        <v>2557.22</v>
      </c>
      <c r="S67" s="316">
        <v>3419.82</v>
      </c>
      <c r="T67" s="316">
        <v>3643.39</v>
      </c>
      <c r="U67" s="316">
        <v>4429.51</v>
      </c>
      <c r="V67" s="316">
        <v>3866.92</v>
      </c>
      <c r="W67" s="316">
        <v>2914.04</v>
      </c>
      <c r="X67" s="316">
        <v>2955.93</v>
      </c>
      <c r="Y67" s="316">
        <v>5503.98</v>
      </c>
      <c r="Z67" s="316">
        <v>6305.98</v>
      </c>
      <c r="AA67" s="316">
        <v>4231.21</v>
      </c>
      <c r="AB67" s="316">
        <v>3689.34</v>
      </c>
    </row>
    <row r="68" spans="2:28" ht="14.25">
      <c r="B68" s="324" t="s">
        <v>18</v>
      </c>
      <c r="C68" s="344">
        <f aca="true" t="shared" si="3" ref="C68:C79">SUM(E68:P68)</f>
        <v>57339.64</v>
      </c>
      <c r="D68" s="345">
        <f t="shared" si="1"/>
        <v>65270.15</v>
      </c>
      <c r="E68" s="316">
        <v>4735.97</v>
      </c>
      <c r="F68" s="316">
        <v>3815.39</v>
      </c>
      <c r="G68" s="316">
        <v>4573.09</v>
      </c>
      <c r="H68" s="316">
        <v>5293.81</v>
      </c>
      <c r="I68" s="316">
        <v>4066.73</v>
      </c>
      <c r="J68" s="316">
        <v>5273.05</v>
      </c>
      <c r="K68" s="346">
        <v>5188.1</v>
      </c>
      <c r="L68" s="316">
        <v>4067.54</v>
      </c>
      <c r="M68" s="316">
        <v>5397.53</v>
      </c>
      <c r="N68" s="316">
        <v>5723.19</v>
      </c>
      <c r="O68" s="316">
        <v>4239.15</v>
      </c>
      <c r="P68" s="316">
        <v>4966.09</v>
      </c>
      <c r="Q68" s="346">
        <v>6921.8</v>
      </c>
      <c r="R68" s="316">
        <v>4195.52</v>
      </c>
      <c r="S68" s="316">
        <v>5128.68</v>
      </c>
      <c r="T68" s="316">
        <v>6011.19</v>
      </c>
      <c r="U68" s="316">
        <v>5702.92</v>
      </c>
      <c r="V68" s="346">
        <v>5417.1</v>
      </c>
      <c r="W68" s="347">
        <v>5677</v>
      </c>
      <c r="X68" s="316">
        <v>3941.55</v>
      </c>
      <c r="Y68" s="316">
        <v>5269.78</v>
      </c>
      <c r="Z68" s="316">
        <v>6159.39</v>
      </c>
      <c r="AA68" s="316">
        <v>6053.79</v>
      </c>
      <c r="AB68" s="316">
        <v>4791.43</v>
      </c>
    </row>
    <row r="69" spans="2:28" ht="14.25">
      <c r="B69" s="324" t="s">
        <v>16</v>
      </c>
      <c r="C69" s="344">
        <f t="shared" si="3"/>
        <v>35814.43</v>
      </c>
      <c r="D69" s="345">
        <f t="shared" si="1"/>
        <v>26982.889999999996</v>
      </c>
      <c r="E69" s="316">
        <v>3788.12</v>
      </c>
      <c r="F69" s="346">
        <v>3058.4</v>
      </c>
      <c r="G69" s="316">
        <v>1997.54</v>
      </c>
      <c r="H69" s="316">
        <v>2028.11</v>
      </c>
      <c r="I69" s="316">
        <v>5389.67</v>
      </c>
      <c r="J69" s="316">
        <v>4857.56</v>
      </c>
      <c r="K69" s="316">
        <v>2820.62</v>
      </c>
      <c r="L69" s="316">
        <v>2420.77</v>
      </c>
      <c r="M69" s="316">
        <v>3281.32</v>
      </c>
      <c r="N69" s="316">
        <v>2906.05</v>
      </c>
      <c r="O69" s="316">
        <v>1504.55</v>
      </c>
      <c r="P69" s="316">
        <v>1761.72</v>
      </c>
      <c r="Q69" s="316">
        <v>2156.73</v>
      </c>
      <c r="R69" s="316">
        <v>1916.78</v>
      </c>
      <c r="S69" s="316">
        <v>3016.84</v>
      </c>
      <c r="T69" s="316">
        <v>2485.92</v>
      </c>
      <c r="U69" s="316">
        <v>2086.57</v>
      </c>
      <c r="V69" s="316">
        <v>3528.23</v>
      </c>
      <c r="W69" s="316">
        <v>2414.28</v>
      </c>
      <c r="X69" s="316">
        <v>1171.37</v>
      </c>
      <c r="Y69" s="316">
        <v>2354.43</v>
      </c>
      <c r="Z69" s="316">
        <v>2141.58</v>
      </c>
      <c r="AA69" s="316">
        <v>1901.13</v>
      </c>
      <c r="AB69" s="316">
        <v>1809.03</v>
      </c>
    </row>
    <row r="70" spans="2:28" ht="14.25">
      <c r="B70" s="324" t="s">
        <v>17</v>
      </c>
      <c r="C70" s="344">
        <f t="shared" si="3"/>
        <v>57926.01</v>
      </c>
      <c r="D70" s="345">
        <f t="shared" si="1"/>
        <v>53429.08</v>
      </c>
      <c r="E70" s="346">
        <v>5959.1</v>
      </c>
      <c r="F70" s="316">
        <v>2880.55</v>
      </c>
      <c r="G70" s="316">
        <v>6504.84</v>
      </c>
      <c r="H70" s="316">
        <v>3186.38</v>
      </c>
      <c r="I70" s="316">
        <v>5487.05</v>
      </c>
      <c r="J70" s="316">
        <v>4420.96</v>
      </c>
      <c r="K70" s="316">
        <v>5344.55</v>
      </c>
      <c r="L70" s="316">
        <v>4805.54</v>
      </c>
      <c r="M70" s="316">
        <v>4413.91</v>
      </c>
      <c r="N70" s="347">
        <v>4451</v>
      </c>
      <c r="O70" s="316">
        <v>4462.42</v>
      </c>
      <c r="P70" s="316">
        <v>6009.71</v>
      </c>
      <c r="Q70" s="346">
        <v>4254.7</v>
      </c>
      <c r="R70" s="316">
        <v>2746.13</v>
      </c>
      <c r="S70" s="316">
        <v>6719.66</v>
      </c>
      <c r="T70" s="316">
        <v>4365.53</v>
      </c>
      <c r="U70" s="316">
        <v>4863.97</v>
      </c>
      <c r="V70" s="316">
        <v>6663.94</v>
      </c>
      <c r="W70" s="316">
        <v>3675.41</v>
      </c>
      <c r="X70" s="346">
        <v>3623.3</v>
      </c>
      <c r="Y70" s="316">
        <v>2626.28</v>
      </c>
      <c r="Z70" s="316">
        <v>4927.65</v>
      </c>
      <c r="AA70" s="316">
        <v>4807.94</v>
      </c>
      <c r="AB70" s="316">
        <v>4154.57</v>
      </c>
    </row>
    <row r="71" spans="2:28" ht="14.25">
      <c r="B71" s="324" t="s">
        <v>19</v>
      </c>
      <c r="C71" s="344">
        <f t="shared" si="3"/>
        <v>14134.100000000002</v>
      </c>
      <c r="D71" s="345">
        <f t="shared" si="1"/>
        <v>14350.45</v>
      </c>
      <c r="E71" s="316">
        <v>1328.46</v>
      </c>
      <c r="F71" s="316">
        <v>938.02</v>
      </c>
      <c r="G71" s="316">
        <v>1199.85</v>
      </c>
      <c r="H71" s="316">
        <v>1273.56</v>
      </c>
      <c r="I71" s="316">
        <v>976.42</v>
      </c>
      <c r="J71" s="316">
        <v>1306.43</v>
      </c>
      <c r="K71" s="316">
        <v>727.64</v>
      </c>
      <c r="L71" s="316">
        <v>701.36</v>
      </c>
      <c r="M71" s="316">
        <v>1716.76</v>
      </c>
      <c r="N71" s="316">
        <v>1441.63</v>
      </c>
      <c r="O71" s="316">
        <v>1093.36</v>
      </c>
      <c r="P71" s="316">
        <v>1430.61</v>
      </c>
      <c r="Q71" s="316">
        <v>899.69</v>
      </c>
      <c r="R71" s="316">
        <v>921.37</v>
      </c>
      <c r="S71" s="316">
        <v>1402.79</v>
      </c>
      <c r="T71" s="316">
        <v>708.53</v>
      </c>
      <c r="U71" s="316">
        <v>1116.08</v>
      </c>
      <c r="V71" s="346">
        <v>2014.6</v>
      </c>
      <c r="W71" s="346">
        <v>1482.5</v>
      </c>
      <c r="X71" s="316">
        <v>1271.66</v>
      </c>
      <c r="Y71" s="316">
        <v>1330.03</v>
      </c>
      <c r="Z71" s="316">
        <v>946.12</v>
      </c>
      <c r="AA71" s="316">
        <v>1107.81</v>
      </c>
      <c r="AB71" s="316">
        <v>1149.27</v>
      </c>
    </row>
    <row r="72" spans="2:28" ht="14.25">
      <c r="B72" s="324" t="s">
        <v>22</v>
      </c>
      <c r="C72" s="344">
        <f t="shared" si="3"/>
        <v>1337.8000000000002</v>
      </c>
      <c r="D72" s="345">
        <f t="shared" si="1"/>
        <v>1764.56</v>
      </c>
      <c r="E72" s="346">
        <v>254.5</v>
      </c>
      <c r="F72" s="316">
        <v>100.71</v>
      </c>
      <c r="G72" s="316">
        <v>170.18</v>
      </c>
      <c r="H72" s="316">
        <v>24.11</v>
      </c>
      <c r="I72" s="316">
        <v>178.83</v>
      </c>
      <c r="J72" s="316">
        <v>15.15</v>
      </c>
      <c r="K72" s="316">
        <v>203.78</v>
      </c>
      <c r="L72" s="316">
        <v>161.85</v>
      </c>
      <c r="M72" s="316">
        <v>32.43</v>
      </c>
      <c r="N72" s="316">
        <v>40.89</v>
      </c>
      <c r="O72" s="316">
        <v>90.89</v>
      </c>
      <c r="P72" s="316">
        <v>64.48</v>
      </c>
      <c r="Q72" s="316">
        <v>337.62</v>
      </c>
      <c r="R72" s="316">
        <v>28.16</v>
      </c>
      <c r="S72" s="316">
        <v>99.45</v>
      </c>
      <c r="T72" s="316">
        <v>35.67</v>
      </c>
      <c r="U72" s="316">
        <v>72.97</v>
      </c>
      <c r="V72" s="316">
        <v>180.22</v>
      </c>
      <c r="W72" s="316">
        <v>138.73</v>
      </c>
      <c r="X72" s="316">
        <v>238.58</v>
      </c>
      <c r="Y72" s="316">
        <v>88.71</v>
      </c>
      <c r="Z72" s="346">
        <v>155.5</v>
      </c>
      <c r="AA72" s="316">
        <v>261.83</v>
      </c>
      <c r="AB72" s="316">
        <v>127.12</v>
      </c>
    </row>
    <row r="73" spans="2:28" ht="14.25">
      <c r="B73" s="324" t="s">
        <v>21</v>
      </c>
      <c r="C73" s="344">
        <f t="shared" si="3"/>
        <v>691.3800000000001</v>
      </c>
      <c r="D73" s="345">
        <f t="shared" si="1"/>
        <v>1836.7800000000002</v>
      </c>
      <c r="E73" s="316">
        <v>18.53</v>
      </c>
      <c r="F73" s="332" t="s">
        <v>28</v>
      </c>
      <c r="G73" s="316">
        <v>4.62</v>
      </c>
      <c r="H73" s="316">
        <v>61.51</v>
      </c>
      <c r="I73" s="332" t="s">
        <v>28</v>
      </c>
      <c r="J73" s="332" t="s">
        <v>28</v>
      </c>
      <c r="K73" s="316">
        <v>27.41</v>
      </c>
      <c r="L73" s="316">
        <v>222.34</v>
      </c>
      <c r="M73" s="316">
        <v>152.08</v>
      </c>
      <c r="N73" s="316">
        <v>21.25</v>
      </c>
      <c r="O73" s="316">
        <v>162.95</v>
      </c>
      <c r="P73" s="316">
        <v>20.69</v>
      </c>
      <c r="Q73" s="316">
        <v>94.12</v>
      </c>
      <c r="R73" s="316">
        <v>338.81</v>
      </c>
      <c r="S73" s="316">
        <v>23.63</v>
      </c>
      <c r="T73" s="316">
        <v>41.81</v>
      </c>
      <c r="U73" s="316">
        <v>69.87</v>
      </c>
      <c r="V73" s="316">
        <v>166.78</v>
      </c>
      <c r="W73" s="316">
        <v>151.83</v>
      </c>
      <c r="X73" s="316">
        <v>137.91</v>
      </c>
      <c r="Y73" s="316">
        <v>288.18</v>
      </c>
      <c r="Z73" s="316">
        <v>201.36</v>
      </c>
      <c r="AA73" s="316">
        <v>153.62</v>
      </c>
      <c r="AB73" s="316">
        <v>168.86</v>
      </c>
    </row>
    <row r="74" spans="2:28" ht="14.25">
      <c r="B74" s="324" t="s">
        <v>23</v>
      </c>
      <c r="C74" s="344">
        <f t="shared" si="3"/>
        <v>80124.21000000002</v>
      </c>
      <c r="D74" s="345">
        <f t="shared" si="1"/>
        <v>83913.51</v>
      </c>
      <c r="E74" s="316">
        <v>8861.25</v>
      </c>
      <c r="F74" s="316">
        <v>8572.01</v>
      </c>
      <c r="G74" s="316">
        <v>6086.31</v>
      </c>
      <c r="H74" s="316">
        <v>8564.75</v>
      </c>
      <c r="I74" s="316">
        <v>6974.25</v>
      </c>
      <c r="J74" s="316">
        <v>6015.96</v>
      </c>
      <c r="K74" s="316">
        <v>4816.79</v>
      </c>
      <c r="L74" s="316">
        <v>5288.65</v>
      </c>
      <c r="M74" s="316">
        <v>6038.35</v>
      </c>
      <c r="N74" s="316">
        <v>7014.55</v>
      </c>
      <c r="O74" s="316">
        <v>6072.66</v>
      </c>
      <c r="P74" s="316">
        <v>5818.68</v>
      </c>
      <c r="Q74" s="316">
        <v>5530.35</v>
      </c>
      <c r="R74" s="316">
        <v>4440.14</v>
      </c>
      <c r="S74" s="316">
        <v>8556.08</v>
      </c>
      <c r="T74" s="316">
        <v>6181.43</v>
      </c>
      <c r="U74" s="316">
        <v>8354.97</v>
      </c>
      <c r="V74" s="316">
        <v>6518.29</v>
      </c>
      <c r="W74" s="316">
        <v>6222.88</v>
      </c>
      <c r="X74" s="316">
        <v>9769.89</v>
      </c>
      <c r="Y74" s="316">
        <v>4651.94</v>
      </c>
      <c r="Z74" s="346">
        <v>6587.5</v>
      </c>
      <c r="AA74" s="316">
        <v>8369.67</v>
      </c>
      <c r="AB74" s="316">
        <v>8730.37</v>
      </c>
    </row>
    <row r="75" spans="2:28" ht="14.25">
      <c r="B75" s="324" t="s">
        <v>267</v>
      </c>
      <c r="C75" s="344">
        <f>SUM(E75:P75)</f>
        <v>31.21</v>
      </c>
      <c r="D75" s="345">
        <f t="shared" si="1"/>
        <v>252.91</v>
      </c>
      <c r="E75" s="316">
        <v>9.76</v>
      </c>
      <c r="F75" s="332" t="s">
        <v>28</v>
      </c>
      <c r="G75" s="332" t="s">
        <v>28</v>
      </c>
      <c r="H75" s="332" t="s">
        <v>28</v>
      </c>
      <c r="I75" s="332" t="s">
        <v>28</v>
      </c>
      <c r="J75" s="332" t="s">
        <v>28</v>
      </c>
      <c r="K75" s="316">
        <v>0.85</v>
      </c>
      <c r="L75" s="332" t="s">
        <v>28</v>
      </c>
      <c r="M75" s="332" t="s">
        <v>28</v>
      </c>
      <c r="N75" s="346">
        <v>20.6</v>
      </c>
      <c r="O75" s="332" t="s">
        <v>28</v>
      </c>
      <c r="P75" s="332" t="s">
        <v>28</v>
      </c>
      <c r="Q75" s="332" t="s">
        <v>28</v>
      </c>
      <c r="R75" s="332" t="s">
        <v>28</v>
      </c>
      <c r="S75" s="346">
        <v>51.3</v>
      </c>
      <c r="T75" s="332" t="s">
        <v>28</v>
      </c>
      <c r="U75" s="332" t="s">
        <v>28</v>
      </c>
      <c r="V75" s="316">
        <v>21.94</v>
      </c>
      <c r="W75" s="332" t="s">
        <v>28</v>
      </c>
      <c r="X75" s="332" t="s">
        <v>28</v>
      </c>
      <c r="Y75" s="316">
        <v>23.38</v>
      </c>
      <c r="Z75" s="332" t="s">
        <v>28</v>
      </c>
      <c r="AA75" s="316">
        <v>26.42</v>
      </c>
      <c r="AB75" s="316">
        <v>129.87</v>
      </c>
    </row>
    <row r="76" spans="2:28" ht="14.25">
      <c r="B76" s="324" t="s">
        <v>20</v>
      </c>
      <c r="C76" s="344">
        <f t="shared" si="3"/>
        <v>2516.4100000000003</v>
      </c>
      <c r="D76" s="345">
        <f t="shared" si="1"/>
        <v>2198.7200000000003</v>
      </c>
      <c r="E76" s="346">
        <v>684.4</v>
      </c>
      <c r="F76" s="332" t="s">
        <v>28</v>
      </c>
      <c r="G76" s="332" t="s">
        <v>28</v>
      </c>
      <c r="H76" s="332" t="s">
        <v>28</v>
      </c>
      <c r="I76" s="346">
        <v>422.5</v>
      </c>
      <c r="J76" s="316">
        <v>226.19</v>
      </c>
      <c r="K76" s="316">
        <v>356.31</v>
      </c>
      <c r="L76" s="316">
        <v>135.45</v>
      </c>
      <c r="M76" s="346">
        <v>579.6</v>
      </c>
      <c r="N76" s="346">
        <v>13.5</v>
      </c>
      <c r="O76" s="316">
        <v>98.46</v>
      </c>
      <c r="P76" s="332" t="s">
        <v>28</v>
      </c>
      <c r="Q76" s="332" t="s">
        <v>28</v>
      </c>
      <c r="R76" s="332" t="s">
        <v>28</v>
      </c>
      <c r="S76" s="316">
        <v>46.77</v>
      </c>
      <c r="T76" s="316">
        <v>551.26</v>
      </c>
      <c r="U76" s="316">
        <v>726.88</v>
      </c>
      <c r="V76" s="332" t="s">
        <v>28</v>
      </c>
      <c r="W76" s="316">
        <v>25.13</v>
      </c>
      <c r="X76" s="316">
        <v>79.15</v>
      </c>
      <c r="Y76" s="316">
        <v>379.51</v>
      </c>
      <c r="Z76" s="332" t="s">
        <v>28</v>
      </c>
      <c r="AA76" s="316">
        <v>390.02</v>
      </c>
      <c r="AB76" s="332" t="s">
        <v>28</v>
      </c>
    </row>
    <row r="77" spans="2:28" ht="14.25">
      <c r="B77" s="324" t="s">
        <v>24</v>
      </c>
      <c r="C77" s="344">
        <f t="shared" si="3"/>
        <v>147447.39</v>
      </c>
      <c r="D77" s="345">
        <f t="shared" si="1"/>
        <v>151351.78999999998</v>
      </c>
      <c r="E77" s="346">
        <v>13721.3</v>
      </c>
      <c r="F77" s="316">
        <v>12493.77</v>
      </c>
      <c r="G77" s="316">
        <v>11379.07</v>
      </c>
      <c r="H77" s="316">
        <v>12819.26</v>
      </c>
      <c r="I77" s="316">
        <v>13226.29</v>
      </c>
      <c r="J77" s="316">
        <v>10252.21</v>
      </c>
      <c r="K77" s="316">
        <v>11935.48</v>
      </c>
      <c r="L77" s="316">
        <v>10483.05</v>
      </c>
      <c r="M77" s="316">
        <v>12405.02</v>
      </c>
      <c r="N77" s="316">
        <v>14398.18</v>
      </c>
      <c r="O77" s="346">
        <v>14515.9</v>
      </c>
      <c r="P77" s="316">
        <v>9817.86</v>
      </c>
      <c r="Q77" s="316">
        <v>12677.71</v>
      </c>
      <c r="R77" s="316">
        <v>7866.37</v>
      </c>
      <c r="S77" s="316">
        <v>14109.12</v>
      </c>
      <c r="T77" s="316">
        <v>12836.15</v>
      </c>
      <c r="U77" s="316">
        <v>15285.18</v>
      </c>
      <c r="V77" s="346">
        <v>14789.4</v>
      </c>
      <c r="W77" s="316">
        <v>11119.86</v>
      </c>
      <c r="X77" s="316">
        <v>9549.86</v>
      </c>
      <c r="Y77" s="316">
        <v>14167.35</v>
      </c>
      <c r="Z77" s="316">
        <v>14422.96</v>
      </c>
      <c r="AA77" s="316">
        <v>13205.64</v>
      </c>
      <c r="AB77" s="316">
        <v>11322.19</v>
      </c>
    </row>
    <row r="78" spans="2:28" ht="14.25">
      <c r="B78" s="324" t="s">
        <v>25</v>
      </c>
      <c r="C78" s="344">
        <f t="shared" si="3"/>
        <v>1369.54</v>
      </c>
      <c r="D78" s="345">
        <f t="shared" si="1"/>
        <v>1823.51</v>
      </c>
      <c r="E78" s="316">
        <v>196.68</v>
      </c>
      <c r="F78" s="316">
        <v>15.41</v>
      </c>
      <c r="G78" s="316">
        <v>88.06</v>
      </c>
      <c r="H78" s="316">
        <v>49.72</v>
      </c>
      <c r="I78" s="316">
        <v>223.83</v>
      </c>
      <c r="J78" s="316">
        <v>118.74</v>
      </c>
      <c r="K78" s="316">
        <v>196.01</v>
      </c>
      <c r="L78" s="316">
        <v>211.61</v>
      </c>
      <c r="M78" s="316">
        <v>112.34</v>
      </c>
      <c r="N78" s="346">
        <v>51.8</v>
      </c>
      <c r="O78" s="316">
        <v>77.13</v>
      </c>
      <c r="P78" s="316">
        <v>28.21</v>
      </c>
      <c r="Q78" s="316">
        <v>223.12</v>
      </c>
      <c r="R78" s="316">
        <v>36.28</v>
      </c>
      <c r="S78" s="316">
        <v>74.24</v>
      </c>
      <c r="T78" s="347">
        <v>59</v>
      </c>
      <c r="U78" s="316">
        <v>249.12</v>
      </c>
      <c r="V78" s="316">
        <v>272.86</v>
      </c>
      <c r="W78" s="316">
        <v>168.32</v>
      </c>
      <c r="X78" s="316">
        <v>110.79</v>
      </c>
      <c r="Y78" s="316">
        <v>175.78</v>
      </c>
      <c r="Z78" s="316">
        <v>129.19</v>
      </c>
      <c r="AA78" s="346">
        <v>147.5</v>
      </c>
      <c r="AB78" s="316">
        <v>177.31</v>
      </c>
    </row>
    <row r="79" spans="2:28" ht="14.25">
      <c r="B79" s="324" t="s">
        <v>26</v>
      </c>
      <c r="C79" s="344">
        <f t="shared" si="3"/>
        <v>881.6899999999999</v>
      </c>
      <c r="D79" s="345">
        <f t="shared" si="1"/>
        <v>1297.01</v>
      </c>
      <c r="E79" s="316">
        <v>60.65</v>
      </c>
      <c r="F79" s="316">
        <v>46.43</v>
      </c>
      <c r="G79" s="316">
        <v>67.54</v>
      </c>
      <c r="H79" s="346">
        <v>41.3</v>
      </c>
      <c r="I79" s="316">
        <v>44.33</v>
      </c>
      <c r="J79" s="316">
        <v>19.02</v>
      </c>
      <c r="K79" s="316">
        <v>195.66</v>
      </c>
      <c r="L79" s="316">
        <v>96.59</v>
      </c>
      <c r="M79" s="316">
        <v>126.39</v>
      </c>
      <c r="N79" s="316">
        <v>70.22</v>
      </c>
      <c r="O79" s="316">
        <v>36.05</v>
      </c>
      <c r="P79" s="316">
        <v>77.51</v>
      </c>
      <c r="Q79" s="316">
        <v>70.22</v>
      </c>
      <c r="R79" s="316">
        <v>73.14</v>
      </c>
      <c r="S79" s="316">
        <v>59.13</v>
      </c>
      <c r="T79" s="347">
        <v>93</v>
      </c>
      <c r="U79" s="316">
        <v>68.59</v>
      </c>
      <c r="V79" s="316">
        <v>89.63</v>
      </c>
      <c r="W79" s="316">
        <v>102.25</v>
      </c>
      <c r="X79" s="316">
        <v>242.58</v>
      </c>
      <c r="Y79" s="316">
        <v>113.36</v>
      </c>
      <c r="Z79" s="316">
        <v>86.03</v>
      </c>
      <c r="AA79" s="316">
        <v>190.79</v>
      </c>
      <c r="AB79" s="316">
        <v>108.29</v>
      </c>
    </row>
    <row r="80" spans="2:28" ht="14.25">
      <c r="B80" s="324" t="s">
        <v>56</v>
      </c>
      <c r="C80" s="344">
        <f>SUM(E80:P80)</f>
        <v>612143.0700000002</v>
      </c>
      <c r="D80" s="345">
        <f>SUM(Q80:AB80)</f>
        <v>618032.73</v>
      </c>
      <c r="E80" s="346">
        <v>59863.9</v>
      </c>
      <c r="F80" s="316">
        <v>46212.92</v>
      </c>
      <c r="G80" s="316">
        <v>50885.46</v>
      </c>
      <c r="H80" s="316">
        <v>46763.83</v>
      </c>
      <c r="I80" s="316">
        <v>58942.03</v>
      </c>
      <c r="J80" s="316">
        <v>51397.64</v>
      </c>
      <c r="K80" s="316">
        <v>49532.91</v>
      </c>
      <c r="L80" s="316">
        <v>45707.18</v>
      </c>
      <c r="M80" s="346">
        <v>54855.9</v>
      </c>
      <c r="N80" s="316">
        <v>52509.88</v>
      </c>
      <c r="O80" s="316">
        <v>51948.37</v>
      </c>
      <c r="P80" s="316">
        <v>43523.05</v>
      </c>
      <c r="Q80" s="346">
        <v>50373.7</v>
      </c>
      <c r="R80" s="316">
        <v>36122.07</v>
      </c>
      <c r="S80" s="316">
        <v>55181.71</v>
      </c>
      <c r="T80" s="346">
        <v>49197.9</v>
      </c>
      <c r="U80" s="316">
        <v>57710.21</v>
      </c>
      <c r="V80" s="316">
        <v>55589.97</v>
      </c>
      <c r="W80" s="346">
        <v>47162.9</v>
      </c>
      <c r="X80" s="316">
        <v>46225.86</v>
      </c>
      <c r="Y80" s="316">
        <v>51767.32</v>
      </c>
      <c r="Z80" s="316">
        <v>61172.71</v>
      </c>
      <c r="AA80" s="316">
        <v>55619.42</v>
      </c>
      <c r="AB80" s="316">
        <v>51908.96</v>
      </c>
    </row>
  </sheetData>
  <mergeCells count="1">
    <mergeCell ref="B24:O24"/>
  </mergeCells>
  <printOptions/>
  <pageMargins left="0.7" right="0.7" top="0.75" bottom="0.75" header="0.3" footer="0.3"/>
  <pageSetup fitToHeight="1" fitToWidth="1" horizontalDpi="600" verticalDpi="600" orientation="landscape" paperSize="9" scale="91" r:id="rId1"/>
  <ignoredErrors>
    <ignoredError sqref="N7:O7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78"/>
  <sheetViews>
    <sheetView showGridLines="0" workbookViewId="0" topLeftCell="A1"/>
  </sheetViews>
  <sheetFormatPr defaultColWidth="8.25390625" defaultRowHeight="14.25"/>
  <cols>
    <col min="1" max="1" width="9.00390625" style="216" customWidth="1"/>
    <col min="2" max="2" width="25.50390625" style="216" customWidth="1"/>
    <col min="3" max="13" width="8.25390625" style="216" customWidth="1"/>
    <col min="14" max="14" width="8.375" style="216" customWidth="1"/>
    <col min="15" max="16384" width="8.25390625" style="216" customWidth="1"/>
  </cols>
  <sheetData>
    <row r="2" ht="15">
      <c r="B2" s="420" t="s">
        <v>335</v>
      </c>
    </row>
    <row r="3" ht="14.25">
      <c r="B3" s="276" t="s">
        <v>321</v>
      </c>
    </row>
    <row r="4" ht="14.25">
      <c r="B4" s="277"/>
    </row>
    <row r="5" spans="2:13" s="130" customFormat="1" ht="14.25">
      <c r="B5" s="275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2:13" s="130" customFormat="1" ht="14.25">
      <c r="B6" s="292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</row>
    <row r="7" spans="2:13" s="130" customFormat="1" ht="14.25">
      <c r="B7" s="292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</row>
    <row r="8" spans="2:13" s="130" customFormat="1" ht="14.25">
      <c r="B8" s="292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</row>
    <row r="9" spans="2:13" s="130" customFormat="1" ht="14.25">
      <c r="B9" s="292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2:13" s="130" customFormat="1" ht="14.25">
      <c r="B10" s="292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</row>
    <row r="11" spans="2:13" s="130" customFormat="1" ht="14.25">
      <c r="B11" s="292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</row>
    <row r="12" spans="2:13" s="130" customFormat="1" ht="14.25">
      <c r="B12" s="292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</row>
    <row r="13" spans="2:13" s="130" customFormat="1" ht="14.25">
      <c r="B13" s="292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</row>
    <row r="14" spans="2:13" s="130" customFormat="1" ht="14.25">
      <c r="B14" s="292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</row>
    <row r="15" spans="2:13" s="130" customFormat="1" ht="14.25">
      <c r="B15" s="292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</row>
    <row r="16" spans="2:13" s="130" customFormat="1" ht="14.25">
      <c r="B16" s="292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</row>
    <row r="17" spans="2:13" s="130" customFormat="1" ht="14.25">
      <c r="B17" s="292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</row>
    <row r="18" spans="2:13" s="130" customFormat="1" ht="14.25">
      <c r="B18" s="292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</row>
    <row r="19" spans="2:13" s="130" customFormat="1" ht="14.25">
      <c r="B19" s="292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</row>
    <row r="20" spans="2:13" s="130" customFormat="1" ht="14.25">
      <c r="B20" s="292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</row>
    <row r="21" spans="2:13" s="130" customFormat="1" ht="14.25">
      <c r="B21" s="292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</row>
    <row r="22" spans="2:13" s="130" customFormat="1" ht="14.25">
      <c r="B22" s="292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</row>
    <row r="29" ht="14.25">
      <c r="B29" s="290" t="s">
        <v>108</v>
      </c>
    </row>
    <row r="53" spans="2:18" ht="14.25">
      <c r="B53" s="324"/>
      <c r="C53" s="543" t="s">
        <v>36</v>
      </c>
      <c r="D53" s="543" t="s">
        <v>1</v>
      </c>
      <c r="E53" s="543" t="s">
        <v>2</v>
      </c>
      <c r="F53" s="543" t="s">
        <v>3</v>
      </c>
      <c r="G53" s="543" t="s">
        <v>4</v>
      </c>
      <c r="H53" s="543" t="s">
        <v>5</v>
      </c>
      <c r="I53" s="543" t="s">
        <v>6</v>
      </c>
      <c r="J53" s="543" t="s">
        <v>7</v>
      </c>
      <c r="K53" s="543" t="s">
        <v>8</v>
      </c>
      <c r="L53" s="543" t="s">
        <v>9</v>
      </c>
      <c r="M53" s="543" t="s">
        <v>10</v>
      </c>
      <c r="N53" s="543" t="s">
        <v>11</v>
      </c>
      <c r="O53" s="543" t="s">
        <v>12</v>
      </c>
      <c r="P53" s="543" t="s">
        <v>30</v>
      </c>
      <c r="Q53" s="543" t="s">
        <v>31</v>
      </c>
      <c r="R53" s="543" t="s">
        <v>177</v>
      </c>
    </row>
    <row r="54" spans="2:18" ht="14.25">
      <c r="B54" s="556" t="s">
        <v>13</v>
      </c>
      <c r="C54" s="557">
        <v>349.64146</v>
      </c>
      <c r="D54" s="557">
        <v>421.76590000000004</v>
      </c>
      <c r="E54" s="557">
        <v>394.35431</v>
      </c>
      <c r="F54" s="557">
        <v>327.38410999999996</v>
      </c>
      <c r="G54" s="557">
        <v>323.86958000000004</v>
      </c>
      <c r="H54" s="557">
        <v>340.18182</v>
      </c>
      <c r="I54" s="557">
        <v>384.1092</v>
      </c>
      <c r="J54" s="557">
        <v>350.10305999999997</v>
      </c>
      <c r="K54" s="557">
        <v>405.34071</v>
      </c>
      <c r="L54" s="557">
        <v>340.68762</v>
      </c>
      <c r="M54" s="557">
        <v>208.93545999999998</v>
      </c>
      <c r="N54" s="557">
        <v>252.95708</v>
      </c>
      <c r="O54" s="557">
        <v>277.89843</v>
      </c>
      <c r="P54" s="557">
        <v>204.60263</v>
      </c>
      <c r="Q54" s="557">
        <v>162.6334</v>
      </c>
      <c r="R54" s="557">
        <v>159.96575</v>
      </c>
    </row>
    <row r="55" spans="2:18" ht="14.25">
      <c r="B55" s="556" t="s">
        <v>14</v>
      </c>
      <c r="C55" s="557">
        <v>21.20882</v>
      </c>
      <c r="D55" s="557">
        <v>29.52084</v>
      </c>
      <c r="E55" s="557">
        <v>36.28978</v>
      </c>
      <c r="F55" s="557">
        <v>28.519509999999997</v>
      </c>
      <c r="G55" s="557">
        <v>32.40821</v>
      </c>
      <c r="H55" s="557">
        <v>25.154919999999997</v>
      </c>
      <c r="I55" s="557">
        <v>22.30824</v>
      </c>
      <c r="J55" s="557">
        <v>26.69284</v>
      </c>
      <c r="K55" s="557">
        <v>22.75863</v>
      </c>
      <c r="L55" s="557">
        <v>19.69856</v>
      </c>
      <c r="M55" s="557">
        <v>10.98286</v>
      </c>
      <c r="N55" s="557">
        <v>9.81011</v>
      </c>
      <c r="O55" s="557">
        <v>10.34301</v>
      </c>
      <c r="P55" s="557">
        <v>9.22531</v>
      </c>
      <c r="Q55" s="557">
        <v>5.92578</v>
      </c>
      <c r="R55" s="557">
        <v>4.81555</v>
      </c>
    </row>
    <row r="56" spans="2:18" ht="14.25">
      <c r="B56" s="556" t="s">
        <v>15</v>
      </c>
      <c r="C56" s="557">
        <v>65.13443</v>
      </c>
      <c r="D56" s="557">
        <v>68.21243</v>
      </c>
      <c r="E56" s="557">
        <v>73.29707</v>
      </c>
      <c r="F56" s="557">
        <v>93.73142</v>
      </c>
      <c r="G56" s="557">
        <v>89.31069000000001</v>
      </c>
      <c r="H56" s="557">
        <v>104.08272</v>
      </c>
      <c r="I56" s="557">
        <v>89.01067</v>
      </c>
      <c r="J56" s="557">
        <v>85.31598</v>
      </c>
      <c r="K56" s="557">
        <v>77.28727</v>
      </c>
      <c r="L56" s="557">
        <v>78.10803999999999</v>
      </c>
      <c r="M56" s="557">
        <v>35.55172</v>
      </c>
      <c r="N56" s="557">
        <v>55.72481</v>
      </c>
      <c r="O56" s="557">
        <v>54.228339999999996</v>
      </c>
      <c r="P56" s="557">
        <v>35.858230000000006</v>
      </c>
      <c r="Q56" s="557">
        <v>43.97006</v>
      </c>
      <c r="R56" s="557">
        <v>48.7801</v>
      </c>
    </row>
    <row r="57" spans="2:18" ht="14.25">
      <c r="B57" s="556" t="s">
        <v>16</v>
      </c>
      <c r="C57" s="557">
        <v>17.67478</v>
      </c>
      <c r="D57" s="557">
        <v>18.63207</v>
      </c>
      <c r="E57" s="557">
        <v>17.23936</v>
      </c>
      <c r="F57" s="557">
        <v>22.25381</v>
      </c>
      <c r="G57" s="557">
        <v>22.48291</v>
      </c>
      <c r="H57" s="557">
        <v>36.63194</v>
      </c>
      <c r="I57" s="557">
        <v>60.21428</v>
      </c>
      <c r="J57" s="557">
        <v>83.55785</v>
      </c>
      <c r="K57" s="557">
        <v>100.63246000000001</v>
      </c>
      <c r="L57" s="557">
        <v>85.53369</v>
      </c>
      <c r="M57" s="557">
        <v>41.53017</v>
      </c>
      <c r="N57" s="557">
        <v>47.59636</v>
      </c>
      <c r="O57" s="557">
        <v>51.096470000000004</v>
      </c>
      <c r="P57" s="557">
        <v>36.810379999999995</v>
      </c>
      <c r="Q57" s="557">
        <v>35.81443</v>
      </c>
      <c r="R57" s="557">
        <v>26.98288</v>
      </c>
    </row>
    <row r="58" spans="2:18" ht="14.25">
      <c r="B58" s="556" t="s">
        <v>17</v>
      </c>
      <c r="C58" s="557">
        <v>158.46602</v>
      </c>
      <c r="D58" s="557">
        <v>195.89236</v>
      </c>
      <c r="E58" s="557">
        <v>218.09831</v>
      </c>
      <c r="F58" s="557">
        <v>204.98738</v>
      </c>
      <c r="G58" s="557">
        <v>194.63273</v>
      </c>
      <c r="H58" s="557">
        <v>220.94857000000002</v>
      </c>
      <c r="I58" s="557">
        <v>225.97162</v>
      </c>
      <c r="J58" s="557">
        <v>207.39236</v>
      </c>
      <c r="K58" s="557">
        <v>268.1216</v>
      </c>
      <c r="L58" s="557">
        <v>249.18496</v>
      </c>
      <c r="M58" s="557">
        <v>169.6387</v>
      </c>
      <c r="N58" s="557">
        <v>161.57354</v>
      </c>
      <c r="O58" s="557">
        <v>158.23493</v>
      </c>
      <c r="P58" s="557">
        <v>54.6105</v>
      </c>
      <c r="Q58" s="557">
        <v>57.926019999999994</v>
      </c>
      <c r="R58" s="557">
        <v>53.42907</v>
      </c>
    </row>
    <row r="59" spans="2:18" ht="14.25">
      <c r="B59" s="556" t="s">
        <v>18</v>
      </c>
      <c r="C59" s="557">
        <v>205.14291</v>
      </c>
      <c r="D59" s="557">
        <v>201.8455</v>
      </c>
      <c r="E59" s="557">
        <v>218.46975</v>
      </c>
      <c r="F59" s="557">
        <v>185.41067999999999</v>
      </c>
      <c r="G59" s="557">
        <v>162.31119</v>
      </c>
      <c r="H59" s="557">
        <v>187.61492</v>
      </c>
      <c r="I59" s="557">
        <v>195.29108</v>
      </c>
      <c r="J59" s="557">
        <v>170.55904</v>
      </c>
      <c r="K59" s="557">
        <v>187.63917999999998</v>
      </c>
      <c r="L59" s="557">
        <v>178.20438000000001</v>
      </c>
      <c r="M59" s="557">
        <v>92.98967</v>
      </c>
      <c r="N59" s="557">
        <v>103.79725</v>
      </c>
      <c r="O59" s="557">
        <v>87.79013</v>
      </c>
      <c r="P59" s="557">
        <v>69.35519000000001</v>
      </c>
      <c r="Q59" s="557">
        <v>57.33963</v>
      </c>
      <c r="R59" s="557">
        <v>65.27015</v>
      </c>
    </row>
    <row r="60" spans="2:18" ht="14.25">
      <c r="B60" s="556" t="s">
        <v>19</v>
      </c>
      <c r="C60" s="557">
        <v>104.55456</v>
      </c>
      <c r="D60" s="557">
        <v>102.02674</v>
      </c>
      <c r="E60" s="557">
        <v>108.23850999999999</v>
      </c>
      <c r="F60" s="557">
        <v>96.62133</v>
      </c>
      <c r="G60" s="557">
        <v>90.31550999999999</v>
      </c>
      <c r="H60" s="557">
        <v>86.48299</v>
      </c>
      <c r="I60" s="557">
        <v>85.39604</v>
      </c>
      <c r="J60" s="557">
        <v>68.21846000000001</v>
      </c>
      <c r="K60" s="557">
        <v>69.85127</v>
      </c>
      <c r="L60" s="557">
        <v>64.50309</v>
      </c>
      <c r="M60" s="557">
        <v>34.65092</v>
      </c>
      <c r="N60" s="557">
        <v>35.146910000000005</v>
      </c>
      <c r="O60" s="557">
        <v>33.24271</v>
      </c>
      <c r="P60" s="557">
        <v>15.78409</v>
      </c>
      <c r="Q60" s="557">
        <v>14.134120000000001</v>
      </c>
      <c r="R60" s="557">
        <v>14.35046</v>
      </c>
    </row>
    <row r="61" spans="2:18" ht="14.25">
      <c r="B61" s="556" t="s">
        <v>20</v>
      </c>
      <c r="C61" s="557">
        <v>26.21731</v>
      </c>
      <c r="D61" s="557">
        <v>61.21527</v>
      </c>
      <c r="E61" s="557">
        <v>60.56688</v>
      </c>
      <c r="F61" s="557">
        <v>62.59827</v>
      </c>
      <c r="G61" s="557">
        <v>37.949709999999996</v>
      </c>
      <c r="H61" s="557">
        <v>0.02126</v>
      </c>
      <c r="I61" s="557"/>
      <c r="J61" s="557"/>
      <c r="K61" s="557"/>
      <c r="L61" s="557">
        <v>0.31045999999999996</v>
      </c>
      <c r="M61" s="557">
        <v>0.7363500000000001</v>
      </c>
      <c r="N61" s="557">
        <v>1.23254</v>
      </c>
      <c r="O61" s="557">
        <v>5.55582</v>
      </c>
      <c r="P61" s="557">
        <v>5.55832</v>
      </c>
      <c r="Q61" s="557">
        <v>2.51642</v>
      </c>
      <c r="R61" s="557">
        <v>2.19872</v>
      </c>
    </row>
    <row r="62" spans="2:18" ht="14.25">
      <c r="B62" s="556" t="s">
        <v>21</v>
      </c>
      <c r="C62" s="557">
        <v>0.07376</v>
      </c>
      <c r="D62" s="557">
        <v>0.06263</v>
      </c>
      <c r="E62" s="557">
        <v>0.09939</v>
      </c>
      <c r="F62" s="557">
        <v>0.18616</v>
      </c>
      <c r="G62" s="557">
        <v>0.20191</v>
      </c>
      <c r="H62" s="557">
        <v>0.10937000000000001</v>
      </c>
      <c r="I62" s="557">
        <v>0.052289999999999996</v>
      </c>
      <c r="J62" s="557">
        <v>0.34826</v>
      </c>
      <c r="K62" s="557">
        <v>0.6608200000000001</v>
      </c>
      <c r="L62" s="557">
        <v>0.21403</v>
      </c>
      <c r="M62" s="557">
        <v>0.60649</v>
      </c>
      <c r="N62" s="557">
        <v>0.32562</v>
      </c>
      <c r="O62" s="557">
        <v>0.19613999999999998</v>
      </c>
      <c r="P62" s="557">
        <v>0.46325</v>
      </c>
      <c r="Q62" s="557">
        <v>0.69139</v>
      </c>
      <c r="R62" s="557">
        <v>1.83677</v>
      </c>
    </row>
    <row r="63" spans="2:18" ht="14.25">
      <c r="B63" s="556" t="s">
        <v>22</v>
      </c>
      <c r="C63" s="557">
        <v>0.51693</v>
      </c>
      <c r="D63" s="557">
        <v>0.27718</v>
      </c>
      <c r="E63" s="557">
        <v>0.57987</v>
      </c>
      <c r="F63" s="557">
        <v>1.13826</v>
      </c>
      <c r="G63" s="557">
        <v>0.60456</v>
      </c>
      <c r="H63" s="557">
        <v>0.65646</v>
      </c>
      <c r="I63" s="557">
        <v>1.60668</v>
      </c>
      <c r="J63" s="557">
        <v>2.09201</v>
      </c>
      <c r="K63" s="557">
        <v>2.73246</v>
      </c>
      <c r="L63" s="557">
        <v>3.73402</v>
      </c>
      <c r="M63" s="557">
        <v>2.51577</v>
      </c>
      <c r="N63" s="557">
        <v>2.53771</v>
      </c>
      <c r="O63" s="557">
        <v>1.20292</v>
      </c>
      <c r="P63" s="557">
        <v>1.69535</v>
      </c>
      <c r="Q63" s="557">
        <v>1.33781</v>
      </c>
      <c r="R63" s="557">
        <v>1.76456</v>
      </c>
    </row>
    <row r="64" spans="2:18" ht="14.25">
      <c r="B64" s="556" t="s">
        <v>23</v>
      </c>
      <c r="C64" s="557">
        <v>92.95016</v>
      </c>
      <c r="D64" s="557">
        <v>122.81027</v>
      </c>
      <c r="E64" s="557">
        <v>92.4963</v>
      </c>
      <c r="F64" s="557">
        <v>80.58209</v>
      </c>
      <c r="G64" s="557">
        <v>85.57117</v>
      </c>
      <c r="H64" s="557">
        <v>80.82172</v>
      </c>
      <c r="I64" s="557">
        <v>88.79845</v>
      </c>
      <c r="J64" s="557">
        <v>81.00261</v>
      </c>
      <c r="K64" s="557">
        <v>135.19125</v>
      </c>
      <c r="L64" s="557">
        <v>132.87086</v>
      </c>
      <c r="M64" s="557">
        <v>100.84680999999999</v>
      </c>
      <c r="N64" s="557">
        <v>107.34864</v>
      </c>
      <c r="O64" s="557">
        <v>102.67554</v>
      </c>
      <c r="P64" s="557">
        <v>85.85063000000001</v>
      </c>
      <c r="Q64" s="557">
        <v>80.12422000000001</v>
      </c>
      <c r="R64" s="557">
        <v>83.91350999999999</v>
      </c>
    </row>
    <row r="65" spans="2:18" ht="14.25">
      <c r="B65" s="556" t="s">
        <v>24</v>
      </c>
      <c r="C65" s="557">
        <v>280.82832</v>
      </c>
      <c r="D65" s="557">
        <v>390.87435999999997</v>
      </c>
      <c r="E65" s="557">
        <v>274.70344</v>
      </c>
      <c r="F65" s="557">
        <v>263.34990999999997</v>
      </c>
      <c r="G65" s="557">
        <v>266.24295</v>
      </c>
      <c r="H65" s="557">
        <v>255.10772</v>
      </c>
      <c r="I65" s="557">
        <v>258.29037</v>
      </c>
      <c r="J65" s="557">
        <v>329.1729</v>
      </c>
      <c r="K65" s="557">
        <v>325.86006</v>
      </c>
      <c r="L65" s="557">
        <v>295.46382</v>
      </c>
      <c r="M65" s="557">
        <v>211.15451000000002</v>
      </c>
      <c r="N65" s="557">
        <v>228.7139</v>
      </c>
      <c r="O65" s="557">
        <v>213.85643</v>
      </c>
      <c r="P65" s="557">
        <v>165.03855</v>
      </c>
      <c r="Q65" s="557">
        <v>147.44739</v>
      </c>
      <c r="R65" s="557">
        <v>151.35179</v>
      </c>
    </row>
    <row r="66" spans="2:18" ht="14.25">
      <c r="B66" s="556" t="s">
        <v>25</v>
      </c>
      <c r="C66" s="557">
        <v>17.38107</v>
      </c>
      <c r="D66" s="557">
        <v>19.88745</v>
      </c>
      <c r="E66" s="557">
        <v>18.58545</v>
      </c>
      <c r="F66" s="557">
        <v>17.905849999999997</v>
      </c>
      <c r="G66" s="557">
        <v>18.60913</v>
      </c>
      <c r="H66" s="557">
        <v>16.92386</v>
      </c>
      <c r="I66" s="557">
        <v>17.44251</v>
      </c>
      <c r="J66" s="557">
        <v>16.38083</v>
      </c>
      <c r="K66" s="557">
        <v>17.37025</v>
      </c>
      <c r="L66" s="557">
        <v>17.068150000000003</v>
      </c>
      <c r="M66" s="557">
        <v>5.95697</v>
      </c>
      <c r="N66" s="557">
        <v>4.77196</v>
      </c>
      <c r="O66" s="557">
        <v>4.06035</v>
      </c>
      <c r="P66" s="557">
        <v>5.244800000000001</v>
      </c>
      <c r="Q66" s="557">
        <v>1.36954</v>
      </c>
      <c r="R66" s="557">
        <v>1.82349</v>
      </c>
    </row>
    <row r="67" spans="2:18" ht="14.25">
      <c r="B67" s="556" t="s">
        <v>26</v>
      </c>
      <c r="C67" s="557">
        <v>0.13037</v>
      </c>
      <c r="D67" s="557">
        <v>0.19088999999999998</v>
      </c>
      <c r="E67" s="557">
        <v>0.44325</v>
      </c>
      <c r="F67" s="557">
        <v>0.46054</v>
      </c>
      <c r="G67" s="557">
        <v>0.51094</v>
      </c>
      <c r="H67" s="557">
        <v>0.49481</v>
      </c>
      <c r="I67" s="557">
        <v>0.43837</v>
      </c>
      <c r="J67" s="557">
        <v>0.55475</v>
      </c>
      <c r="K67" s="557">
        <v>0.99588</v>
      </c>
      <c r="L67" s="557">
        <v>1.39348</v>
      </c>
      <c r="M67" s="557">
        <v>0.43332</v>
      </c>
      <c r="N67" s="557">
        <v>0.31589</v>
      </c>
      <c r="O67" s="557">
        <v>0.73834</v>
      </c>
      <c r="P67" s="557">
        <v>0.45885000000000004</v>
      </c>
      <c r="Q67" s="557">
        <v>0.88167</v>
      </c>
      <c r="R67" s="557">
        <v>1.29702</v>
      </c>
    </row>
    <row r="68" spans="2:18" ht="14.25">
      <c r="B68" s="556" t="s">
        <v>56</v>
      </c>
      <c r="C68" s="557">
        <v>1339.95623</v>
      </c>
      <c r="D68" s="557">
        <v>1633.3211999999999</v>
      </c>
      <c r="E68" s="557">
        <v>1513.46776</v>
      </c>
      <c r="F68" s="557">
        <v>1385.12933</v>
      </c>
      <c r="G68" s="557">
        <v>1325.03447</v>
      </c>
      <c r="H68" s="557">
        <v>1355.23774</v>
      </c>
      <c r="I68" s="557">
        <v>1428.96671</v>
      </c>
      <c r="J68" s="557">
        <v>1421.3910700000001</v>
      </c>
      <c r="K68" s="557">
        <v>1614.47302</v>
      </c>
      <c r="L68" s="557">
        <v>1467.21067</v>
      </c>
      <c r="M68" s="557">
        <v>916.53437</v>
      </c>
      <c r="N68" s="557">
        <v>1011.91416</v>
      </c>
      <c r="O68" s="557">
        <v>1001.1358399999999</v>
      </c>
      <c r="P68" s="557">
        <v>690.55876</v>
      </c>
      <c r="Q68" s="557">
        <v>612.1430799999999</v>
      </c>
      <c r="R68" s="557">
        <v>618.03273</v>
      </c>
    </row>
    <row r="69" spans="2:18" ht="14.25">
      <c r="B69" s="556" t="s">
        <v>27</v>
      </c>
      <c r="C69" s="557">
        <v>1558.26631</v>
      </c>
      <c r="D69" s="557">
        <v>1966.14043</v>
      </c>
      <c r="E69" s="557">
        <v>1864.96415</v>
      </c>
      <c r="F69" s="557">
        <v>1695.63599</v>
      </c>
      <c r="G69" s="557">
        <v>1646.24828</v>
      </c>
      <c r="H69" s="557">
        <v>1728.77998</v>
      </c>
      <c r="I69" s="557">
        <v>1856.31753</v>
      </c>
      <c r="J69" s="557">
        <v>1827.8074299999998</v>
      </c>
      <c r="K69" s="557">
        <v>2302.69239</v>
      </c>
      <c r="L69" s="557">
        <v>1962.06476</v>
      </c>
      <c r="M69" s="557">
        <v>1177.8176899999999</v>
      </c>
      <c r="N69" s="557">
        <v>1303.56657</v>
      </c>
      <c r="O69" s="557">
        <v>1268.3103</v>
      </c>
      <c r="P69" s="557">
        <v>897.09001</v>
      </c>
      <c r="Q69" s="557">
        <v>786.4728</v>
      </c>
      <c r="R69" s="557">
        <v>786.72772</v>
      </c>
    </row>
    <row r="71" ht="14.25">
      <c r="B71" s="221" t="s">
        <v>331</v>
      </c>
    </row>
    <row r="72" spans="2:18" ht="14.25">
      <c r="B72" s="543"/>
      <c r="C72" s="543" t="s">
        <v>36</v>
      </c>
      <c r="D72" s="543" t="s">
        <v>1</v>
      </c>
      <c r="E72" s="543" t="s">
        <v>2</v>
      </c>
      <c r="F72" s="543" t="s">
        <v>3</v>
      </c>
      <c r="G72" s="543" t="s">
        <v>4</v>
      </c>
      <c r="H72" s="543" t="s">
        <v>5</v>
      </c>
      <c r="I72" s="543" t="s">
        <v>6</v>
      </c>
      <c r="J72" s="543" t="s">
        <v>7</v>
      </c>
      <c r="K72" s="543" t="s">
        <v>8</v>
      </c>
      <c r="L72" s="543" t="s">
        <v>9</v>
      </c>
      <c r="M72" s="543" t="s">
        <v>10</v>
      </c>
      <c r="N72" s="543" t="s">
        <v>11</v>
      </c>
      <c r="O72" s="543" t="s">
        <v>12</v>
      </c>
      <c r="P72" s="543" t="s">
        <v>30</v>
      </c>
      <c r="Q72" s="543" t="s">
        <v>31</v>
      </c>
      <c r="R72" s="543" t="s">
        <v>177</v>
      </c>
    </row>
    <row r="73" spans="2:18" ht="14.25">
      <c r="B73" s="559"/>
      <c r="C73" s="558">
        <f>C68/C69*100</f>
        <v>85.99019444885515</v>
      </c>
      <c r="D73" s="558">
        <f>D68/D69*100</f>
        <v>83.07245886805755</v>
      </c>
      <c r="E73" s="558">
        <f>E68/E69*100</f>
        <v>81.15264628545272</v>
      </c>
      <c r="F73" s="558">
        <f>F68/F69*100</f>
        <v>81.68789399191745</v>
      </c>
      <c r="G73" s="558">
        <f>G68/G69*100</f>
        <v>80.48813086687022</v>
      </c>
      <c r="H73" s="558">
        <f>H68/H69*100</f>
        <v>78.3927252558767</v>
      </c>
      <c r="I73" s="558">
        <f>I68/I69*100</f>
        <v>76.97857111762555</v>
      </c>
      <c r="J73" s="558">
        <f>J68/J69*100</f>
        <v>77.76481519171854</v>
      </c>
      <c r="K73" s="558">
        <f>K68/K69*100</f>
        <v>70.11240524401958</v>
      </c>
      <c r="L73" s="558">
        <f>L68/L69*100</f>
        <v>74.77891147690762</v>
      </c>
      <c r="M73" s="558">
        <f>M68/M69*100</f>
        <v>77.81631892453578</v>
      </c>
      <c r="N73" s="558">
        <f>N68/N69*100</f>
        <v>77.62658104986538</v>
      </c>
      <c r="O73" s="558">
        <f>O68/O69*100</f>
        <v>78.93461402939012</v>
      </c>
      <c r="P73" s="558">
        <f>P68/P69*100</f>
        <v>76.97764464014041</v>
      </c>
      <c r="Q73" s="558">
        <f>Q68/Q69*100</f>
        <v>77.83397976382653</v>
      </c>
      <c r="R73" s="558">
        <f>R68/R69*100</f>
        <v>78.55738577509383</v>
      </c>
    </row>
    <row r="75" spans="2:18" ht="14.25">
      <c r="B75" s="543"/>
      <c r="C75" s="543" t="s">
        <v>36</v>
      </c>
      <c r="D75" s="543" t="s">
        <v>1</v>
      </c>
      <c r="E75" s="543" t="s">
        <v>2</v>
      </c>
      <c r="F75" s="543" t="s">
        <v>3</v>
      </c>
      <c r="G75" s="543" t="s">
        <v>4</v>
      </c>
      <c r="H75" s="543" t="s">
        <v>5</v>
      </c>
      <c r="I75" s="543" t="s">
        <v>6</v>
      </c>
      <c r="J75" s="543" t="s">
        <v>7</v>
      </c>
      <c r="K75" s="543" t="s">
        <v>8</v>
      </c>
      <c r="L75" s="543" t="s">
        <v>9</v>
      </c>
      <c r="M75" s="543" t="s">
        <v>10</v>
      </c>
      <c r="N75" s="543" t="s">
        <v>11</v>
      </c>
      <c r="O75" s="543" t="s">
        <v>12</v>
      </c>
      <c r="P75" s="543" t="s">
        <v>30</v>
      </c>
      <c r="Q75" s="543" t="s">
        <v>31</v>
      </c>
      <c r="R75" s="543" t="s">
        <v>177</v>
      </c>
    </row>
    <row r="76" spans="2:18" ht="14.25">
      <c r="B76" s="543" t="s">
        <v>332</v>
      </c>
      <c r="C76" s="564">
        <v>1339.95623</v>
      </c>
      <c r="D76" s="564">
        <v>1633.3211999999999</v>
      </c>
      <c r="E76" s="564">
        <v>1513.46776</v>
      </c>
      <c r="F76" s="564">
        <v>1385.12933</v>
      </c>
      <c r="G76" s="564">
        <v>1325.03447</v>
      </c>
      <c r="H76" s="564">
        <v>1355.23774</v>
      </c>
      <c r="I76" s="564">
        <v>1428.96671</v>
      </c>
      <c r="J76" s="564">
        <v>1421.3910700000001</v>
      </c>
      <c r="K76" s="564">
        <v>1614.47302</v>
      </c>
      <c r="L76" s="564">
        <v>1467.21067</v>
      </c>
      <c r="M76" s="564">
        <v>916.53437</v>
      </c>
      <c r="N76" s="564">
        <v>1011.91416</v>
      </c>
      <c r="O76" s="564">
        <v>1001.1358399999999</v>
      </c>
      <c r="P76" s="564">
        <v>690.55876</v>
      </c>
      <c r="Q76" s="564">
        <v>612.1430799999999</v>
      </c>
      <c r="R76" s="564">
        <v>618.03273</v>
      </c>
    </row>
    <row r="77" spans="2:18" ht="14.25">
      <c r="B77" s="559" t="s">
        <v>56</v>
      </c>
      <c r="C77" s="564">
        <f>C69-C68</f>
        <v>218.31007999999997</v>
      </c>
      <c r="D77" s="564">
        <f aca="true" t="shared" si="0" ref="D77:R77">D69-D68</f>
        <v>332.81923000000006</v>
      </c>
      <c r="E77" s="564">
        <f t="shared" si="0"/>
        <v>351.49639</v>
      </c>
      <c r="F77" s="564">
        <f t="shared" si="0"/>
        <v>310.50666</v>
      </c>
      <c r="G77" s="564">
        <f t="shared" si="0"/>
        <v>321.21380999999997</v>
      </c>
      <c r="H77" s="564">
        <f t="shared" si="0"/>
        <v>373.54224</v>
      </c>
      <c r="I77" s="564">
        <f t="shared" si="0"/>
        <v>427.3508200000001</v>
      </c>
      <c r="J77" s="564">
        <f t="shared" si="0"/>
        <v>406.4163599999997</v>
      </c>
      <c r="K77" s="564">
        <f t="shared" si="0"/>
        <v>688.2193700000003</v>
      </c>
      <c r="L77" s="564">
        <f t="shared" si="0"/>
        <v>494.85409000000004</v>
      </c>
      <c r="M77" s="564">
        <f t="shared" si="0"/>
        <v>261.2833199999999</v>
      </c>
      <c r="N77" s="564">
        <f t="shared" si="0"/>
        <v>291.6524099999999</v>
      </c>
      <c r="O77" s="564">
        <f t="shared" si="0"/>
        <v>267.1744600000002</v>
      </c>
      <c r="P77" s="564">
        <f t="shared" si="0"/>
        <v>206.53125</v>
      </c>
      <c r="Q77" s="564">
        <f t="shared" si="0"/>
        <v>174.32972000000007</v>
      </c>
      <c r="R77" s="564">
        <f t="shared" si="0"/>
        <v>168.69498999999996</v>
      </c>
    </row>
    <row r="78" ht="14.25">
      <c r="B78" s="222"/>
    </row>
  </sheetData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78"/>
  <sheetViews>
    <sheetView showGridLines="0" workbookViewId="0" topLeftCell="A1"/>
  </sheetViews>
  <sheetFormatPr defaultColWidth="8.25390625" defaultRowHeight="14.25"/>
  <cols>
    <col min="1" max="1" width="9.00390625" style="216" customWidth="1"/>
    <col min="2" max="2" width="25.50390625" style="216" customWidth="1"/>
    <col min="3" max="13" width="8.25390625" style="216" customWidth="1"/>
    <col min="14" max="14" width="8.375" style="216" customWidth="1"/>
    <col min="15" max="16384" width="8.25390625" style="216" customWidth="1"/>
  </cols>
  <sheetData>
    <row r="2" ht="15">
      <c r="B2" s="420" t="s">
        <v>336</v>
      </c>
    </row>
    <row r="3" ht="14.25">
      <c r="B3" s="276" t="s">
        <v>321</v>
      </c>
    </row>
    <row r="4" ht="14.25">
      <c r="B4" s="277"/>
    </row>
    <row r="29" ht="14.25">
      <c r="B29" s="290" t="s">
        <v>108</v>
      </c>
    </row>
    <row r="53" spans="2:18" ht="14.25">
      <c r="B53" s="278"/>
      <c r="C53" s="294" t="s">
        <v>36</v>
      </c>
      <c r="D53" s="294" t="s">
        <v>1</v>
      </c>
      <c r="E53" s="294" t="s">
        <v>2</v>
      </c>
      <c r="F53" s="294" t="s">
        <v>3</v>
      </c>
      <c r="G53" s="294" t="s">
        <v>4</v>
      </c>
      <c r="H53" s="294" t="s">
        <v>5</v>
      </c>
      <c r="I53" s="294" t="s">
        <v>6</v>
      </c>
      <c r="J53" s="294" t="s">
        <v>7</v>
      </c>
      <c r="K53" s="294" t="s">
        <v>8</v>
      </c>
      <c r="L53" s="294" t="s">
        <v>9</v>
      </c>
      <c r="M53" s="294" t="s">
        <v>10</v>
      </c>
      <c r="N53" s="294" t="s">
        <v>11</v>
      </c>
      <c r="O53" s="294" t="s">
        <v>12</v>
      </c>
      <c r="P53" s="294" t="s">
        <v>30</v>
      </c>
      <c r="Q53" s="294">
        <v>2013</v>
      </c>
      <c r="R53" s="294">
        <v>2014</v>
      </c>
    </row>
    <row r="54" spans="2:18" ht="14.25">
      <c r="B54" s="280" t="s">
        <v>322</v>
      </c>
      <c r="C54" s="295">
        <v>377.74521999999996</v>
      </c>
      <c r="D54" s="295">
        <v>467.33517</v>
      </c>
      <c r="E54" s="295">
        <v>438.64959999999996</v>
      </c>
      <c r="F54" s="295">
        <v>386.02526</v>
      </c>
      <c r="G54" s="295">
        <v>376.93131</v>
      </c>
      <c r="H54" s="295">
        <v>395.13715</v>
      </c>
      <c r="I54" s="295">
        <v>427.05019</v>
      </c>
      <c r="J54" s="295">
        <v>394.46279</v>
      </c>
      <c r="K54" s="295">
        <v>446.97082</v>
      </c>
      <c r="L54" s="295">
        <v>378.44483</v>
      </c>
      <c r="M54" s="295">
        <v>229.68969</v>
      </c>
      <c r="N54" s="295">
        <v>269.07675</v>
      </c>
      <c r="O54" s="295">
        <v>298.54513000000003</v>
      </c>
      <c r="P54" s="295">
        <v>277.58561</v>
      </c>
      <c r="Q54" s="295">
        <v>231.64687</v>
      </c>
      <c r="R54" s="295">
        <v>229.35804000000002</v>
      </c>
    </row>
    <row r="55" spans="2:18" ht="14.25">
      <c r="B55" s="282" t="s">
        <v>14</v>
      </c>
      <c r="C55" s="296">
        <v>21.24062</v>
      </c>
      <c r="D55" s="296">
        <v>30.38687</v>
      </c>
      <c r="E55" s="296">
        <v>36.85044</v>
      </c>
      <c r="F55" s="296">
        <v>29.86448</v>
      </c>
      <c r="G55" s="296">
        <v>34.61617</v>
      </c>
      <c r="H55" s="296">
        <v>28.77553</v>
      </c>
      <c r="I55" s="296">
        <v>24.66676</v>
      </c>
      <c r="J55" s="296">
        <v>27.8807</v>
      </c>
      <c r="K55" s="296">
        <v>24.561259999999997</v>
      </c>
      <c r="L55" s="296">
        <v>21.41451</v>
      </c>
      <c r="M55" s="296">
        <v>11.392959999999999</v>
      </c>
      <c r="N55" s="296">
        <v>10.12809</v>
      </c>
      <c r="O55" s="296">
        <v>10.68584</v>
      </c>
      <c r="P55" s="296">
        <v>9.7203</v>
      </c>
      <c r="Q55" s="296">
        <v>6.78324</v>
      </c>
      <c r="R55" s="296">
        <v>5.5778</v>
      </c>
    </row>
    <row r="56" spans="2:18" ht="14.25">
      <c r="B56" s="282" t="s">
        <v>323</v>
      </c>
      <c r="C56" s="296">
        <v>77.74815</v>
      </c>
      <c r="D56" s="296">
        <v>83.2524</v>
      </c>
      <c r="E56" s="296">
        <v>94.71717</v>
      </c>
      <c r="F56" s="296">
        <v>104.53278</v>
      </c>
      <c r="G56" s="296">
        <v>98.72722</v>
      </c>
      <c r="H56" s="296">
        <v>112.85428999999999</v>
      </c>
      <c r="I56" s="296">
        <v>101.13403</v>
      </c>
      <c r="J56" s="296">
        <v>99.30928</v>
      </c>
      <c r="K56" s="296">
        <v>91.81882</v>
      </c>
      <c r="L56" s="296">
        <v>94.68992999999999</v>
      </c>
      <c r="M56" s="296">
        <v>53.03393</v>
      </c>
      <c r="N56" s="296">
        <v>79.87256</v>
      </c>
      <c r="O56" s="296">
        <v>60.84829</v>
      </c>
      <c r="P56" s="296">
        <v>53.869550000000004</v>
      </c>
      <c r="Q56" s="296">
        <v>65.26785</v>
      </c>
      <c r="R56" s="296">
        <v>64.77879</v>
      </c>
    </row>
    <row r="57" spans="2:18" ht="14.25">
      <c r="B57" s="282" t="s">
        <v>324</v>
      </c>
      <c r="C57" s="296">
        <v>242.14085</v>
      </c>
      <c r="D57" s="296">
        <v>261.87074</v>
      </c>
      <c r="E57" s="296">
        <v>276.05890000000005</v>
      </c>
      <c r="F57" s="296">
        <v>248.63465</v>
      </c>
      <c r="G57" s="296">
        <v>214.32781</v>
      </c>
      <c r="H57" s="296">
        <v>241.58678</v>
      </c>
      <c r="I57" s="296">
        <v>244.38548</v>
      </c>
      <c r="J57" s="296">
        <v>216.43889000000001</v>
      </c>
      <c r="K57" s="296">
        <v>227.51926</v>
      </c>
      <c r="L57" s="296">
        <v>210.82076999999998</v>
      </c>
      <c r="M57" s="296">
        <v>111.05631</v>
      </c>
      <c r="N57" s="296">
        <v>120.74706</v>
      </c>
      <c r="O57" s="296">
        <v>102.10910000000001</v>
      </c>
      <c r="P57" s="296">
        <v>100.1971</v>
      </c>
      <c r="Q57" s="296">
        <v>86.06828</v>
      </c>
      <c r="R57" s="296">
        <v>94.49801</v>
      </c>
    </row>
    <row r="58" spans="2:18" ht="14.25">
      <c r="B58" s="282" t="s">
        <v>325</v>
      </c>
      <c r="C58" s="296">
        <v>20.36385</v>
      </c>
      <c r="D58" s="296">
        <v>24.819869999999998</v>
      </c>
      <c r="E58" s="296">
        <v>25.41489</v>
      </c>
      <c r="F58" s="296">
        <v>28.614669999999997</v>
      </c>
      <c r="G58" s="296">
        <v>31.78975</v>
      </c>
      <c r="H58" s="296">
        <v>47.85389</v>
      </c>
      <c r="I58" s="296">
        <v>69.4705</v>
      </c>
      <c r="J58" s="296">
        <v>99.99450999999999</v>
      </c>
      <c r="K58" s="296">
        <v>124.24321</v>
      </c>
      <c r="L58" s="296">
        <v>110.39391</v>
      </c>
      <c r="M58" s="296">
        <v>58.60432</v>
      </c>
      <c r="N58" s="296">
        <v>57.93593</v>
      </c>
      <c r="O58" s="296">
        <v>56.471470000000004</v>
      </c>
      <c r="P58" s="296">
        <v>42.24504</v>
      </c>
      <c r="Q58" s="296">
        <v>42.734550000000006</v>
      </c>
      <c r="R58" s="296">
        <v>32.04176</v>
      </c>
    </row>
    <row r="59" spans="2:18" ht="14.25">
      <c r="B59" s="282" t="s">
        <v>326</v>
      </c>
      <c r="C59" s="296">
        <v>180.36656</v>
      </c>
      <c r="D59" s="296">
        <v>204.18519</v>
      </c>
      <c r="E59" s="296">
        <v>223.97035</v>
      </c>
      <c r="F59" s="296">
        <v>241.86122</v>
      </c>
      <c r="G59" s="296">
        <v>234.16857000000002</v>
      </c>
      <c r="H59" s="296">
        <v>262.99823</v>
      </c>
      <c r="I59" s="296">
        <v>269.90483</v>
      </c>
      <c r="J59" s="296">
        <v>250.00181</v>
      </c>
      <c r="K59" s="296">
        <v>289.88286</v>
      </c>
      <c r="L59" s="296">
        <v>265.89365999999995</v>
      </c>
      <c r="M59" s="296">
        <v>180.58788</v>
      </c>
      <c r="N59" s="296">
        <v>168.54675</v>
      </c>
      <c r="O59" s="296">
        <v>161.84326000000001</v>
      </c>
      <c r="P59" s="296">
        <v>140.83802</v>
      </c>
      <c r="Q59" s="296">
        <v>147.06244</v>
      </c>
      <c r="R59" s="296">
        <v>143.84659</v>
      </c>
    </row>
    <row r="60" spans="2:18" ht="14.25">
      <c r="B60" s="282" t="s">
        <v>19</v>
      </c>
      <c r="C60" s="296">
        <v>116.36399</v>
      </c>
      <c r="D60" s="296">
        <v>126.41076</v>
      </c>
      <c r="E60" s="296">
        <v>129.82316</v>
      </c>
      <c r="F60" s="296">
        <v>136.32326999999998</v>
      </c>
      <c r="G60" s="296">
        <v>125.4948</v>
      </c>
      <c r="H60" s="296">
        <v>120.32489</v>
      </c>
      <c r="I60" s="296">
        <v>121.88177999999999</v>
      </c>
      <c r="J60" s="296">
        <v>103.53408</v>
      </c>
      <c r="K60" s="296">
        <v>101.13689</v>
      </c>
      <c r="L60" s="296">
        <v>86.3582</v>
      </c>
      <c r="M60" s="296">
        <v>47.77324</v>
      </c>
      <c r="N60" s="296">
        <v>50.26494</v>
      </c>
      <c r="O60" s="296">
        <v>50.3331</v>
      </c>
      <c r="P60" s="296">
        <v>41.97181</v>
      </c>
      <c r="Q60" s="296">
        <v>35.40382</v>
      </c>
      <c r="R60" s="296">
        <v>34.83016000000001</v>
      </c>
    </row>
    <row r="61" spans="2:18" ht="14.25">
      <c r="B61" s="282" t="s">
        <v>22</v>
      </c>
      <c r="C61" s="296">
        <v>1.41894</v>
      </c>
      <c r="D61" s="296">
        <v>2.7357</v>
      </c>
      <c r="E61" s="296">
        <v>5.35391</v>
      </c>
      <c r="F61" s="296">
        <v>7.09337</v>
      </c>
      <c r="G61" s="296">
        <v>4.44901</v>
      </c>
      <c r="H61" s="296">
        <v>5.74065</v>
      </c>
      <c r="I61" s="296">
        <v>5.4525500000000005</v>
      </c>
      <c r="J61" s="296">
        <v>7.66761</v>
      </c>
      <c r="K61" s="296">
        <v>8.17166</v>
      </c>
      <c r="L61" s="296">
        <v>6.1162</v>
      </c>
      <c r="M61" s="296">
        <v>4.8285100000000005</v>
      </c>
      <c r="N61" s="296">
        <v>7.63264</v>
      </c>
      <c r="O61" s="296">
        <v>4.7358199999999995</v>
      </c>
      <c r="P61" s="296">
        <v>4.33802</v>
      </c>
      <c r="Q61" s="296">
        <v>2.29841</v>
      </c>
      <c r="R61" s="296">
        <v>2.04082</v>
      </c>
    </row>
    <row r="62" spans="2:18" ht="14.25">
      <c r="B62" s="282" t="s">
        <v>327</v>
      </c>
      <c r="C62" s="296">
        <v>10.738010000000001</v>
      </c>
      <c r="D62" s="296">
        <v>12.74901</v>
      </c>
      <c r="E62" s="296">
        <v>8.19426</v>
      </c>
      <c r="F62" s="296">
        <v>7.22103</v>
      </c>
      <c r="G62" s="296">
        <v>5.94642</v>
      </c>
      <c r="H62" s="296">
        <v>5.60492</v>
      </c>
      <c r="I62" s="296">
        <v>4.666180000000001</v>
      </c>
      <c r="J62" s="296">
        <v>4.50848</v>
      </c>
      <c r="K62" s="296">
        <v>4.73112</v>
      </c>
      <c r="L62" s="296">
        <v>2.67285</v>
      </c>
      <c r="M62" s="296">
        <v>2.68086</v>
      </c>
      <c r="N62" s="296">
        <v>2.26675</v>
      </c>
      <c r="O62" s="296">
        <v>2.40202</v>
      </c>
      <c r="P62" s="296">
        <v>3.46704</v>
      </c>
      <c r="Q62" s="296">
        <v>2.9629499999999998</v>
      </c>
      <c r="R62" s="296">
        <v>4.0936900000000005</v>
      </c>
    </row>
    <row r="63" spans="2:18" ht="14.25">
      <c r="B63" s="282" t="s">
        <v>23</v>
      </c>
      <c r="C63" s="296">
        <v>445.76937</v>
      </c>
      <c r="D63" s="296">
        <v>587.9685999999999</v>
      </c>
      <c r="E63" s="296">
        <v>459.91608</v>
      </c>
      <c r="F63" s="296">
        <v>713.1664000000001</v>
      </c>
      <c r="G63" s="296">
        <v>661.62251</v>
      </c>
      <c r="H63" s="296">
        <v>650.6069699999999</v>
      </c>
      <c r="I63" s="296">
        <v>703.16016</v>
      </c>
      <c r="J63" s="296">
        <v>740.9870500000001</v>
      </c>
      <c r="K63" s="296">
        <v>655.09631</v>
      </c>
      <c r="L63" s="296">
        <v>581.4179</v>
      </c>
      <c r="M63" s="296">
        <v>427.68773999999996</v>
      </c>
      <c r="N63" s="296">
        <v>493.99451</v>
      </c>
      <c r="O63" s="296">
        <v>470.35595</v>
      </c>
      <c r="P63" s="296">
        <v>428.62098</v>
      </c>
      <c r="Q63" s="296">
        <v>363.7837</v>
      </c>
      <c r="R63" s="296">
        <v>362.77921000000003</v>
      </c>
    </row>
    <row r="64" spans="2:18" ht="14.25">
      <c r="B64" s="282" t="s">
        <v>267</v>
      </c>
      <c r="C64" s="296">
        <v>0.81348</v>
      </c>
      <c r="D64" s="296">
        <v>1.2812000000000001</v>
      </c>
      <c r="E64" s="296">
        <v>1.06399</v>
      </c>
      <c r="F64" s="296">
        <v>0.8536</v>
      </c>
      <c r="G64" s="296">
        <v>0.7969299999999999</v>
      </c>
      <c r="H64" s="296">
        <v>1.19046</v>
      </c>
      <c r="I64" s="296">
        <v>0.24522</v>
      </c>
      <c r="J64" s="296">
        <v>0.12813</v>
      </c>
      <c r="K64" s="296">
        <v>0.37443</v>
      </c>
      <c r="L64" s="296">
        <v>0.8574700000000001</v>
      </c>
      <c r="M64" s="296">
        <v>0.2543</v>
      </c>
      <c r="N64" s="296">
        <v>0.1674</v>
      </c>
      <c r="O64" s="296">
        <v>0.20789</v>
      </c>
      <c r="P64" s="296">
        <v>0.05038</v>
      </c>
      <c r="Q64" s="296">
        <v>0.17563</v>
      </c>
      <c r="R64" s="296">
        <v>0.26863</v>
      </c>
    </row>
    <row r="65" spans="2:18" ht="14.25">
      <c r="B65" s="282" t="s">
        <v>20</v>
      </c>
      <c r="C65" s="296">
        <v>30.56952</v>
      </c>
      <c r="D65" s="296">
        <v>70.32106</v>
      </c>
      <c r="E65" s="296">
        <v>74.92530000000001</v>
      </c>
      <c r="F65" s="296">
        <v>71.2924</v>
      </c>
      <c r="G65" s="296">
        <v>42.312529999999995</v>
      </c>
      <c r="H65" s="296">
        <v>0.03605</v>
      </c>
      <c r="I65" s="296">
        <v>0</v>
      </c>
      <c r="J65" s="296">
        <v>0</v>
      </c>
      <c r="K65" s="296">
        <v>0.03133</v>
      </c>
      <c r="L65" s="296">
        <v>0.31539</v>
      </c>
      <c r="M65" s="296">
        <v>3.6319</v>
      </c>
      <c r="N65" s="296">
        <v>2.2865100000000003</v>
      </c>
      <c r="O65" s="296">
        <v>16.16782</v>
      </c>
      <c r="P65" s="296">
        <v>10.95691</v>
      </c>
      <c r="Q65" s="296">
        <v>4.69913</v>
      </c>
      <c r="R65" s="296">
        <v>2.33187</v>
      </c>
    </row>
    <row r="66" spans="2:18" ht="14.25">
      <c r="B66" s="282" t="s">
        <v>328</v>
      </c>
      <c r="C66" s="296">
        <v>419.97022</v>
      </c>
      <c r="D66" s="296">
        <v>557.6369599999999</v>
      </c>
      <c r="E66" s="296">
        <v>426.63801</v>
      </c>
      <c r="F66" s="296">
        <v>449.88687</v>
      </c>
      <c r="G66" s="296">
        <v>431.78243</v>
      </c>
      <c r="H66" s="296">
        <v>459.95072999999996</v>
      </c>
      <c r="I66" s="296">
        <v>439.00755</v>
      </c>
      <c r="J66" s="296">
        <v>582.7564</v>
      </c>
      <c r="K66" s="296">
        <v>587.23294</v>
      </c>
      <c r="L66" s="296">
        <v>539.44987</v>
      </c>
      <c r="M66" s="296">
        <v>391.51253</v>
      </c>
      <c r="N66" s="296">
        <v>441.40134</v>
      </c>
      <c r="O66" s="296">
        <v>408.12259</v>
      </c>
      <c r="P66" s="296">
        <v>376.36879999999996</v>
      </c>
      <c r="Q66" s="296">
        <v>316.47371999999996</v>
      </c>
      <c r="R66" s="296">
        <v>310.87684</v>
      </c>
    </row>
    <row r="67" spans="2:18" ht="14.25">
      <c r="B67" s="282" t="s">
        <v>329</v>
      </c>
      <c r="C67" s="296">
        <v>109.77777</v>
      </c>
      <c r="D67" s="296">
        <v>128.22389</v>
      </c>
      <c r="E67" s="296">
        <v>134.68116</v>
      </c>
      <c r="F67" s="296">
        <v>128.16586999999998</v>
      </c>
      <c r="G67" s="296">
        <v>121.47201</v>
      </c>
      <c r="H67" s="296">
        <v>124.40147999999999</v>
      </c>
      <c r="I67" s="296">
        <v>120.05528</v>
      </c>
      <c r="J67" s="296">
        <v>121.84253</v>
      </c>
      <c r="K67" s="296">
        <v>126.52635000000001</v>
      </c>
      <c r="L67" s="296">
        <v>111.12302000000001</v>
      </c>
      <c r="M67" s="296">
        <v>73.85695</v>
      </c>
      <c r="N67" s="296">
        <v>63.01435</v>
      </c>
      <c r="O67" s="296">
        <v>57.52485</v>
      </c>
      <c r="P67" s="296">
        <v>60.594370000000005</v>
      </c>
      <c r="Q67" s="296">
        <v>44.51661</v>
      </c>
      <c r="R67" s="296">
        <v>48.56528</v>
      </c>
    </row>
    <row r="68" spans="2:18" ht="14.25">
      <c r="B68" s="297" t="s">
        <v>26</v>
      </c>
      <c r="C68" s="298">
        <v>18.65622</v>
      </c>
      <c r="D68" s="298">
        <v>24.12168</v>
      </c>
      <c r="E68" s="298">
        <v>27.46521</v>
      </c>
      <c r="F68" s="298">
        <v>36.70958</v>
      </c>
      <c r="G68" s="298">
        <v>30.545849999999998</v>
      </c>
      <c r="H68" s="298">
        <v>28.21406</v>
      </c>
      <c r="I68" s="298">
        <v>33.48393</v>
      </c>
      <c r="J68" s="298">
        <v>42.51782</v>
      </c>
      <c r="K68" s="298">
        <v>50.48583</v>
      </c>
      <c r="L68" s="298">
        <v>60.51636</v>
      </c>
      <c r="M68" s="298">
        <v>55.755660000000006</v>
      </c>
      <c r="N68" s="298">
        <v>59.986830000000005</v>
      </c>
      <c r="O68" s="298">
        <v>58.46123</v>
      </c>
      <c r="P68" s="298">
        <v>68.09289</v>
      </c>
      <c r="Q68" s="298">
        <v>64.44801</v>
      </c>
      <c r="R68" s="298">
        <v>35.969190000000005</v>
      </c>
    </row>
    <row r="69" spans="2:18" ht="14.25">
      <c r="B69" s="286" t="s">
        <v>330</v>
      </c>
      <c r="C69" s="299">
        <f>(SUM(C54:C68))</f>
        <v>2073.68277</v>
      </c>
      <c r="D69" s="299">
        <f aca="true" t="shared" si="0" ref="D69:R69">(SUM(D54:D68))</f>
        <v>2583.2991</v>
      </c>
      <c r="E69" s="299">
        <f t="shared" si="0"/>
        <v>2363.7224300000003</v>
      </c>
      <c r="F69" s="299">
        <f t="shared" si="0"/>
        <v>2590.24545</v>
      </c>
      <c r="G69" s="299">
        <f t="shared" si="0"/>
        <v>2414.98332</v>
      </c>
      <c r="H69" s="299">
        <f t="shared" si="0"/>
        <v>2485.2760799999996</v>
      </c>
      <c r="I69" s="299">
        <f t="shared" si="0"/>
        <v>2564.5644399999996</v>
      </c>
      <c r="J69" s="299">
        <f t="shared" si="0"/>
        <v>2692.0300799999995</v>
      </c>
      <c r="K69" s="299">
        <f t="shared" si="0"/>
        <v>2738.78309</v>
      </c>
      <c r="L69" s="299">
        <f t="shared" si="0"/>
        <v>2470.48487</v>
      </c>
      <c r="M69" s="299">
        <f t="shared" si="0"/>
        <v>1652.3467800000003</v>
      </c>
      <c r="N69" s="299">
        <f t="shared" si="0"/>
        <v>1827.32241</v>
      </c>
      <c r="O69" s="299">
        <f t="shared" si="0"/>
        <v>1758.8143599999999</v>
      </c>
      <c r="P69" s="299">
        <f t="shared" si="0"/>
        <v>1618.91682</v>
      </c>
      <c r="Q69" s="299">
        <f t="shared" si="0"/>
        <v>1414.32521</v>
      </c>
      <c r="R69" s="299">
        <f t="shared" si="0"/>
        <v>1371.85668</v>
      </c>
    </row>
    <row r="70" spans="2:18" ht="14.25">
      <c r="B70" s="288" t="s">
        <v>27</v>
      </c>
      <c r="C70" s="300">
        <v>6885.5468200000005</v>
      </c>
      <c r="D70" s="300">
        <v>8926.04801</v>
      </c>
      <c r="E70" s="300">
        <v>8319.31454</v>
      </c>
      <c r="F70" s="300">
        <v>9068.77635</v>
      </c>
      <c r="G70" s="300">
        <v>8925.24828</v>
      </c>
      <c r="H70" s="300">
        <v>9737.6239</v>
      </c>
      <c r="I70" s="300">
        <v>10427.40829</v>
      </c>
      <c r="J70" s="300">
        <v>11336.27708</v>
      </c>
      <c r="K70" s="300">
        <v>13129.86377</v>
      </c>
      <c r="L70" s="300">
        <v>11343.433369999999</v>
      </c>
      <c r="M70" s="300">
        <v>7881.50364</v>
      </c>
      <c r="N70" s="300">
        <v>9532.63933</v>
      </c>
      <c r="O70" s="300">
        <v>9767.05178</v>
      </c>
      <c r="P70" s="300">
        <v>9421.928619999999</v>
      </c>
      <c r="Q70" s="300">
        <v>9208.96002</v>
      </c>
      <c r="R70" s="300">
        <v>9463.55176</v>
      </c>
    </row>
    <row r="71" spans="2:13" ht="14.25">
      <c r="B71" s="292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</row>
    <row r="76" spans="2:18" ht="14.25">
      <c r="B76" s="278"/>
      <c r="C76" s="279" t="s">
        <v>36</v>
      </c>
      <c r="D76" s="279" t="s">
        <v>1</v>
      </c>
      <c r="E76" s="279" t="s">
        <v>2</v>
      </c>
      <c r="F76" s="279" t="s">
        <v>3</v>
      </c>
      <c r="G76" s="279" t="s">
        <v>4</v>
      </c>
      <c r="H76" s="279" t="s">
        <v>5</v>
      </c>
      <c r="I76" s="279" t="s">
        <v>6</v>
      </c>
      <c r="J76" s="279" t="s">
        <v>7</v>
      </c>
      <c r="K76" s="279" t="s">
        <v>8</v>
      </c>
      <c r="L76" s="279" t="s">
        <v>9</v>
      </c>
      <c r="M76" s="279" t="s">
        <v>10</v>
      </c>
      <c r="N76" s="279" t="s">
        <v>11</v>
      </c>
      <c r="O76" s="279" t="s">
        <v>12</v>
      </c>
      <c r="P76" s="279" t="s">
        <v>30</v>
      </c>
      <c r="Q76" s="279" t="s">
        <v>31</v>
      </c>
      <c r="R76" s="279" t="s">
        <v>177</v>
      </c>
    </row>
    <row r="77" spans="2:18" ht="14.25">
      <c r="B77" s="560" t="s">
        <v>332</v>
      </c>
      <c r="C77" s="562">
        <v>2073.68277</v>
      </c>
      <c r="D77" s="562">
        <v>2583.2991</v>
      </c>
      <c r="E77" s="562">
        <v>2363.7224300000003</v>
      </c>
      <c r="F77" s="562">
        <v>2590.24545</v>
      </c>
      <c r="G77" s="562">
        <v>2414.98332</v>
      </c>
      <c r="H77" s="562">
        <v>2485.2760799999996</v>
      </c>
      <c r="I77" s="562">
        <v>2564.5644399999996</v>
      </c>
      <c r="J77" s="562">
        <v>2692.0300799999995</v>
      </c>
      <c r="K77" s="562">
        <v>2738.78309</v>
      </c>
      <c r="L77" s="562">
        <v>2470.48487</v>
      </c>
      <c r="M77" s="562">
        <v>1652.3467800000003</v>
      </c>
      <c r="N77" s="562">
        <v>1827.32241</v>
      </c>
      <c r="O77" s="562">
        <v>1758.8143599999999</v>
      </c>
      <c r="P77" s="562">
        <v>1618.91682</v>
      </c>
      <c r="Q77" s="562">
        <v>1414.32521</v>
      </c>
      <c r="R77" s="562">
        <v>1371.85668</v>
      </c>
    </row>
    <row r="78" spans="2:18" ht="14.25">
      <c r="B78" s="561" t="s">
        <v>56</v>
      </c>
      <c r="C78" s="563">
        <f>C70-C69</f>
        <v>4811.86405</v>
      </c>
      <c r="D78" s="563">
        <f aca="true" t="shared" si="1" ref="D78:R78">D70-D69</f>
        <v>6342.74891</v>
      </c>
      <c r="E78" s="563">
        <f t="shared" si="1"/>
        <v>5955.59211</v>
      </c>
      <c r="F78" s="563">
        <f t="shared" si="1"/>
        <v>6478.5309</v>
      </c>
      <c r="G78" s="563">
        <f t="shared" si="1"/>
        <v>6510.26496</v>
      </c>
      <c r="H78" s="563">
        <f t="shared" si="1"/>
        <v>7252.347820000001</v>
      </c>
      <c r="I78" s="563">
        <f t="shared" si="1"/>
        <v>7862.843849999999</v>
      </c>
      <c r="J78" s="563">
        <f t="shared" si="1"/>
        <v>8644.247</v>
      </c>
      <c r="K78" s="563">
        <f t="shared" si="1"/>
        <v>10391.08068</v>
      </c>
      <c r="L78" s="563">
        <f t="shared" si="1"/>
        <v>8872.948499999999</v>
      </c>
      <c r="M78" s="563">
        <f t="shared" si="1"/>
        <v>6229.156859999999</v>
      </c>
      <c r="N78" s="563">
        <f t="shared" si="1"/>
        <v>7705.31692</v>
      </c>
      <c r="O78" s="563">
        <f t="shared" si="1"/>
        <v>8008.2374199999995</v>
      </c>
      <c r="P78" s="563">
        <f t="shared" si="1"/>
        <v>7803.011799999998</v>
      </c>
      <c r="Q78" s="563">
        <f t="shared" si="1"/>
        <v>7794.6348100000005</v>
      </c>
      <c r="R78" s="563">
        <f t="shared" si="1"/>
        <v>8091.69508</v>
      </c>
    </row>
  </sheetData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31"/>
  <sheetViews>
    <sheetView showGridLines="0" workbookViewId="0" topLeftCell="A1"/>
  </sheetViews>
  <sheetFormatPr defaultColWidth="9.00390625" defaultRowHeight="14.25"/>
  <cols>
    <col min="1" max="1" width="9.00390625" style="54" customWidth="1"/>
    <col min="2" max="2" width="14.125" style="54" customWidth="1"/>
    <col min="3" max="3" width="11.75390625" style="54" customWidth="1"/>
    <col min="4" max="4" width="11.25390625" style="54" customWidth="1"/>
    <col min="5" max="5" width="11.75390625" style="54" customWidth="1"/>
    <col min="6" max="20" width="11.25390625" style="54" customWidth="1"/>
    <col min="21" max="21" width="11.125" style="54" customWidth="1"/>
    <col min="22" max="22" width="9.75390625" style="54" bestFit="1" customWidth="1"/>
    <col min="23" max="23" width="9.125" style="54" bestFit="1" customWidth="1"/>
    <col min="24" max="16384" width="9.00390625" style="54" customWidth="1"/>
  </cols>
  <sheetData>
    <row r="1" ht="12" customHeight="1"/>
    <row r="2" ht="12" customHeight="1">
      <c r="B2" s="352" t="s">
        <v>307</v>
      </c>
    </row>
    <row r="3" ht="12" customHeight="1"/>
    <row r="4" spans="2:8" ht="36" customHeight="1">
      <c r="B4" s="354"/>
      <c r="C4" s="7" t="s">
        <v>51</v>
      </c>
      <c r="D4" s="460" t="s">
        <v>52</v>
      </c>
      <c r="E4" s="460"/>
      <c r="F4" s="461" t="s">
        <v>53</v>
      </c>
      <c r="G4" s="461"/>
      <c r="H4" s="462"/>
    </row>
    <row r="5" spans="2:27" ht="12" customHeight="1">
      <c r="B5" s="2"/>
      <c r="C5" s="463" t="s">
        <v>54</v>
      </c>
      <c r="D5" s="463"/>
      <c r="E5" s="463" t="s">
        <v>55</v>
      </c>
      <c r="F5" s="455" t="s">
        <v>56</v>
      </c>
      <c r="G5" s="455" t="s">
        <v>57</v>
      </c>
      <c r="H5" s="464" t="s">
        <v>58</v>
      </c>
      <c r="K5" s="1"/>
      <c r="Y5" s="1"/>
      <c r="Z5" s="1"/>
      <c r="AA5" s="1"/>
    </row>
    <row r="6" spans="2:27" ht="12" customHeight="1">
      <c r="B6" s="2"/>
      <c r="C6" s="463"/>
      <c r="D6" s="463"/>
      <c r="E6" s="463"/>
      <c r="F6" s="455"/>
      <c r="G6" s="455"/>
      <c r="H6" s="464"/>
      <c r="K6" s="1"/>
      <c r="Y6" s="1"/>
      <c r="Z6" s="1"/>
      <c r="AA6" s="1"/>
    </row>
    <row r="7" spans="2:27" ht="12" customHeight="1">
      <c r="B7" s="8"/>
      <c r="C7" s="456">
        <v>2010</v>
      </c>
      <c r="D7" s="465"/>
      <c r="E7" s="466"/>
      <c r="F7" s="455">
        <v>2014</v>
      </c>
      <c r="G7" s="455"/>
      <c r="H7" s="456"/>
      <c r="K7" s="55"/>
      <c r="Y7" s="1"/>
      <c r="Z7" s="1"/>
      <c r="AA7" s="1"/>
    </row>
    <row r="8" spans="1:27" ht="12" customHeight="1">
      <c r="A8" s="5"/>
      <c r="B8" s="8"/>
      <c r="C8" s="457" t="s">
        <v>59</v>
      </c>
      <c r="D8" s="458"/>
      <c r="E8" s="458"/>
      <c r="F8" s="457" t="s">
        <v>150</v>
      </c>
      <c r="G8" s="458"/>
      <c r="H8" s="459"/>
      <c r="K8" s="55"/>
      <c r="Y8" s="1"/>
      <c r="Z8" s="1"/>
      <c r="AA8" s="1"/>
    </row>
    <row r="9" spans="1:11" ht="14.25">
      <c r="A9" s="5"/>
      <c r="B9" s="4" t="s">
        <v>40</v>
      </c>
      <c r="C9" s="258">
        <v>24484127</v>
      </c>
      <c r="D9" s="258">
        <v>22084664.7023805</v>
      </c>
      <c r="E9" s="259">
        <v>775750.420704536</v>
      </c>
      <c r="F9" s="260">
        <v>425351.18</v>
      </c>
      <c r="G9" s="260">
        <v>98208.03</v>
      </c>
      <c r="H9" s="260">
        <v>327143.15</v>
      </c>
      <c r="K9" s="34"/>
    </row>
    <row r="10" spans="1:11" ht="14.25">
      <c r="A10" s="5"/>
      <c r="B10" s="18" t="s">
        <v>113</v>
      </c>
      <c r="C10" s="24">
        <v>167900</v>
      </c>
      <c r="D10" s="24">
        <v>164287.799598941</v>
      </c>
      <c r="E10" s="24">
        <v>5289</v>
      </c>
      <c r="F10" s="24" t="s">
        <v>28</v>
      </c>
      <c r="G10" s="24" t="s">
        <v>28</v>
      </c>
      <c r="H10" s="266" t="s">
        <v>28</v>
      </c>
      <c r="I10" s="270"/>
      <c r="K10" s="55"/>
    </row>
    <row r="11" spans="1:11" ht="14.25">
      <c r="A11" s="5"/>
      <c r="B11" s="19" t="s">
        <v>114</v>
      </c>
      <c r="C11" s="25">
        <v>656000</v>
      </c>
      <c r="D11" s="25">
        <v>435000</v>
      </c>
      <c r="E11" s="25">
        <v>14677</v>
      </c>
      <c r="F11" s="25">
        <v>5570.05</v>
      </c>
      <c r="G11" s="25">
        <v>2533.66</v>
      </c>
      <c r="H11" s="267">
        <v>3036.38</v>
      </c>
      <c r="I11" s="270"/>
      <c r="K11" s="55"/>
    </row>
    <row r="12" spans="1:11" ht="14.25">
      <c r="A12" s="55"/>
      <c r="B12" s="19" t="s">
        <v>115</v>
      </c>
      <c r="C12" s="25">
        <v>769300</v>
      </c>
      <c r="D12" s="25">
        <v>737650</v>
      </c>
      <c r="E12" s="25">
        <v>23085.82</v>
      </c>
      <c r="F12" s="25">
        <v>15476</v>
      </c>
      <c r="G12" s="25">
        <v>2111</v>
      </c>
      <c r="H12" s="267">
        <v>13365</v>
      </c>
      <c r="I12" s="270"/>
      <c r="K12" s="55"/>
    </row>
    <row r="13" spans="1:11" ht="14.25">
      <c r="A13" s="55"/>
      <c r="B13" s="19" t="s">
        <v>116</v>
      </c>
      <c r="C13" s="25">
        <v>109500</v>
      </c>
      <c r="D13" s="25">
        <v>111862.000473707</v>
      </c>
      <c r="E13" s="25">
        <v>5796</v>
      </c>
      <c r="F13" s="25">
        <v>3179.76</v>
      </c>
      <c r="G13" s="25">
        <v>1949.63</v>
      </c>
      <c r="H13" s="267">
        <v>1230.13</v>
      </c>
      <c r="I13" s="270"/>
      <c r="K13" s="55"/>
    </row>
    <row r="14" spans="1:11" ht="14.25">
      <c r="A14" s="3"/>
      <c r="B14" s="19" t="s">
        <v>117</v>
      </c>
      <c r="C14" s="25">
        <v>3492000</v>
      </c>
      <c r="D14" s="25">
        <v>3466179.23691216</v>
      </c>
      <c r="E14" s="25">
        <v>107000</v>
      </c>
      <c r="F14" s="25">
        <v>54356.18</v>
      </c>
      <c r="G14" s="25">
        <v>11113.64</v>
      </c>
      <c r="H14" s="267">
        <v>43242.54</v>
      </c>
      <c r="I14" s="270"/>
      <c r="K14" s="55"/>
    </row>
    <row r="15" spans="1:11" ht="14.25">
      <c r="A15" s="3"/>
      <c r="B15" s="19" t="s">
        <v>118</v>
      </c>
      <c r="C15" s="25">
        <v>455200</v>
      </c>
      <c r="D15" s="25">
        <v>398300</v>
      </c>
      <c r="E15" s="25">
        <v>11201</v>
      </c>
      <c r="F15" s="25">
        <v>8460</v>
      </c>
      <c r="G15" s="25">
        <v>2691</v>
      </c>
      <c r="H15" s="267">
        <v>5769</v>
      </c>
      <c r="I15" s="270"/>
      <c r="K15" s="55"/>
    </row>
    <row r="16" spans="1:11" ht="14.25">
      <c r="A16" s="3"/>
      <c r="B16" s="19" t="s">
        <v>119</v>
      </c>
      <c r="C16" s="25">
        <v>74300</v>
      </c>
      <c r="D16" s="25">
        <v>74300</v>
      </c>
      <c r="E16" s="25">
        <v>3587.7124642156</v>
      </c>
      <c r="F16" s="25">
        <v>2830.99</v>
      </c>
      <c r="G16" s="25">
        <v>206.26</v>
      </c>
      <c r="H16" s="267">
        <v>2624.73</v>
      </c>
      <c r="I16" s="270"/>
      <c r="K16" s="55"/>
    </row>
    <row r="17" spans="1:11" ht="14.25">
      <c r="A17" s="3"/>
      <c r="B17" s="19" t="s">
        <v>120</v>
      </c>
      <c r="C17" s="25">
        <v>185000</v>
      </c>
      <c r="D17" s="25">
        <v>170385</v>
      </c>
      <c r="E17" s="25">
        <v>4511.10609275538</v>
      </c>
      <c r="F17" s="25" t="s">
        <v>28</v>
      </c>
      <c r="G17" s="25" t="s">
        <v>28</v>
      </c>
      <c r="H17" s="267" t="s">
        <v>28</v>
      </c>
      <c r="I17" s="270"/>
      <c r="K17" s="55"/>
    </row>
    <row r="18" spans="1:11" ht="14.25">
      <c r="A18" s="3"/>
      <c r="B18" s="19" t="s">
        <v>121</v>
      </c>
      <c r="C18" s="25">
        <v>913900</v>
      </c>
      <c r="D18" s="25">
        <v>783900</v>
      </c>
      <c r="E18" s="25">
        <v>45841.6551730986</v>
      </c>
      <c r="F18" s="25">
        <v>15910.86</v>
      </c>
      <c r="G18" s="25">
        <v>3435</v>
      </c>
      <c r="H18" s="267">
        <v>12475.86</v>
      </c>
      <c r="I18" s="270"/>
      <c r="K18" s="55"/>
    </row>
    <row r="19" spans="1:11" ht="14.25">
      <c r="A19" s="3"/>
      <c r="B19" s="19" t="s">
        <v>122</v>
      </c>
      <c r="C19" s="25">
        <v>2584000</v>
      </c>
      <c r="D19" s="25">
        <v>2453193.22481654</v>
      </c>
      <c r="E19" s="25">
        <v>94367</v>
      </c>
      <c r="F19" s="25">
        <v>51670.87</v>
      </c>
      <c r="G19" s="25">
        <v>27219.7</v>
      </c>
      <c r="H19" s="267">
        <v>24451.17</v>
      </c>
      <c r="I19" s="270"/>
      <c r="K19" s="55"/>
    </row>
    <row r="20" spans="1:11" ht="14.25">
      <c r="A20" s="3"/>
      <c r="B20" s="19" t="s">
        <v>123</v>
      </c>
      <c r="C20" s="25">
        <v>415590</v>
      </c>
      <c r="D20" s="25">
        <v>334400</v>
      </c>
      <c r="E20" s="25">
        <v>7423</v>
      </c>
      <c r="F20" s="25">
        <v>5002.56</v>
      </c>
      <c r="G20" s="25">
        <v>1924.69</v>
      </c>
      <c r="H20" s="267">
        <v>3077.86</v>
      </c>
      <c r="I20" s="270"/>
      <c r="K20" s="55"/>
    </row>
    <row r="21" spans="1:11" ht="14.25">
      <c r="A21" s="3"/>
      <c r="B21" s="19" t="s">
        <v>124</v>
      </c>
      <c r="C21" s="25">
        <v>1448300</v>
      </c>
      <c r="D21" s="25">
        <v>1285329.76209233</v>
      </c>
      <c r="E21" s="25">
        <v>32543.39</v>
      </c>
      <c r="F21" s="25" t="s">
        <v>28</v>
      </c>
      <c r="G21" s="25" t="s">
        <v>28</v>
      </c>
      <c r="H21" s="267" t="s">
        <v>28</v>
      </c>
      <c r="I21" s="270"/>
      <c r="K21" s="55"/>
    </row>
    <row r="22" spans="1:11" ht="14.25">
      <c r="A22" s="3"/>
      <c r="B22" s="19" t="s">
        <v>125</v>
      </c>
      <c r="C22" s="25">
        <v>8829</v>
      </c>
      <c r="D22" s="25">
        <v>3269</v>
      </c>
      <c r="E22" s="25">
        <v>38</v>
      </c>
      <c r="F22" s="25">
        <v>9.2</v>
      </c>
      <c r="G22" s="25">
        <v>4.83</v>
      </c>
      <c r="H22" s="267">
        <v>4.37</v>
      </c>
      <c r="I22" s="270"/>
      <c r="K22" s="55"/>
    </row>
    <row r="23" spans="1:11" ht="14.25">
      <c r="A23" s="3"/>
      <c r="B23" s="19" t="s">
        <v>126</v>
      </c>
      <c r="C23" s="25">
        <v>634900</v>
      </c>
      <c r="D23" s="25">
        <v>584000</v>
      </c>
      <c r="E23" s="25">
        <v>18332.8788951841</v>
      </c>
      <c r="F23" s="25">
        <v>12597.2</v>
      </c>
      <c r="G23" s="25">
        <v>1299</v>
      </c>
      <c r="H23" s="267">
        <v>11298.2</v>
      </c>
      <c r="I23" s="270"/>
      <c r="K23" s="55"/>
    </row>
    <row r="24" spans="1:11" ht="14.25">
      <c r="A24" s="3"/>
      <c r="B24" s="19" t="s">
        <v>127</v>
      </c>
      <c r="C24" s="25">
        <v>472200</v>
      </c>
      <c r="D24" s="25">
        <v>408022</v>
      </c>
      <c r="E24" s="25">
        <v>10750</v>
      </c>
      <c r="F24" s="25">
        <v>7351</v>
      </c>
      <c r="G24" s="25">
        <v>2316</v>
      </c>
      <c r="H24" s="267">
        <v>5035</v>
      </c>
      <c r="I24" s="270"/>
      <c r="K24" s="55"/>
    </row>
    <row r="25" spans="1:11" ht="14.25">
      <c r="A25" s="3"/>
      <c r="B25" s="19" t="s">
        <v>128</v>
      </c>
      <c r="C25" s="25">
        <v>25950</v>
      </c>
      <c r="D25" s="25">
        <v>25755.5619596542</v>
      </c>
      <c r="E25" s="25">
        <v>650</v>
      </c>
      <c r="F25" s="25" t="s">
        <v>28</v>
      </c>
      <c r="G25" s="25" t="s">
        <v>28</v>
      </c>
      <c r="H25" s="267" t="s">
        <v>28</v>
      </c>
      <c r="I25" s="270"/>
      <c r="K25" s="55"/>
    </row>
    <row r="26" spans="1:11" ht="14.25">
      <c r="A26" s="3"/>
      <c r="B26" s="19" t="s">
        <v>129</v>
      </c>
      <c r="C26" s="25">
        <v>359387</v>
      </c>
      <c r="D26" s="25">
        <v>259154.321</v>
      </c>
      <c r="E26" s="25">
        <v>11099.2145</v>
      </c>
      <c r="F26" s="25">
        <v>5671.06</v>
      </c>
      <c r="G26" s="25">
        <v>2575.82</v>
      </c>
      <c r="H26" s="267">
        <v>3095.24</v>
      </c>
      <c r="I26" s="270"/>
      <c r="K26" s="55"/>
    </row>
    <row r="27" spans="1:11" ht="14.25">
      <c r="A27" s="3"/>
      <c r="B27" s="19" t="s">
        <v>130</v>
      </c>
      <c r="C27" s="25">
        <v>80</v>
      </c>
      <c r="D27" s="25">
        <v>0</v>
      </c>
      <c r="E27" s="25">
        <v>0</v>
      </c>
      <c r="F27" s="25">
        <v>0</v>
      </c>
      <c r="G27" s="25">
        <v>0</v>
      </c>
      <c r="H27" s="267">
        <v>0</v>
      </c>
      <c r="I27" s="270"/>
      <c r="K27" s="55"/>
    </row>
    <row r="28" spans="1:11" ht="14.25">
      <c r="A28" s="3"/>
      <c r="B28" s="19" t="s">
        <v>131</v>
      </c>
      <c r="C28" s="25">
        <v>70000</v>
      </c>
      <c r="D28" s="25">
        <v>56000</v>
      </c>
      <c r="E28" s="25">
        <v>2250</v>
      </c>
      <c r="F28" s="25">
        <v>1336.58</v>
      </c>
      <c r="G28" s="25">
        <v>357</v>
      </c>
      <c r="H28" s="267">
        <v>979.58</v>
      </c>
      <c r="I28" s="270"/>
      <c r="K28" s="55"/>
    </row>
    <row r="29" spans="1:11" ht="14.25">
      <c r="A29" s="3"/>
      <c r="B29" s="19" t="s">
        <v>132</v>
      </c>
      <c r="C29" s="25">
        <v>1135000</v>
      </c>
      <c r="D29" s="25">
        <v>1106722</v>
      </c>
      <c r="E29" s="25">
        <v>25136</v>
      </c>
      <c r="F29" s="25">
        <v>17088.55</v>
      </c>
      <c r="G29" s="25">
        <v>5058.83</v>
      </c>
      <c r="H29" s="267">
        <v>12029.72</v>
      </c>
      <c r="I29" s="270"/>
      <c r="K29" s="55"/>
    </row>
    <row r="30" spans="1:11" ht="14.25">
      <c r="A30" s="3"/>
      <c r="B30" s="19" t="s">
        <v>133</v>
      </c>
      <c r="C30" s="25">
        <v>2049000</v>
      </c>
      <c r="D30" s="25">
        <v>2092000</v>
      </c>
      <c r="E30" s="25">
        <v>68518.5386717358</v>
      </c>
      <c r="F30" s="25">
        <v>40565</v>
      </c>
      <c r="G30" s="25">
        <v>5140</v>
      </c>
      <c r="H30" s="267">
        <v>35425</v>
      </c>
      <c r="I30" s="270"/>
      <c r="K30" s="55"/>
    </row>
    <row r="31" spans="1:11" ht="14.25">
      <c r="A31" s="3"/>
      <c r="B31" s="19" t="s">
        <v>134</v>
      </c>
      <c r="C31" s="25">
        <v>187800</v>
      </c>
      <c r="D31" s="25">
        <v>154000</v>
      </c>
      <c r="E31" s="25">
        <v>19086.7692307692</v>
      </c>
      <c r="F31" s="25" t="s">
        <v>28</v>
      </c>
      <c r="G31" s="25" t="s">
        <v>28</v>
      </c>
      <c r="H31" s="267" t="s">
        <v>28</v>
      </c>
      <c r="I31" s="270"/>
      <c r="K31" s="55"/>
    </row>
    <row r="32" spans="1:11" ht="14.25">
      <c r="A32" s="3"/>
      <c r="B32" s="19" t="s">
        <v>135</v>
      </c>
      <c r="C32" s="25">
        <v>1390200</v>
      </c>
      <c r="D32" s="25">
        <v>1098327.79552716</v>
      </c>
      <c r="E32" s="25">
        <v>33983.9870884855</v>
      </c>
      <c r="F32" s="25">
        <v>15067.84</v>
      </c>
      <c r="G32" s="25">
        <v>4583.55</v>
      </c>
      <c r="H32" s="267">
        <v>10484.29</v>
      </c>
      <c r="I32" s="270"/>
      <c r="K32" s="55"/>
    </row>
    <row r="33" spans="1:11" ht="14.25">
      <c r="A33" s="3"/>
      <c r="B33" s="19" t="s">
        <v>136</v>
      </c>
      <c r="C33" s="25">
        <v>417000</v>
      </c>
      <c r="D33" s="25">
        <v>389927</v>
      </c>
      <c r="E33" s="25">
        <v>9165</v>
      </c>
      <c r="F33" s="25">
        <v>5099.33</v>
      </c>
      <c r="G33" s="25">
        <v>1588.66</v>
      </c>
      <c r="H33" s="267">
        <v>3510.67</v>
      </c>
      <c r="I33" s="270"/>
      <c r="K33" s="55"/>
    </row>
    <row r="34" spans="1:11" ht="14.25">
      <c r="A34" s="3"/>
      <c r="B34" s="19" t="s">
        <v>137</v>
      </c>
      <c r="C34" s="25">
        <v>514100</v>
      </c>
      <c r="D34" s="25">
        <v>477600</v>
      </c>
      <c r="E34" s="25">
        <v>13193</v>
      </c>
      <c r="F34" s="25" t="s">
        <v>28</v>
      </c>
      <c r="G34" s="25" t="s">
        <v>28</v>
      </c>
      <c r="H34" s="267" t="s">
        <v>28</v>
      </c>
      <c r="I34" s="270"/>
      <c r="K34" s="55"/>
    </row>
    <row r="35" spans="1:11" ht="14.25">
      <c r="A35" s="3"/>
      <c r="B35" s="19" t="s">
        <v>138</v>
      </c>
      <c r="C35" s="25">
        <v>2199391</v>
      </c>
      <c r="D35" s="25">
        <v>2024000</v>
      </c>
      <c r="E35" s="25">
        <v>91038</v>
      </c>
      <c r="F35" s="25">
        <v>57033.45</v>
      </c>
      <c r="G35" s="25">
        <v>7831.82</v>
      </c>
      <c r="H35" s="267">
        <v>49201.62</v>
      </c>
      <c r="I35" s="270"/>
      <c r="K35" s="55"/>
    </row>
    <row r="36" spans="1:11" ht="14.25">
      <c r="A36" s="3"/>
      <c r="B36" s="20" t="s">
        <v>139</v>
      </c>
      <c r="C36" s="26">
        <v>3369300</v>
      </c>
      <c r="D36" s="26">
        <v>2651100</v>
      </c>
      <c r="E36" s="26">
        <v>96486.3485882917</v>
      </c>
      <c r="F36" s="26">
        <v>70100</v>
      </c>
      <c r="G36" s="26">
        <v>5900</v>
      </c>
      <c r="H36" s="268">
        <v>64200</v>
      </c>
      <c r="I36" s="270"/>
      <c r="K36" s="55"/>
    </row>
    <row r="37" spans="1:11" ht="14.25">
      <c r="A37" s="3"/>
      <c r="B37" s="21" t="s">
        <v>140</v>
      </c>
      <c r="C37" s="27">
        <v>380000</v>
      </c>
      <c r="D37" s="27">
        <v>340000</v>
      </c>
      <c r="E37" s="33">
        <v>20700</v>
      </c>
      <c r="F37" s="27">
        <v>11184.04</v>
      </c>
      <c r="G37" s="27">
        <v>1823</v>
      </c>
      <c r="H37" s="33">
        <v>9361.04</v>
      </c>
      <c r="I37" s="270"/>
      <c r="K37" s="55"/>
    </row>
    <row r="38" spans="1:11" ht="14.25">
      <c r="A38" s="3"/>
      <c r="B38" s="22" t="s">
        <v>141</v>
      </c>
      <c r="C38" s="28">
        <v>1192</v>
      </c>
      <c r="D38" s="28">
        <v>0</v>
      </c>
      <c r="E38" s="28">
        <v>0.45</v>
      </c>
      <c r="F38" s="28" t="s">
        <v>28</v>
      </c>
      <c r="G38" s="28" t="s">
        <v>28</v>
      </c>
      <c r="H38" s="269" t="s">
        <v>28</v>
      </c>
      <c r="I38" s="249"/>
      <c r="J38" s="249"/>
      <c r="K38" s="55"/>
    </row>
    <row r="39" spans="1:11" ht="14.25">
      <c r="A39" s="3"/>
      <c r="B39" s="19" t="s">
        <v>142</v>
      </c>
      <c r="C39" s="25">
        <v>1750</v>
      </c>
      <c r="D39" s="25">
        <v>1399.02506963788</v>
      </c>
      <c r="E39" s="25" t="s">
        <v>49</v>
      </c>
      <c r="F39" s="25" t="s">
        <v>28</v>
      </c>
      <c r="G39" s="25" t="s">
        <v>28</v>
      </c>
      <c r="H39" s="267" t="s">
        <v>28</v>
      </c>
      <c r="I39" s="249"/>
      <c r="J39" s="249"/>
      <c r="K39" s="55"/>
    </row>
    <row r="40" spans="1:11" ht="14.25">
      <c r="A40" s="3"/>
      <c r="B40" s="20" t="s">
        <v>143</v>
      </c>
      <c r="C40" s="26">
        <v>997000</v>
      </c>
      <c r="D40" s="26">
        <v>797000</v>
      </c>
      <c r="E40" s="26">
        <v>21878</v>
      </c>
      <c r="F40" s="26">
        <v>19.33</v>
      </c>
      <c r="G40" s="26">
        <v>19.33</v>
      </c>
      <c r="H40" s="268">
        <v>0</v>
      </c>
      <c r="I40" s="249"/>
      <c r="J40" s="249"/>
      <c r="K40" s="55"/>
    </row>
    <row r="41" spans="1:11" ht="14.25">
      <c r="A41" s="3"/>
      <c r="B41" s="21" t="s">
        <v>144</v>
      </c>
      <c r="C41" s="27">
        <v>429000</v>
      </c>
      <c r="D41" s="27">
        <v>415000</v>
      </c>
      <c r="E41" s="33">
        <v>6232</v>
      </c>
      <c r="F41" s="27">
        <v>12385.81</v>
      </c>
      <c r="G41" s="27">
        <v>2578.81</v>
      </c>
      <c r="H41" s="33">
        <v>9807</v>
      </c>
      <c r="I41" s="249"/>
      <c r="J41" s="249"/>
      <c r="K41" s="55"/>
    </row>
    <row r="42" spans="1:11" ht="14.25">
      <c r="A42" s="3"/>
      <c r="B42" s="22" t="s">
        <v>147</v>
      </c>
      <c r="C42" s="28">
        <v>74</v>
      </c>
      <c r="D42" s="28">
        <v>68</v>
      </c>
      <c r="E42" s="28" t="s">
        <v>49</v>
      </c>
      <c r="F42" s="28">
        <v>4709.34</v>
      </c>
      <c r="G42" s="28">
        <v>1643.47</v>
      </c>
      <c r="H42" s="269">
        <v>3065.87</v>
      </c>
      <c r="I42" s="249"/>
      <c r="J42" s="249"/>
      <c r="K42" s="55"/>
    </row>
    <row r="43" spans="1:11" ht="14.25">
      <c r="A43" s="3"/>
      <c r="B43" s="19" t="s">
        <v>149</v>
      </c>
      <c r="C43" s="25">
        <v>76410</v>
      </c>
      <c r="D43" s="25">
        <v>52150</v>
      </c>
      <c r="E43" s="25">
        <v>830.22</v>
      </c>
      <c r="F43" s="25">
        <v>915</v>
      </c>
      <c r="G43" s="25">
        <v>707</v>
      </c>
      <c r="H43" s="267">
        <v>208</v>
      </c>
      <c r="I43" s="249"/>
      <c r="J43" s="249"/>
      <c r="K43" s="55"/>
    </row>
    <row r="44" spans="1:11" ht="14.25">
      <c r="A44" s="3"/>
      <c r="B44" s="20" t="s">
        <v>145</v>
      </c>
      <c r="C44" s="26">
        <v>415000</v>
      </c>
      <c r="D44" s="26" t="s">
        <v>49</v>
      </c>
      <c r="E44" s="26">
        <v>5232</v>
      </c>
      <c r="F44" s="26">
        <v>691</v>
      </c>
      <c r="G44" s="26">
        <v>577</v>
      </c>
      <c r="H44" s="268">
        <v>114</v>
      </c>
      <c r="I44" s="249"/>
      <c r="J44" s="249"/>
      <c r="K44" s="55"/>
    </row>
    <row r="45" spans="1:11" ht="14.25">
      <c r="A45" s="3"/>
      <c r="B45" s="21" t="s">
        <v>146</v>
      </c>
      <c r="C45" s="27">
        <v>1400437</v>
      </c>
      <c r="D45" s="27">
        <v>1212164</v>
      </c>
      <c r="E45" s="27">
        <v>36609</v>
      </c>
      <c r="F45" s="27">
        <v>22835</v>
      </c>
      <c r="G45" s="27">
        <v>4300</v>
      </c>
      <c r="H45" s="33">
        <v>18535</v>
      </c>
      <c r="I45" s="249"/>
      <c r="J45" s="249"/>
      <c r="K45" s="55"/>
    </row>
    <row r="46" spans="1:2" ht="12" customHeight="1">
      <c r="A46" s="3"/>
      <c r="B46" s="55"/>
    </row>
    <row r="47" spans="1:10" ht="12" customHeight="1">
      <c r="A47" s="3"/>
      <c r="B47" s="6" t="s">
        <v>365</v>
      </c>
      <c r="C47" s="1"/>
      <c r="D47" s="1"/>
      <c r="E47" s="1"/>
      <c r="F47" s="1"/>
      <c r="G47" s="1"/>
      <c r="H47" s="1"/>
      <c r="I47" s="1"/>
      <c r="J47" s="1"/>
    </row>
    <row r="48" spans="1:10" ht="12" customHeight="1">
      <c r="A48" s="3"/>
      <c r="B48" s="55" t="s">
        <v>109</v>
      </c>
      <c r="C48" s="23"/>
      <c r="D48" s="23"/>
      <c r="E48" s="23"/>
      <c r="F48" s="23"/>
      <c r="G48" s="23"/>
      <c r="H48" s="23"/>
      <c r="I48" s="23"/>
      <c r="J48" s="23"/>
    </row>
    <row r="49" spans="1:2" ht="12" customHeight="1">
      <c r="A49" s="3"/>
      <c r="B49" s="55" t="s">
        <v>111</v>
      </c>
    </row>
    <row r="50" ht="12" customHeight="1">
      <c r="A50" s="5"/>
    </row>
    <row r="51" spans="4:27" ht="12" customHeight="1">
      <c r="D51" s="1"/>
      <c r="E51" s="1"/>
      <c r="F51" s="1"/>
      <c r="G51" s="1"/>
      <c r="H51" s="1"/>
      <c r="I51" s="1"/>
      <c r="J51" s="1"/>
      <c r="K51" s="1"/>
      <c r="Y51" s="1"/>
      <c r="Z51" s="1"/>
      <c r="AA51" s="1"/>
    </row>
    <row r="52" spans="25:27" ht="12" customHeight="1">
      <c r="Y52" s="1"/>
      <c r="Z52" s="1"/>
      <c r="AA52" s="1"/>
    </row>
    <row r="53" spans="12:27" ht="24" customHeight="1">
      <c r="L53" s="312"/>
      <c r="M53" s="319"/>
      <c r="R53" s="53"/>
      <c r="S53" s="53"/>
      <c r="T53" s="13"/>
      <c r="U53" s="13"/>
      <c r="V53" s="13"/>
      <c r="W53" s="1"/>
      <c r="X53" s="1"/>
      <c r="Y53" s="1"/>
      <c r="Z53" s="1"/>
      <c r="AA53" s="1"/>
    </row>
    <row r="54" spans="1:27" ht="12" customHeight="1">
      <c r="A54" s="54" t="s">
        <v>212</v>
      </c>
      <c r="B54" s="1"/>
      <c r="C54" s="6"/>
      <c r="D54" s="1"/>
      <c r="E54" s="1"/>
      <c r="F54" s="1"/>
      <c r="G54" s="1"/>
      <c r="H54" s="1"/>
      <c r="I54" s="1"/>
      <c r="J54" s="1"/>
      <c r="K54" s="1"/>
      <c r="L54" s="312"/>
      <c r="M54" s="319"/>
      <c r="R54" s="53"/>
      <c r="S54" s="53"/>
      <c r="T54" s="13"/>
      <c r="U54" s="13"/>
      <c r="V54" s="13"/>
      <c r="W54" s="1"/>
      <c r="X54" s="1"/>
      <c r="Y54" s="1"/>
      <c r="Z54" s="1"/>
      <c r="AA54" s="1"/>
    </row>
    <row r="55" spans="1:27" ht="14.25">
      <c r="A55" s="54" t="s">
        <v>293</v>
      </c>
      <c r="B55" s="1"/>
      <c r="D55" s="1"/>
      <c r="E55" s="1"/>
      <c r="F55" s="1"/>
      <c r="G55" s="1"/>
      <c r="H55" s="1"/>
      <c r="I55" s="1"/>
      <c r="J55" s="1"/>
      <c r="K55" s="1"/>
      <c r="L55" s="312"/>
      <c r="M55" s="312"/>
      <c r="R55" s="13"/>
      <c r="S55" s="13"/>
      <c r="T55" s="13"/>
      <c r="U55" s="13"/>
      <c r="V55" s="13"/>
      <c r="W55" s="1"/>
      <c r="X55" s="1"/>
      <c r="Y55" s="1"/>
      <c r="Z55" s="1"/>
      <c r="AA55" s="1"/>
    </row>
    <row r="56" spans="12:13" ht="14.25">
      <c r="L56" s="1"/>
      <c r="M56" s="1"/>
    </row>
    <row r="62" spans="12:13" ht="14.25">
      <c r="L62" s="13"/>
      <c r="M62" s="13"/>
    </row>
    <row r="79" spans="2:13" ht="14.25">
      <c r="B79" s="312" t="s">
        <v>213</v>
      </c>
      <c r="C79" s="312"/>
      <c r="D79" s="313"/>
      <c r="E79" s="313"/>
      <c r="G79" s="53" t="s">
        <v>294</v>
      </c>
      <c r="H79" s="13"/>
      <c r="I79" s="13"/>
      <c r="J79" s="13"/>
      <c r="K79" s="13"/>
      <c r="L79" s="13"/>
      <c r="M79" s="13"/>
    </row>
    <row r="80" spans="2:13" ht="14.25">
      <c r="B80" s="312"/>
      <c r="C80" s="312"/>
      <c r="D80" s="313"/>
      <c r="E80" s="313"/>
      <c r="K80" s="13"/>
      <c r="L80" s="13"/>
      <c r="M80" s="13"/>
    </row>
    <row r="81" spans="2:13" ht="14.25">
      <c r="B81" s="312"/>
      <c r="C81" s="312"/>
      <c r="D81" s="313"/>
      <c r="E81" s="313"/>
      <c r="G81" s="53" t="s">
        <v>60</v>
      </c>
      <c r="H81" s="314">
        <v>41743.600740740745</v>
      </c>
      <c r="I81" s="13"/>
      <c r="J81" s="13"/>
      <c r="K81" s="13"/>
      <c r="L81" s="13"/>
      <c r="M81" s="13"/>
    </row>
    <row r="82" spans="2:13" ht="14.25">
      <c r="B82" s="312" t="s">
        <v>214</v>
      </c>
      <c r="C82" s="312" t="s">
        <v>215</v>
      </c>
      <c r="D82" s="313"/>
      <c r="E82" s="313"/>
      <c r="G82" s="53" t="s">
        <v>61</v>
      </c>
      <c r="H82" s="314">
        <v>42251.37888152778</v>
      </c>
      <c r="I82" s="13"/>
      <c r="J82" s="13"/>
      <c r="K82" s="501"/>
      <c r="L82" s="501"/>
      <c r="M82" s="501"/>
    </row>
    <row r="83" spans="2:13" ht="14.25">
      <c r="B83" s="312" t="s">
        <v>64</v>
      </c>
      <c r="C83" s="312" t="s">
        <v>216</v>
      </c>
      <c r="D83" s="313"/>
      <c r="E83" s="313"/>
      <c r="G83" s="53" t="s">
        <v>62</v>
      </c>
      <c r="H83" s="53" t="s">
        <v>63</v>
      </c>
      <c r="I83" s="13"/>
      <c r="J83" s="13"/>
      <c r="K83" s="501"/>
      <c r="L83" s="501"/>
      <c r="M83" s="501"/>
    </row>
    <row r="84" spans="2:14" ht="12" customHeight="1">
      <c r="B84" s="312" t="s">
        <v>185</v>
      </c>
      <c r="C84" s="312" t="s">
        <v>177</v>
      </c>
      <c r="D84" s="313"/>
      <c r="E84" s="313"/>
      <c r="F84" s="1"/>
      <c r="G84" s="53" t="s">
        <v>64</v>
      </c>
      <c r="H84" s="53" t="s">
        <v>216</v>
      </c>
      <c r="I84" s="13"/>
      <c r="J84" s="13"/>
      <c r="K84" s="501"/>
      <c r="L84" s="501"/>
      <c r="M84" s="501"/>
      <c r="N84" s="1"/>
    </row>
    <row r="85" spans="2:14" ht="14.25">
      <c r="B85" s="312" t="s">
        <v>217</v>
      </c>
      <c r="C85" s="312" t="s">
        <v>218</v>
      </c>
      <c r="D85" s="313"/>
      <c r="E85" s="313"/>
      <c r="F85" s="1"/>
      <c r="G85" s="53" t="s">
        <v>185</v>
      </c>
      <c r="H85" s="53" t="s">
        <v>11</v>
      </c>
      <c r="I85" s="13"/>
      <c r="J85" s="13"/>
      <c r="K85" s="501"/>
      <c r="L85" s="501"/>
      <c r="M85" s="501"/>
      <c r="N85" s="1"/>
    </row>
    <row r="86" spans="6:14" ht="14.25">
      <c r="F86" s="1"/>
      <c r="K86" s="501"/>
      <c r="L86" s="501"/>
      <c r="M86" s="501"/>
      <c r="N86" s="1"/>
    </row>
    <row r="87" spans="2:14" ht="14.25">
      <c r="B87" s="52" t="s">
        <v>219</v>
      </c>
      <c r="C87" s="52" t="s">
        <v>220</v>
      </c>
      <c r="D87" s="52" t="s">
        <v>221</v>
      </c>
      <c r="E87" s="52" t="s">
        <v>222</v>
      </c>
      <c r="F87" s="1"/>
      <c r="G87" s="503" t="s">
        <v>295</v>
      </c>
      <c r="H87" s="503" t="s">
        <v>296</v>
      </c>
      <c r="I87" s="503" t="s">
        <v>297</v>
      </c>
      <c r="J87" s="503" t="s">
        <v>298</v>
      </c>
      <c r="K87" s="501"/>
      <c r="L87" s="501"/>
      <c r="M87" s="501"/>
      <c r="N87" s="1"/>
    </row>
    <row r="88" spans="2:13" ht="14.25">
      <c r="B88" s="52" t="s">
        <v>65</v>
      </c>
      <c r="C88" s="315">
        <v>425351.18</v>
      </c>
      <c r="D88" s="315">
        <v>98208.03</v>
      </c>
      <c r="E88" s="315">
        <v>327143.15</v>
      </c>
      <c r="G88" s="503" t="s">
        <v>65</v>
      </c>
      <c r="H88" s="504">
        <v>24270593.83</v>
      </c>
      <c r="I88" s="504">
        <v>21750636.05</v>
      </c>
      <c r="J88" s="504">
        <v>779151.63</v>
      </c>
      <c r="K88" s="502"/>
      <c r="L88" s="502"/>
      <c r="M88" s="502"/>
    </row>
    <row r="89" spans="2:13" ht="14.25">
      <c r="B89" s="52" t="s">
        <v>113</v>
      </c>
      <c r="C89" s="317" t="s">
        <v>28</v>
      </c>
      <c r="D89" s="317" t="s">
        <v>28</v>
      </c>
      <c r="E89" s="317" t="s">
        <v>28</v>
      </c>
      <c r="G89" s="503" t="s">
        <v>113</v>
      </c>
      <c r="H89" s="504">
        <v>168121.42</v>
      </c>
      <c r="I89" s="505">
        <v>164287.8</v>
      </c>
      <c r="J89" s="506">
        <v>5289</v>
      </c>
      <c r="K89" s="502"/>
      <c r="L89" s="502"/>
      <c r="M89" s="502"/>
    </row>
    <row r="90" spans="2:13" ht="14.25">
      <c r="B90" s="52" t="s">
        <v>114</v>
      </c>
      <c r="C90" s="315">
        <v>5570.05</v>
      </c>
      <c r="D90" s="315">
        <v>2533.66</v>
      </c>
      <c r="E90" s="315">
        <v>3036.38</v>
      </c>
      <c r="G90" s="503" t="s">
        <v>114</v>
      </c>
      <c r="H90" s="506">
        <v>656000</v>
      </c>
      <c r="I90" s="506">
        <v>435000</v>
      </c>
      <c r="J90" s="506">
        <v>14677</v>
      </c>
      <c r="K90" s="502"/>
      <c r="L90" s="502"/>
      <c r="M90" s="502"/>
    </row>
    <row r="91" spans="2:13" ht="14.25">
      <c r="B91" s="52" t="s">
        <v>115</v>
      </c>
      <c r="C91" s="315">
        <v>15476</v>
      </c>
      <c r="D91" s="315">
        <v>2111</v>
      </c>
      <c r="E91" s="315">
        <v>13365</v>
      </c>
      <c r="G91" s="503" t="s">
        <v>115</v>
      </c>
      <c r="H91" s="506">
        <v>769300</v>
      </c>
      <c r="I91" s="506">
        <v>737650</v>
      </c>
      <c r="J91" s="504">
        <v>23085.82</v>
      </c>
      <c r="K91" s="502"/>
      <c r="L91" s="502"/>
      <c r="M91" s="502"/>
    </row>
    <row r="92" spans="2:13" ht="14.25">
      <c r="B92" s="52" t="s">
        <v>116</v>
      </c>
      <c r="C92" s="315">
        <v>3179.76</v>
      </c>
      <c r="D92" s="315">
        <v>1949.63</v>
      </c>
      <c r="E92" s="315">
        <v>1230.13</v>
      </c>
      <c r="G92" s="503" t="s">
        <v>116</v>
      </c>
      <c r="H92" s="504">
        <v>114372.23</v>
      </c>
      <c r="I92" s="506">
        <v>111862</v>
      </c>
      <c r="J92" s="506">
        <v>5796</v>
      </c>
      <c r="K92" s="502"/>
      <c r="L92" s="502"/>
      <c r="M92" s="502"/>
    </row>
    <row r="93" spans="2:17" ht="14.25">
      <c r="B93" s="52" t="s">
        <v>153</v>
      </c>
      <c r="C93" s="315">
        <v>54356.18</v>
      </c>
      <c r="D93" s="315">
        <v>11113.64</v>
      </c>
      <c r="E93" s="315">
        <v>43242.54</v>
      </c>
      <c r="G93" s="503" t="s">
        <v>153</v>
      </c>
      <c r="H93" s="506">
        <v>3492000</v>
      </c>
      <c r="I93" s="504">
        <v>3466179.24</v>
      </c>
      <c r="J93" s="506">
        <v>107000</v>
      </c>
      <c r="K93" s="502"/>
      <c r="L93" s="502"/>
      <c r="M93" s="502"/>
      <c r="O93" s="13"/>
      <c r="P93" s="13"/>
      <c r="Q93" s="13"/>
    </row>
    <row r="94" spans="2:17" ht="14.25">
      <c r="B94" s="52" t="s">
        <v>118</v>
      </c>
      <c r="C94" s="315">
        <v>8460</v>
      </c>
      <c r="D94" s="315">
        <v>2691</v>
      </c>
      <c r="E94" s="315">
        <v>5769</v>
      </c>
      <c r="G94" s="503" t="s">
        <v>118</v>
      </c>
      <c r="H94" s="506">
        <v>447200</v>
      </c>
      <c r="I94" s="506">
        <v>398300</v>
      </c>
      <c r="J94" s="506">
        <v>11201</v>
      </c>
      <c r="K94" s="502"/>
      <c r="L94" s="502"/>
      <c r="M94" s="502"/>
      <c r="O94" s="53"/>
      <c r="P94" s="13"/>
      <c r="Q94" s="13"/>
    </row>
    <row r="95" spans="2:13" ht="14.25">
      <c r="B95" s="52" t="s">
        <v>119</v>
      </c>
      <c r="C95" s="315">
        <v>2830.99</v>
      </c>
      <c r="D95" s="315">
        <v>206.26</v>
      </c>
      <c r="E95" s="315">
        <v>2624.73</v>
      </c>
      <c r="G95" s="503" t="s">
        <v>119</v>
      </c>
      <c r="H95" s="504">
        <v>74697.85</v>
      </c>
      <c r="I95" s="506">
        <v>74300</v>
      </c>
      <c r="J95" s="504">
        <v>4523.56</v>
      </c>
      <c r="K95" s="502"/>
      <c r="L95" s="502"/>
      <c r="M95" s="502"/>
    </row>
    <row r="96" spans="2:13" ht="14.25">
      <c r="B96" s="52" t="s">
        <v>120</v>
      </c>
      <c r="C96" s="317" t="s">
        <v>28</v>
      </c>
      <c r="D96" s="317" t="s">
        <v>28</v>
      </c>
      <c r="E96" s="317" t="s">
        <v>28</v>
      </c>
      <c r="G96" s="503" t="s">
        <v>120</v>
      </c>
      <c r="H96" s="504">
        <v>205770.53</v>
      </c>
      <c r="I96" s="506">
        <v>170385</v>
      </c>
      <c r="J96" s="504">
        <v>4511.11</v>
      </c>
      <c r="K96" s="502"/>
      <c r="L96" s="502"/>
      <c r="M96" s="502"/>
    </row>
    <row r="97" spans="2:13" ht="14.25">
      <c r="B97" s="52" t="s">
        <v>121</v>
      </c>
      <c r="C97" s="315">
        <v>15910.86</v>
      </c>
      <c r="D97" s="315">
        <v>3435</v>
      </c>
      <c r="E97" s="315">
        <v>12475.86</v>
      </c>
      <c r="G97" s="503" t="s">
        <v>121</v>
      </c>
      <c r="H97" s="506">
        <v>915130</v>
      </c>
      <c r="I97" s="506">
        <v>783900</v>
      </c>
      <c r="J97" s="504">
        <v>45841.66</v>
      </c>
      <c r="K97" s="502"/>
      <c r="L97" s="502"/>
      <c r="M97" s="502"/>
    </row>
    <row r="98" spans="2:13" ht="14.25">
      <c r="B98" s="52" t="s">
        <v>122</v>
      </c>
      <c r="C98" s="315">
        <v>51670.87</v>
      </c>
      <c r="D98" s="315">
        <v>27219.7</v>
      </c>
      <c r="E98" s="315">
        <v>24451.17</v>
      </c>
      <c r="G98" s="503" t="s">
        <v>122</v>
      </c>
      <c r="H98" s="504">
        <v>2596749.14</v>
      </c>
      <c r="I98" s="504">
        <v>2453193.22</v>
      </c>
      <c r="J98" s="506">
        <v>94367</v>
      </c>
      <c r="K98" s="502"/>
      <c r="L98" s="502"/>
      <c r="M98" s="502"/>
    </row>
    <row r="99" spans="2:13" ht="14.25">
      <c r="B99" s="52" t="s">
        <v>123</v>
      </c>
      <c r="C99" s="315">
        <v>5002.56</v>
      </c>
      <c r="D99" s="315">
        <v>1924.69</v>
      </c>
      <c r="E99" s="315">
        <v>3077.86</v>
      </c>
      <c r="G99" s="503" t="s">
        <v>123</v>
      </c>
      <c r="H99" s="506">
        <v>415590</v>
      </c>
      <c r="I99" s="504">
        <v>371.35</v>
      </c>
      <c r="J99" s="504">
        <v>9888.35</v>
      </c>
      <c r="K99" s="502"/>
      <c r="L99" s="502"/>
      <c r="M99" s="502"/>
    </row>
    <row r="100" spans="2:13" ht="14.25">
      <c r="B100" s="52" t="s">
        <v>124</v>
      </c>
      <c r="C100" s="317" t="s">
        <v>28</v>
      </c>
      <c r="D100" s="317" t="s">
        <v>28</v>
      </c>
      <c r="E100" s="317" t="s">
        <v>28</v>
      </c>
      <c r="G100" s="503" t="s">
        <v>124</v>
      </c>
      <c r="H100" s="506">
        <v>1448300</v>
      </c>
      <c r="I100" s="504">
        <v>1285329.76</v>
      </c>
      <c r="J100" s="504">
        <v>32543.39</v>
      </c>
      <c r="K100" s="502"/>
      <c r="L100" s="502"/>
      <c r="M100" s="502"/>
    </row>
    <row r="101" spans="2:13" ht="14.25">
      <c r="B101" s="52" t="s">
        <v>125</v>
      </c>
      <c r="C101" s="315">
        <v>9.2</v>
      </c>
      <c r="D101" s="315">
        <v>4.83</v>
      </c>
      <c r="E101" s="315">
        <v>4.37</v>
      </c>
      <c r="G101" s="503" t="s">
        <v>125</v>
      </c>
      <c r="H101" s="504">
        <v>10514.16</v>
      </c>
      <c r="I101" s="506">
        <v>3269</v>
      </c>
      <c r="J101" s="506">
        <v>38</v>
      </c>
      <c r="K101" s="502"/>
      <c r="L101" s="502"/>
      <c r="M101" s="502"/>
    </row>
    <row r="102" spans="2:13" ht="14.25">
      <c r="B102" s="52" t="s">
        <v>126</v>
      </c>
      <c r="C102" s="315">
        <v>12597.2</v>
      </c>
      <c r="D102" s="315">
        <v>1299</v>
      </c>
      <c r="E102" s="315">
        <v>11298.2</v>
      </c>
      <c r="G102" s="503" t="s">
        <v>126</v>
      </c>
      <c r="H102" s="506">
        <v>634900</v>
      </c>
      <c r="I102" s="506">
        <v>584000</v>
      </c>
      <c r="J102" s="504">
        <v>18332.88</v>
      </c>
      <c r="K102" s="502"/>
      <c r="L102" s="502"/>
      <c r="M102" s="502"/>
    </row>
    <row r="103" spans="2:13" ht="14.25">
      <c r="B103" s="52" t="s">
        <v>127</v>
      </c>
      <c r="C103" s="315">
        <v>7351</v>
      </c>
      <c r="D103" s="315">
        <v>2316</v>
      </c>
      <c r="E103" s="315">
        <v>5035</v>
      </c>
      <c r="G103" s="503" t="s">
        <v>127</v>
      </c>
      <c r="H103" s="506">
        <v>481898</v>
      </c>
      <c r="I103" s="506">
        <v>408022</v>
      </c>
      <c r="J103" s="506">
        <v>10750</v>
      </c>
      <c r="K103" s="502"/>
      <c r="L103" s="502"/>
      <c r="M103" s="502"/>
    </row>
    <row r="104" spans="2:13" ht="14.25">
      <c r="B104" s="52" t="s">
        <v>128</v>
      </c>
      <c r="C104" s="317" t="s">
        <v>28</v>
      </c>
      <c r="D104" s="317" t="s">
        <v>28</v>
      </c>
      <c r="E104" s="317" t="s">
        <v>28</v>
      </c>
      <c r="G104" s="503" t="s">
        <v>128</v>
      </c>
      <c r="H104" s="504">
        <v>25961.03</v>
      </c>
      <c r="I104" s="504">
        <v>25755.56</v>
      </c>
      <c r="J104" s="506">
        <v>650</v>
      </c>
      <c r="K104" s="502"/>
      <c r="L104" s="502"/>
      <c r="M104" s="502"/>
    </row>
    <row r="105" spans="2:13" ht="14.25">
      <c r="B105" s="52" t="s">
        <v>129</v>
      </c>
      <c r="C105" s="315">
        <v>5671.06</v>
      </c>
      <c r="D105" s="315">
        <v>2575.82</v>
      </c>
      <c r="E105" s="315">
        <v>3095.24</v>
      </c>
      <c r="G105" s="503" t="s">
        <v>129</v>
      </c>
      <c r="H105" s="504">
        <v>355709.29</v>
      </c>
      <c r="I105" s="504">
        <v>259154.32</v>
      </c>
      <c r="J105" s="504">
        <v>11099.21</v>
      </c>
      <c r="K105" s="502"/>
      <c r="L105" s="502"/>
      <c r="M105" s="502"/>
    </row>
    <row r="106" spans="2:13" ht="14.25">
      <c r="B106" s="52" t="s">
        <v>130</v>
      </c>
      <c r="C106" s="315">
        <v>0</v>
      </c>
      <c r="D106" s="315">
        <v>0</v>
      </c>
      <c r="E106" s="315">
        <v>0</v>
      </c>
      <c r="G106" s="503" t="s">
        <v>130</v>
      </c>
      <c r="H106" s="506">
        <v>1</v>
      </c>
      <c r="I106" s="506">
        <v>0</v>
      </c>
      <c r="J106" s="506">
        <v>0</v>
      </c>
      <c r="K106" s="502"/>
      <c r="L106" s="502"/>
      <c r="M106" s="502"/>
    </row>
    <row r="107" spans="2:13" ht="14.25">
      <c r="B107" s="52" t="s">
        <v>131</v>
      </c>
      <c r="C107" s="315">
        <v>1336.58</v>
      </c>
      <c r="D107" s="315">
        <v>357</v>
      </c>
      <c r="E107" s="315">
        <v>979.58</v>
      </c>
      <c r="G107" s="503" t="s">
        <v>131</v>
      </c>
      <c r="H107" s="506">
        <v>70000</v>
      </c>
      <c r="I107" s="506">
        <v>56000</v>
      </c>
      <c r="J107" s="506">
        <v>2250</v>
      </c>
      <c r="K107" s="502"/>
      <c r="L107" s="502"/>
      <c r="M107" s="502"/>
    </row>
    <row r="108" spans="2:13" ht="14.25">
      <c r="B108" s="52" t="s">
        <v>132</v>
      </c>
      <c r="C108" s="315">
        <v>17088.55</v>
      </c>
      <c r="D108" s="315">
        <v>5058.83</v>
      </c>
      <c r="E108" s="315">
        <v>12029.72</v>
      </c>
      <c r="G108" s="503" t="s">
        <v>132</v>
      </c>
      <c r="H108" s="504">
        <v>1140992.86</v>
      </c>
      <c r="I108" s="506">
        <v>1106722</v>
      </c>
      <c r="J108" s="506">
        <v>25136</v>
      </c>
      <c r="K108" s="502"/>
      <c r="L108" s="502"/>
      <c r="M108" s="502"/>
    </row>
    <row r="109" spans="2:13" ht="14.25">
      <c r="B109" s="52" t="s">
        <v>133</v>
      </c>
      <c r="C109" s="315">
        <v>40565</v>
      </c>
      <c r="D109" s="315">
        <v>5140</v>
      </c>
      <c r="E109" s="315">
        <v>35425</v>
      </c>
      <c r="G109" s="503" t="s">
        <v>133</v>
      </c>
      <c r="H109" s="506">
        <v>2304000</v>
      </c>
      <c r="I109" s="506">
        <v>2092000</v>
      </c>
      <c r="J109" s="504">
        <v>68518.54</v>
      </c>
      <c r="K109" s="502"/>
      <c r="L109" s="502"/>
      <c r="M109" s="502"/>
    </row>
    <row r="110" spans="2:13" ht="14.25">
      <c r="B110" s="52" t="s">
        <v>134</v>
      </c>
      <c r="C110" s="317" t="s">
        <v>28</v>
      </c>
      <c r="D110" s="317" t="s">
        <v>28</v>
      </c>
      <c r="E110" s="317" t="s">
        <v>28</v>
      </c>
      <c r="G110" s="503" t="s">
        <v>134</v>
      </c>
      <c r="H110" s="506">
        <v>187800</v>
      </c>
      <c r="I110" s="506">
        <v>154000</v>
      </c>
      <c r="J110" s="504">
        <v>19086.77</v>
      </c>
      <c r="K110" s="502"/>
      <c r="L110" s="502"/>
      <c r="M110" s="502"/>
    </row>
    <row r="111" spans="2:13" ht="14.25">
      <c r="B111" s="52" t="s">
        <v>135</v>
      </c>
      <c r="C111" s="315">
        <v>15067.84</v>
      </c>
      <c r="D111" s="315">
        <v>4583.55</v>
      </c>
      <c r="E111" s="315">
        <v>10484.29</v>
      </c>
      <c r="G111" s="503" t="s">
        <v>135</v>
      </c>
      <c r="H111" s="504">
        <v>1391460.73</v>
      </c>
      <c r="I111" s="505">
        <v>1098327.8</v>
      </c>
      <c r="J111" s="504">
        <v>33983.99</v>
      </c>
      <c r="K111" s="502"/>
      <c r="L111" s="502"/>
      <c r="M111" s="502"/>
    </row>
    <row r="112" spans="2:13" ht="14.25">
      <c r="B112" s="52" t="s">
        <v>136</v>
      </c>
      <c r="C112" s="315">
        <v>5099.33</v>
      </c>
      <c r="D112" s="315">
        <v>1588.66</v>
      </c>
      <c r="E112" s="315">
        <v>3510.67</v>
      </c>
      <c r="G112" s="503" t="s">
        <v>136</v>
      </c>
      <c r="H112" s="506">
        <v>417000</v>
      </c>
      <c r="I112" s="506">
        <v>389927</v>
      </c>
      <c r="J112" s="506">
        <v>9165</v>
      </c>
      <c r="K112" s="502"/>
      <c r="L112" s="502"/>
      <c r="M112" s="502"/>
    </row>
    <row r="113" spans="2:13" ht="14.25">
      <c r="B113" s="52" t="s">
        <v>137</v>
      </c>
      <c r="C113" s="317" t="s">
        <v>28</v>
      </c>
      <c r="D113" s="317" t="s">
        <v>28</v>
      </c>
      <c r="E113" s="317" t="s">
        <v>28</v>
      </c>
      <c r="G113" s="503" t="s">
        <v>137</v>
      </c>
      <c r="H113" s="506">
        <v>514100</v>
      </c>
      <c r="I113" s="506">
        <v>477600</v>
      </c>
      <c r="J113" s="506">
        <v>13193</v>
      </c>
      <c r="K113" s="502"/>
      <c r="L113" s="502"/>
      <c r="M113" s="502"/>
    </row>
    <row r="114" spans="2:13" ht="14.25">
      <c r="B114" s="52" t="s">
        <v>138</v>
      </c>
      <c r="C114" s="315">
        <v>57033.45</v>
      </c>
      <c r="D114" s="315">
        <v>7831.82</v>
      </c>
      <c r="E114" s="315">
        <v>49201.62</v>
      </c>
      <c r="G114" s="503" t="s">
        <v>138</v>
      </c>
      <c r="H114" s="506">
        <v>2216000</v>
      </c>
      <c r="I114" s="506">
        <v>2024000</v>
      </c>
      <c r="J114" s="506">
        <v>91038</v>
      </c>
      <c r="K114" s="502"/>
      <c r="L114" s="502"/>
      <c r="M114" s="502"/>
    </row>
    <row r="115" spans="2:13" ht="14.25">
      <c r="B115" s="52" t="s">
        <v>139</v>
      </c>
      <c r="C115" s="315">
        <v>70100</v>
      </c>
      <c r="D115" s="315">
        <v>5900</v>
      </c>
      <c r="E115" s="315">
        <v>64200</v>
      </c>
      <c r="G115" s="503" t="s">
        <v>139</v>
      </c>
      <c r="H115" s="506">
        <v>3252200</v>
      </c>
      <c r="I115" s="506">
        <v>2651100</v>
      </c>
      <c r="J115" s="504">
        <v>96486.35</v>
      </c>
      <c r="K115" s="502"/>
      <c r="L115" s="502"/>
      <c r="M115" s="502"/>
    </row>
    <row r="116" spans="2:13" ht="14.25">
      <c r="B116" s="52" t="s">
        <v>140</v>
      </c>
      <c r="C116" s="315">
        <v>11184.04</v>
      </c>
      <c r="D116" s="315">
        <v>1823</v>
      </c>
      <c r="E116" s="315">
        <v>9361.04</v>
      </c>
      <c r="G116" s="503" t="s">
        <v>140</v>
      </c>
      <c r="H116" s="506">
        <v>380000</v>
      </c>
      <c r="I116" s="506">
        <v>340000</v>
      </c>
      <c r="J116" s="506">
        <v>20700</v>
      </c>
      <c r="K116" s="502"/>
      <c r="L116" s="502"/>
      <c r="M116" s="502"/>
    </row>
    <row r="117" spans="2:13" ht="14.25">
      <c r="B117" s="52" t="s">
        <v>306</v>
      </c>
      <c r="C117" s="317" t="s">
        <v>28</v>
      </c>
      <c r="D117" s="317" t="s">
        <v>28</v>
      </c>
      <c r="E117" s="317" t="s">
        <v>28</v>
      </c>
      <c r="G117" s="503" t="s">
        <v>141</v>
      </c>
      <c r="H117" s="504">
        <v>5248.73</v>
      </c>
      <c r="I117" s="505">
        <v>4438.9</v>
      </c>
      <c r="J117" s="506">
        <v>0</v>
      </c>
      <c r="K117" s="502"/>
      <c r="L117" s="502"/>
      <c r="M117" s="502"/>
    </row>
    <row r="118" spans="2:13" ht="14.25">
      <c r="B118" s="52" t="s">
        <v>141</v>
      </c>
      <c r="C118" s="317" t="s">
        <v>28</v>
      </c>
      <c r="D118" s="317" t="s">
        <v>28</v>
      </c>
      <c r="E118" s="317" t="s">
        <v>28</v>
      </c>
      <c r="G118" s="503" t="s">
        <v>142</v>
      </c>
      <c r="H118" s="504">
        <v>1753.94</v>
      </c>
      <c r="I118" s="504">
        <v>1399.03</v>
      </c>
      <c r="J118" s="506">
        <v>25</v>
      </c>
      <c r="K118" s="502"/>
      <c r="L118" s="502"/>
      <c r="M118" s="502"/>
    </row>
    <row r="119" spans="2:13" ht="14.25">
      <c r="B119" s="52" t="s">
        <v>142</v>
      </c>
      <c r="C119" s="315">
        <v>19.33</v>
      </c>
      <c r="D119" s="315">
        <v>19.33</v>
      </c>
      <c r="E119" s="315">
        <v>0</v>
      </c>
      <c r="G119" s="503" t="s">
        <v>143</v>
      </c>
      <c r="H119" s="506">
        <v>1022000</v>
      </c>
      <c r="I119" s="506">
        <v>797000</v>
      </c>
      <c r="J119" s="506">
        <v>21878</v>
      </c>
      <c r="K119" s="502"/>
      <c r="L119" s="502"/>
      <c r="M119" s="502"/>
    </row>
    <row r="120" spans="2:13" ht="14.25">
      <c r="B120" s="52" t="s">
        <v>143</v>
      </c>
      <c r="C120" s="315">
        <v>12385.81</v>
      </c>
      <c r="D120" s="315">
        <v>2578.81</v>
      </c>
      <c r="E120" s="315">
        <v>9807</v>
      </c>
      <c r="G120" s="503" t="s">
        <v>144</v>
      </c>
      <c r="H120" s="506">
        <v>429600</v>
      </c>
      <c r="I120" s="506">
        <v>415000</v>
      </c>
      <c r="J120" s="506">
        <v>6232</v>
      </c>
      <c r="K120" s="502"/>
      <c r="L120" s="502"/>
      <c r="M120" s="502"/>
    </row>
    <row r="121" spans="2:13" ht="14.25">
      <c r="B121" s="52" t="s">
        <v>144</v>
      </c>
      <c r="C121" s="315">
        <v>4709.34</v>
      </c>
      <c r="D121" s="315">
        <v>1643.47</v>
      </c>
      <c r="E121" s="315">
        <v>3065.87</v>
      </c>
      <c r="G121" s="503" t="s">
        <v>147</v>
      </c>
      <c r="H121" s="506">
        <v>74100</v>
      </c>
      <c r="I121" s="505">
        <v>67.7</v>
      </c>
      <c r="J121" s="504">
        <v>2192.36</v>
      </c>
      <c r="K121" s="502"/>
      <c r="L121" s="502"/>
      <c r="M121" s="502"/>
    </row>
    <row r="122" spans="2:13" ht="14.25">
      <c r="B122" s="52" t="s">
        <v>147</v>
      </c>
      <c r="C122" s="315">
        <v>915</v>
      </c>
      <c r="D122" s="315">
        <v>707</v>
      </c>
      <c r="E122" s="315">
        <v>208</v>
      </c>
      <c r="G122" s="503" t="s">
        <v>192</v>
      </c>
      <c r="H122" s="504">
        <v>77536.78</v>
      </c>
      <c r="I122" s="506">
        <v>66</v>
      </c>
      <c r="J122" s="504">
        <v>4566.48</v>
      </c>
      <c r="K122" s="502"/>
      <c r="L122" s="502"/>
      <c r="M122" s="502"/>
    </row>
    <row r="123" spans="2:13" ht="14.25">
      <c r="B123" s="52" t="s">
        <v>192</v>
      </c>
      <c r="C123" s="315">
        <v>691</v>
      </c>
      <c r="D123" s="315">
        <v>577</v>
      </c>
      <c r="E123" s="315">
        <v>114</v>
      </c>
      <c r="G123" s="503" t="s">
        <v>145</v>
      </c>
      <c r="H123" s="507" t="s">
        <v>28</v>
      </c>
      <c r="I123" s="507" t="s">
        <v>28</v>
      </c>
      <c r="J123" s="507" t="s">
        <v>28</v>
      </c>
      <c r="K123" s="502"/>
      <c r="L123" s="502"/>
      <c r="M123" s="502"/>
    </row>
    <row r="124" spans="2:13" ht="14.25">
      <c r="B124" s="52" t="s">
        <v>146</v>
      </c>
      <c r="C124" s="315">
        <v>22835</v>
      </c>
      <c r="D124" s="315">
        <v>4300</v>
      </c>
      <c r="E124" s="315">
        <v>18535</v>
      </c>
      <c r="G124" s="503" t="s">
        <v>146</v>
      </c>
      <c r="H124" s="506">
        <v>1616706</v>
      </c>
      <c r="I124" s="504">
        <v>1084.69</v>
      </c>
      <c r="J124" s="504">
        <v>41535.62</v>
      </c>
      <c r="K124" s="502"/>
      <c r="L124" s="502"/>
      <c r="M124" s="502"/>
    </row>
    <row r="125" spans="2:13" ht="14.25">
      <c r="B125" s="312"/>
      <c r="C125" s="313"/>
      <c r="G125" s="53"/>
      <c r="H125" s="13"/>
      <c r="I125" s="13"/>
      <c r="J125" s="13"/>
      <c r="K125" s="13"/>
      <c r="L125" s="13"/>
      <c r="M125" s="13"/>
    </row>
    <row r="126" spans="2:13" ht="14.25">
      <c r="B126" s="312"/>
      <c r="C126" s="312"/>
      <c r="G126" s="53"/>
      <c r="H126" s="13"/>
      <c r="I126" s="13"/>
      <c r="J126" s="13"/>
      <c r="K126" s="13"/>
      <c r="L126" s="13"/>
      <c r="M126" s="13"/>
    </row>
    <row r="127" spans="7:13" ht="14.25">
      <c r="G127" s="53"/>
      <c r="H127" s="53"/>
      <c r="I127" s="13"/>
      <c r="J127" s="13"/>
      <c r="K127" s="13"/>
      <c r="L127" s="13"/>
      <c r="M127" s="13"/>
    </row>
    <row r="128" spans="7:13" ht="14.25">
      <c r="G128" s="13"/>
      <c r="H128" s="13"/>
      <c r="I128" s="13"/>
      <c r="J128" s="13"/>
      <c r="K128" s="13"/>
      <c r="L128" s="13"/>
      <c r="M128" s="13"/>
    </row>
    <row r="129" spans="7:13" ht="14.25">
      <c r="G129" s="53"/>
      <c r="H129" s="314"/>
      <c r="I129" s="13"/>
      <c r="J129" s="13"/>
      <c r="K129" s="13"/>
      <c r="L129" s="13"/>
      <c r="M129" s="13"/>
    </row>
    <row r="130" spans="3:14" ht="14.25">
      <c r="C130" s="313"/>
      <c r="F130" s="1"/>
      <c r="G130" s="53"/>
      <c r="H130" s="314"/>
      <c r="I130" s="13"/>
      <c r="J130" s="13"/>
      <c r="K130" s="53"/>
      <c r="L130" s="53"/>
      <c r="M130" s="13"/>
      <c r="N130" s="1"/>
    </row>
    <row r="131" spans="6:14" ht="14.25">
      <c r="F131" s="1"/>
      <c r="G131" s="53"/>
      <c r="H131" s="53"/>
      <c r="I131" s="13"/>
      <c r="K131" s="53"/>
      <c r="L131" s="53"/>
      <c r="M131" s="13"/>
      <c r="N131" s="1"/>
    </row>
  </sheetData>
  <mergeCells count="11">
    <mergeCell ref="F7:H7"/>
    <mergeCell ref="C8:E8"/>
    <mergeCell ref="F8:H8"/>
    <mergeCell ref="D4:E4"/>
    <mergeCell ref="F4:H4"/>
    <mergeCell ref="C5:D6"/>
    <mergeCell ref="E5:E6"/>
    <mergeCell ref="F5:F6"/>
    <mergeCell ref="G5:G6"/>
    <mergeCell ref="H5:H6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7"/>
  <sheetViews>
    <sheetView showGridLines="0" workbookViewId="0" topLeftCell="A1"/>
  </sheetViews>
  <sheetFormatPr defaultColWidth="8.25390625" defaultRowHeight="14.25"/>
  <cols>
    <col min="1" max="1" width="8.375" style="143" customWidth="1"/>
    <col min="2" max="2" width="14.125" style="143" customWidth="1"/>
    <col min="3" max="14" width="9.375" style="143" customWidth="1"/>
    <col min="15" max="16384" width="8.25390625" style="143" customWidth="1"/>
  </cols>
  <sheetData>
    <row r="1" spans="9:14" s="144" customFormat="1" ht="14.25">
      <c r="I1" s="161"/>
      <c r="J1" s="161"/>
      <c r="K1" s="161"/>
      <c r="L1" s="161"/>
      <c r="M1" s="161"/>
      <c r="N1" s="161"/>
    </row>
    <row r="2" spans="2:38" s="144" customFormat="1" ht="15">
      <c r="B2" s="353" t="s">
        <v>315</v>
      </c>
      <c r="C2" s="162"/>
      <c r="D2" s="162"/>
      <c r="E2" s="162"/>
      <c r="F2" s="162"/>
      <c r="G2" s="162"/>
      <c r="H2" s="163"/>
      <c r="I2" s="163"/>
      <c r="J2" s="163"/>
      <c r="K2" s="164"/>
      <c r="L2" s="164"/>
      <c r="M2" s="164"/>
      <c r="N2" s="164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</row>
    <row r="3" spans="2:39" s="144" customFormat="1" ht="14.25">
      <c r="B3" s="165" t="s">
        <v>45</v>
      </c>
      <c r="C3" s="165"/>
      <c r="D3" s="165"/>
      <c r="E3" s="165"/>
      <c r="F3" s="166"/>
      <c r="G3" s="166"/>
      <c r="H3" s="166"/>
      <c r="I3" s="167"/>
      <c r="J3" s="167"/>
      <c r="K3" s="167"/>
      <c r="L3" s="167"/>
      <c r="M3" s="167"/>
      <c r="N3" s="166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</row>
    <row r="4" spans="3:25" ht="14.25"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R4" s="144"/>
      <c r="S4" s="144"/>
      <c r="T4" s="144"/>
      <c r="U4" s="144"/>
      <c r="V4" s="144"/>
      <c r="W4" s="144"/>
      <c r="X4" s="144"/>
      <c r="Y4" s="144"/>
    </row>
    <row r="5" spans="2:15" s="168" customFormat="1" ht="12" customHeight="1">
      <c r="B5" s="355"/>
      <c r="C5" s="356">
        <v>2000</v>
      </c>
      <c r="D5" s="356">
        <v>2005</v>
      </c>
      <c r="E5" s="356">
        <v>2010</v>
      </c>
      <c r="F5" s="356">
        <v>2011</v>
      </c>
      <c r="G5" s="356">
        <v>2012</v>
      </c>
      <c r="H5" s="356">
        <v>2013</v>
      </c>
      <c r="I5" s="356">
        <v>2014</v>
      </c>
      <c r="K5" s="143"/>
      <c r="L5" s="144"/>
      <c r="M5" s="144"/>
      <c r="N5" s="144"/>
      <c r="O5" s="144"/>
    </row>
    <row r="6" spans="2:15" s="168" customFormat="1" ht="12" customHeight="1">
      <c r="B6" s="357" t="s">
        <v>40</v>
      </c>
      <c r="C6" s="358">
        <v>411763.67</v>
      </c>
      <c r="D6" s="359">
        <v>447502.47</v>
      </c>
      <c r="E6" s="359">
        <v>427611.3</v>
      </c>
      <c r="F6" s="359">
        <v>433656.73</v>
      </c>
      <c r="G6" s="359">
        <v>433173.09</v>
      </c>
      <c r="H6" s="359">
        <v>434326.35</v>
      </c>
      <c r="I6" s="359">
        <v>425351.18</v>
      </c>
      <c r="K6" s="143"/>
      <c r="L6" s="144"/>
      <c r="M6" s="144"/>
      <c r="N6" s="144"/>
      <c r="O6" s="144"/>
    </row>
    <row r="7" spans="2:15" s="168" customFormat="1" ht="12" customHeight="1">
      <c r="B7" s="360" t="s">
        <v>271</v>
      </c>
      <c r="C7" s="361">
        <v>236539.63</v>
      </c>
      <c r="D7" s="362">
        <v>232925.48</v>
      </c>
      <c r="E7" s="362">
        <v>234992.59</v>
      </c>
      <c r="F7" s="362">
        <v>237590.36</v>
      </c>
      <c r="G7" s="362">
        <v>237347.38</v>
      </c>
      <c r="H7" s="362">
        <v>237044.42</v>
      </c>
      <c r="I7" s="362">
        <v>225126.69</v>
      </c>
      <c r="K7" s="143"/>
      <c r="L7" s="144"/>
      <c r="M7" s="144"/>
      <c r="N7" s="144"/>
      <c r="O7" s="144"/>
    </row>
    <row r="8" spans="2:15" s="168" customFormat="1" ht="12" customHeight="1">
      <c r="B8" s="169" t="s">
        <v>113</v>
      </c>
      <c r="C8" s="170">
        <v>4510</v>
      </c>
      <c r="D8" s="171">
        <v>4950</v>
      </c>
      <c r="E8" s="171">
        <v>4827.42</v>
      </c>
      <c r="F8" s="171">
        <v>5128</v>
      </c>
      <c r="G8" s="171">
        <v>6663.3</v>
      </c>
      <c r="H8" s="171" t="s">
        <v>28</v>
      </c>
      <c r="I8" s="171" t="s">
        <v>28</v>
      </c>
      <c r="J8" s="172"/>
      <c r="K8" s="143"/>
      <c r="L8" s="144"/>
      <c r="M8" s="144"/>
      <c r="N8" s="144"/>
      <c r="O8" s="144"/>
    </row>
    <row r="9" spans="2:15" s="168" customFormat="1" ht="12" customHeight="1">
      <c r="B9" s="173" t="s">
        <v>114</v>
      </c>
      <c r="C9" s="174">
        <v>4783.9</v>
      </c>
      <c r="D9" s="175">
        <v>5861.67</v>
      </c>
      <c r="E9" s="175">
        <v>5668</v>
      </c>
      <c r="F9" s="175">
        <v>6205</v>
      </c>
      <c r="G9" s="175">
        <v>5972.51</v>
      </c>
      <c r="H9" s="175">
        <v>5804.27</v>
      </c>
      <c r="I9" s="175">
        <v>5570.05</v>
      </c>
      <c r="J9" s="172"/>
      <c r="K9" s="143"/>
      <c r="L9" s="144"/>
      <c r="M9" s="144"/>
      <c r="N9" s="144"/>
      <c r="O9" s="144"/>
    </row>
    <row r="10" spans="2:15" s="168" customFormat="1" ht="12" customHeight="1">
      <c r="B10" s="173" t="s">
        <v>115</v>
      </c>
      <c r="C10" s="174">
        <v>14441</v>
      </c>
      <c r="D10" s="175">
        <v>15510</v>
      </c>
      <c r="E10" s="175">
        <v>16736</v>
      </c>
      <c r="F10" s="175">
        <v>15381</v>
      </c>
      <c r="G10" s="175">
        <v>15061</v>
      </c>
      <c r="H10" s="175">
        <v>15331</v>
      </c>
      <c r="I10" s="175">
        <v>15476</v>
      </c>
      <c r="J10" s="172"/>
      <c r="K10" s="143"/>
      <c r="L10" s="144"/>
      <c r="M10" s="144"/>
      <c r="N10" s="144"/>
      <c r="O10" s="144"/>
    </row>
    <row r="11" spans="2:15" s="168" customFormat="1" ht="12" customHeight="1">
      <c r="B11" s="173" t="s">
        <v>116</v>
      </c>
      <c r="C11" s="174">
        <v>2952</v>
      </c>
      <c r="D11" s="175">
        <v>2962.3</v>
      </c>
      <c r="E11" s="175">
        <v>2669.44</v>
      </c>
      <c r="F11" s="175">
        <v>2583.35</v>
      </c>
      <c r="G11" s="175">
        <v>2669</v>
      </c>
      <c r="H11" s="175">
        <v>3179.76</v>
      </c>
      <c r="I11" s="175">
        <v>3179.76</v>
      </c>
      <c r="J11" s="172"/>
      <c r="K11" s="143"/>
      <c r="L11" s="144"/>
      <c r="M11" s="144"/>
      <c r="N11" s="144"/>
      <c r="O11" s="144"/>
    </row>
    <row r="12" spans="2:15" s="168" customFormat="1" ht="12" customHeight="1">
      <c r="B12" s="173" t="s">
        <v>117</v>
      </c>
      <c r="C12" s="174">
        <v>53710</v>
      </c>
      <c r="D12" s="175">
        <v>56946</v>
      </c>
      <c r="E12" s="175">
        <v>54418.36</v>
      </c>
      <c r="F12" s="175">
        <v>56141.58</v>
      </c>
      <c r="G12" s="175">
        <v>52338.13</v>
      </c>
      <c r="H12" s="175">
        <v>53207.43</v>
      </c>
      <c r="I12" s="175">
        <v>54356.18</v>
      </c>
      <c r="J12" s="172"/>
      <c r="K12" s="143"/>
      <c r="L12" s="144"/>
      <c r="M12" s="144"/>
      <c r="N12" s="144"/>
      <c r="O12" s="144"/>
    </row>
    <row r="13" spans="2:15" s="168" customFormat="1" ht="12" customHeight="1">
      <c r="B13" s="173" t="s">
        <v>118</v>
      </c>
      <c r="C13" s="174">
        <v>8910</v>
      </c>
      <c r="D13" s="175">
        <v>5500</v>
      </c>
      <c r="E13" s="175">
        <v>7200</v>
      </c>
      <c r="F13" s="175">
        <v>7110</v>
      </c>
      <c r="G13" s="175">
        <v>7290</v>
      </c>
      <c r="H13" s="175">
        <v>7654.5</v>
      </c>
      <c r="I13" s="175">
        <v>8460</v>
      </c>
      <c r="J13" s="172"/>
      <c r="K13" s="143"/>
      <c r="L13" s="144"/>
      <c r="M13" s="144"/>
      <c r="N13" s="144"/>
      <c r="O13" s="144"/>
    </row>
    <row r="14" spans="2:15" s="168" customFormat="1" ht="12" customHeight="1">
      <c r="B14" s="173" t="s">
        <v>119</v>
      </c>
      <c r="C14" s="174">
        <v>2673.1</v>
      </c>
      <c r="D14" s="175">
        <v>2648</v>
      </c>
      <c r="E14" s="175">
        <v>2618</v>
      </c>
      <c r="F14" s="175">
        <v>2635.33</v>
      </c>
      <c r="G14" s="175">
        <v>2580.42</v>
      </c>
      <c r="H14" s="175">
        <v>2759.62</v>
      </c>
      <c r="I14" s="175">
        <v>2830.99</v>
      </c>
      <c r="J14" s="172"/>
      <c r="K14" s="143"/>
      <c r="L14" s="144"/>
      <c r="M14" s="144"/>
      <c r="N14" s="144"/>
      <c r="O14" s="144"/>
    </row>
    <row r="15" spans="2:15" s="168" customFormat="1" ht="12" customHeight="1">
      <c r="B15" s="173" t="s">
        <v>120</v>
      </c>
      <c r="C15" s="174">
        <v>2244.93</v>
      </c>
      <c r="D15" s="175">
        <v>1522.86</v>
      </c>
      <c r="E15" s="175">
        <v>1047.96</v>
      </c>
      <c r="F15" s="175">
        <v>1196.33</v>
      </c>
      <c r="G15" s="171" t="s">
        <v>28</v>
      </c>
      <c r="H15" s="171" t="s">
        <v>28</v>
      </c>
      <c r="I15" s="171" t="s">
        <v>28</v>
      </c>
      <c r="J15" s="172"/>
      <c r="K15" s="143"/>
      <c r="L15" s="144"/>
      <c r="M15" s="144"/>
      <c r="N15" s="144"/>
      <c r="O15" s="144"/>
    </row>
    <row r="16" spans="2:15" s="168" customFormat="1" ht="12" customHeight="1">
      <c r="B16" s="173" t="s">
        <v>121</v>
      </c>
      <c r="C16" s="174">
        <v>14321</v>
      </c>
      <c r="D16" s="175">
        <v>15531</v>
      </c>
      <c r="E16" s="175">
        <v>16089.4</v>
      </c>
      <c r="F16" s="175">
        <v>15427.77</v>
      </c>
      <c r="G16" s="175">
        <v>14656.8</v>
      </c>
      <c r="H16" s="175">
        <v>15757.57</v>
      </c>
      <c r="I16" s="175">
        <v>15910.86</v>
      </c>
      <c r="J16" s="172"/>
      <c r="K16" s="143"/>
      <c r="L16" s="144"/>
      <c r="M16" s="144"/>
      <c r="N16" s="144"/>
      <c r="O16" s="144"/>
    </row>
    <row r="17" spans="2:15" s="168" customFormat="1" ht="12" customHeight="1">
      <c r="B17" s="173" t="s">
        <v>122</v>
      </c>
      <c r="C17" s="174">
        <v>65864.99</v>
      </c>
      <c r="D17" s="175">
        <v>52498.74</v>
      </c>
      <c r="E17" s="175">
        <v>55807.81</v>
      </c>
      <c r="F17" s="175">
        <v>55040.55</v>
      </c>
      <c r="G17" s="175">
        <v>51494.71</v>
      </c>
      <c r="H17" s="175">
        <v>51670.87</v>
      </c>
      <c r="I17" s="175">
        <v>51670.87</v>
      </c>
      <c r="J17" s="172"/>
      <c r="K17" s="143"/>
      <c r="L17" s="144"/>
      <c r="M17" s="144"/>
      <c r="N17" s="144"/>
      <c r="O17" s="144"/>
    </row>
    <row r="18" spans="2:15" s="168" customFormat="1" ht="12" customHeight="1">
      <c r="B18" s="173" t="s">
        <v>123</v>
      </c>
      <c r="C18" s="174">
        <v>3669</v>
      </c>
      <c r="D18" s="175">
        <v>4018</v>
      </c>
      <c r="E18" s="175">
        <v>4477</v>
      </c>
      <c r="F18" s="175">
        <v>5258</v>
      </c>
      <c r="G18" s="175">
        <v>5714</v>
      </c>
      <c r="H18" s="175">
        <v>5436</v>
      </c>
      <c r="I18" s="175">
        <v>5002.56</v>
      </c>
      <c r="J18" s="149"/>
      <c r="K18" s="143"/>
      <c r="L18" s="144"/>
      <c r="M18" s="144"/>
      <c r="N18" s="144"/>
      <c r="O18" s="144"/>
    </row>
    <row r="19" spans="2:15" s="168" customFormat="1" ht="12" customHeight="1">
      <c r="B19" s="173" t="s">
        <v>124</v>
      </c>
      <c r="C19" s="174">
        <v>9329</v>
      </c>
      <c r="D19" s="175">
        <v>8690.86</v>
      </c>
      <c r="E19" s="175">
        <v>7843.79</v>
      </c>
      <c r="F19" s="175">
        <v>7744.46</v>
      </c>
      <c r="G19" s="175">
        <v>7744.47</v>
      </c>
      <c r="H19" s="171" t="s">
        <v>28</v>
      </c>
      <c r="I19" s="171" t="s">
        <v>28</v>
      </c>
      <c r="J19" s="172"/>
      <c r="K19" s="143"/>
      <c r="L19" s="144"/>
      <c r="M19" s="144"/>
      <c r="N19" s="144"/>
      <c r="O19" s="144"/>
    </row>
    <row r="20" spans="2:15" s="168" customFormat="1" ht="12" customHeight="1">
      <c r="B20" s="173" t="s">
        <v>125</v>
      </c>
      <c r="C20" s="174">
        <v>20.58</v>
      </c>
      <c r="D20" s="175">
        <v>9.66</v>
      </c>
      <c r="E20" s="175">
        <v>8.96</v>
      </c>
      <c r="F20" s="175">
        <v>8.49</v>
      </c>
      <c r="G20" s="175">
        <v>10.99</v>
      </c>
      <c r="H20" s="175">
        <v>9.4</v>
      </c>
      <c r="I20" s="175">
        <v>9.2</v>
      </c>
      <c r="J20" s="172"/>
      <c r="K20" s="143"/>
      <c r="L20" s="144"/>
      <c r="M20" s="144"/>
      <c r="N20" s="144"/>
      <c r="O20" s="144"/>
    </row>
    <row r="21" spans="2:15" s="168" customFormat="1" ht="12" customHeight="1">
      <c r="B21" s="173" t="s">
        <v>126</v>
      </c>
      <c r="C21" s="174">
        <v>14304</v>
      </c>
      <c r="D21" s="175">
        <v>12842.7</v>
      </c>
      <c r="E21" s="175">
        <v>12533.82</v>
      </c>
      <c r="F21" s="175">
        <v>12833.49</v>
      </c>
      <c r="G21" s="175">
        <v>12529.59</v>
      </c>
      <c r="H21" s="175">
        <v>12241.95</v>
      </c>
      <c r="I21" s="175">
        <v>12597.2</v>
      </c>
      <c r="J21" s="172"/>
      <c r="K21" s="143"/>
      <c r="L21" s="144"/>
      <c r="M21" s="144"/>
      <c r="N21" s="144"/>
      <c r="O21" s="144"/>
    </row>
    <row r="22" spans="2:15" s="168" customFormat="1" ht="12" customHeight="1">
      <c r="B22" s="173" t="s">
        <v>127</v>
      </c>
      <c r="C22" s="174">
        <v>5500</v>
      </c>
      <c r="D22" s="175">
        <v>6045</v>
      </c>
      <c r="E22" s="175">
        <v>7096.86</v>
      </c>
      <c r="F22" s="175">
        <v>7004</v>
      </c>
      <c r="G22" s="175">
        <v>6921</v>
      </c>
      <c r="H22" s="175">
        <v>7053</v>
      </c>
      <c r="I22" s="175">
        <v>7351</v>
      </c>
      <c r="J22" s="172"/>
      <c r="K22" s="143"/>
      <c r="L22" s="144"/>
      <c r="M22" s="144"/>
      <c r="N22" s="144"/>
      <c r="O22" s="144"/>
    </row>
    <row r="23" spans="2:15" s="168" customFormat="1" ht="12" customHeight="1">
      <c r="B23" s="173" t="s">
        <v>128</v>
      </c>
      <c r="C23" s="174">
        <v>259.7</v>
      </c>
      <c r="D23" s="175">
        <v>248.95</v>
      </c>
      <c r="E23" s="175">
        <v>274.95</v>
      </c>
      <c r="F23" s="175">
        <v>261.43</v>
      </c>
      <c r="G23" s="171" t="s">
        <v>28</v>
      </c>
      <c r="H23" s="171" t="s">
        <v>28</v>
      </c>
      <c r="I23" s="175" t="s">
        <v>28</v>
      </c>
      <c r="J23" s="172"/>
      <c r="K23" s="143"/>
      <c r="L23" s="144"/>
      <c r="M23" s="144"/>
      <c r="N23" s="144"/>
      <c r="O23" s="144"/>
    </row>
    <row r="24" spans="2:15" s="168" customFormat="1" ht="12" customHeight="1">
      <c r="B24" s="173" t="s">
        <v>129</v>
      </c>
      <c r="C24" s="174">
        <v>5902</v>
      </c>
      <c r="D24" s="175">
        <v>5940</v>
      </c>
      <c r="E24" s="175">
        <v>5740.28</v>
      </c>
      <c r="F24" s="175">
        <v>6232.45</v>
      </c>
      <c r="G24" s="175">
        <v>5946.12</v>
      </c>
      <c r="H24" s="175">
        <v>6027.2</v>
      </c>
      <c r="I24" s="175">
        <v>5671.06</v>
      </c>
      <c r="J24" s="172"/>
      <c r="K24" s="143"/>
      <c r="L24" s="144"/>
      <c r="M24" s="144"/>
      <c r="N24" s="144"/>
      <c r="O24" s="144"/>
    </row>
    <row r="25" spans="2:15" s="168" customFormat="1" ht="12" customHeight="1">
      <c r="B25" s="173" t="s">
        <v>130</v>
      </c>
      <c r="C25" s="174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2"/>
      <c r="K25" s="143"/>
      <c r="L25" s="144"/>
      <c r="M25" s="144"/>
      <c r="N25" s="144"/>
      <c r="O25" s="144"/>
    </row>
    <row r="26" spans="2:15" s="168" customFormat="1" ht="12" customHeight="1">
      <c r="B26" s="173" t="s">
        <v>131</v>
      </c>
      <c r="C26" s="174">
        <v>1039</v>
      </c>
      <c r="D26" s="175">
        <v>1110</v>
      </c>
      <c r="E26" s="175">
        <v>1080.59</v>
      </c>
      <c r="F26" s="175">
        <v>981.8</v>
      </c>
      <c r="G26" s="175">
        <v>8062.59</v>
      </c>
      <c r="H26" s="175">
        <v>1108.2</v>
      </c>
      <c r="I26" s="175">
        <v>1336.58</v>
      </c>
      <c r="J26" s="172"/>
      <c r="K26" s="143"/>
      <c r="L26" s="144"/>
      <c r="M26" s="144"/>
      <c r="N26" s="144"/>
      <c r="O26" s="144"/>
    </row>
    <row r="27" spans="2:15" s="168" customFormat="1" ht="12" customHeight="1">
      <c r="B27" s="173" t="s">
        <v>132</v>
      </c>
      <c r="C27" s="174">
        <v>13276</v>
      </c>
      <c r="D27" s="175">
        <v>16471</v>
      </c>
      <c r="E27" s="175">
        <v>17830.96</v>
      </c>
      <c r="F27" s="175">
        <v>18695.67</v>
      </c>
      <c r="G27" s="175">
        <v>18020.68</v>
      </c>
      <c r="H27" s="175">
        <v>17389.74</v>
      </c>
      <c r="I27" s="175">
        <v>17088.55</v>
      </c>
      <c r="J27" s="172"/>
      <c r="K27" s="143"/>
      <c r="L27" s="144"/>
      <c r="M27" s="144"/>
      <c r="N27" s="144"/>
      <c r="O27" s="144"/>
    </row>
    <row r="28" spans="2:15" s="168" customFormat="1" ht="12" customHeight="1">
      <c r="B28" s="173" t="s">
        <v>133</v>
      </c>
      <c r="C28" s="174">
        <v>26025</v>
      </c>
      <c r="D28" s="175">
        <v>31944.5</v>
      </c>
      <c r="E28" s="175">
        <v>35467.42</v>
      </c>
      <c r="F28" s="175">
        <v>37179.98</v>
      </c>
      <c r="G28" s="175">
        <v>38015.43</v>
      </c>
      <c r="H28" s="175">
        <v>38938.84</v>
      </c>
      <c r="I28" s="175">
        <v>40565</v>
      </c>
      <c r="J28" s="172"/>
      <c r="K28" s="143"/>
      <c r="L28" s="144"/>
      <c r="M28" s="144"/>
      <c r="N28" s="144"/>
      <c r="O28" s="144"/>
    </row>
    <row r="29" spans="2:15" s="168" customFormat="1" ht="12" customHeight="1">
      <c r="B29" s="173" t="s">
        <v>134</v>
      </c>
      <c r="C29" s="174">
        <v>10831</v>
      </c>
      <c r="D29" s="175">
        <v>10746.24</v>
      </c>
      <c r="E29" s="175">
        <v>9648.36</v>
      </c>
      <c r="F29" s="175">
        <v>10961.42</v>
      </c>
      <c r="G29" s="175">
        <v>10710.81</v>
      </c>
      <c r="H29" s="175">
        <v>10642.43</v>
      </c>
      <c r="I29" s="171" t="s">
        <v>28</v>
      </c>
      <c r="J29" s="172"/>
      <c r="K29" s="143"/>
      <c r="L29" s="144"/>
      <c r="M29" s="144"/>
      <c r="N29" s="144"/>
      <c r="O29" s="144"/>
    </row>
    <row r="30" spans="2:15" s="168" customFormat="1" ht="12" customHeight="1">
      <c r="B30" s="173" t="s">
        <v>135</v>
      </c>
      <c r="C30" s="174">
        <v>13148.2</v>
      </c>
      <c r="D30" s="175">
        <v>14501</v>
      </c>
      <c r="E30" s="175">
        <v>13111.64</v>
      </c>
      <c r="F30" s="175">
        <v>14358.63</v>
      </c>
      <c r="G30" s="175">
        <v>16087.91</v>
      </c>
      <c r="H30" s="175">
        <v>15194.72</v>
      </c>
      <c r="I30" s="175">
        <v>15067.84</v>
      </c>
      <c r="J30" s="172"/>
      <c r="K30" s="143"/>
      <c r="L30" s="144"/>
      <c r="M30" s="144"/>
      <c r="N30" s="144"/>
      <c r="O30" s="144"/>
    </row>
    <row r="31" spans="2:15" s="168" customFormat="1" ht="12" customHeight="1">
      <c r="B31" s="173" t="s">
        <v>136</v>
      </c>
      <c r="C31" s="174">
        <v>2253</v>
      </c>
      <c r="D31" s="175">
        <v>2732.82</v>
      </c>
      <c r="E31" s="175">
        <v>2945.45</v>
      </c>
      <c r="F31" s="175">
        <v>3387.87</v>
      </c>
      <c r="G31" s="175">
        <v>3341.09</v>
      </c>
      <c r="H31" s="175">
        <v>3415.18</v>
      </c>
      <c r="I31" s="175">
        <v>5099.33</v>
      </c>
      <c r="J31" s="172"/>
      <c r="K31" s="143"/>
      <c r="L31" s="144"/>
      <c r="M31" s="144"/>
      <c r="N31" s="144"/>
      <c r="O31" s="144"/>
    </row>
    <row r="32" spans="2:15" s="168" customFormat="1" ht="12" customHeight="1">
      <c r="B32" s="173" t="s">
        <v>137</v>
      </c>
      <c r="C32" s="174">
        <v>6163</v>
      </c>
      <c r="D32" s="175">
        <v>9302</v>
      </c>
      <c r="E32" s="175">
        <v>9599.07</v>
      </c>
      <c r="F32" s="175">
        <v>9212.91</v>
      </c>
      <c r="G32" s="175">
        <v>8062.59</v>
      </c>
      <c r="H32" s="175">
        <v>9167.98</v>
      </c>
      <c r="I32" s="175" t="s">
        <v>28</v>
      </c>
      <c r="J32" s="172"/>
      <c r="K32" s="143"/>
      <c r="L32" s="144"/>
      <c r="M32" s="144"/>
      <c r="N32" s="144"/>
      <c r="O32" s="144"/>
    </row>
    <row r="33" spans="2:15" s="168" customFormat="1" ht="12" customHeight="1">
      <c r="B33" s="173" t="s">
        <v>138</v>
      </c>
      <c r="C33" s="174">
        <v>54542.26</v>
      </c>
      <c r="D33" s="175">
        <v>52250.18</v>
      </c>
      <c r="E33" s="175">
        <v>50951.53</v>
      </c>
      <c r="F33" s="175">
        <v>50766.76</v>
      </c>
      <c r="G33" s="175">
        <v>52309.5</v>
      </c>
      <c r="H33" s="175">
        <v>56991.58</v>
      </c>
      <c r="I33" s="175">
        <v>57033.45</v>
      </c>
      <c r="J33" s="172"/>
      <c r="K33" s="143"/>
      <c r="L33" s="144"/>
      <c r="M33" s="144"/>
      <c r="N33" s="144"/>
      <c r="O33" s="144"/>
    </row>
    <row r="34" spans="2:15" s="168" customFormat="1" ht="12" customHeight="1">
      <c r="B34" s="173" t="s">
        <v>139</v>
      </c>
      <c r="C34" s="174">
        <v>63300</v>
      </c>
      <c r="D34" s="175">
        <v>98200</v>
      </c>
      <c r="E34" s="175">
        <v>72200</v>
      </c>
      <c r="F34" s="175">
        <v>71900</v>
      </c>
      <c r="G34" s="175">
        <v>69499</v>
      </c>
      <c r="H34" s="175">
        <v>69600</v>
      </c>
      <c r="I34" s="175">
        <v>70100</v>
      </c>
      <c r="J34" s="172"/>
      <c r="K34" s="143"/>
      <c r="L34" s="144"/>
      <c r="M34" s="144"/>
      <c r="N34" s="144"/>
      <c r="O34" s="144"/>
    </row>
    <row r="35" spans="2:15" s="168" customFormat="1" ht="12" customHeight="1">
      <c r="B35" s="173" t="s">
        <v>140</v>
      </c>
      <c r="C35" s="174">
        <v>7791</v>
      </c>
      <c r="D35" s="176">
        <v>8519</v>
      </c>
      <c r="E35" s="176">
        <v>9718.26</v>
      </c>
      <c r="F35" s="176">
        <v>10020.47</v>
      </c>
      <c r="G35" s="176">
        <v>10119.55</v>
      </c>
      <c r="H35" s="176">
        <v>10820.68</v>
      </c>
      <c r="I35" s="176">
        <v>11184.04</v>
      </c>
      <c r="J35" s="172"/>
      <c r="K35" s="143"/>
      <c r="L35" s="144"/>
      <c r="M35" s="144"/>
      <c r="N35" s="144"/>
      <c r="O35" s="144"/>
    </row>
    <row r="36" spans="2:15" s="168" customFormat="1" ht="12" customHeight="1">
      <c r="B36" s="177" t="s">
        <v>141</v>
      </c>
      <c r="C36" s="178">
        <v>0</v>
      </c>
      <c r="D36" s="171">
        <v>0</v>
      </c>
      <c r="E36" s="179" t="s">
        <v>28</v>
      </c>
      <c r="F36" s="180">
        <v>3</v>
      </c>
      <c r="G36" s="171">
        <v>3.63</v>
      </c>
      <c r="H36" s="181" t="s">
        <v>28</v>
      </c>
      <c r="I36" s="181" t="s">
        <v>28</v>
      </c>
      <c r="K36" s="143"/>
      <c r="L36" s="144"/>
      <c r="M36" s="144"/>
      <c r="N36" s="144"/>
      <c r="O36" s="144"/>
    </row>
    <row r="37" spans="2:15" s="168" customFormat="1" ht="12" customHeight="1">
      <c r="B37" s="173" t="s">
        <v>142</v>
      </c>
      <c r="C37" s="182" t="s">
        <v>28</v>
      </c>
      <c r="D37" s="183" t="s">
        <v>28</v>
      </c>
      <c r="E37" s="175">
        <v>25</v>
      </c>
      <c r="F37" s="175">
        <v>26</v>
      </c>
      <c r="G37" s="175">
        <v>23.33</v>
      </c>
      <c r="H37" s="174">
        <v>19.22</v>
      </c>
      <c r="I37" s="174">
        <v>19.33</v>
      </c>
      <c r="J37" s="184"/>
      <c r="K37" s="143"/>
      <c r="L37" s="144"/>
      <c r="M37" s="144"/>
      <c r="N37" s="144"/>
      <c r="O37" s="144"/>
    </row>
    <row r="38" spans="2:15" s="168" customFormat="1" ht="12" customHeight="1">
      <c r="B38" s="173" t="s">
        <v>143</v>
      </c>
      <c r="C38" s="174">
        <v>8156.26</v>
      </c>
      <c r="D38" s="175">
        <v>9667.18</v>
      </c>
      <c r="E38" s="175">
        <v>10443.08</v>
      </c>
      <c r="F38" s="175">
        <v>10291.03</v>
      </c>
      <c r="G38" s="175">
        <v>10572.15</v>
      </c>
      <c r="H38" s="174">
        <v>11598.29</v>
      </c>
      <c r="I38" s="174">
        <v>12385.81</v>
      </c>
      <c r="J38" s="184"/>
      <c r="K38" s="143"/>
      <c r="L38" s="144"/>
      <c r="M38" s="144"/>
      <c r="N38" s="144"/>
      <c r="O38" s="144"/>
    </row>
    <row r="39" spans="2:15" s="168" customFormat="1" ht="12" customHeight="1">
      <c r="B39" s="173" t="s">
        <v>144</v>
      </c>
      <c r="C39" s="174">
        <v>9238</v>
      </c>
      <c r="D39" s="176">
        <v>5284.64</v>
      </c>
      <c r="E39" s="176">
        <v>4938.04</v>
      </c>
      <c r="F39" s="176">
        <v>4861.01</v>
      </c>
      <c r="G39" s="176">
        <v>4466.39</v>
      </c>
      <c r="H39" s="174">
        <v>4577.12</v>
      </c>
      <c r="I39" s="174">
        <v>4709.34</v>
      </c>
      <c r="J39" s="184"/>
      <c r="K39" s="143"/>
      <c r="L39" s="144"/>
      <c r="M39" s="144"/>
      <c r="N39" s="144"/>
      <c r="O39" s="144"/>
    </row>
    <row r="40" spans="2:15" s="168" customFormat="1" ht="12" customHeight="1">
      <c r="B40" s="177" t="s">
        <v>147</v>
      </c>
      <c r="C40" s="181" t="s">
        <v>28</v>
      </c>
      <c r="D40" s="179" t="s">
        <v>28</v>
      </c>
      <c r="E40" s="171">
        <v>364</v>
      </c>
      <c r="F40" s="171">
        <v>364</v>
      </c>
      <c r="G40" s="271">
        <v>915</v>
      </c>
      <c r="H40" s="272">
        <v>915</v>
      </c>
      <c r="I40" s="272">
        <v>915</v>
      </c>
      <c r="J40" s="149"/>
      <c r="K40" s="143"/>
      <c r="L40" s="144"/>
      <c r="M40" s="144"/>
      <c r="N40" s="144"/>
      <c r="O40" s="144"/>
    </row>
    <row r="41" spans="2:15" s="168" customFormat="1" ht="12" customHeight="1">
      <c r="B41" s="173" t="s">
        <v>149</v>
      </c>
      <c r="C41" s="182" t="s">
        <v>28</v>
      </c>
      <c r="D41" s="175">
        <v>822</v>
      </c>
      <c r="E41" s="175">
        <v>631</v>
      </c>
      <c r="F41" s="175">
        <v>631</v>
      </c>
      <c r="G41" s="273">
        <v>779</v>
      </c>
      <c r="H41" s="274">
        <v>691</v>
      </c>
      <c r="I41" s="274">
        <v>691</v>
      </c>
      <c r="J41" s="149"/>
      <c r="K41" s="143"/>
      <c r="L41" s="144"/>
      <c r="M41" s="144"/>
      <c r="N41" s="144"/>
      <c r="O41" s="144"/>
    </row>
    <row r="42" spans="2:15" s="168" customFormat="1" ht="12" customHeight="1">
      <c r="B42" s="173" t="s">
        <v>146</v>
      </c>
      <c r="C42" s="174">
        <v>15939.3</v>
      </c>
      <c r="D42" s="174">
        <v>16185</v>
      </c>
      <c r="E42" s="174">
        <v>20554</v>
      </c>
      <c r="F42" s="174">
        <v>21039</v>
      </c>
      <c r="G42" s="174">
        <v>21959</v>
      </c>
      <c r="H42" s="174">
        <v>20858</v>
      </c>
      <c r="I42" s="174">
        <v>22835</v>
      </c>
      <c r="J42" s="149"/>
      <c r="K42" s="143"/>
      <c r="L42" s="144"/>
      <c r="M42" s="144"/>
      <c r="N42" s="144"/>
      <c r="O42" s="144"/>
    </row>
    <row r="43" spans="2:15" s="168" customFormat="1" ht="12" customHeight="1">
      <c r="B43" s="185" t="s">
        <v>164</v>
      </c>
      <c r="C43" s="186" t="s">
        <v>28</v>
      </c>
      <c r="D43" s="261">
        <v>255743.33</v>
      </c>
      <c r="E43" s="261">
        <v>271500.74</v>
      </c>
      <c r="F43" s="261">
        <v>284019.04</v>
      </c>
      <c r="G43" s="261">
        <v>284985.17</v>
      </c>
      <c r="H43" s="262">
        <v>264443</v>
      </c>
      <c r="I43" s="262">
        <v>264443</v>
      </c>
      <c r="J43" s="149"/>
      <c r="K43" s="143"/>
      <c r="L43" s="144"/>
      <c r="M43" s="144"/>
      <c r="N43" s="144"/>
      <c r="O43" s="144"/>
    </row>
    <row r="44" spans="2:15" s="168" customFormat="1" ht="12" customHeight="1">
      <c r="B44" s="187" t="s">
        <v>165</v>
      </c>
      <c r="C44" s="175">
        <v>201845</v>
      </c>
      <c r="D44" s="175">
        <v>203121</v>
      </c>
      <c r="E44" s="175">
        <v>142013</v>
      </c>
      <c r="F44" s="175">
        <v>148178.15</v>
      </c>
      <c r="G44" s="175">
        <v>152593.93</v>
      </c>
      <c r="H44" s="188">
        <v>152076</v>
      </c>
      <c r="I44" s="188">
        <v>154259</v>
      </c>
      <c r="J44" s="149"/>
      <c r="K44" s="143"/>
      <c r="L44" s="144"/>
      <c r="M44" s="144"/>
      <c r="N44" s="144"/>
      <c r="O44" s="144"/>
    </row>
    <row r="45" spans="2:15" s="168" customFormat="1" ht="12" customHeight="1">
      <c r="B45" s="187" t="s">
        <v>166</v>
      </c>
      <c r="C45" s="183" t="s">
        <v>28</v>
      </c>
      <c r="D45" s="175">
        <v>302036.68</v>
      </c>
      <c r="E45" s="175">
        <v>291250.55</v>
      </c>
      <c r="F45" s="175">
        <v>288465.57</v>
      </c>
      <c r="G45" s="175">
        <v>285135.27</v>
      </c>
      <c r="H45" s="188">
        <v>347512</v>
      </c>
      <c r="I45" s="188">
        <v>347512</v>
      </c>
      <c r="J45" s="149"/>
      <c r="K45" s="143"/>
      <c r="L45" s="144"/>
      <c r="M45" s="144"/>
      <c r="N45" s="144"/>
      <c r="O45" s="144"/>
    </row>
    <row r="46" spans="2:15" s="168" customFormat="1" ht="12" customHeight="1">
      <c r="B46" s="187" t="s">
        <v>167</v>
      </c>
      <c r="C46" s="183" t="s">
        <v>28</v>
      </c>
      <c r="D46" s="175">
        <v>328677.29</v>
      </c>
      <c r="E46" s="175">
        <v>332498.88</v>
      </c>
      <c r="F46" s="175">
        <v>331968.55</v>
      </c>
      <c r="G46" s="175">
        <v>331436.08</v>
      </c>
      <c r="H46" s="188">
        <v>357226</v>
      </c>
      <c r="I46" s="188">
        <v>357226</v>
      </c>
      <c r="J46" s="149"/>
      <c r="K46" s="143"/>
      <c r="L46" s="144"/>
      <c r="M46" s="144"/>
      <c r="N46" s="144"/>
      <c r="O46" s="144"/>
    </row>
    <row r="47" spans="2:15" s="168" customFormat="1" ht="12" customHeight="1">
      <c r="B47" s="187" t="s">
        <v>23</v>
      </c>
      <c r="C47" s="183" t="s">
        <v>28</v>
      </c>
      <c r="D47" s="175">
        <v>123791.36</v>
      </c>
      <c r="E47" s="175">
        <v>113848.74</v>
      </c>
      <c r="F47" s="175">
        <v>117993.55</v>
      </c>
      <c r="G47" s="175">
        <v>115622.5</v>
      </c>
      <c r="H47" s="188">
        <v>115232</v>
      </c>
      <c r="I47" s="188">
        <v>115232</v>
      </c>
      <c r="J47" s="149"/>
      <c r="K47" s="143"/>
      <c r="L47" s="144"/>
      <c r="M47" s="144"/>
      <c r="N47" s="144"/>
      <c r="O47" s="144"/>
    </row>
    <row r="48" spans="2:15" s="168" customFormat="1" ht="12" customHeight="1">
      <c r="B48" s="187" t="s">
        <v>168</v>
      </c>
      <c r="C48" s="175">
        <v>158100</v>
      </c>
      <c r="D48" s="175">
        <v>185000</v>
      </c>
      <c r="E48" s="175">
        <v>175000</v>
      </c>
      <c r="F48" s="175">
        <v>220223.92</v>
      </c>
      <c r="G48" s="175">
        <v>216378.92</v>
      </c>
      <c r="H48" s="188">
        <v>194461</v>
      </c>
      <c r="I48" s="188">
        <v>203000</v>
      </c>
      <c r="J48" s="149"/>
      <c r="K48" s="143"/>
      <c r="L48" s="144"/>
      <c r="M48" s="144"/>
      <c r="N48" s="144"/>
      <c r="O48" s="144"/>
    </row>
    <row r="49" spans="2:15" s="168" customFormat="1" ht="12" customHeight="1">
      <c r="B49" s="189" t="s">
        <v>169</v>
      </c>
      <c r="C49" s="176">
        <v>466549</v>
      </c>
      <c r="D49" s="176">
        <v>467347.35</v>
      </c>
      <c r="E49" s="176">
        <v>323985.68</v>
      </c>
      <c r="F49" s="176">
        <v>338089.68</v>
      </c>
      <c r="G49" s="176">
        <v>376628.68</v>
      </c>
      <c r="H49" s="190">
        <v>396818</v>
      </c>
      <c r="I49" s="190">
        <v>398693</v>
      </c>
      <c r="J49" s="149"/>
      <c r="K49" s="143"/>
      <c r="L49" s="144"/>
      <c r="M49" s="144"/>
      <c r="N49" s="144"/>
      <c r="O49" s="144"/>
    </row>
    <row r="50" spans="18:25" ht="12" customHeight="1">
      <c r="R50" s="144"/>
      <c r="S50" s="144"/>
      <c r="T50" s="144"/>
      <c r="U50" s="144"/>
      <c r="V50" s="144"/>
      <c r="W50" s="144"/>
      <c r="X50" s="144"/>
      <c r="Y50" s="144"/>
    </row>
    <row r="51" spans="2:25" ht="12" customHeight="1">
      <c r="B51" s="191" t="s">
        <v>272</v>
      </c>
      <c r="C51" s="191"/>
      <c r="D51" s="191"/>
      <c r="E51" s="191"/>
      <c r="F51" s="191"/>
      <c r="G51" s="192"/>
      <c r="R51" s="144"/>
      <c r="S51" s="144"/>
      <c r="T51" s="144"/>
      <c r="U51" s="144"/>
      <c r="V51" s="144"/>
      <c r="W51" s="144"/>
      <c r="X51" s="144"/>
      <c r="Y51" s="144"/>
    </row>
    <row r="52" spans="2:25" ht="12" customHeight="1">
      <c r="B52" s="143" t="s">
        <v>363</v>
      </c>
      <c r="C52" s="191"/>
      <c r="D52" s="191"/>
      <c r="E52" s="191"/>
      <c r="F52" s="191"/>
      <c r="R52" s="144"/>
      <c r="S52" s="144"/>
      <c r="T52" s="144"/>
      <c r="U52" s="144"/>
      <c r="V52" s="144"/>
      <c r="W52" s="144"/>
      <c r="X52" s="144"/>
      <c r="Y52" s="144"/>
    </row>
    <row r="53" spans="2:25" ht="12" customHeight="1">
      <c r="B53" s="191" t="s">
        <v>364</v>
      </c>
      <c r="R53" s="144"/>
      <c r="S53" s="144"/>
      <c r="T53" s="144"/>
      <c r="U53" s="144"/>
      <c r="V53" s="144"/>
      <c r="W53" s="144"/>
      <c r="X53" s="144"/>
      <c r="Y53" s="144"/>
    </row>
    <row r="54" spans="6:25" ht="12" customHeight="1">
      <c r="F54" s="161"/>
      <c r="G54" s="161"/>
      <c r="H54" s="161"/>
      <c r="R54" s="144"/>
      <c r="S54" s="144"/>
      <c r="T54" s="144"/>
      <c r="U54" s="144"/>
      <c r="V54" s="144"/>
      <c r="W54" s="144"/>
      <c r="X54" s="144"/>
      <c r="Y54" s="144"/>
    </row>
    <row r="55" spans="6:25" ht="12" customHeight="1">
      <c r="F55" s="161"/>
      <c r="G55" s="161"/>
      <c r="H55" s="161"/>
      <c r="R55" s="144"/>
      <c r="S55" s="144"/>
      <c r="T55" s="144"/>
      <c r="U55" s="144"/>
      <c r="V55" s="144"/>
      <c r="W55" s="144"/>
      <c r="X55" s="144"/>
      <c r="Y55" s="144"/>
    </row>
    <row r="56" spans="6:25" ht="12" customHeight="1">
      <c r="F56" s="161"/>
      <c r="G56" s="161"/>
      <c r="H56" s="161"/>
      <c r="R56" s="144"/>
      <c r="S56" s="144"/>
      <c r="T56" s="144"/>
      <c r="U56" s="144"/>
      <c r="V56" s="144"/>
      <c r="W56" s="144"/>
      <c r="X56" s="144"/>
      <c r="Y56" s="144"/>
    </row>
    <row r="57" ht="12" customHeight="1"/>
    <row r="58" ht="12" customHeight="1"/>
    <row r="59" ht="12" customHeight="1"/>
    <row r="60" ht="12" customHeight="1">
      <c r="A60" s="144" t="s">
        <v>170</v>
      </c>
    </row>
    <row r="61" ht="12" customHeight="1">
      <c r="A61" s="194" t="s">
        <v>171</v>
      </c>
    </row>
    <row r="62" spans="1:14" ht="12" customHeight="1">
      <c r="A62" s="194" t="s">
        <v>172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</row>
    <row r="63" spans="2:14" ht="12" customHeight="1">
      <c r="B63" s="169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</row>
    <row r="64" ht="12" customHeight="1"/>
    <row r="65" spans="3:14" ht="12" customHeight="1"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</row>
    <row r="66" spans="2:14" ht="12" customHeight="1">
      <c r="B66" s="169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</row>
    <row r="67" spans="9:14" ht="12" customHeight="1">
      <c r="I67" s="161"/>
      <c r="J67" s="161"/>
      <c r="K67" s="161"/>
      <c r="L67" s="161"/>
      <c r="M67" s="161"/>
      <c r="N67" s="161"/>
    </row>
    <row r="68" ht="12" customHeight="1"/>
    <row r="69" ht="12" customHeight="1"/>
    <row r="70" ht="12" customHeight="1"/>
    <row r="74" spans="5:8" ht="14.25">
      <c r="E74" s="196"/>
      <c r="H74" s="196"/>
    </row>
    <row r="75" ht="14.25">
      <c r="A75" s="169"/>
    </row>
    <row r="76" ht="14.25">
      <c r="A76" s="169"/>
    </row>
    <row r="77" spans="1:8" ht="14.25">
      <c r="A77" s="169"/>
      <c r="H77" s="196"/>
    </row>
    <row r="78" spans="1:8" ht="14.25">
      <c r="A78" s="169"/>
      <c r="H78" s="196"/>
    </row>
    <row r="79" ht="14.25">
      <c r="A79" s="169"/>
    </row>
    <row r="80" ht="14.25">
      <c r="A80" s="169"/>
    </row>
    <row r="81" ht="14.25">
      <c r="A81" s="169"/>
    </row>
    <row r="82" spans="1:8" ht="14.25">
      <c r="A82" s="169"/>
      <c r="H82" s="196"/>
    </row>
    <row r="83" ht="14.25">
      <c r="A83" s="169"/>
    </row>
    <row r="84" spans="1:8" ht="14.25">
      <c r="A84" s="169"/>
      <c r="H84" s="196"/>
    </row>
    <row r="85" ht="14.25">
      <c r="A85" s="169"/>
    </row>
    <row r="86" ht="14.25">
      <c r="A86" s="169"/>
    </row>
    <row r="87" ht="14.25">
      <c r="A87" s="169"/>
    </row>
    <row r="88" ht="14.25">
      <c r="A88" s="169"/>
    </row>
    <row r="89" ht="14.25">
      <c r="A89" s="169"/>
    </row>
    <row r="90" ht="14.25">
      <c r="A90" s="169"/>
    </row>
    <row r="91" ht="14.25">
      <c r="A91" s="169"/>
    </row>
    <row r="92" ht="14.25">
      <c r="A92" s="169"/>
    </row>
    <row r="93" ht="14.25">
      <c r="A93" s="169"/>
    </row>
    <row r="94" ht="14.25">
      <c r="A94" s="169"/>
    </row>
    <row r="95" ht="14.25">
      <c r="A95" s="169"/>
    </row>
    <row r="96" ht="14.25">
      <c r="A96" s="169"/>
    </row>
    <row r="97" ht="14.25">
      <c r="A97" s="169"/>
    </row>
    <row r="98" ht="14.25">
      <c r="A98" s="169"/>
    </row>
    <row r="99" ht="14.25">
      <c r="A99" s="169"/>
    </row>
    <row r="100" ht="14.25">
      <c r="A100" s="169"/>
    </row>
    <row r="101" ht="14.25">
      <c r="A101" s="169"/>
    </row>
    <row r="102" ht="14.25">
      <c r="A102" s="169"/>
    </row>
    <row r="103" ht="14.25">
      <c r="A103" s="169"/>
    </row>
    <row r="104" ht="14.25">
      <c r="A104" s="169"/>
    </row>
    <row r="105" ht="14.25">
      <c r="A105" s="169"/>
    </row>
    <row r="106" ht="14.25">
      <c r="A106" s="169"/>
    </row>
    <row r="107" ht="14.25">
      <c r="A107" s="169"/>
    </row>
    <row r="108" ht="14.25">
      <c r="A108" s="169"/>
    </row>
    <row r="114" spans="9:14" ht="14.25">
      <c r="I114" s="161"/>
      <c r="J114" s="161"/>
      <c r="K114" s="161"/>
      <c r="L114" s="161"/>
      <c r="M114" s="161"/>
      <c r="N114" s="161"/>
    </row>
    <row r="115" spans="9:14" ht="14.25">
      <c r="I115" s="161"/>
      <c r="J115" s="161"/>
      <c r="K115" s="161"/>
      <c r="L115" s="161"/>
      <c r="M115" s="161"/>
      <c r="N115" s="161"/>
    </row>
    <row r="116" spans="9:14" ht="14.25">
      <c r="I116" s="161"/>
      <c r="J116" s="161"/>
      <c r="K116" s="161"/>
      <c r="L116" s="161"/>
      <c r="M116" s="161"/>
      <c r="N116" s="161"/>
    </row>
    <row r="117" spans="9:14" ht="14.25">
      <c r="I117" s="161"/>
      <c r="J117" s="161"/>
      <c r="K117" s="161"/>
      <c r="L117" s="161"/>
      <c r="M117" s="161"/>
      <c r="N117" s="161"/>
    </row>
    <row r="118" spans="9:14" ht="14.25">
      <c r="I118" s="161"/>
      <c r="J118" s="161"/>
      <c r="K118" s="161"/>
      <c r="L118" s="161"/>
      <c r="M118" s="161"/>
      <c r="N118" s="161"/>
    </row>
    <row r="119" spans="9:14" ht="14.25">
      <c r="I119" s="161"/>
      <c r="J119" s="161"/>
      <c r="K119" s="161"/>
      <c r="L119" s="161"/>
      <c r="M119" s="161"/>
      <c r="N119" s="161"/>
    </row>
    <row r="120" spans="9:14" ht="14.25">
      <c r="I120" s="161"/>
      <c r="J120" s="161"/>
      <c r="K120" s="161"/>
      <c r="L120" s="161"/>
      <c r="M120" s="161"/>
      <c r="N120" s="161"/>
    </row>
    <row r="121" spans="9:14" ht="14.25">
      <c r="I121" s="161"/>
      <c r="J121" s="161"/>
      <c r="K121" s="161"/>
      <c r="L121" s="161"/>
      <c r="M121" s="161"/>
      <c r="N121" s="161"/>
    </row>
    <row r="122" spans="9:14" ht="14.25">
      <c r="I122" s="161"/>
      <c r="J122" s="161"/>
      <c r="K122" s="161"/>
      <c r="L122" s="161"/>
      <c r="M122" s="161"/>
      <c r="N122" s="161"/>
    </row>
    <row r="123" spans="9:14" ht="14.25">
      <c r="I123" s="161"/>
      <c r="J123" s="161"/>
      <c r="K123" s="161"/>
      <c r="L123" s="161"/>
      <c r="M123" s="161"/>
      <c r="N123" s="161"/>
    </row>
    <row r="124" spans="9:14" ht="14.25">
      <c r="I124" s="161"/>
      <c r="J124" s="161"/>
      <c r="K124" s="161"/>
      <c r="L124" s="161"/>
      <c r="M124" s="161"/>
      <c r="N124" s="161"/>
    </row>
    <row r="125" spans="9:14" ht="14.25">
      <c r="I125" s="161"/>
      <c r="J125" s="161"/>
      <c r="K125" s="161"/>
      <c r="L125" s="161"/>
      <c r="M125" s="161"/>
      <c r="N125" s="161"/>
    </row>
    <row r="126" spans="9:14" ht="14.25">
      <c r="I126" s="161"/>
      <c r="J126" s="161"/>
      <c r="K126" s="161"/>
      <c r="L126" s="161"/>
      <c r="M126" s="161"/>
      <c r="N126" s="161"/>
    </row>
    <row r="127" spans="9:14" ht="14.25">
      <c r="I127" s="161"/>
      <c r="J127" s="161"/>
      <c r="K127" s="161"/>
      <c r="L127" s="161"/>
      <c r="M127" s="161"/>
      <c r="N127" s="161"/>
    </row>
    <row r="128" spans="9:14" ht="14.25">
      <c r="I128" s="161"/>
      <c r="J128" s="161"/>
      <c r="K128" s="161"/>
      <c r="L128" s="161"/>
      <c r="M128" s="161"/>
      <c r="N128" s="161"/>
    </row>
    <row r="129" spans="9:14" ht="14.25">
      <c r="I129" s="161"/>
      <c r="J129" s="161"/>
      <c r="K129" s="161"/>
      <c r="L129" s="161"/>
      <c r="M129" s="161"/>
      <c r="N129" s="161"/>
    </row>
    <row r="130" spans="9:14" ht="14.25">
      <c r="I130" s="161"/>
      <c r="J130" s="161"/>
      <c r="K130" s="161"/>
      <c r="L130" s="161"/>
      <c r="M130" s="161"/>
      <c r="N130" s="161"/>
    </row>
    <row r="131" spans="9:14" ht="14.25">
      <c r="I131" s="161"/>
      <c r="J131" s="161"/>
      <c r="K131" s="161"/>
      <c r="L131" s="161"/>
      <c r="M131" s="161"/>
      <c r="N131" s="161"/>
    </row>
    <row r="132" spans="9:14" ht="14.25">
      <c r="I132" s="161"/>
      <c r="J132" s="161"/>
      <c r="K132" s="161"/>
      <c r="L132" s="161"/>
      <c r="M132" s="161"/>
      <c r="N132" s="161"/>
    </row>
    <row r="133" spans="9:14" ht="14.25">
      <c r="I133" s="161"/>
      <c r="J133" s="161"/>
      <c r="K133" s="161"/>
      <c r="L133" s="161"/>
      <c r="M133" s="161"/>
      <c r="N133" s="161"/>
    </row>
    <row r="134" spans="9:14" ht="14.25">
      <c r="I134" s="161"/>
      <c r="J134" s="161"/>
      <c r="K134" s="161"/>
      <c r="L134" s="161"/>
      <c r="M134" s="161"/>
      <c r="N134" s="161"/>
    </row>
    <row r="135" spans="9:14" ht="14.25">
      <c r="I135" s="161"/>
      <c r="J135" s="161"/>
      <c r="K135" s="161"/>
      <c r="L135" s="161"/>
      <c r="M135" s="161"/>
      <c r="N135" s="161"/>
    </row>
    <row r="136" spans="9:14" ht="14.25">
      <c r="I136" s="161"/>
      <c r="J136" s="161"/>
      <c r="K136" s="161"/>
      <c r="L136" s="161"/>
      <c r="M136" s="161"/>
      <c r="N136" s="161"/>
    </row>
    <row r="137" spans="9:14" ht="14.25">
      <c r="I137" s="161"/>
      <c r="J137" s="161"/>
      <c r="K137" s="161"/>
      <c r="L137" s="161"/>
      <c r="M137" s="161"/>
      <c r="N137" s="161"/>
    </row>
    <row r="138" spans="9:14" ht="14.25">
      <c r="I138" s="161"/>
      <c r="J138" s="161"/>
      <c r="K138" s="161"/>
      <c r="L138" s="161"/>
      <c r="M138" s="161"/>
      <c r="N138" s="161"/>
    </row>
    <row r="139" spans="9:14" ht="14.25">
      <c r="I139" s="161"/>
      <c r="J139" s="161"/>
      <c r="K139" s="161"/>
      <c r="L139" s="161"/>
      <c r="M139" s="161"/>
      <c r="N139" s="161"/>
    </row>
    <row r="140" spans="9:14" ht="14.25">
      <c r="I140" s="161"/>
      <c r="J140" s="161"/>
      <c r="K140" s="161"/>
      <c r="L140" s="161"/>
      <c r="M140" s="161"/>
      <c r="N140" s="161"/>
    </row>
    <row r="141" spans="9:14" ht="14.25">
      <c r="I141" s="161"/>
      <c r="J141" s="161"/>
      <c r="K141" s="161"/>
      <c r="L141" s="161"/>
      <c r="M141" s="161"/>
      <c r="N141" s="161"/>
    </row>
    <row r="142" spans="9:14" ht="14.25">
      <c r="I142" s="161"/>
      <c r="J142" s="161"/>
      <c r="K142" s="161"/>
      <c r="L142" s="161"/>
      <c r="M142" s="161"/>
      <c r="N142" s="161"/>
    </row>
    <row r="143" spans="9:14" ht="14.25">
      <c r="I143" s="161"/>
      <c r="J143" s="161"/>
      <c r="K143" s="161"/>
      <c r="L143" s="161"/>
      <c r="M143" s="161"/>
      <c r="N143" s="161"/>
    </row>
    <row r="144" spans="9:14" ht="14.25">
      <c r="I144" s="161"/>
      <c r="J144" s="161"/>
      <c r="K144" s="161"/>
      <c r="L144" s="161"/>
      <c r="M144" s="161"/>
      <c r="N144" s="161"/>
    </row>
    <row r="145" spans="9:14" ht="14.25">
      <c r="I145" s="161"/>
      <c r="J145" s="161"/>
      <c r="K145" s="161"/>
      <c r="L145" s="161"/>
      <c r="M145" s="161"/>
      <c r="N145" s="161"/>
    </row>
    <row r="146" spans="9:14" ht="14.25">
      <c r="I146" s="161"/>
      <c r="J146" s="161"/>
      <c r="K146" s="161"/>
      <c r="L146" s="161"/>
      <c r="M146" s="161"/>
      <c r="N146" s="161"/>
    </row>
    <row r="147" spans="9:14" ht="14.25">
      <c r="I147" s="161"/>
      <c r="J147" s="161"/>
      <c r="K147" s="161"/>
      <c r="L147" s="161"/>
      <c r="M147" s="161"/>
      <c r="N147" s="161"/>
    </row>
    <row r="148" spans="9:14" ht="14.25">
      <c r="I148" s="161"/>
      <c r="J148" s="161"/>
      <c r="K148" s="161"/>
      <c r="L148" s="161"/>
      <c r="M148" s="161"/>
      <c r="N148" s="161"/>
    </row>
    <row r="149" spans="9:14" ht="14.25">
      <c r="I149" s="161"/>
      <c r="J149" s="161"/>
      <c r="K149" s="161"/>
      <c r="L149" s="161"/>
      <c r="M149" s="161"/>
      <c r="N149" s="161"/>
    </row>
    <row r="150" spans="9:14" ht="14.25">
      <c r="I150" s="161"/>
      <c r="J150" s="161"/>
      <c r="K150" s="161"/>
      <c r="L150" s="161"/>
      <c r="M150" s="161"/>
      <c r="N150" s="161"/>
    </row>
    <row r="151" spans="9:14" ht="14.25">
      <c r="I151" s="161"/>
      <c r="J151" s="161"/>
      <c r="K151" s="161"/>
      <c r="L151" s="161"/>
      <c r="M151" s="161"/>
      <c r="N151" s="161"/>
    </row>
    <row r="152" spans="9:14" ht="14.25">
      <c r="I152" s="161"/>
      <c r="J152" s="161"/>
      <c r="K152" s="161"/>
      <c r="L152" s="161"/>
      <c r="M152" s="161"/>
      <c r="N152" s="161"/>
    </row>
    <row r="153" spans="9:14" ht="14.25">
      <c r="I153" s="161"/>
      <c r="J153" s="161"/>
      <c r="K153" s="161"/>
      <c r="L153" s="161"/>
      <c r="M153" s="161"/>
      <c r="N153" s="161"/>
    </row>
    <row r="154" spans="9:14" ht="14.25">
      <c r="I154" s="161"/>
      <c r="J154" s="161"/>
      <c r="K154" s="161"/>
      <c r="L154" s="161"/>
      <c r="M154" s="161"/>
      <c r="N154" s="161"/>
    </row>
    <row r="155" spans="9:14" ht="14.25">
      <c r="I155" s="161"/>
      <c r="J155" s="161"/>
      <c r="K155" s="161"/>
      <c r="L155" s="161"/>
      <c r="M155" s="161"/>
      <c r="N155" s="161"/>
    </row>
    <row r="156" spans="9:14" ht="14.25">
      <c r="I156" s="161"/>
      <c r="J156" s="161"/>
      <c r="K156" s="161"/>
      <c r="L156" s="161"/>
      <c r="M156" s="161"/>
      <c r="N156" s="161"/>
    </row>
    <row r="157" spans="9:14" ht="14.25">
      <c r="I157" s="161"/>
      <c r="J157" s="161"/>
      <c r="K157" s="161"/>
      <c r="L157" s="161"/>
      <c r="M157" s="161"/>
      <c r="N157" s="161"/>
    </row>
    <row r="158" spans="9:14" ht="14.25">
      <c r="I158" s="161"/>
      <c r="J158" s="161"/>
      <c r="K158" s="161"/>
      <c r="L158" s="161"/>
      <c r="M158" s="161"/>
      <c r="N158" s="161"/>
    </row>
    <row r="159" spans="9:14" ht="14.25">
      <c r="I159" s="161"/>
      <c r="J159" s="161"/>
      <c r="K159" s="161"/>
      <c r="L159" s="161"/>
      <c r="M159" s="161"/>
      <c r="N159" s="161"/>
    </row>
    <row r="160" spans="9:14" ht="14.25">
      <c r="I160" s="161"/>
      <c r="J160" s="161"/>
      <c r="K160" s="161"/>
      <c r="L160" s="161"/>
      <c r="M160" s="161"/>
      <c r="N160" s="161"/>
    </row>
    <row r="161" spans="9:14" ht="14.25">
      <c r="I161" s="161"/>
      <c r="J161" s="161"/>
      <c r="K161" s="161"/>
      <c r="L161" s="161"/>
      <c r="M161" s="161"/>
      <c r="N161" s="161"/>
    </row>
    <row r="162" spans="9:14" ht="14.25">
      <c r="I162" s="161"/>
      <c r="J162" s="161"/>
      <c r="K162" s="161"/>
      <c r="L162" s="161"/>
      <c r="M162" s="161"/>
      <c r="N162" s="161"/>
    </row>
    <row r="163" spans="9:14" ht="14.25">
      <c r="I163" s="161"/>
      <c r="J163" s="161"/>
      <c r="K163" s="161"/>
      <c r="L163" s="161"/>
      <c r="M163" s="161"/>
      <c r="N163" s="161"/>
    </row>
    <row r="164" spans="9:14" ht="14.25">
      <c r="I164" s="161"/>
      <c r="J164" s="161"/>
      <c r="K164" s="161"/>
      <c r="L164" s="161"/>
      <c r="M164" s="161"/>
      <c r="N164" s="161"/>
    </row>
    <row r="165" spans="9:14" ht="14.25">
      <c r="I165" s="161"/>
      <c r="J165" s="161"/>
      <c r="K165" s="161"/>
      <c r="L165" s="161"/>
      <c r="M165" s="161"/>
      <c r="N165" s="161"/>
    </row>
    <row r="166" spans="9:14" ht="14.25">
      <c r="I166" s="161"/>
      <c r="J166" s="161"/>
      <c r="K166" s="161"/>
      <c r="L166" s="161"/>
      <c r="M166" s="161"/>
      <c r="N166" s="161"/>
    </row>
    <row r="167" spans="9:14" ht="14.25">
      <c r="I167" s="161"/>
      <c r="J167" s="161"/>
      <c r="K167" s="161"/>
      <c r="L167" s="161"/>
      <c r="M167" s="161"/>
      <c r="N167" s="161"/>
    </row>
  </sheetData>
  <mergeCells count="2">
    <mergeCell ref="C4:H4"/>
    <mergeCell ref="I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04"/>
  <sheetViews>
    <sheetView showGridLines="0" workbookViewId="0" topLeftCell="A1"/>
  </sheetViews>
  <sheetFormatPr defaultColWidth="8.25390625" defaultRowHeight="14.25"/>
  <cols>
    <col min="1" max="1" width="8.375" style="143" customWidth="1"/>
    <col min="2" max="2" width="13.625" style="143" customWidth="1"/>
    <col min="3" max="20" width="7.625" style="143" customWidth="1"/>
    <col min="21" max="23" width="6.875" style="143" customWidth="1"/>
    <col min="24" max="16384" width="8.25390625" style="143" customWidth="1"/>
  </cols>
  <sheetData>
    <row r="1" s="144" customFormat="1" ht="12"/>
    <row r="2" spans="2:34" s="144" customFormat="1" ht="15">
      <c r="B2" s="353" t="s">
        <v>310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97"/>
      <c r="Q2" s="197"/>
      <c r="R2" s="197"/>
      <c r="S2" s="197"/>
      <c r="T2" s="197"/>
      <c r="U2" s="197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</row>
    <row r="3" spans="2:35" s="144" customFormat="1" ht="12">
      <c r="B3" s="165" t="s">
        <v>45</v>
      </c>
      <c r="C3" s="165"/>
      <c r="D3" s="166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97"/>
      <c r="Q3" s="197"/>
      <c r="R3" s="197"/>
      <c r="S3" s="197"/>
      <c r="T3" s="197"/>
      <c r="U3" s="197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</row>
    <row r="4" spans="4:21" s="144" customFormat="1" ht="12">
      <c r="D4" s="198"/>
      <c r="G4" s="199"/>
      <c r="H4" s="199"/>
      <c r="I4" s="199"/>
      <c r="J4" s="199"/>
      <c r="K4" s="199"/>
      <c r="N4" s="162"/>
      <c r="O4" s="162"/>
      <c r="P4" s="197"/>
      <c r="Q4" s="197"/>
      <c r="R4" s="197"/>
      <c r="S4" s="197"/>
      <c r="T4" s="197"/>
      <c r="U4" s="197"/>
    </row>
    <row r="5" ht="12"/>
    <row r="6" ht="12"/>
    <row r="7" ht="12"/>
    <row r="8" ht="12"/>
    <row r="9" ht="12"/>
    <row r="10" ht="12"/>
    <row r="11" ht="12"/>
    <row r="12" spans="3:23" ht="12">
      <c r="C12" s="200"/>
      <c r="D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184"/>
      <c r="Q12" s="184"/>
      <c r="R12" s="184"/>
      <c r="S12" s="184"/>
      <c r="T12" s="184"/>
      <c r="U12" s="184"/>
      <c r="V12" s="200"/>
      <c r="W12" s="200"/>
    </row>
    <row r="13" spans="3:23" ht="12"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184"/>
      <c r="V13" s="200"/>
      <c r="W13" s="200"/>
    </row>
    <row r="14" spans="3:23" ht="12"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184"/>
      <c r="V14" s="200"/>
      <c r="W14" s="200"/>
    </row>
    <row r="15" spans="3:23" ht="12"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</row>
    <row r="16" spans="15:16" ht="12">
      <c r="O16" s="98"/>
      <c r="P16" s="98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4.25">
      <c r="B29" s="143" t="s">
        <v>274</v>
      </c>
    </row>
    <row r="30" ht="14.25">
      <c r="B30" s="143" t="s">
        <v>366</v>
      </c>
    </row>
    <row r="33" spans="2:23" ht="14.25"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</row>
    <row r="34" spans="1:23" ht="14.25">
      <c r="A34" s="193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</row>
    <row r="35" spans="4:23" ht="14.25"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</row>
    <row r="36" spans="3:21" s="144" customFormat="1" ht="14.25">
      <c r="C36" s="201"/>
      <c r="M36" s="201"/>
      <c r="N36" s="162"/>
      <c r="O36" s="162"/>
      <c r="P36" s="162"/>
      <c r="Q36" s="162"/>
      <c r="R36" s="162"/>
      <c r="S36" s="162"/>
      <c r="T36" s="162"/>
      <c r="U36" s="162"/>
    </row>
    <row r="43" spans="4:23" ht="14.25"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</row>
    <row r="44" spans="4:23" ht="14.25"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</row>
    <row r="45" spans="4:23" ht="14.25"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</row>
    <row r="46" spans="4:23" ht="14.25"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</row>
    <row r="47" spans="4:23" ht="14.25"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</row>
    <row r="48" spans="4:23" ht="14.25"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</row>
    <row r="49" spans="4:23" ht="14.25"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</row>
    <row r="50" spans="4:23" ht="14.25"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</row>
    <row r="51" spans="1:23" ht="14.25">
      <c r="A51" s="144" t="s">
        <v>173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</row>
    <row r="52" spans="1:23" ht="14.25">
      <c r="A52" s="194" t="s">
        <v>174</v>
      </c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</row>
    <row r="53" spans="4:23" ht="14.25"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</row>
    <row r="54" spans="4:23" ht="14.25"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</row>
    <row r="55" spans="2:23" ht="14.25">
      <c r="B55" s="52"/>
      <c r="C55" s="508" t="s">
        <v>175</v>
      </c>
      <c r="D55" s="508" t="s">
        <v>33</v>
      </c>
      <c r="E55" s="508" t="s">
        <v>34</v>
      </c>
      <c r="F55" s="508" t="s">
        <v>35</v>
      </c>
      <c r="G55" s="508" t="s">
        <v>36</v>
      </c>
      <c r="H55" s="508" t="s">
        <v>1</v>
      </c>
      <c r="I55" s="508" t="s">
        <v>2</v>
      </c>
      <c r="J55" s="508" t="s">
        <v>3</v>
      </c>
      <c r="K55" s="508" t="s">
        <v>4</v>
      </c>
      <c r="L55" s="508" t="s">
        <v>5</v>
      </c>
      <c r="M55" s="508" t="s">
        <v>6</v>
      </c>
      <c r="N55" s="508" t="s">
        <v>7</v>
      </c>
      <c r="O55" s="508" t="s">
        <v>8</v>
      </c>
      <c r="P55" s="508" t="s">
        <v>9</v>
      </c>
      <c r="Q55" s="508" t="s">
        <v>10</v>
      </c>
      <c r="R55" s="508" t="s">
        <v>11</v>
      </c>
      <c r="S55" s="508" t="s">
        <v>12</v>
      </c>
      <c r="T55" s="508" t="s">
        <v>30</v>
      </c>
      <c r="U55" s="508">
        <v>2013</v>
      </c>
      <c r="V55" s="508">
        <v>2014</v>
      </c>
      <c r="W55" s="202"/>
    </row>
    <row r="56" spans="2:23" ht="14.25">
      <c r="B56" s="500" t="s">
        <v>38</v>
      </c>
      <c r="C56" s="509">
        <v>240466.97</v>
      </c>
      <c r="D56" s="509">
        <v>227249.02</v>
      </c>
      <c r="E56" s="509">
        <v>243658.71</v>
      </c>
      <c r="F56" s="509">
        <v>241999.37</v>
      </c>
      <c r="G56" s="509">
        <v>245236.14</v>
      </c>
      <c r="H56" s="509">
        <v>280927.71</v>
      </c>
      <c r="I56" s="509">
        <v>255255.63</v>
      </c>
      <c r="J56" s="509">
        <v>266944.14</v>
      </c>
      <c r="K56" s="510">
        <v>278820.96</v>
      </c>
      <c r="L56" s="509">
        <v>283598.42</v>
      </c>
      <c r="M56" s="511">
        <v>317241.13</v>
      </c>
      <c r="N56" s="511">
        <v>287973.17</v>
      </c>
      <c r="O56" s="511">
        <v>329184.23</v>
      </c>
      <c r="P56" s="511">
        <v>285881.42</v>
      </c>
      <c r="Q56" s="511">
        <v>262297.57</v>
      </c>
      <c r="R56" s="511">
        <v>291149.91</v>
      </c>
      <c r="S56" s="511">
        <v>288991.19</v>
      </c>
      <c r="T56" s="511">
        <v>280535.95</v>
      </c>
      <c r="U56" s="511">
        <v>283454.72</v>
      </c>
      <c r="V56" s="511">
        <v>281986.49</v>
      </c>
      <c r="W56" s="161"/>
    </row>
    <row r="57" spans="2:23" ht="14.25">
      <c r="B57" s="500" t="s">
        <v>37</v>
      </c>
      <c r="C57" s="509">
        <v>121268.2</v>
      </c>
      <c r="D57" s="509">
        <v>117612.55</v>
      </c>
      <c r="E57" s="509">
        <v>119518.44</v>
      </c>
      <c r="F57" s="509">
        <v>122870.16</v>
      </c>
      <c r="G57" s="509">
        <v>128294.09</v>
      </c>
      <c r="H57" s="509">
        <v>130835.96</v>
      </c>
      <c r="I57" s="509">
        <v>126450.12</v>
      </c>
      <c r="J57" s="509">
        <v>125547.07</v>
      </c>
      <c r="K57" s="510">
        <v>131955.4</v>
      </c>
      <c r="L57" s="509">
        <v>133203.73</v>
      </c>
      <c r="M57" s="511">
        <v>130261.24</v>
      </c>
      <c r="N57" s="511">
        <v>134292.21</v>
      </c>
      <c r="O57" s="511">
        <v>133329.75</v>
      </c>
      <c r="P57" s="511">
        <v>133718.6</v>
      </c>
      <c r="Q57" s="511">
        <v>126013.73</v>
      </c>
      <c r="R57" s="511">
        <v>136461.39</v>
      </c>
      <c r="S57" s="511">
        <v>144665.54</v>
      </c>
      <c r="T57" s="511">
        <v>152637.24</v>
      </c>
      <c r="U57" s="511">
        <v>150871.63</v>
      </c>
      <c r="V57" s="511">
        <v>143364.69</v>
      </c>
      <c r="W57" s="161"/>
    </row>
    <row r="58" spans="3:23" ht="14.25"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</row>
    <row r="59" spans="3:23" ht="14.25">
      <c r="C59" s="200"/>
      <c r="H59" s="200"/>
      <c r="K59" s="204"/>
      <c r="L59" s="204"/>
      <c r="M59" s="204"/>
      <c r="N59" s="200"/>
      <c r="O59" s="184"/>
      <c r="P59" s="200"/>
      <c r="Q59" s="184"/>
      <c r="R59" s="184"/>
      <c r="S59" s="184"/>
      <c r="T59" s="184"/>
      <c r="U59" s="200"/>
      <c r="V59" s="200"/>
      <c r="W59" s="200"/>
    </row>
    <row r="60" spans="15:20" ht="14.25">
      <c r="O60" s="184"/>
      <c r="P60" s="184"/>
      <c r="Q60" s="184"/>
      <c r="R60" s="184"/>
      <c r="S60" s="184"/>
      <c r="T60" s="184"/>
    </row>
    <row r="61" spans="4:23" ht="14.25"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</row>
    <row r="62" spans="4:23" ht="14.25"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</row>
    <row r="63" spans="4:23" ht="14.25"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</row>
    <row r="64" spans="4:23" ht="14.25"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</row>
    <row r="65" spans="4:23" ht="14.25"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</row>
    <row r="66" spans="4:23" ht="14.25"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</row>
    <row r="67" spans="4:23" ht="14.25"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</row>
    <row r="68" spans="4:23" ht="14.25"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</row>
    <row r="69" spans="4:23" ht="14.25"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</row>
    <row r="70" spans="4:23" ht="14.25"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</row>
    <row r="71" spans="4:23" ht="14.25"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</row>
    <row r="72" spans="4:23" ht="14.25"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</row>
    <row r="73" spans="4:23" ht="14.25"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</row>
    <row r="74" spans="4:23" ht="14.25"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</row>
    <row r="75" spans="4:23" ht="14.25"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</row>
    <row r="76" spans="4:23" ht="14.25"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</row>
    <row r="77" spans="4:23" ht="14.25"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</row>
    <row r="78" spans="4:23" ht="14.25"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</row>
    <row r="79" spans="4:23" ht="14.25"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</row>
    <row r="80" spans="4:23" ht="14.25"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</row>
    <row r="81" spans="4:23" ht="14.25"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</row>
    <row r="82" spans="4:23" ht="14.25"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</row>
    <row r="83" spans="4:23" ht="14.25"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</row>
    <row r="84" spans="4:23" ht="14.25"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</row>
    <row r="85" spans="4:23" ht="14.25"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</row>
    <row r="86" spans="4:23" ht="14.25"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</row>
    <row r="87" spans="4:23" ht="14.25"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</row>
    <row r="88" spans="4:23" ht="14.25"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</row>
    <row r="89" spans="4:23" ht="14.25"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</row>
    <row r="91" spans="2:23" ht="14.25">
      <c r="B91" s="144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</row>
    <row r="92" spans="2:23" ht="14.25">
      <c r="B92" s="144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</row>
    <row r="99" spans="4:23" ht="14.25"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</row>
    <row r="100" spans="4:23" ht="14.25"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</row>
    <row r="101" spans="4:23" ht="14.25"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</row>
    <row r="102" spans="4:23" ht="14.25"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</row>
    <row r="103" spans="4:23" ht="14.25"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</row>
    <row r="104" spans="4:23" ht="14.25"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</row>
  </sheetData>
  <printOptions/>
  <pageMargins left="0.25" right="0.25" top="0.75" bottom="0.75" header="0.3" footer="0.3"/>
  <pageSetup fitToHeight="1" fitToWidth="1" horizontalDpi="600" verticalDpi="600" orientation="portrait" paperSize="9" scale="1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7"/>
  <sheetViews>
    <sheetView showGridLines="0" workbookViewId="0" topLeftCell="A1"/>
  </sheetViews>
  <sheetFormatPr defaultColWidth="8.25390625" defaultRowHeight="14.25"/>
  <cols>
    <col min="1" max="1" width="8.375" style="143" customWidth="1"/>
    <col min="2" max="2" width="14.375" style="143" customWidth="1"/>
    <col min="3" max="7" width="9.375" style="143" customWidth="1"/>
    <col min="8" max="8" width="9.00390625" style="143" customWidth="1"/>
    <col min="9" max="9" width="8.75390625" style="143" customWidth="1"/>
    <col min="10" max="14" width="9.375" style="143" customWidth="1"/>
    <col min="15" max="16384" width="8.25390625" style="143" customWidth="1"/>
  </cols>
  <sheetData>
    <row r="1" spans="1:14" s="144" customFormat="1" ht="14.25">
      <c r="A1" s="205"/>
      <c r="I1" s="161"/>
      <c r="J1" s="161"/>
      <c r="K1" s="161"/>
      <c r="L1" s="161"/>
      <c r="M1" s="161"/>
      <c r="N1" s="161"/>
    </row>
    <row r="2" spans="2:38" s="144" customFormat="1" ht="15">
      <c r="B2" s="353" t="s">
        <v>316</v>
      </c>
      <c r="C2" s="162"/>
      <c r="D2" s="162"/>
      <c r="E2" s="162"/>
      <c r="F2" s="162"/>
      <c r="G2" s="162"/>
      <c r="H2" s="163"/>
      <c r="I2" s="163"/>
      <c r="J2" s="163"/>
      <c r="K2" s="164"/>
      <c r="L2" s="164"/>
      <c r="M2" s="164"/>
      <c r="N2" s="164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</row>
    <row r="3" spans="2:39" s="144" customFormat="1" ht="14.25">
      <c r="B3" s="165" t="s">
        <v>45</v>
      </c>
      <c r="C3" s="165"/>
      <c r="D3" s="165"/>
      <c r="E3" s="165"/>
      <c r="F3" s="166"/>
      <c r="G3" s="166"/>
      <c r="H3" s="166"/>
      <c r="I3" s="167"/>
      <c r="J3" s="167"/>
      <c r="K3" s="167"/>
      <c r="L3" s="167"/>
      <c r="M3" s="167"/>
      <c r="N3" s="166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</row>
    <row r="4" spans="3:25" ht="14.25"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R4" s="144"/>
      <c r="S4" s="144"/>
      <c r="T4" s="144"/>
      <c r="U4" s="144"/>
      <c r="V4" s="144"/>
      <c r="W4" s="144"/>
      <c r="X4" s="144"/>
      <c r="Y4" s="144"/>
    </row>
    <row r="5" spans="2:15" s="168" customFormat="1" ht="12" customHeight="1">
      <c r="B5" s="355"/>
      <c r="C5" s="356">
        <v>2000</v>
      </c>
      <c r="D5" s="356">
        <v>2005</v>
      </c>
      <c r="E5" s="356">
        <v>2010</v>
      </c>
      <c r="F5" s="356">
        <v>2011</v>
      </c>
      <c r="G5" s="356">
        <v>2012</v>
      </c>
      <c r="H5" s="356">
        <v>2013</v>
      </c>
      <c r="I5" s="356">
        <v>2014</v>
      </c>
      <c r="K5" s="143"/>
      <c r="L5" s="144"/>
      <c r="M5" s="144"/>
      <c r="N5" s="144"/>
      <c r="O5" s="144"/>
    </row>
    <row r="6" spans="2:15" s="168" customFormat="1" ht="12" customHeight="1">
      <c r="B6" s="357" t="s">
        <v>40</v>
      </c>
      <c r="C6" s="358">
        <v>100705.94</v>
      </c>
      <c r="D6" s="359">
        <v>108706.42</v>
      </c>
      <c r="E6" s="359">
        <v>100815.42</v>
      </c>
      <c r="F6" s="359">
        <v>101994.29</v>
      </c>
      <c r="G6" s="359">
        <v>100057.86</v>
      </c>
      <c r="H6" s="359">
        <v>99735.64</v>
      </c>
      <c r="I6" s="359">
        <v>99208.43</v>
      </c>
      <c r="K6" s="143"/>
      <c r="L6" s="144"/>
      <c r="M6" s="144"/>
      <c r="N6" s="144"/>
      <c r="O6" s="144"/>
    </row>
    <row r="7" spans="2:15" s="168" customFormat="1" ht="12" customHeight="1">
      <c r="B7" s="360" t="s">
        <v>271</v>
      </c>
      <c r="C7" s="362">
        <v>61337.17</v>
      </c>
      <c r="D7" s="362">
        <v>66777.32</v>
      </c>
      <c r="E7" s="362">
        <v>59672.62</v>
      </c>
      <c r="F7" s="362">
        <v>60626.63</v>
      </c>
      <c r="G7" s="362">
        <v>57946.99</v>
      </c>
      <c r="H7" s="362">
        <v>58001.5</v>
      </c>
      <c r="I7" s="362">
        <v>55133.15</v>
      </c>
      <c r="K7" s="143"/>
      <c r="L7" s="144"/>
      <c r="M7" s="144"/>
      <c r="N7" s="144"/>
      <c r="O7" s="144"/>
    </row>
    <row r="8" spans="2:15" s="168" customFormat="1" ht="12" customHeight="1">
      <c r="B8" s="206" t="s">
        <v>113</v>
      </c>
      <c r="C8" s="363">
        <v>1150</v>
      </c>
      <c r="D8" s="171">
        <v>1285</v>
      </c>
      <c r="E8" s="171">
        <v>1383.46</v>
      </c>
      <c r="F8" s="171">
        <v>1387.5</v>
      </c>
      <c r="G8" s="171">
        <v>1341.9</v>
      </c>
      <c r="H8" s="171" t="s">
        <v>28</v>
      </c>
      <c r="I8" s="171" t="s">
        <v>28</v>
      </c>
      <c r="J8" s="172"/>
      <c r="K8" s="143"/>
      <c r="L8" s="144"/>
      <c r="M8" s="144"/>
      <c r="N8" s="144"/>
      <c r="O8" s="144"/>
    </row>
    <row r="9" spans="2:15" s="168" customFormat="1" ht="12" customHeight="1">
      <c r="B9" s="173" t="s">
        <v>114</v>
      </c>
      <c r="C9" s="174">
        <v>312</v>
      </c>
      <c r="D9" s="175">
        <v>569</v>
      </c>
      <c r="E9" s="175">
        <v>554.22</v>
      </c>
      <c r="F9" s="175">
        <v>728.27</v>
      </c>
      <c r="G9" s="175">
        <v>697.98</v>
      </c>
      <c r="H9" s="175">
        <v>800.94</v>
      </c>
      <c r="I9" s="171" t="s">
        <v>28</v>
      </c>
      <c r="J9" s="172"/>
      <c r="K9" s="143"/>
      <c r="L9" s="144"/>
      <c r="M9" s="144"/>
      <c r="N9" s="144"/>
      <c r="O9" s="144"/>
    </row>
    <row r="10" spans="2:15" s="168" customFormat="1" ht="12" customHeight="1">
      <c r="B10" s="173" t="s">
        <v>115</v>
      </c>
      <c r="C10" s="174">
        <v>4106</v>
      </c>
      <c r="D10" s="175">
        <v>4003</v>
      </c>
      <c r="E10" s="175">
        <v>4744</v>
      </c>
      <c r="F10" s="175">
        <v>4454</v>
      </c>
      <c r="G10" s="175">
        <v>4259</v>
      </c>
      <c r="H10" s="175">
        <v>4037</v>
      </c>
      <c r="I10" s="175">
        <v>3861</v>
      </c>
      <c r="J10" s="172"/>
      <c r="K10" s="143"/>
      <c r="L10" s="144"/>
      <c r="M10" s="144"/>
      <c r="N10" s="144"/>
      <c r="O10" s="144"/>
    </row>
    <row r="11" spans="2:15" s="168" customFormat="1" ht="12" customHeight="1">
      <c r="B11" s="173" t="s">
        <v>116</v>
      </c>
      <c r="C11" s="174">
        <v>364</v>
      </c>
      <c r="D11" s="175">
        <v>196</v>
      </c>
      <c r="E11" s="175">
        <v>448.02</v>
      </c>
      <c r="F11" s="175">
        <v>372.16</v>
      </c>
      <c r="G11" s="273">
        <v>392.7</v>
      </c>
      <c r="H11" s="273">
        <v>357.6</v>
      </c>
      <c r="I11" s="175">
        <v>357.6</v>
      </c>
      <c r="J11" s="172"/>
      <c r="K11" s="143"/>
      <c r="L11" s="144"/>
      <c r="M11" s="144"/>
      <c r="N11" s="144"/>
      <c r="O11" s="144"/>
    </row>
    <row r="12" spans="2:15" s="168" customFormat="1" ht="12" customHeight="1">
      <c r="B12" s="173" t="s">
        <v>117</v>
      </c>
      <c r="C12" s="174">
        <v>16340</v>
      </c>
      <c r="D12" s="175">
        <v>21931</v>
      </c>
      <c r="E12" s="175">
        <v>22059.1</v>
      </c>
      <c r="F12" s="175">
        <v>22628.1</v>
      </c>
      <c r="G12" s="175">
        <v>21081.3</v>
      </c>
      <c r="H12" s="175">
        <v>21478.17</v>
      </c>
      <c r="I12" s="175">
        <v>21786.71</v>
      </c>
      <c r="J12" s="172"/>
      <c r="K12" s="143"/>
      <c r="L12" s="144"/>
      <c r="M12" s="144"/>
      <c r="N12" s="144"/>
      <c r="O12" s="144"/>
    </row>
    <row r="13" spans="2:15" s="168" customFormat="1" ht="12" customHeight="1">
      <c r="B13" s="173" t="s">
        <v>118</v>
      </c>
      <c r="C13" s="174">
        <v>1436.3</v>
      </c>
      <c r="D13" s="175">
        <v>2062.5</v>
      </c>
      <c r="E13" s="175">
        <v>1771.4</v>
      </c>
      <c r="F13" s="175">
        <v>1503.25</v>
      </c>
      <c r="G13" s="175">
        <v>1491.19</v>
      </c>
      <c r="H13" s="175">
        <v>1557.6</v>
      </c>
      <c r="I13" s="175">
        <v>1600</v>
      </c>
      <c r="J13" s="172"/>
      <c r="K13" s="143"/>
      <c r="L13" s="144"/>
      <c r="M13" s="144"/>
      <c r="N13" s="144"/>
      <c r="O13" s="144"/>
    </row>
    <row r="14" spans="2:15" s="168" customFormat="1" ht="12" customHeight="1">
      <c r="B14" s="173" t="s">
        <v>119</v>
      </c>
      <c r="C14" s="174">
        <v>888.03</v>
      </c>
      <c r="D14" s="175">
        <v>1015</v>
      </c>
      <c r="E14" s="175">
        <v>772.41</v>
      </c>
      <c r="F14" s="175">
        <v>761.09</v>
      </c>
      <c r="G14" s="175">
        <v>781.93</v>
      </c>
      <c r="H14" s="175">
        <v>824.71</v>
      </c>
      <c r="I14" s="175">
        <v>906.67</v>
      </c>
      <c r="J14" s="172"/>
      <c r="K14" s="143"/>
      <c r="L14" s="144"/>
      <c r="M14" s="144"/>
      <c r="N14" s="144"/>
      <c r="O14" s="144"/>
    </row>
    <row r="15" spans="2:15" s="168" customFormat="1" ht="12" customHeight="1">
      <c r="B15" s="173" t="s">
        <v>120</v>
      </c>
      <c r="C15" s="174">
        <v>122.57</v>
      </c>
      <c r="D15" s="175">
        <v>191</v>
      </c>
      <c r="E15" s="175">
        <v>118.22</v>
      </c>
      <c r="F15" s="175">
        <v>106.31</v>
      </c>
      <c r="G15" s="171" t="s">
        <v>28</v>
      </c>
      <c r="H15" s="171" t="s">
        <v>28</v>
      </c>
      <c r="I15" s="171" t="s">
        <v>28</v>
      </c>
      <c r="J15" s="172"/>
      <c r="K15" s="143"/>
      <c r="L15" s="144"/>
      <c r="M15" s="144"/>
      <c r="N15" s="144"/>
      <c r="O15" s="144"/>
    </row>
    <row r="16" spans="2:15" s="168" customFormat="1" ht="12" customHeight="1">
      <c r="B16" s="173" t="s">
        <v>121</v>
      </c>
      <c r="C16" s="174">
        <v>3760</v>
      </c>
      <c r="D16" s="175">
        <v>3660</v>
      </c>
      <c r="E16" s="175">
        <v>2038.29</v>
      </c>
      <c r="F16" s="175">
        <v>2161.92</v>
      </c>
      <c r="G16" s="175">
        <v>1971.34</v>
      </c>
      <c r="H16" s="175">
        <v>2046.96</v>
      </c>
      <c r="I16" s="175">
        <v>2046.96</v>
      </c>
      <c r="J16" s="172"/>
      <c r="K16" s="143"/>
      <c r="L16" s="144"/>
      <c r="M16" s="144"/>
      <c r="N16" s="144"/>
      <c r="O16" s="144"/>
    </row>
    <row r="17" spans="2:15" s="168" customFormat="1" ht="12" customHeight="1">
      <c r="B17" s="173" t="s">
        <v>122</v>
      </c>
      <c r="C17" s="174">
        <v>10536</v>
      </c>
      <c r="D17" s="175">
        <v>9715</v>
      </c>
      <c r="E17" s="175">
        <v>8315.7</v>
      </c>
      <c r="F17" s="175">
        <v>8675.34</v>
      </c>
      <c r="G17" s="175">
        <v>8067.27</v>
      </c>
      <c r="H17" s="175">
        <v>7901.42</v>
      </c>
      <c r="I17" s="175">
        <v>7901.42</v>
      </c>
      <c r="J17" s="172"/>
      <c r="K17" s="143"/>
      <c r="L17" s="144"/>
      <c r="M17" s="144"/>
      <c r="N17" s="144"/>
      <c r="O17" s="144"/>
    </row>
    <row r="18" spans="2:15" s="168" customFormat="1" ht="12" customHeight="1">
      <c r="B18" s="173" t="s">
        <v>123</v>
      </c>
      <c r="C18" s="174">
        <v>642</v>
      </c>
      <c r="D18" s="175">
        <v>624</v>
      </c>
      <c r="E18" s="175">
        <v>677</v>
      </c>
      <c r="F18" s="175">
        <v>754</v>
      </c>
      <c r="G18" s="175">
        <v>851</v>
      </c>
      <c r="H18" s="175">
        <v>877</v>
      </c>
      <c r="I18" s="175">
        <v>779.85</v>
      </c>
      <c r="J18" s="149"/>
      <c r="K18" s="143"/>
      <c r="L18" s="144"/>
      <c r="M18" s="144"/>
      <c r="N18" s="144"/>
      <c r="O18" s="144"/>
    </row>
    <row r="19" spans="2:15" s="168" customFormat="1" ht="12" customHeight="1">
      <c r="B19" s="173" t="s">
        <v>124</v>
      </c>
      <c r="C19" s="174">
        <v>1630</v>
      </c>
      <c r="D19" s="175">
        <v>1590</v>
      </c>
      <c r="E19" s="175">
        <v>1200</v>
      </c>
      <c r="F19" s="175">
        <v>1250</v>
      </c>
      <c r="G19" s="175">
        <v>1370</v>
      </c>
      <c r="H19" s="175">
        <v>1360</v>
      </c>
      <c r="I19" s="175">
        <v>1430</v>
      </c>
      <c r="J19" s="172"/>
      <c r="K19" s="143"/>
      <c r="L19" s="144"/>
      <c r="M19" s="144"/>
      <c r="N19" s="144"/>
      <c r="O19" s="144"/>
    </row>
    <row r="20" spans="2:15" s="168" customFormat="1" ht="12" customHeight="1">
      <c r="B20" s="173" t="s">
        <v>125</v>
      </c>
      <c r="C20" s="174">
        <v>8.74</v>
      </c>
      <c r="D20" s="175">
        <v>4.26</v>
      </c>
      <c r="E20" s="175">
        <v>3.97</v>
      </c>
      <c r="F20" s="175">
        <v>2.91</v>
      </c>
      <c r="G20" s="175">
        <v>2.63</v>
      </c>
      <c r="H20" s="175">
        <v>2.24</v>
      </c>
      <c r="I20" s="175">
        <v>2.39</v>
      </c>
      <c r="J20" s="172"/>
      <c r="K20" s="143"/>
      <c r="L20" s="144"/>
      <c r="M20" s="144"/>
      <c r="N20" s="144"/>
      <c r="O20" s="144"/>
    </row>
    <row r="21" spans="2:15" s="168" customFormat="1" ht="12" customHeight="1">
      <c r="B21" s="173" t="s">
        <v>126</v>
      </c>
      <c r="C21" s="174">
        <v>3900</v>
      </c>
      <c r="D21" s="175">
        <v>4226.7</v>
      </c>
      <c r="E21" s="175">
        <v>3150</v>
      </c>
      <c r="F21" s="175">
        <v>3431.63</v>
      </c>
      <c r="G21" s="175">
        <v>3316.47</v>
      </c>
      <c r="H21" s="175">
        <v>3367.39</v>
      </c>
      <c r="I21" s="175">
        <v>3657.42</v>
      </c>
      <c r="J21" s="172"/>
      <c r="K21" s="143"/>
      <c r="L21" s="144"/>
      <c r="M21" s="144"/>
      <c r="N21" s="144"/>
      <c r="O21" s="144"/>
    </row>
    <row r="22" spans="2:15" s="168" customFormat="1" ht="12" customHeight="1">
      <c r="B22" s="173" t="s">
        <v>127</v>
      </c>
      <c r="C22" s="174">
        <v>1300</v>
      </c>
      <c r="D22" s="175">
        <v>1445</v>
      </c>
      <c r="E22" s="175">
        <v>1272</v>
      </c>
      <c r="F22" s="175">
        <v>1260</v>
      </c>
      <c r="G22" s="175">
        <v>1150</v>
      </c>
      <c r="H22" s="175">
        <v>1120</v>
      </c>
      <c r="I22" s="175">
        <v>1345.3</v>
      </c>
      <c r="J22" s="172"/>
      <c r="K22" s="143"/>
      <c r="L22" s="144"/>
      <c r="M22" s="144"/>
      <c r="N22" s="144"/>
      <c r="O22" s="144"/>
    </row>
    <row r="23" spans="2:15" s="168" customFormat="1" ht="12" customHeight="1">
      <c r="B23" s="173" t="s">
        <v>128</v>
      </c>
      <c r="C23" s="364">
        <v>133.4</v>
      </c>
      <c r="D23" s="180">
        <v>133</v>
      </c>
      <c r="E23" s="180">
        <v>93.58</v>
      </c>
      <c r="F23" s="180">
        <v>78.34</v>
      </c>
      <c r="G23" s="171" t="s">
        <v>28</v>
      </c>
      <c r="H23" s="171" t="s">
        <v>28</v>
      </c>
      <c r="I23" s="171" t="s">
        <v>28</v>
      </c>
      <c r="J23" s="172"/>
      <c r="K23" s="143"/>
      <c r="L23" s="144"/>
      <c r="M23" s="144"/>
      <c r="N23" s="144"/>
      <c r="O23" s="144"/>
    </row>
    <row r="24" spans="2:15" s="168" customFormat="1" ht="12" customHeight="1">
      <c r="B24" s="173" t="s">
        <v>129</v>
      </c>
      <c r="C24" s="174">
        <v>291.2</v>
      </c>
      <c r="D24" s="175">
        <v>215</v>
      </c>
      <c r="E24" s="175">
        <v>132.52</v>
      </c>
      <c r="F24" s="171" t="s">
        <v>28</v>
      </c>
      <c r="G24" s="175">
        <v>302.13</v>
      </c>
      <c r="H24" s="175">
        <v>108.6</v>
      </c>
      <c r="I24" s="175">
        <v>120.86</v>
      </c>
      <c r="J24" s="172"/>
      <c r="K24" s="143"/>
      <c r="L24" s="144"/>
      <c r="M24" s="144"/>
      <c r="N24" s="144"/>
      <c r="O24" s="144"/>
    </row>
    <row r="25" spans="2:15" s="168" customFormat="1" ht="12" customHeight="1">
      <c r="B25" s="173" t="s">
        <v>130</v>
      </c>
      <c r="C25" s="174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2"/>
      <c r="K25" s="143"/>
      <c r="L25" s="144"/>
      <c r="M25" s="144"/>
      <c r="N25" s="144"/>
      <c r="O25" s="144"/>
    </row>
    <row r="26" spans="2:15" s="168" customFormat="1" ht="12" customHeight="1">
      <c r="B26" s="173" t="s">
        <v>131</v>
      </c>
      <c r="C26" s="174">
        <v>389</v>
      </c>
      <c r="D26" s="175">
        <v>279</v>
      </c>
      <c r="E26" s="175">
        <v>231.31</v>
      </c>
      <c r="F26" s="175">
        <v>237.7</v>
      </c>
      <c r="G26" s="175">
        <v>1430</v>
      </c>
      <c r="H26" s="175">
        <v>215.5</v>
      </c>
      <c r="I26" s="175">
        <v>227.1</v>
      </c>
      <c r="J26" s="172"/>
      <c r="K26" s="143"/>
      <c r="L26" s="144"/>
      <c r="M26" s="144"/>
      <c r="N26" s="144"/>
      <c r="O26" s="144"/>
    </row>
    <row r="27" spans="2:15" s="168" customFormat="1" ht="12" customHeight="1">
      <c r="B27" s="173" t="s">
        <v>132</v>
      </c>
      <c r="C27" s="174">
        <v>10390</v>
      </c>
      <c r="D27" s="175">
        <v>11074</v>
      </c>
      <c r="E27" s="175">
        <v>9603</v>
      </c>
      <c r="F27" s="175">
        <v>9636</v>
      </c>
      <c r="G27" s="175">
        <v>8952</v>
      </c>
      <c r="H27" s="175">
        <v>8534</v>
      </c>
      <c r="I27" s="175">
        <v>8351</v>
      </c>
      <c r="J27" s="172"/>
      <c r="K27" s="143"/>
      <c r="L27" s="144"/>
      <c r="M27" s="144"/>
      <c r="N27" s="144"/>
      <c r="O27" s="144"/>
    </row>
    <row r="28" spans="2:15" s="168" customFormat="1" ht="12" customHeight="1">
      <c r="B28" s="173" t="s">
        <v>133</v>
      </c>
      <c r="C28" s="174">
        <v>4262</v>
      </c>
      <c r="D28" s="175">
        <v>3359.9</v>
      </c>
      <c r="E28" s="175">
        <v>4220</v>
      </c>
      <c r="F28" s="175">
        <v>4422.02</v>
      </c>
      <c r="G28" s="175">
        <v>4249</v>
      </c>
      <c r="H28" s="175">
        <v>4320.61</v>
      </c>
      <c r="I28" s="175">
        <v>4615</v>
      </c>
      <c r="J28" s="172"/>
      <c r="K28" s="143"/>
      <c r="L28" s="144"/>
      <c r="M28" s="144"/>
      <c r="N28" s="144"/>
      <c r="O28" s="144"/>
    </row>
    <row r="29" spans="2:15" s="168" customFormat="1" ht="12" customHeight="1">
      <c r="B29" s="173" t="s">
        <v>134</v>
      </c>
      <c r="C29" s="174">
        <v>1427</v>
      </c>
      <c r="D29" s="175">
        <v>1010</v>
      </c>
      <c r="E29" s="175">
        <v>1044.85</v>
      </c>
      <c r="F29" s="175">
        <v>1044.42</v>
      </c>
      <c r="G29" s="175">
        <v>1096.56</v>
      </c>
      <c r="H29" s="175">
        <v>872.32</v>
      </c>
      <c r="I29" s="171" t="s">
        <v>28</v>
      </c>
      <c r="J29" s="172"/>
      <c r="K29" s="143"/>
      <c r="L29" s="144"/>
      <c r="M29" s="144"/>
      <c r="N29" s="144"/>
      <c r="O29" s="144"/>
    </row>
    <row r="30" spans="2:15" s="168" customFormat="1" ht="12" customHeight="1">
      <c r="B30" s="173" t="s">
        <v>135</v>
      </c>
      <c r="C30" s="174">
        <v>3395.7</v>
      </c>
      <c r="D30" s="175">
        <v>4321</v>
      </c>
      <c r="E30" s="175">
        <v>4323</v>
      </c>
      <c r="F30" s="175">
        <v>4441.81</v>
      </c>
      <c r="G30" s="175">
        <v>5500</v>
      </c>
      <c r="H30" s="175">
        <v>5532.3</v>
      </c>
      <c r="I30" s="175">
        <v>5762.45</v>
      </c>
      <c r="J30" s="172"/>
      <c r="K30" s="143"/>
      <c r="L30" s="144"/>
      <c r="M30" s="144"/>
      <c r="N30" s="144"/>
      <c r="O30" s="144"/>
    </row>
    <row r="31" spans="2:15" s="168" customFormat="1" ht="12" customHeight="1">
      <c r="B31" s="173" t="s">
        <v>136</v>
      </c>
      <c r="C31" s="174">
        <v>439</v>
      </c>
      <c r="D31" s="175">
        <v>527</v>
      </c>
      <c r="E31" s="175">
        <v>760</v>
      </c>
      <c r="F31" s="175">
        <v>703</v>
      </c>
      <c r="G31" s="175">
        <v>660</v>
      </c>
      <c r="H31" s="175">
        <v>660</v>
      </c>
      <c r="I31" s="175">
        <v>700</v>
      </c>
      <c r="J31" s="172"/>
      <c r="K31" s="143"/>
      <c r="L31" s="144"/>
      <c r="M31" s="144"/>
      <c r="N31" s="144"/>
      <c r="O31" s="144"/>
    </row>
    <row r="32" spans="2:15" s="168" customFormat="1" ht="12" customHeight="1">
      <c r="B32" s="173" t="s">
        <v>137</v>
      </c>
      <c r="C32" s="174">
        <v>1265</v>
      </c>
      <c r="D32" s="175">
        <v>2621</v>
      </c>
      <c r="E32" s="175">
        <v>2575.74</v>
      </c>
      <c r="F32" s="175">
        <v>2204</v>
      </c>
      <c r="G32" s="175">
        <v>1430</v>
      </c>
      <c r="H32" s="175">
        <v>1750</v>
      </c>
      <c r="I32" s="175" t="s">
        <v>28</v>
      </c>
      <c r="J32" s="172"/>
      <c r="K32" s="143"/>
      <c r="L32" s="144"/>
      <c r="M32" s="144"/>
      <c r="N32" s="144"/>
      <c r="O32" s="144"/>
    </row>
    <row r="33" spans="2:15" s="168" customFormat="1" ht="12" customHeight="1">
      <c r="B33" s="173" t="s">
        <v>138</v>
      </c>
      <c r="C33" s="174">
        <v>13420</v>
      </c>
      <c r="D33" s="175">
        <v>12269.06</v>
      </c>
      <c r="E33" s="175">
        <v>9473</v>
      </c>
      <c r="F33" s="175">
        <v>9750</v>
      </c>
      <c r="G33" s="175">
        <v>9440</v>
      </c>
      <c r="H33" s="175">
        <v>10440</v>
      </c>
      <c r="I33" s="175">
        <v>10940</v>
      </c>
      <c r="J33" s="172"/>
      <c r="K33" s="143"/>
      <c r="L33" s="144"/>
      <c r="M33" s="144"/>
      <c r="N33" s="144"/>
      <c r="O33" s="144"/>
    </row>
    <row r="34" spans="2:15" s="168" customFormat="1" ht="12" customHeight="1">
      <c r="B34" s="173" t="s">
        <v>139</v>
      </c>
      <c r="C34" s="174">
        <v>16176</v>
      </c>
      <c r="D34" s="175">
        <v>17600</v>
      </c>
      <c r="E34" s="175">
        <v>16750</v>
      </c>
      <c r="F34" s="175">
        <v>16500</v>
      </c>
      <c r="G34" s="175">
        <v>16492</v>
      </c>
      <c r="H34" s="175">
        <v>16074</v>
      </c>
      <c r="I34" s="175">
        <v>17500</v>
      </c>
      <c r="J34" s="172"/>
      <c r="K34" s="143"/>
      <c r="L34" s="144"/>
      <c r="M34" s="144"/>
      <c r="N34" s="144"/>
      <c r="O34" s="144"/>
    </row>
    <row r="35" spans="2:15" s="168" customFormat="1" ht="12" customHeight="1">
      <c r="B35" s="173" t="s">
        <v>140</v>
      </c>
      <c r="C35" s="174">
        <v>2622</v>
      </c>
      <c r="D35" s="176">
        <v>2780</v>
      </c>
      <c r="E35" s="176">
        <v>3100.65</v>
      </c>
      <c r="F35" s="176">
        <v>3279.07</v>
      </c>
      <c r="G35" s="176">
        <v>3409.4</v>
      </c>
      <c r="H35" s="176">
        <v>3581.09</v>
      </c>
      <c r="I35" s="176">
        <v>3763.65</v>
      </c>
      <c r="J35" s="172"/>
      <c r="K35" s="143"/>
      <c r="L35" s="144"/>
      <c r="M35" s="144"/>
      <c r="N35" s="144"/>
      <c r="O35" s="144"/>
    </row>
    <row r="36" spans="2:15" s="168" customFormat="1" ht="12" customHeight="1">
      <c r="B36" s="177" t="s">
        <v>141</v>
      </c>
      <c r="C36" s="178">
        <v>0</v>
      </c>
      <c r="D36" s="171">
        <v>0</v>
      </c>
      <c r="E36" s="179" t="s">
        <v>28</v>
      </c>
      <c r="F36" s="179" t="s">
        <v>28</v>
      </c>
      <c r="G36" s="171">
        <v>0</v>
      </c>
      <c r="H36" s="179" t="s">
        <v>28</v>
      </c>
      <c r="I36" s="179" t="s">
        <v>28</v>
      </c>
      <c r="K36" s="143"/>
      <c r="L36" s="144"/>
      <c r="M36" s="144"/>
      <c r="N36" s="144"/>
      <c r="O36" s="144"/>
    </row>
    <row r="37" spans="2:15" s="168" customFormat="1" ht="12" customHeight="1">
      <c r="B37" s="173" t="s">
        <v>142</v>
      </c>
      <c r="C37" s="182" t="s">
        <v>28</v>
      </c>
      <c r="D37" s="183" t="s">
        <v>28</v>
      </c>
      <c r="E37" s="175">
        <v>4</v>
      </c>
      <c r="F37" s="175">
        <v>8</v>
      </c>
      <c r="G37" s="273">
        <v>0</v>
      </c>
      <c r="H37" s="175">
        <v>0</v>
      </c>
      <c r="I37" s="175">
        <v>0</v>
      </c>
      <c r="J37" s="184"/>
      <c r="K37" s="143"/>
      <c r="L37" s="144"/>
      <c r="M37" s="144"/>
      <c r="N37" s="144"/>
      <c r="O37" s="144"/>
    </row>
    <row r="38" spans="2:15" s="168" customFormat="1" ht="12" customHeight="1">
      <c r="B38" s="173" t="s">
        <v>143</v>
      </c>
      <c r="C38" s="174">
        <v>2280</v>
      </c>
      <c r="D38" s="175">
        <v>2326</v>
      </c>
      <c r="E38" s="175">
        <v>2118</v>
      </c>
      <c r="F38" s="175">
        <v>2271</v>
      </c>
      <c r="G38" s="175">
        <v>2289.4</v>
      </c>
      <c r="H38" s="175">
        <v>2206</v>
      </c>
      <c r="I38" s="175">
        <v>2407</v>
      </c>
      <c r="J38" s="184"/>
      <c r="K38" s="143"/>
      <c r="L38" s="144"/>
      <c r="M38" s="144"/>
      <c r="N38" s="144"/>
      <c r="O38" s="144"/>
    </row>
    <row r="39" spans="2:15" s="168" customFormat="1" ht="12" customHeight="1">
      <c r="B39" s="173" t="s">
        <v>144</v>
      </c>
      <c r="C39" s="174">
        <v>1625</v>
      </c>
      <c r="D39" s="176">
        <v>1591</v>
      </c>
      <c r="E39" s="176">
        <v>1456.51</v>
      </c>
      <c r="F39" s="176">
        <v>1313.45</v>
      </c>
      <c r="G39" s="176">
        <v>1135.28</v>
      </c>
      <c r="H39" s="176">
        <v>1043.93</v>
      </c>
      <c r="I39" s="176">
        <v>1140.47</v>
      </c>
      <c r="J39" s="184"/>
      <c r="K39" s="143"/>
      <c r="L39" s="144"/>
      <c r="M39" s="144"/>
      <c r="N39" s="144"/>
      <c r="O39" s="144"/>
    </row>
    <row r="40" spans="2:15" s="168" customFormat="1" ht="12" customHeight="1">
      <c r="B40" s="177" t="s">
        <v>147</v>
      </c>
      <c r="C40" s="181" t="s">
        <v>28</v>
      </c>
      <c r="D40" s="179" t="s">
        <v>28</v>
      </c>
      <c r="E40" s="171">
        <v>50</v>
      </c>
      <c r="F40" s="171">
        <v>50</v>
      </c>
      <c r="G40" s="271">
        <v>53</v>
      </c>
      <c r="H40" s="271">
        <v>53</v>
      </c>
      <c r="I40" s="271">
        <v>53</v>
      </c>
      <c r="J40" s="149"/>
      <c r="K40" s="143"/>
      <c r="L40" s="144"/>
      <c r="M40" s="144"/>
      <c r="N40" s="144"/>
      <c r="O40" s="144"/>
    </row>
    <row r="41" spans="2:15" s="168" customFormat="1" ht="12" customHeight="1">
      <c r="B41" s="173" t="s">
        <v>149</v>
      </c>
      <c r="C41" s="182" t="s">
        <v>28</v>
      </c>
      <c r="D41" s="175">
        <v>17.95</v>
      </c>
      <c r="E41" s="175">
        <v>5</v>
      </c>
      <c r="F41" s="175">
        <v>5</v>
      </c>
      <c r="G41" s="273">
        <v>8</v>
      </c>
      <c r="H41" s="273">
        <v>4</v>
      </c>
      <c r="I41" s="175">
        <v>4</v>
      </c>
      <c r="J41" s="149"/>
      <c r="K41" s="143"/>
      <c r="L41" s="144"/>
      <c r="M41" s="144"/>
      <c r="N41" s="144"/>
      <c r="O41" s="144"/>
    </row>
    <row r="42" spans="2:15" s="168" customFormat="1" ht="12" customHeight="1">
      <c r="B42" s="173" t="s">
        <v>146</v>
      </c>
      <c r="C42" s="174">
        <v>5528</v>
      </c>
      <c r="D42" s="174">
        <v>6445</v>
      </c>
      <c r="E42" s="174">
        <v>6243</v>
      </c>
      <c r="F42" s="174">
        <v>6461</v>
      </c>
      <c r="G42" s="207">
        <v>6682</v>
      </c>
      <c r="H42" s="207">
        <v>6405</v>
      </c>
      <c r="I42" s="207">
        <v>6635</v>
      </c>
      <c r="J42" s="149"/>
      <c r="K42" s="143"/>
      <c r="L42" s="144"/>
      <c r="M42" s="144"/>
      <c r="N42" s="144"/>
      <c r="O42" s="144"/>
    </row>
    <row r="43" spans="2:15" s="168" customFormat="1" ht="12" customHeight="1">
      <c r="B43" s="185" t="s">
        <v>164</v>
      </c>
      <c r="C43" s="186" t="s">
        <v>28</v>
      </c>
      <c r="D43" s="261">
        <v>23557</v>
      </c>
      <c r="E43" s="261">
        <v>25080</v>
      </c>
      <c r="F43" s="261">
        <v>25210</v>
      </c>
      <c r="G43" s="261">
        <v>25210</v>
      </c>
      <c r="H43" s="263">
        <v>15397</v>
      </c>
      <c r="I43" s="263">
        <v>15397</v>
      </c>
      <c r="J43" s="149"/>
      <c r="K43" s="143"/>
      <c r="L43" s="144"/>
      <c r="M43" s="144"/>
      <c r="N43" s="144"/>
      <c r="O43" s="144"/>
    </row>
    <row r="44" spans="2:15" s="168" customFormat="1" ht="12" customHeight="1">
      <c r="B44" s="187" t="s">
        <v>165</v>
      </c>
      <c r="C44" s="175">
        <v>50464.6</v>
      </c>
      <c r="D44" s="175">
        <v>60186.63</v>
      </c>
      <c r="E44" s="175">
        <v>38667</v>
      </c>
      <c r="F44" s="175">
        <v>38879.78</v>
      </c>
      <c r="G44" s="175">
        <v>40714.98</v>
      </c>
      <c r="H44" s="188">
        <v>42813</v>
      </c>
      <c r="I44" s="188">
        <v>43351</v>
      </c>
      <c r="J44" s="149"/>
      <c r="K44" s="143"/>
      <c r="L44" s="144"/>
      <c r="M44" s="144"/>
      <c r="N44" s="144"/>
      <c r="O44" s="144"/>
    </row>
    <row r="45" spans="2:15" s="168" customFormat="1" ht="12" customHeight="1">
      <c r="B45" s="187" t="s">
        <v>166</v>
      </c>
      <c r="C45" s="183" t="s">
        <v>28</v>
      </c>
      <c r="D45" s="175">
        <v>18348</v>
      </c>
      <c r="E45" s="175">
        <v>37231</v>
      </c>
      <c r="F45" s="175">
        <v>44638</v>
      </c>
      <c r="G45" s="175">
        <v>55738</v>
      </c>
      <c r="H45" s="188">
        <v>63040</v>
      </c>
      <c r="I45" s="188">
        <v>68440</v>
      </c>
      <c r="J45" s="149"/>
      <c r="K45" s="143"/>
      <c r="L45" s="144"/>
      <c r="M45" s="144"/>
      <c r="N45" s="144"/>
      <c r="O45" s="144"/>
    </row>
    <row r="46" spans="2:15" s="168" customFormat="1" ht="12" customHeight="1">
      <c r="B46" s="187" t="s">
        <v>167</v>
      </c>
      <c r="C46" s="183" t="s">
        <v>28</v>
      </c>
      <c r="D46" s="175">
        <v>14789</v>
      </c>
      <c r="E46" s="175">
        <v>6889</v>
      </c>
      <c r="F46" s="175">
        <v>6889</v>
      </c>
      <c r="G46" s="175">
        <v>6889</v>
      </c>
      <c r="H46" s="188">
        <v>6889</v>
      </c>
      <c r="I46" s="188">
        <v>6889</v>
      </c>
      <c r="J46" s="149"/>
      <c r="K46" s="143"/>
      <c r="L46" s="144"/>
      <c r="M46" s="144"/>
      <c r="N46" s="144"/>
      <c r="O46" s="144"/>
    </row>
    <row r="47" spans="2:15" s="168" customFormat="1" ht="12" customHeight="1">
      <c r="B47" s="187" t="s">
        <v>23</v>
      </c>
      <c r="C47" s="183" t="s">
        <v>28</v>
      </c>
      <c r="D47" s="175">
        <v>4330</v>
      </c>
      <c r="E47" s="175">
        <v>4169</v>
      </c>
      <c r="F47" s="175">
        <v>4169</v>
      </c>
      <c r="G47" s="175">
        <v>4169</v>
      </c>
      <c r="H47" s="188">
        <v>4169</v>
      </c>
      <c r="I47" s="188">
        <v>4169</v>
      </c>
      <c r="J47" s="149"/>
      <c r="K47" s="143"/>
      <c r="L47" s="144"/>
      <c r="M47" s="144"/>
      <c r="N47" s="144"/>
      <c r="O47" s="144"/>
    </row>
    <row r="48" spans="2:15" s="168" customFormat="1" ht="12" customHeight="1">
      <c r="B48" s="187" t="s">
        <v>168</v>
      </c>
      <c r="C48" s="175">
        <v>20000</v>
      </c>
      <c r="D48" s="175">
        <v>22033</v>
      </c>
      <c r="E48" s="175">
        <v>28869.95</v>
      </c>
      <c r="F48" s="175">
        <v>31215</v>
      </c>
      <c r="G48" s="175">
        <v>32230</v>
      </c>
      <c r="H48" s="188">
        <v>33500</v>
      </c>
      <c r="I48" s="188">
        <v>33900</v>
      </c>
      <c r="J48" s="149"/>
      <c r="K48" s="143"/>
      <c r="L48" s="144"/>
      <c r="M48" s="144"/>
      <c r="N48" s="144"/>
      <c r="O48" s="144"/>
    </row>
    <row r="49" spans="2:15" s="168" customFormat="1" ht="12" customHeight="1">
      <c r="B49" s="189" t="s">
        <v>169</v>
      </c>
      <c r="C49" s="176">
        <v>91076</v>
      </c>
      <c r="D49" s="176">
        <v>97019.6</v>
      </c>
      <c r="E49" s="176">
        <v>57629.4</v>
      </c>
      <c r="F49" s="176">
        <v>60184.6</v>
      </c>
      <c r="G49" s="176">
        <v>64245.8</v>
      </c>
      <c r="H49" s="190">
        <v>71115</v>
      </c>
      <c r="I49" s="190">
        <v>74803</v>
      </c>
      <c r="J49" s="149"/>
      <c r="K49" s="143"/>
      <c r="L49" s="144"/>
      <c r="M49" s="144"/>
      <c r="N49" s="144"/>
      <c r="O49" s="144"/>
    </row>
    <row r="50" spans="18:25" ht="12" customHeight="1">
      <c r="R50" s="144"/>
      <c r="S50" s="144"/>
      <c r="T50" s="144"/>
      <c r="U50" s="144"/>
      <c r="V50" s="144"/>
      <c r="W50" s="144"/>
      <c r="X50" s="144"/>
      <c r="Y50" s="144"/>
    </row>
    <row r="51" spans="2:25" ht="12" customHeight="1">
      <c r="B51" s="191" t="s">
        <v>272</v>
      </c>
      <c r="C51" s="191"/>
      <c r="D51" s="191"/>
      <c r="E51" s="191"/>
      <c r="F51" s="191"/>
      <c r="G51" s="208"/>
      <c r="R51" s="144"/>
      <c r="S51" s="144"/>
      <c r="T51" s="144"/>
      <c r="U51" s="144"/>
      <c r="V51" s="144"/>
      <c r="W51" s="144"/>
      <c r="X51" s="144"/>
      <c r="Y51" s="144"/>
    </row>
    <row r="52" spans="2:25" ht="12" customHeight="1">
      <c r="B52" s="191" t="s">
        <v>367</v>
      </c>
      <c r="C52" s="191"/>
      <c r="D52" s="191"/>
      <c r="E52" s="191"/>
      <c r="F52" s="191"/>
      <c r="G52" s="191"/>
      <c r="R52" s="144"/>
      <c r="S52" s="144"/>
      <c r="T52" s="144"/>
      <c r="U52" s="144"/>
      <c r="V52" s="144"/>
      <c r="W52" s="144"/>
      <c r="X52" s="144"/>
      <c r="Y52" s="144"/>
    </row>
    <row r="53" spans="2:25" ht="12" customHeight="1">
      <c r="B53" s="143" t="s">
        <v>273</v>
      </c>
      <c r="R53" s="144"/>
      <c r="S53" s="144"/>
      <c r="T53" s="144"/>
      <c r="U53" s="144"/>
      <c r="V53" s="144"/>
      <c r="W53" s="144"/>
      <c r="X53" s="144"/>
      <c r="Y53" s="144"/>
    </row>
    <row r="54" spans="2:25" ht="12" customHeight="1">
      <c r="B54" s="193"/>
      <c r="F54" s="161"/>
      <c r="G54" s="161"/>
      <c r="H54" s="161"/>
      <c r="R54" s="144"/>
      <c r="S54" s="144"/>
      <c r="T54" s="144"/>
      <c r="U54" s="144"/>
      <c r="V54" s="144"/>
      <c r="W54" s="144"/>
      <c r="X54" s="144"/>
      <c r="Y54" s="144"/>
    </row>
    <row r="55" spans="6:25" ht="12" customHeight="1">
      <c r="F55" s="161"/>
      <c r="G55" s="161"/>
      <c r="H55" s="161"/>
      <c r="R55" s="144"/>
      <c r="S55" s="144"/>
      <c r="T55" s="144"/>
      <c r="U55" s="144"/>
      <c r="V55" s="144"/>
      <c r="W55" s="144"/>
      <c r="X55" s="144"/>
      <c r="Y55" s="144"/>
    </row>
    <row r="56" spans="6:25" ht="12" customHeight="1">
      <c r="F56" s="161"/>
      <c r="G56" s="161"/>
      <c r="H56" s="161"/>
      <c r="R56" s="144"/>
      <c r="S56" s="144"/>
      <c r="T56" s="144"/>
      <c r="U56" s="144"/>
      <c r="V56" s="144"/>
      <c r="W56" s="144"/>
      <c r="X56" s="144"/>
      <c r="Y56" s="144"/>
    </row>
    <row r="57" ht="12" customHeight="1"/>
    <row r="58" ht="12" customHeight="1"/>
    <row r="59" ht="12" customHeight="1"/>
    <row r="60" ht="12" customHeight="1">
      <c r="A60" s="144" t="s">
        <v>170</v>
      </c>
    </row>
    <row r="61" ht="12" customHeight="1">
      <c r="A61" s="194" t="s">
        <v>171</v>
      </c>
    </row>
    <row r="62" spans="1:14" ht="12" customHeight="1">
      <c r="A62" s="194" t="s">
        <v>172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</row>
    <row r="63" spans="2:14" ht="12" customHeight="1">
      <c r="B63" s="169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</row>
    <row r="64" ht="12" customHeight="1"/>
    <row r="65" spans="3:14" ht="12" customHeight="1"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</row>
    <row r="66" spans="2:14" ht="12" customHeight="1">
      <c r="B66" s="169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</row>
    <row r="67" spans="9:14" ht="12" customHeight="1">
      <c r="I67" s="161"/>
      <c r="J67" s="161"/>
      <c r="K67" s="161"/>
      <c r="L67" s="161"/>
      <c r="M67" s="161"/>
      <c r="N67" s="161"/>
    </row>
    <row r="68" ht="12" customHeight="1"/>
    <row r="69" ht="12" customHeight="1"/>
    <row r="70" ht="12" customHeight="1"/>
    <row r="74" spans="5:8" ht="14.25">
      <c r="E74" s="196"/>
      <c r="H74" s="196"/>
    </row>
    <row r="75" ht="14.25">
      <c r="A75" s="169"/>
    </row>
    <row r="76" ht="14.25">
      <c r="A76" s="169"/>
    </row>
    <row r="77" spans="1:8" ht="14.25">
      <c r="A77" s="169"/>
      <c r="H77" s="196"/>
    </row>
    <row r="78" spans="1:8" ht="14.25">
      <c r="A78" s="169"/>
      <c r="H78" s="196"/>
    </row>
    <row r="79" ht="14.25">
      <c r="A79" s="169"/>
    </row>
    <row r="80" ht="14.25">
      <c r="A80" s="169"/>
    </row>
    <row r="81" ht="14.25">
      <c r="A81" s="169"/>
    </row>
    <row r="82" spans="1:8" ht="14.25">
      <c r="A82" s="169"/>
      <c r="H82" s="196"/>
    </row>
    <row r="83" ht="14.25">
      <c r="A83" s="169"/>
    </row>
    <row r="84" spans="1:8" ht="14.25">
      <c r="A84" s="169"/>
      <c r="H84" s="196"/>
    </row>
    <row r="85" ht="14.25">
      <c r="A85" s="169"/>
    </row>
    <row r="86" ht="14.25">
      <c r="A86" s="169"/>
    </row>
    <row r="87" ht="14.25">
      <c r="A87" s="169"/>
    </row>
    <row r="88" ht="14.25">
      <c r="A88" s="169"/>
    </row>
    <row r="89" ht="14.25">
      <c r="A89" s="169"/>
    </row>
    <row r="90" ht="14.25">
      <c r="A90" s="169"/>
    </row>
    <row r="91" ht="14.25">
      <c r="A91" s="169"/>
    </row>
    <row r="92" ht="14.25">
      <c r="A92" s="169"/>
    </row>
    <row r="93" ht="14.25">
      <c r="A93" s="169"/>
    </row>
    <row r="94" ht="14.25">
      <c r="A94" s="169"/>
    </row>
    <row r="95" ht="14.25">
      <c r="A95" s="169"/>
    </row>
    <row r="96" ht="14.25">
      <c r="A96" s="169"/>
    </row>
    <row r="97" ht="14.25">
      <c r="A97" s="169"/>
    </row>
    <row r="98" ht="14.25">
      <c r="A98" s="169"/>
    </row>
    <row r="99" ht="14.25">
      <c r="A99" s="169"/>
    </row>
    <row r="100" ht="14.25">
      <c r="A100" s="169"/>
    </row>
    <row r="101" ht="14.25">
      <c r="A101" s="169"/>
    </row>
    <row r="102" ht="14.25">
      <c r="A102" s="169"/>
    </row>
    <row r="103" ht="14.25">
      <c r="A103" s="169"/>
    </row>
    <row r="104" ht="14.25">
      <c r="A104" s="169"/>
    </row>
    <row r="105" ht="14.25">
      <c r="A105" s="169"/>
    </row>
    <row r="106" ht="14.25">
      <c r="A106" s="169"/>
    </row>
    <row r="107" ht="14.25">
      <c r="A107" s="169"/>
    </row>
    <row r="108" ht="14.25">
      <c r="A108" s="169"/>
    </row>
    <row r="114" spans="9:14" ht="14.25">
      <c r="I114" s="161"/>
      <c r="J114" s="161"/>
      <c r="K114" s="161"/>
      <c r="L114" s="161"/>
      <c r="M114" s="161"/>
      <c r="N114" s="161"/>
    </row>
    <row r="115" spans="9:14" ht="14.25">
      <c r="I115" s="161"/>
      <c r="J115" s="161"/>
      <c r="K115" s="161"/>
      <c r="L115" s="161"/>
      <c r="M115" s="161"/>
      <c r="N115" s="161"/>
    </row>
    <row r="116" spans="9:14" ht="14.25">
      <c r="I116" s="161"/>
      <c r="J116" s="161"/>
      <c r="K116" s="161"/>
      <c r="L116" s="161"/>
      <c r="M116" s="161"/>
      <c r="N116" s="161"/>
    </row>
    <row r="117" spans="9:14" ht="14.25">
      <c r="I117" s="161"/>
      <c r="J117" s="161"/>
      <c r="K117" s="161"/>
      <c r="L117" s="161"/>
      <c r="M117" s="161"/>
      <c r="N117" s="161"/>
    </row>
    <row r="118" spans="9:14" ht="14.25">
      <c r="I118" s="161"/>
      <c r="J118" s="161"/>
      <c r="K118" s="161"/>
      <c r="L118" s="161"/>
      <c r="M118" s="161"/>
      <c r="N118" s="161"/>
    </row>
    <row r="119" spans="9:14" ht="14.25">
      <c r="I119" s="161"/>
      <c r="J119" s="161"/>
      <c r="K119" s="161"/>
      <c r="L119" s="161"/>
      <c r="M119" s="161"/>
      <c r="N119" s="161"/>
    </row>
    <row r="120" spans="9:14" ht="14.25">
      <c r="I120" s="161"/>
      <c r="J120" s="161"/>
      <c r="K120" s="161"/>
      <c r="L120" s="161"/>
      <c r="M120" s="161"/>
      <c r="N120" s="161"/>
    </row>
    <row r="121" spans="9:14" ht="14.25">
      <c r="I121" s="161"/>
      <c r="J121" s="161"/>
      <c r="K121" s="161"/>
      <c r="L121" s="161"/>
      <c r="M121" s="161"/>
      <c r="N121" s="161"/>
    </row>
    <row r="122" spans="9:14" ht="14.25">
      <c r="I122" s="161"/>
      <c r="J122" s="161"/>
      <c r="K122" s="161"/>
      <c r="L122" s="161"/>
      <c r="M122" s="161"/>
      <c r="N122" s="161"/>
    </row>
    <row r="123" spans="9:14" ht="14.25">
      <c r="I123" s="161"/>
      <c r="J123" s="161"/>
      <c r="K123" s="161"/>
      <c r="L123" s="161"/>
      <c r="M123" s="161"/>
      <c r="N123" s="161"/>
    </row>
    <row r="124" spans="9:14" ht="14.25">
      <c r="I124" s="161"/>
      <c r="J124" s="161"/>
      <c r="K124" s="161"/>
      <c r="L124" s="161"/>
      <c r="M124" s="161"/>
      <c r="N124" s="161"/>
    </row>
    <row r="125" spans="9:14" ht="14.25">
      <c r="I125" s="161"/>
      <c r="J125" s="161"/>
      <c r="K125" s="161"/>
      <c r="L125" s="161"/>
      <c r="M125" s="161"/>
      <c r="N125" s="161"/>
    </row>
    <row r="126" spans="9:14" ht="14.25">
      <c r="I126" s="161"/>
      <c r="J126" s="161"/>
      <c r="K126" s="161"/>
      <c r="L126" s="161"/>
      <c r="M126" s="161"/>
      <c r="N126" s="161"/>
    </row>
    <row r="127" spans="9:14" ht="14.25">
      <c r="I127" s="161"/>
      <c r="J127" s="161"/>
      <c r="K127" s="161"/>
      <c r="L127" s="161"/>
      <c r="M127" s="161"/>
      <c r="N127" s="161"/>
    </row>
    <row r="128" spans="9:14" ht="14.25">
      <c r="I128" s="161"/>
      <c r="J128" s="161"/>
      <c r="K128" s="161"/>
      <c r="L128" s="161"/>
      <c r="M128" s="161"/>
      <c r="N128" s="161"/>
    </row>
    <row r="129" spans="9:14" ht="14.25">
      <c r="I129" s="161"/>
      <c r="J129" s="161"/>
      <c r="K129" s="161"/>
      <c r="L129" s="161"/>
      <c r="M129" s="161"/>
      <c r="N129" s="161"/>
    </row>
    <row r="130" spans="9:14" ht="14.25">
      <c r="I130" s="161"/>
      <c r="J130" s="161"/>
      <c r="K130" s="161"/>
      <c r="L130" s="161"/>
      <c r="M130" s="161"/>
      <c r="N130" s="161"/>
    </row>
    <row r="131" spans="9:14" ht="14.25">
      <c r="I131" s="161"/>
      <c r="J131" s="161"/>
      <c r="K131" s="161"/>
      <c r="L131" s="161"/>
      <c r="M131" s="161"/>
      <c r="N131" s="161"/>
    </row>
    <row r="132" spans="9:14" ht="14.25">
      <c r="I132" s="161"/>
      <c r="J132" s="161"/>
      <c r="K132" s="161"/>
      <c r="L132" s="161"/>
      <c r="M132" s="161"/>
      <c r="N132" s="161"/>
    </row>
    <row r="133" spans="9:14" ht="14.25">
      <c r="I133" s="161"/>
      <c r="J133" s="161"/>
      <c r="K133" s="161"/>
      <c r="L133" s="161"/>
      <c r="M133" s="161"/>
      <c r="N133" s="161"/>
    </row>
    <row r="134" spans="9:14" ht="14.25">
      <c r="I134" s="161"/>
      <c r="J134" s="161"/>
      <c r="K134" s="161"/>
      <c r="L134" s="161"/>
      <c r="M134" s="161"/>
      <c r="N134" s="161"/>
    </row>
    <row r="135" spans="9:14" ht="14.25">
      <c r="I135" s="161"/>
      <c r="J135" s="161"/>
      <c r="K135" s="161"/>
      <c r="L135" s="161"/>
      <c r="M135" s="161"/>
      <c r="N135" s="161"/>
    </row>
    <row r="136" spans="9:14" ht="14.25">
      <c r="I136" s="161"/>
      <c r="J136" s="161"/>
      <c r="K136" s="161"/>
      <c r="L136" s="161"/>
      <c r="M136" s="161"/>
      <c r="N136" s="161"/>
    </row>
    <row r="137" spans="9:14" ht="14.25">
      <c r="I137" s="161"/>
      <c r="J137" s="161"/>
      <c r="K137" s="161"/>
      <c r="L137" s="161"/>
      <c r="M137" s="161"/>
      <c r="N137" s="161"/>
    </row>
    <row r="138" spans="9:14" ht="14.25">
      <c r="I138" s="161"/>
      <c r="J138" s="161"/>
      <c r="K138" s="161"/>
      <c r="L138" s="161"/>
      <c r="M138" s="161"/>
      <c r="N138" s="161"/>
    </row>
    <row r="139" spans="9:14" ht="14.25">
      <c r="I139" s="161"/>
      <c r="J139" s="161"/>
      <c r="K139" s="161"/>
      <c r="L139" s="161"/>
      <c r="M139" s="161"/>
      <c r="N139" s="161"/>
    </row>
    <row r="140" spans="9:14" ht="14.25">
      <c r="I140" s="161"/>
      <c r="J140" s="161"/>
      <c r="K140" s="161"/>
      <c r="L140" s="161"/>
      <c r="M140" s="161"/>
      <c r="N140" s="161"/>
    </row>
    <row r="141" spans="9:14" ht="14.25">
      <c r="I141" s="161"/>
      <c r="J141" s="161"/>
      <c r="K141" s="161"/>
      <c r="L141" s="161"/>
      <c r="M141" s="161"/>
      <c r="N141" s="161"/>
    </row>
    <row r="142" spans="9:14" ht="14.25">
      <c r="I142" s="161"/>
      <c r="J142" s="161"/>
      <c r="K142" s="161"/>
      <c r="L142" s="161"/>
      <c r="M142" s="161"/>
      <c r="N142" s="161"/>
    </row>
    <row r="143" spans="9:14" ht="14.25">
      <c r="I143" s="161"/>
      <c r="J143" s="161"/>
      <c r="K143" s="161"/>
      <c r="L143" s="161"/>
      <c r="M143" s="161"/>
      <c r="N143" s="161"/>
    </row>
    <row r="144" spans="9:14" ht="14.25">
      <c r="I144" s="161"/>
      <c r="J144" s="161"/>
      <c r="K144" s="161"/>
      <c r="L144" s="161"/>
      <c r="M144" s="161"/>
      <c r="N144" s="161"/>
    </row>
    <row r="145" spans="9:14" ht="14.25">
      <c r="I145" s="161"/>
      <c r="J145" s="161"/>
      <c r="K145" s="161"/>
      <c r="L145" s="161"/>
      <c r="M145" s="161"/>
      <c r="N145" s="161"/>
    </row>
    <row r="146" spans="9:14" ht="14.25">
      <c r="I146" s="161"/>
      <c r="J146" s="161"/>
      <c r="K146" s="161"/>
      <c r="L146" s="161"/>
      <c r="M146" s="161"/>
      <c r="N146" s="161"/>
    </row>
    <row r="147" spans="9:14" ht="14.25">
      <c r="I147" s="161"/>
      <c r="J147" s="161"/>
      <c r="K147" s="161"/>
      <c r="L147" s="161"/>
      <c r="M147" s="161"/>
      <c r="N147" s="161"/>
    </row>
    <row r="148" spans="9:14" ht="14.25">
      <c r="I148" s="161"/>
      <c r="J148" s="161"/>
      <c r="K148" s="161"/>
      <c r="L148" s="161"/>
      <c r="M148" s="161"/>
      <c r="N148" s="161"/>
    </row>
    <row r="149" spans="9:14" ht="14.25">
      <c r="I149" s="161"/>
      <c r="J149" s="161"/>
      <c r="K149" s="161"/>
      <c r="L149" s="161"/>
      <c r="M149" s="161"/>
      <c r="N149" s="161"/>
    </row>
    <row r="150" spans="9:14" ht="14.25">
      <c r="I150" s="161"/>
      <c r="J150" s="161"/>
      <c r="K150" s="161"/>
      <c r="L150" s="161"/>
      <c r="M150" s="161"/>
      <c r="N150" s="161"/>
    </row>
    <row r="151" spans="9:14" ht="14.25">
      <c r="I151" s="161"/>
      <c r="J151" s="161"/>
      <c r="K151" s="161"/>
      <c r="L151" s="161"/>
      <c r="M151" s="161"/>
      <c r="N151" s="161"/>
    </row>
    <row r="152" spans="9:14" ht="14.25">
      <c r="I152" s="161"/>
      <c r="J152" s="161"/>
      <c r="K152" s="161"/>
      <c r="L152" s="161"/>
      <c r="M152" s="161"/>
      <c r="N152" s="161"/>
    </row>
    <row r="153" spans="9:14" ht="14.25">
      <c r="I153" s="161"/>
      <c r="J153" s="161"/>
      <c r="K153" s="161"/>
      <c r="L153" s="161"/>
      <c r="M153" s="161"/>
      <c r="N153" s="161"/>
    </row>
    <row r="154" spans="9:14" ht="14.25">
      <c r="I154" s="161"/>
      <c r="J154" s="161"/>
      <c r="K154" s="161"/>
      <c r="L154" s="161"/>
      <c r="M154" s="161"/>
      <c r="N154" s="161"/>
    </row>
    <row r="155" spans="9:14" ht="14.25">
      <c r="I155" s="161"/>
      <c r="J155" s="161"/>
      <c r="K155" s="161"/>
      <c r="L155" s="161"/>
      <c r="M155" s="161"/>
      <c r="N155" s="161"/>
    </row>
    <row r="156" spans="9:14" ht="14.25">
      <c r="I156" s="161"/>
      <c r="J156" s="161"/>
      <c r="K156" s="161"/>
      <c r="L156" s="161"/>
      <c r="M156" s="161"/>
      <c r="N156" s="161"/>
    </row>
    <row r="157" spans="9:14" ht="14.25">
      <c r="I157" s="161"/>
      <c r="J157" s="161"/>
      <c r="K157" s="161"/>
      <c r="L157" s="161"/>
      <c r="M157" s="161"/>
      <c r="N157" s="161"/>
    </row>
    <row r="158" spans="9:14" ht="14.25">
      <c r="I158" s="161"/>
      <c r="J158" s="161"/>
      <c r="K158" s="161"/>
      <c r="L158" s="161"/>
      <c r="M158" s="161"/>
      <c r="N158" s="161"/>
    </row>
    <row r="159" spans="9:14" ht="14.25">
      <c r="I159" s="161"/>
      <c r="J159" s="161"/>
      <c r="K159" s="161"/>
      <c r="L159" s="161"/>
      <c r="M159" s="161"/>
      <c r="N159" s="161"/>
    </row>
    <row r="160" spans="9:14" ht="14.25">
      <c r="I160" s="161"/>
      <c r="J160" s="161"/>
      <c r="K160" s="161"/>
      <c r="L160" s="161"/>
      <c r="M160" s="161"/>
      <c r="N160" s="161"/>
    </row>
    <row r="161" spans="9:14" ht="14.25">
      <c r="I161" s="161"/>
      <c r="J161" s="161"/>
      <c r="K161" s="161"/>
      <c r="L161" s="161"/>
      <c r="M161" s="161"/>
      <c r="N161" s="161"/>
    </row>
    <row r="162" spans="9:14" ht="14.25">
      <c r="I162" s="161"/>
      <c r="J162" s="161"/>
      <c r="K162" s="161"/>
      <c r="L162" s="161"/>
      <c r="M162" s="161"/>
      <c r="N162" s="161"/>
    </row>
    <row r="163" spans="9:14" ht="14.25">
      <c r="I163" s="161"/>
      <c r="J163" s="161"/>
      <c r="K163" s="161"/>
      <c r="L163" s="161"/>
      <c r="M163" s="161"/>
      <c r="N163" s="161"/>
    </row>
    <row r="164" spans="9:14" ht="14.25">
      <c r="I164" s="161"/>
      <c r="J164" s="161"/>
      <c r="K164" s="161"/>
      <c r="L164" s="161"/>
      <c r="M164" s="161"/>
      <c r="N164" s="161"/>
    </row>
    <row r="165" spans="9:14" ht="14.25">
      <c r="I165" s="161"/>
      <c r="J165" s="161"/>
      <c r="K165" s="161"/>
      <c r="L165" s="161"/>
      <c r="M165" s="161"/>
      <c r="N165" s="161"/>
    </row>
    <row r="166" spans="9:14" ht="14.25">
      <c r="I166" s="161"/>
      <c r="J166" s="161"/>
      <c r="K166" s="161"/>
      <c r="L166" s="161"/>
      <c r="M166" s="161"/>
      <c r="N166" s="161"/>
    </row>
    <row r="167" spans="9:14" ht="14.25">
      <c r="I167" s="161"/>
      <c r="J167" s="161"/>
      <c r="K167" s="161"/>
      <c r="L167" s="161"/>
      <c r="M167" s="161"/>
      <c r="N167" s="161"/>
    </row>
  </sheetData>
  <mergeCells count="2">
    <mergeCell ref="C4:H4"/>
    <mergeCell ref="I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showGridLines="0" workbookViewId="0" topLeftCell="A1"/>
  </sheetViews>
  <sheetFormatPr defaultColWidth="9.00390625" defaultRowHeight="14.25"/>
  <cols>
    <col min="1" max="1" width="9.875" style="56" customWidth="1"/>
    <col min="2" max="2" width="24.375" style="56" customWidth="1"/>
    <col min="3" max="3" width="9.875" style="56" customWidth="1"/>
    <col min="4" max="16" width="9.25390625" style="56" customWidth="1"/>
    <col min="17" max="256" width="8.75390625" style="56" customWidth="1"/>
    <col min="257" max="257" width="19.25390625" style="56" customWidth="1"/>
    <col min="258" max="258" width="3.25390625" style="56" customWidth="1"/>
    <col min="259" max="512" width="8.75390625" style="56" customWidth="1"/>
    <col min="513" max="513" width="19.25390625" style="56" customWidth="1"/>
    <col min="514" max="514" width="3.25390625" style="56" customWidth="1"/>
    <col min="515" max="768" width="8.75390625" style="56" customWidth="1"/>
    <col min="769" max="769" width="19.25390625" style="56" customWidth="1"/>
    <col min="770" max="770" width="3.25390625" style="56" customWidth="1"/>
    <col min="771" max="1024" width="8.75390625" style="56" customWidth="1"/>
    <col min="1025" max="1025" width="19.25390625" style="56" customWidth="1"/>
    <col min="1026" max="1026" width="3.25390625" style="56" customWidth="1"/>
    <col min="1027" max="1280" width="8.75390625" style="56" customWidth="1"/>
    <col min="1281" max="1281" width="19.25390625" style="56" customWidth="1"/>
    <col min="1282" max="1282" width="3.25390625" style="56" customWidth="1"/>
    <col min="1283" max="1536" width="8.75390625" style="56" customWidth="1"/>
    <col min="1537" max="1537" width="19.25390625" style="56" customWidth="1"/>
    <col min="1538" max="1538" width="3.25390625" style="56" customWidth="1"/>
    <col min="1539" max="1792" width="8.75390625" style="56" customWidth="1"/>
    <col min="1793" max="1793" width="19.25390625" style="56" customWidth="1"/>
    <col min="1794" max="1794" width="3.25390625" style="56" customWidth="1"/>
    <col min="1795" max="2048" width="8.75390625" style="56" customWidth="1"/>
    <col min="2049" max="2049" width="19.25390625" style="56" customWidth="1"/>
    <col min="2050" max="2050" width="3.25390625" style="56" customWidth="1"/>
    <col min="2051" max="2304" width="8.75390625" style="56" customWidth="1"/>
    <col min="2305" max="2305" width="19.25390625" style="56" customWidth="1"/>
    <col min="2306" max="2306" width="3.25390625" style="56" customWidth="1"/>
    <col min="2307" max="2560" width="8.75390625" style="56" customWidth="1"/>
    <col min="2561" max="2561" width="19.25390625" style="56" customWidth="1"/>
    <col min="2562" max="2562" width="3.25390625" style="56" customWidth="1"/>
    <col min="2563" max="2816" width="8.75390625" style="56" customWidth="1"/>
    <col min="2817" max="2817" width="19.25390625" style="56" customWidth="1"/>
    <col min="2818" max="2818" width="3.25390625" style="56" customWidth="1"/>
    <col min="2819" max="3072" width="8.75390625" style="56" customWidth="1"/>
    <col min="3073" max="3073" width="19.25390625" style="56" customWidth="1"/>
    <col min="3074" max="3074" width="3.25390625" style="56" customWidth="1"/>
    <col min="3075" max="3328" width="8.75390625" style="56" customWidth="1"/>
    <col min="3329" max="3329" width="19.25390625" style="56" customWidth="1"/>
    <col min="3330" max="3330" width="3.25390625" style="56" customWidth="1"/>
    <col min="3331" max="3584" width="8.75390625" style="56" customWidth="1"/>
    <col min="3585" max="3585" width="19.25390625" style="56" customWidth="1"/>
    <col min="3586" max="3586" width="3.25390625" style="56" customWidth="1"/>
    <col min="3587" max="3840" width="8.75390625" style="56" customWidth="1"/>
    <col min="3841" max="3841" width="19.25390625" style="56" customWidth="1"/>
    <col min="3842" max="3842" width="3.25390625" style="56" customWidth="1"/>
    <col min="3843" max="4096" width="8.75390625" style="56" customWidth="1"/>
    <col min="4097" max="4097" width="19.25390625" style="56" customWidth="1"/>
    <col min="4098" max="4098" width="3.25390625" style="56" customWidth="1"/>
    <col min="4099" max="4352" width="8.75390625" style="56" customWidth="1"/>
    <col min="4353" max="4353" width="19.25390625" style="56" customWidth="1"/>
    <col min="4354" max="4354" width="3.25390625" style="56" customWidth="1"/>
    <col min="4355" max="4608" width="8.75390625" style="56" customWidth="1"/>
    <col min="4609" max="4609" width="19.25390625" style="56" customWidth="1"/>
    <col min="4610" max="4610" width="3.25390625" style="56" customWidth="1"/>
    <col min="4611" max="4864" width="8.75390625" style="56" customWidth="1"/>
    <col min="4865" max="4865" width="19.25390625" style="56" customWidth="1"/>
    <col min="4866" max="4866" width="3.25390625" style="56" customWidth="1"/>
    <col min="4867" max="5120" width="8.75390625" style="56" customWidth="1"/>
    <col min="5121" max="5121" width="19.25390625" style="56" customWidth="1"/>
    <col min="5122" max="5122" width="3.25390625" style="56" customWidth="1"/>
    <col min="5123" max="5376" width="8.75390625" style="56" customWidth="1"/>
    <col min="5377" max="5377" width="19.25390625" style="56" customWidth="1"/>
    <col min="5378" max="5378" width="3.25390625" style="56" customWidth="1"/>
    <col min="5379" max="5632" width="8.75390625" style="56" customWidth="1"/>
    <col min="5633" max="5633" width="19.25390625" style="56" customWidth="1"/>
    <col min="5634" max="5634" width="3.25390625" style="56" customWidth="1"/>
    <col min="5635" max="5888" width="8.75390625" style="56" customWidth="1"/>
    <col min="5889" max="5889" width="19.25390625" style="56" customWidth="1"/>
    <col min="5890" max="5890" width="3.25390625" style="56" customWidth="1"/>
    <col min="5891" max="6144" width="8.75390625" style="56" customWidth="1"/>
    <col min="6145" max="6145" width="19.25390625" style="56" customWidth="1"/>
    <col min="6146" max="6146" width="3.25390625" style="56" customWidth="1"/>
    <col min="6147" max="6400" width="8.75390625" style="56" customWidth="1"/>
    <col min="6401" max="6401" width="19.25390625" style="56" customWidth="1"/>
    <col min="6402" max="6402" width="3.25390625" style="56" customWidth="1"/>
    <col min="6403" max="6656" width="8.75390625" style="56" customWidth="1"/>
    <col min="6657" max="6657" width="19.25390625" style="56" customWidth="1"/>
    <col min="6658" max="6658" width="3.25390625" style="56" customWidth="1"/>
    <col min="6659" max="6912" width="8.75390625" style="56" customWidth="1"/>
    <col min="6913" max="6913" width="19.25390625" style="56" customWidth="1"/>
    <col min="6914" max="6914" width="3.25390625" style="56" customWidth="1"/>
    <col min="6915" max="7168" width="8.75390625" style="56" customWidth="1"/>
    <col min="7169" max="7169" width="19.25390625" style="56" customWidth="1"/>
    <col min="7170" max="7170" width="3.25390625" style="56" customWidth="1"/>
    <col min="7171" max="7424" width="8.75390625" style="56" customWidth="1"/>
    <col min="7425" max="7425" width="19.25390625" style="56" customWidth="1"/>
    <col min="7426" max="7426" width="3.25390625" style="56" customWidth="1"/>
    <col min="7427" max="7680" width="8.75390625" style="56" customWidth="1"/>
    <col min="7681" max="7681" width="19.25390625" style="56" customWidth="1"/>
    <col min="7682" max="7682" width="3.25390625" style="56" customWidth="1"/>
    <col min="7683" max="7936" width="8.75390625" style="56" customWidth="1"/>
    <col min="7937" max="7937" width="19.25390625" style="56" customWidth="1"/>
    <col min="7938" max="7938" width="3.25390625" style="56" customWidth="1"/>
    <col min="7939" max="8192" width="8.75390625" style="56" customWidth="1"/>
    <col min="8193" max="8193" width="19.25390625" style="56" customWidth="1"/>
    <col min="8194" max="8194" width="3.25390625" style="56" customWidth="1"/>
    <col min="8195" max="8448" width="8.75390625" style="56" customWidth="1"/>
    <col min="8449" max="8449" width="19.25390625" style="56" customWidth="1"/>
    <col min="8450" max="8450" width="3.25390625" style="56" customWidth="1"/>
    <col min="8451" max="8704" width="8.75390625" style="56" customWidth="1"/>
    <col min="8705" max="8705" width="19.25390625" style="56" customWidth="1"/>
    <col min="8706" max="8706" width="3.25390625" style="56" customWidth="1"/>
    <col min="8707" max="8960" width="8.75390625" style="56" customWidth="1"/>
    <col min="8961" max="8961" width="19.25390625" style="56" customWidth="1"/>
    <col min="8962" max="8962" width="3.25390625" style="56" customWidth="1"/>
    <col min="8963" max="9216" width="8.75390625" style="56" customWidth="1"/>
    <col min="9217" max="9217" width="19.25390625" style="56" customWidth="1"/>
    <col min="9218" max="9218" width="3.25390625" style="56" customWidth="1"/>
    <col min="9219" max="9472" width="8.75390625" style="56" customWidth="1"/>
    <col min="9473" max="9473" width="19.25390625" style="56" customWidth="1"/>
    <col min="9474" max="9474" width="3.25390625" style="56" customWidth="1"/>
    <col min="9475" max="9728" width="8.75390625" style="56" customWidth="1"/>
    <col min="9729" max="9729" width="19.25390625" style="56" customWidth="1"/>
    <col min="9730" max="9730" width="3.25390625" style="56" customWidth="1"/>
    <col min="9731" max="9984" width="8.75390625" style="56" customWidth="1"/>
    <col min="9985" max="9985" width="19.25390625" style="56" customWidth="1"/>
    <col min="9986" max="9986" width="3.25390625" style="56" customWidth="1"/>
    <col min="9987" max="10240" width="8.75390625" style="56" customWidth="1"/>
    <col min="10241" max="10241" width="19.25390625" style="56" customWidth="1"/>
    <col min="10242" max="10242" width="3.25390625" style="56" customWidth="1"/>
    <col min="10243" max="10496" width="8.75390625" style="56" customWidth="1"/>
    <col min="10497" max="10497" width="19.25390625" style="56" customWidth="1"/>
    <col min="10498" max="10498" width="3.25390625" style="56" customWidth="1"/>
    <col min="10499" max="10752" width="8.75390625" style="56" customWidth="1"/>
    <col min="10753" max="10753" width="19.25390625" style="56" customWidth="1"/>
    <col min="10754" max="10754" width="3.25390625" style="56" customWidth="1"/>
    <col min="10755" max="11008" width="8.75390625" style="56" customWidth="1"/>
    <col min="11009" max="11009" width="19.25390625" style="56" customWidth="1"/>
    <col min="11010" max="11010" width="3.25390625" style="56" customWidth="1"/>
    <col min="11011" max="11264" width="8.75390625" style="56" customWidth="1"/>
    <col min="11265" max="11265" width="19.25390625" style="56" customWidth="1"/>
    <col min="11266" max="11266" width="3.25390625" style="56" customWidth="1"/>
    <col min="11267" max="11520" width="8.75390625" style="56" customWidth="1"/>
    <col min="11521" max="11521" width="19.25390625" style="56" customWidth="1"/>
    <col min="11522" max="11522" width="3.25390625" style="56" customWidth="1"/>
    <col min="11523" max="11776" width="8.75390625" style="56" customWidth="1"/>
    <col min="11777" max="11777" width="19.25390625" style="56" customWidth="1"/>
    <col min="11778" max="11778" width="3.25390625" style="56" customWidth="1"/>
    <col min="11779" max="12032" width="8.75390625" style="56" customWidth="1"/>
    <col min="12033" max="12033" width="19.25390625" style="56" customWidth="1"/>
    <col min="12034" max="12034" width="3.25390625" style="56" customWidth="1"/>
    <col min="12035" max="12288" width="8.75390625" style="56" customWidth="1"/>
    <col min="12289" max="12289" width="19.25390625" style="56" customWidth="1"/>
    <col min="12290" max="12290" width="3.25390625" style="56" customWidth="1"/>
    <col min="12291" max="12544" width="8.75390625" style="56" customWidth="1"/>
    <col min="12545" max="12545" width="19.25390625" style="56" customWidth="1"/>
    <col min="12546" max="12546" width="3.25390625" style="56" customWidth="1"/>
    <col min="12547" max="12800" width="8.75390625" style="56" customWidth="1"/>
    <col min="12801" max="12801" width="19.25390625" style="56" customWidth="1"/>
    <col min="12802" max="12802" width="3.25390625" style="56" customWidth="1"/>
    <col min="12803" max="13056" width="8.75390625" style="56" customWidth="1"/>
    <col min="13057" max="13057" width="19.25390625" style="56" customWidth="1"/>
    <col min="13058" max="13058" width="3.25390625" style="56" customWidth="1"/>
    <col min="13059" max="13312" width="8.75390625" style="56" customWidth="1"/>
    <col min="13313" max="13313" width="19.25390625" style="56" customWidth="1"/>
    <col min="13314" max="13314" width="3.25390625" style="56" customWidth="1"/>
    <col min="13315" max="13568" width="8.75390625" style="56" customWidth="1"/>
    <col min="13569" max="13569" width="19.25390625" style="56" customWidth="1"/>
    <col min="13570" max="13570" width="3.25390625" style="56" customWidth="1"/>
    <col min="13571" max="13824" width="8.75390625" style="56" customWidth="1"/>
    <col min="13825" max="13825" width="19.25390625" style="56" customWidth="1"/>
    <col min="13826" max="13826" width="3.25390625" style="56" customWidth="1"/>
    <col min="13827" max="14080" width="8.75390625" style="56" customWidth="1"/>
    <col min="14081" max="14081" width="19.25390625" style="56" customWidth="1"/>
    <col min="14082" max="14082" width="3.25390625" style="56" customWidth="1"/>
    <col min="14083" max="14336" width="8.75390625" style="56" customWidth="1"/>
    <col min="14337" max="14337" width="19.25390625" style="56" customWidth="1"/>
    <col min="14338" max="14338" width="3.25390625" style="56" customWidth="1"/>
    <col min="14339" max="14592" width="8.75390625" style="56" customWidth="1"/>
    <col min="14593" max="14593" width="19.25390625" style="56" customWidth="1"/>
    <col min="14594" max="14594" width="3.25390625" style="56" customWidth="1"/>
    <col min="14595" max="14848" width="8.75390625" style="56" customWidth="1"/>
    <col min="14849" max="14849" width="19.25390625" style="56" customWidth="1"/>
    <col min="14850" max="14850" width="3.25390625" style="56" customWidth="1"/>
    <col min="14851" max="15104" width="8.75390625" style="56" customWidth="1"/>
    <col min="15105" max="15105" width="19.25390625" style="56" customWidth="1"/>
    <col min="15106" max="15106" width="3.25390625" style="56" customWidth="1"/>
    <col min="15107" max="15360" width="8.75390625" style="56" customWidth="1"/>
    <col min="15361" max="15361" width="19.25390625" style="56" customWidth="1"/>
    <col min="15362" max="15362" width="3.25390625" style="56" customWidth="1"/>
    <col min="15363" max="15616" width="8.75390625" style="56" customWidth="1"/>
    <col min="15617" max="15617" width="19.25390625" style="56" customWidth="1"/>
    <col min="15618" max="15618" width="3.25390625" style="56" customWidth="1"/>
    <col min="15619" max="15872" width="8.75390625" style="56" customWidth="1"/>
    <col min="15873" max="15873" width="19.25390625" style="56" customWidth="1"/>
    <col min="15874" max="15874" width="3.25390625" style="56" customWidth="1"/>
    <col min="15875" max="16128" width="8.75390625" style="56" customWidth="1"/>
    <col min="16129" max="16129" width="19.25390625" style="56" customWidth="1"/>
    <col min="16130" max="16130" width="3.25390625" style="56" customWidth="1"/>
    <col min="16131" max="16384" width="8.75390625" style="56" customWidth="1"/>
  </cols>
  <sheetData>
    <row r="1" ht="14.25">
      <c r="B1" s="209"/>
    </row>
    <row r="2" ht="15">
      <c r="B2" s="365" t="s">
        <v>311</v>
      </c>
    </row>
    <row r="37" ht="14.25">
      <c r="B37" s="56" t="s">
        <v>368</v>
      </c>
    </row>
    <row r="50" ht="14.25">
      <c r="A50" s="56" t="s">
        <v>190</v>
      </c>
    </row>
    <row r="53" ht="14.25">
      <c r="A53" s="73" t="s">
        <v>66</v>
      </c>
    </row>
    <row r="55" spans="1:3" ht="14.25">
      <c r="A55" s="210" t="s">
        <v>60</v>
      </c>
      <c r="B55" s="211">
        <v>42121.73186342593</v>
      </c>
      <c r="C55" s="74"/>
    </row>
    <row r="56" spans="1:3" ht="14.25">
      <c r="A56" s="210" t="s">
        <v>61</v>
      </c>
      <c r="B56" s="211">
        <v>42242.490838854166</v>
      </c>
      <c r="C56" s="74"/>
    </row>
    <row r="57" spans="1:3" ht="14.25">
      <c r="A57" s="210" t="s">
        <v>62</v>
      </c>
      <c r="B57" s="210" t="s">
        <v>63</v>
      </c>
      <c r="C57" s="73"/>
    </row>
    <row r="58" spans="1:2" ht="14.25">
      <c r="A58" s="212"/>
      <c r="B58" s="212"/>
    </row>
    <row r="59" spans="1:3" ht="14.25">
      <c r="A59" s="210" t="s">
        <v>64</v>
      </c>
      <c r="B59" s="210" t="s">
        <v>189</v>
      </c>
      <c r="C59" s="73"/>
    </row>
    <row r="60" spans="1:3" ht="14.25">
      <c r="A60" s="210" t="s">
        <v>188</v>
      </c>
      <c r="B60" s="210" t="s">
        <v>65</v>
      </c>
      <c r="C60" s="73"/>
    </row>
    <row r="61" spans="1:2" ht="14.25">
      <c r="A61" s="210" t="s">
        <v>67</v>
      </c>
      <c r="B61" s="210" t="s">
        <v>68</v>
      </c>
    </row>
    <row r="62" spans="1:2" ht="14.25">
      <c r="A62" s="210"/>
      <c r="B62" s="210"/>
    </row>
    <row r="63" spans="1:11" ht="14.25">
      <c r="A63" s="213" t="s">
        <v>187</v>
      </c>
      <c r="B63" s="213" t="s">
        <v>5</v>
      </c>
      <c r="C63" s="213" t="s">
        <v>6</v>
      </c>
      <c r="D63" s="213" t="s">
        <v>7</v>
      </c>
      <c r="E63" s="213" t="s">
        <v>8</v>
      </c>
      <c r="F63" s="213" t="s">
        <v>9</v>
      </c>
      <c r="G63" s="213" t="s">
        <v>10</v>
      </c>
      <c r="H63" s="213" t="s">
        <v>11</v>
      </c>
      <c r="I63" s="213" t="s">
        <v>12</v>
      </c>
      <c r="J63" s="213" t="s">
        <v>30</v>
      </c>
      <c r="K63" s="213" t="s">
        <v>31</v>
      </c>
    </row>
    <row r="64" spans="1:11" ht="14.25">
      <c r="A64" s="213" t="s">
        <v>70</v>
      </c>
      <c r="B64" s="214">
        <v>111758.8</v>
      </c>
      <c r="C64" s="214">
        <v>117586.6</v>
      </c>
      <c r="D64" s="214">
        <v>124871.4</v>
      </c>
      <c r="E64" s="214">
        <v>132687.7</v>
      </c>
      <c r="F64" s="214">
        <v>141388</v>
      </c>
      <c r="G64" s="214">
        <v>150600.1</v>
      </c>
      <c r="H64" s="214">
        <v>168927.1</v>
      </c>
      <c r="I64" s="214">
        <v>168985.7</v>
      </c>
      <c r="J64" s="214">
        <v>186897.6</v>
      </c>
      <c r="K64" s="214">
        <v>196760.6</v>
      </c>
    </row>
    <row r="65" spans="1:11" ht="14.25">
      <c r="A65" s="213" t="s">
        <v>71</v>
      </c>
      <c r="B65" s="215">
        <v>28226.7</v>
      </c>
      <c r="C65" s="215">
        <v>26843.9</v>
      </c>
      <c r="D65" s="215">
        <v>27134.5</v>
      </c>
      <c r="E65" s="215">
        <v>27001.3</v>
      </c>
      <c r="F65" s="215">
        <v>28523.8</v>
      </c>
      <c r="G65" s="215">
        <v>28814.5</v>
      </c>
      <c r="H65" s="215">
        <v>32339.6</v>
      </c>
      <c r="I65" s="215">
        <v>26797.9</v>
      </c>
      <c r="J65" s="215">
        <v>28861.7</v>
      </c>
      <c r="K65" s="215">
        <v>31860.5</v>
      </c>
    </row>
    <row r="66" spans="1:11" ht="14.25">
      <c r="A66" s="213" t="s">
        <v>72</v>
      </c>
      <c r="B66" s="215">
        <v>5067.8</v>
      </c>
      <c r="C66" s="215">
        <v>6058</v>
      </c>
      <c r="D66" s="215">
        <v>7078.8</v>
      </c>
      <c r="E66" s="215">
        <v>8975.2</v>
      </c>
      <c r="F66" s="215">
        <v>10279.3</v>
      </c>
      <c r="G66" s="215">
        <v>11441.1</v>
      </c>
      <c r="H66" s="215">
        <v>12835.6</v>
      </c>
      <c r="I66" s="215">
        <v>15448.8</v>
      </c>
      <c r="J66" s="215">
        <v>17711.1</v>
      </c>
      <c r="K66" s="215">
        <v>20207.4</v>
      </c>
    </row>
    <row r="67" spans="1:11" ht="14.25">
      <c r="A67" s="213" t="s">
        <v>73</v>
      </c>
      <c r="B67" s="215">
        <v>630.6</v>
      </c>
      <c r="C67" s="215">
        <v>702.2</v>
      </c>
      <c r="D67" s="215">
        <v>802.7</v>
      </c>
      <c r="E67" s="215">
        <v>973.5</v>
      </c>
      <c r="F67" s="215">
        <v>1121</v>
      </c>
      <c r="G67" s="215">
        <v>1367.7</v>
      </c>
      <c r="H67" s="215">
        <v>1840.4</v>
      </c>
      <c r="I67" s="215">
        <v>2218.5</v>
      </c>
      <c r="J67" s="215">
        <v>3316.1</v>
      </c>
      <c r="K67" s="215">
        <v>3673</v>
      </c>
    </row>
    <row r="68" spans="1:11" ht="14.25">
      <c r="A68" s="213" t="s">
        <v>74</v>
      </c>
      <c r="B68" s="215">
        <v>62.4</v>
      </c>
      <c r="C68" s="215">
        <v>125.5</v>
      </c>
      <c r="D68" s="215">
        <v>214.3</v>
      </c>
      <c r="E68" s="215">
        <v>324.4</v>
      </c>
      <c r="F68" s="215">
        <v>639.2</v>
      </c>
      <c r="G68" s="215">
        <v>1205.6</v>
      </c>
      <c r="H68" s="215">
        <v>1935.1</v>
      </c>
      <c r="I68" s="215">
        <v>3896.1</v>
      </c>
      <c r="J68" s="215">
        <v>5795.6</v>
      </c>
      <c r="K68" s="215">
        <v>6953.3</v>
      </c>
    </row>
    <row r="69" spans="1:11" ht="14.25">
      <c r="A69" s="213" t="s">
        <v>75</v>
      </c>
      <c r="B69" s="215">
        <v>61328.1</v>
      </c>
      <c r="C69" s="215">
        <v>64573.9</v>
      </c>
      <c r="D69" s="215">
        <v>66738.3</v>
      </c>
      <c r="E69" s="215">
        <v>67924.4</v>
      </c>
      <c r="F69" s="215">
        <v>70264.1</v>
      </c>
      <c r="G69" s="215">
        <v>74055.8</v>
      </c>
      <c r="H69" s="215">
        <v>83071.8</v>
      </c>
      <c r="I69" s="215">
        <v>81336.8</v>
      </c>
      <c r="J69" s="215">
        <v>88818.5</v>
      </c>
      <c r="K69" s="215">
        <v>90944.3</v>
      </c>
    </row>
    <row r="70" spans="1:11" ht="14.25">
      <c r="A70" s="213" t="s">
        <v>76</v>
      </c>
      <c r="B70" s="215">
        <v>3593.7</v>
      </c>
      <c r="C70" s="215">
        <v>3996.1</v>
      </c>
      <c r="D70" s="215">
        <v>4394.5</v>
      </c>
      <c r="E70" s="215">
        <v>5779.6</v>
      </c>
      <c r="F70" s="215">
        <v>6611.3</v>
      </c>
      <c r="G70" s="215">
        <v>7393.8</v>
      </c>
      <c r="H70" s="215">
        <v>8504.3</v>
      </c>
      <c r="I70" s="215">
        <v>10362.4</v>
      </c>
      <c r="J70" s="215">
        <v>12073.2</v>
      </c>
      <c r="K70" s="215">
        <v>13521.4</v>
      </c>
    </row>
    <row r="71" spans="1:11" ht="14.25">
      <c r="A71" s="213" t="s">
        <v>77</v>
      </c>
      <c r="B71" s="215">
        <v>5337.7</v>
      </c>
      <c r="C71" s="215">
        <v>6091.5</v>
      </c>
      <c r="D71" s="215">
        <v>6592.8</v>
      </c>
      <c r="E71" s="215">
        <v>7348.9</v>
      </c>
      <c r="F71" s="215">
        <v>7307.5</v>
      </c>
      <c r="G71" s="215">
        <v>7501.2</v>
      </c>
      <c r="H71" s="215">
        <v>7978.6</v>
      </c>
      <c r="I71" s="215">
        <v>8339</v>
      </c>
      <c r="J71" s="215">
        <v>8744.4</v>
      </c>
      <c r="K71" s="215">
        <v>9075.8</v>
      </c>
    </row>
    <row r="72" spans="1:11" ht="14.25">
      <c r="A72" s="213" t="s">
        <v>78</v>
      </c>
      <c r="B72" s="215">
        <v>42.8</v>
      </c>
      <c r="C72" s="215">
        <v>46.3</v>
      </c>
      <c r="D72" s="215">
        <v>59</v>
      </c>
      <c r="E72" s="215">
        <v>104.2</v>
      </c>
      <c r="F72" s="215">
        <v>112.4</v>
      </c>
      <c r="G72" s="215">
        <v>116</v>
      </c>
      <c r="H72" s="215">
        <v>103.9</v>
      </c>
      <c r="I72" s="215">
        <v>105.3</v>
      </c>
      <c r="J72" s="215">
        <v>125.9</v>
      </c>
      <c r="K72" s="215">
        <v>124.4</v>
      </c>
    </row>
    <row r="73" spans="1:11" ht="14.25">
      <c r="A73" s="213" t="s">
        <v>79</v>
      </c>
      <c r="B73" s="215">
        <v>304.5</v>
      </c>
      <c r="C73" s="215">
        <v>585.4</v>
      </c>
      <c r="D73" s="215">
        <v>892.9</v>
      </c>
      <c r="E73" s="215">
        <v>1208.2</v>
      </c>
      <c r="F73" s="215">
        <v>1852.2</v>
      </c>
      <c r="G73" s="215">
        <v>2306.5</v>
      </c>
      <c r="H73" s="215">
        <v>2845.7</v>
      </c>
      <c r="I73" s="215">
        <v>2924.1</v>
      </c>
      <c r="J73" s="215">
        <v>2899</v>
      </c>
      <c r="K73" s="215">
        <v>2724.4</v>
      </c>
    </row>
    <row r="74" spans="1:11" ht="14.25">
      <c r="A74" s="213" t="s">
        <v>80</v>
      </c>
      <c r="B74" s="215">
        <v>1625.3</v>
      </c>
      <c r="C74" s="215">
        <v>2541</v>
      </c>
      <c r="D74" s="215">
        <v>4043.7</v>
      </c>
      <c r="E74" s="215">
        <v>6214.8</v>
      </c>
      <c r="F74" s="215">
        <v>8085.2</v>
      </c>
      <c r="G74" s="215">
        <v>9680.6</v>
      </c>
      <c r="H74" s="215">
        <v>10510.8</v>
      </c>
      <c r="I74" s="215">
        <v>10902.8</v>
      </c>
      <c r="J74" s="215">
        <v>11932.4</v>
      </c>
      <c r="K74" s="215">
        <v>10699.7</v>
      </c>
    </row>
    <row r="75" spans="1:11" ht="14.25">
      <c r="A75" s="213" t="s">
        <v>81</v>
      </c>
      <c r="B75" s="215">
        <v>193.2</v>
      </c>
      <c r="C75" s="215">
        <v>669.8</v>
      </c>
      <c r="D75" s="215">
        <v>1389.3</v>
      </c>
      <c r="E75" s="215">
        <v>1166.5</v>
      </c>
      <c r="F75" s="215">
        <v>929.3</v>
      </c>
      <c r="G75" s="215">
        <v>1198.9</v>
      </c>
      <c r="H75" s="215">
        <v>1396.7</v>
      </c>
      <c r="I75" s="215">
        <v>842.2</v>
      </c>
      <c r="J75" s="215">
        <v>884.2</v>
      </c>
      <c r="K75" s="215">
        <v>1026.6</v>
      </c>
    </row>
    <row r="76" spans="1:11" ht="14.25">
      <c r="A76" s="213" t="s">
        <v>82</v>
      </c>
      <c r="B76" s="215">
        <v>0</v>
      </c>
      <c r="C76" s="215">
        <v>0</v>
      </c>
      <c r="D76" s="215">
        <v>0</v>
      </c>
      <c r="E76" s="215">
        <v>0</v>
      </c>
      <c r="F76" s="215">
        <v>0</v>
      </c>
      <c r="G76" s="215">
        <v>0</v>
      </c>
      <c r="H76" s="215">
        <v>0</v>
      </c>
      <c r="I76" s="215">
        <v>-0.9</v>
      </c>
      <c r="J76" s="215">
        <v>0</v>
      </c>
      <c r="K76" s="215">
        <v>0</v>
      </c>
    </row>
    <row r="77" spans="1:11" ht="14.25">
      <c r="A77" s="213" t="s">
        <v>275</v>
      </c>
      <c r="B77" s="215">
        <v>5305.7</v>
      </c>
      <c r="C77" s="215">
        <v>5311.7</v>
      </c>
      <c r="D77" s="215">
        <v>5490.5</v>
      </c>
      <c r="E77" s="215">
        <v>5626.8</v>
      </c>
      <c r="F77" s="215">
        <v>5622.7</v>
      </c>
      <c r="G77" s="215">
        <v>5479.8</v>
      </c>
      <c r="H77" s="215">
        <v>5523.5</v>
      </c>
      <c r="I77" s="215">
        <v>5771.6</v>
      </c>
      <c r="J77" s="215">
        <v>5695.9</v>
      </c>
      <c r="K77" s="215">
        <v>5913.6</v>
      </c>
    </row>
    <row r="78" spans="2:11" ht="14.25">
      <c r="B78" s="95"/>
      <c r="K78" s="76">
        <f>SUM(K65:K77)</f>
        <v>196724.4</v>
      </c>
    </row>
    <row r="79" spans="1:2" ht="14.25">
      <c r="A79" s="73"/>
      <c r="B79" s="95"/>
    </row>
    <row r="80" spans="1:2" ht="14.25">
      <c r="A80" s="73"/>
      <c r="B80" s="97"/>
    </row>
    <row r="81" ht="14.25">
      <c r="B81" s="95"/>
    </row>
    <row r="82" spans="1:11" ht="14.25">
      <c r="A82" s="75"/>
      <c r="B82" s="213" t="s">
        <v>5</v>
      </c>
      <c r="C82" s="213" t="s">
        <v>6</v>
      </c>
      <c r="D82" s="213" t="s">
        <v>7</v>
      </c>
      <c r="E82" s="213" t="s">
        <v>8</v>
      </c>
      <c r="F82" s="213" t="s">
        <v>9</v>
      </c>
      <c r="G82" s="213" t="s">
        <v>10</v>
      </c>
      <c r="H82" s="213" t="s">
        <v>11</v>
      </c>
      <c r="I82" s="213" t="s">
        <v>12</v>
      </c>
      <c r="J82" s="213" t="s">
        <v>30</v>
      </c>
      <c r="K82" s="213" t="s">
        <v>31</v>
      </c>
    </row>
    <row r="83" spans="1:12" ht="14.25">
      <c r="A83" s="213" t="s">
        <v>84</v>
      </c>
      <c r="B83" s="96">
        <f aca="true" t="shared" si="0" ref="B83:K83">B69</f>
        <v>61328.1</v>
      </c>
      <c r="C83" s="96">
        <f t="shared" si="0"/>
        <v>64573.9</v>
      </c>
      <c r="D83" s="96">
        <f t="shared" si="0"/>
        <v>66738.3</v>
      </c>
      <c r="E83" s="96">
        <f t="shared" si="0"/>
        <v>67924.4</v>
      </c>
      <c r="F83" s="96">
        <f t="shared" si="0"/>
        <v>70264.1</v>
      </c>
      <c r="G83" s="96">
        <f t="shared" si="0"/>
        <v>74055.8</v>
      </c>
      <c r="H83" s="96">
        <f t="shared" si="0"/>
        <v>83071.8</v>
      </c>
      <c r="I83" s="96">
        <f t="shared" si="0"/>
        <v>81336.8</v>
      </c>
      <c r="J83" s="96">
        <f t="shared" si="0"/>
        <v>88818.5</v>
      </c>
      <c r="K83" s="96">
        <f t="shared" si="0"/>
        <v>90944.3</v>
      </c>
      <c r="L83" s="95">
        <f aca="true" t="shared" si="1" ref="L83:L88">(K83-B83)*100/B83</f>
        <v>48.29140312515797</v>
      </c>
    </row>
    <row r="84" spans="1:12" ht="14.25">
      <c r="A84" s="213" t="s">
        <v>71</v>
      </c>
      <c r="B84" s="96">
        <f aca="true" t="shared" si="2" ref="B84:K84">B65</f>
        <v>28226.7</v>
      </c>
      <c r="C84" s="96">
        <f t="shared" si="2"/>
        <v>26843.9</v>
      </c>
      <c r="D84" s="96">
        <f t="shared" si="2"/>
        <v>27134.5</v>
      </c>
      <c r="E84" s="96">
        <f t="shared" si="2"/>
        <v>27001.3</v>
      </c>
      <c r="F84" s="96">
        <f t="shared" si="2"/>
        <v>28523.8</v>
      </c>
      <c r="G84" s="96">
        <f t="shared" si="2"/>
        <v>28814.5</v>
      </c>
      <c r="H84" s="96">
        <f t="shared" si="2"/>
        <v>32339.6</v>
      </c>
      <c r="I84" s="96">
        <f t="shared" si="2"/>
        <v>26797.9</v>
      </c>
      <c r="J84" s="96">
        <f t="shared" si="2"/>
        <v>28861.7</v>
      </c>
      <c r="K84" s="96">
        <f t="shared" si="2"/>
        <v>31860.5</v>
      </c>
      <c r="L84" s="95">
        <f t="shared" si="1"/>
        <v>12.873626743473375</v>
      </c>
    </row>
    <row r="85" spans="1:12" ht="14.25">
      <c r="A85" s="213" t="s">
        <v>85</v>
      </c>
      <c r="B85" s="96">
        <f aca="true" t="shared" si="3" ref="B85:K85">SUM(B70:B76)</f>
        <v>11097.199999999999</v>
      </c>
      <c r="C85" s="96">
        <f t="shared" si="3"/>
        <v>13930.099999999999</v>
      </c>
      <c r="D85" s="96">
        <f t="shared" si="3"/>
        <v>17372.199999999997</v>
      </c>
      <c r="E85" s="96">
        <f t="shared" si="3"/>
        <v>21822.2</v>
      </c>
      <c r="F85" s="96">
        <f t="shared" si="3"/>
        <v>24897.899999999998</v>
      </c>
      <c r="G85" s="96">
        <f t="shared" si="3"/>
        <v>28197</v>
      </c>
      <c r="H85" s="96">
        <f t="shared" si="3"/>
        <v>31340.000000000004</v>
      </c>
      <c r="I85" s="96">
        <f t="shared" si="3"/>
        <v>33474.899999999994</v>
      </c>
      <c r="J85" s="96">
        <f t="shared" si="3"/>
        <v>36659.1</v>
      </c>
      <c r="K85" s="96">
        <f t="shared" si="3"/>
        <v>37172.299999999996</v>
      </c>
      <c r="L85" s="95">
        <f t="shared" si="1"/>
        <v>234.9700825433443</v>
      </c>
    </row>
    <row r="86" spans="1:12" ht="14.25">
      <c r="A86" s="213" t="s">
        <v>275</v>
      </c>
      <c r="B86" s="96">
        <f aca="true" t="shared" si="4" ref="B86:K86">B77</f>
        <v>5305.7</v>
      </c>
      <c r="C86" s="96">
        <f t="shared" si="4"/>
        <v>5311.7</v>
      </c>
      <c r="D86" s="96">
        <f t="shared" si="4"/>
        <v>5490.5</v>
      </c>
      <c r="E86" s="96">
        <f t="shared" si="4"/>
        <v>5626.8</v>
      </c>
      <c r="F86" s="96">
        <f t="shared" si="4"/>
        <v>5622.7</v>
      </c>
      <c r="G86" s="96">
        <f t="shared" si="4"/>
        <v>5479.8</v>
      </c>
      <c r="H86" s="96">
        <f t="shared" si="4"/>
        <v>5523.5</v>
      </c>
      <c r="I86" s="96">
        <f t="shared" si="4"/>
        <v>5771.6</v>
      </c>
      <c r="J86" s="96">
        <f t="shared" si="4"/>
        <v>5695.9</v>
      </c>
      <c r="K86" s="96">
        <f t="shared" si="4"/>
        <v>5913.6</v>
      </c>
      <c r="L86" s="95">
        <f t="shared" si="1"/>
        <v>11.45748911547959</v>
      </c>
    </row>
    <row r="87" spans="1:12" ht="14.25">
      <c r="A87" s="213" t="s">
        <v>72</v>
      </c>
      <c r="B87" s="96">
        <f aca="true" t="shared" si="5" ref="B87:K87">B66</f>
        <v>5067.8</v>
      </c>
      <c r="C87" s="96">
        <f t="shared" si="5"/>
        <v>6058</v>
      </c>
      <c r="D87" s="96">
        <f t="shared" si="5"/>
        <v>7078.8</v>
      </c>
      <c r="E87" s="96">
        <f t="shared" si="5"/>
        <v>8975.2</v>
      </c>
      <c r="F87" s="96">
        <f t="shared" si="5"/>
        <v>10279.3</v>
      </c>
      <c r="G87" s="96">
        <f t="shared" si="5"/>
        <v>11441.1</v>
      </c>
      <c r="H87" s="96">
        <f t="shared" si="5"/>
        <v>12835.6</v>
      </c>
      <c r="I87" s="96">
        <f t="shared" si="5"/>
        <v>15448.8</v>
      </c>
      <c r="J87" s="96">
        <f t="shared" si="5"/>
        <v>17711.1</v>
      </c>
      <c r="K87" s="96">
        <f t="shared" si="5"/>
        <v>20207.4</v>
      </c>
      <c r="L87" s="95">
        <f t="shared" si="1"/>
        <v>298.74107107620665</v>
      </c>
    </row>
    <row r="88" spans="1:12" ht="14.25">
      <c r="A88" s="213" t="s">
        <v>83</v>
      </c>
      <c r="B88" s="96">
        <f aca="true" t="shared" si="6" ref="B88:K88">B67+B68</f>
        <v>693</v>
      </c>
      <c r="C88" s="96">
        <f t="shared" si="6"/>
        <v>827.7</v>
      </c>
      <c r="D88" s="96">
        <f t="shared" si="6"/>
        <v>1017</v>
      </c>
      <c r="E88" s="96">
        <f t="shared" si="6"/>
        <v>1297.9</v>
      </c>
      <c r="F88" s="96">
        <f t="shared" si="6"/>
        <v>1760.2</v>
      </c>
      <c r="G88" s="96">
        <f t="shared" si="6"/>
        <v>2573.3</v>
      </c>
      <c r="H88" s="96">
        <f t="shared" si="6"/>
        <v>3775.5</v>
      </c>
      <c r="I88" s="96">
        <f t="shared" si="6"/>
        <v>6114.6</v>
      </c>
      <c r="J88" s="96">
        <f t="shared" si="6"/>
        <v>9111.7</v>
      </c>
      <c r="K88" s="96">
        <f t="shared" si="6"/>
        <v>10626.3</v>
      </c>
      <c r="L88" s="95">
        <f t="shared" si="1"/>
        <v>1433.3766233766232</v>
      </c>
    </row>
    <row r="89" spans="2:11" ht="14.25">
      <c r="B89" s="94">
        <f>SUM(B83:B88)</f>
        <v>111718.5</v>
      </c>
      <c r="C89" s="76">
        <f>SUM(C83:C88)</f>
        <v>117545.29999999999</v>
      </c>
      <c r="J89" s="76"/>
      <c r="K89" s="76">
        <f>SUM(K83:K88)</f>
        <v>196724.4</v>
      </c>
    </row>
    <row r="96" spans="1:11" ht="14.25">
      <c r="A96" s="75"/>
      <c r="B96" s="213" t="s">
        <v>5</v>
      </c>
      <c r="C96" s="213" t="s">
        <v>6</v>
      </c>
      <c r="D96" s="213" t="s">
        <v>7</v>
      </c>
      <c r="E96" s="213" t="s">
        <v>8</v>
      </c>
      <c r="F96" s="213" t="s">
        <v>9</v>
      </c>
      <c r="G96" s="213" t="s">
        <v>10</v>
      </c>
      <c r="H96" s="213" t="s">
        <v>11</v>
      </c>
      <c r="I96" s="213" t="s">
        <v>12</v>
      </c>
      <c r="J96" s="213" t="s">
        <v>30</v>
      </c>
      <c r="K96" s="213" t="s">
        <v>31</v>
      </c>
    </row>
    <row r="97" spans="1:12" ht="14.25">
      <c r="A97" s="213" t="s">
        <v>84</v>
      </c>
      <c r="B97" s="96">
        <v>61328.1</v>
      </c>
      <c r="C97" s="96">
        <v>64573.9</v>
      </c>
      <c r="D97" s="96">
        <v>66738.3</v>
      </c>
      <c r="E97" s="96">
        <v>67924.4</v>
      </c>
      <c r="F97" s="96">
        <v>70264.1</v>
      </c>
      <c r="G97" s="96">
        <v>74055.8</v>
      </c>
      <c r="H97" s="96">
        <v>83071.8</v>
      </c>
      <c r="I97" s="96">
        <v>81336.8</v>
      </c>
      <c r="J97" s="96">
        <v>88818.5</v>
      </c>
      <c r="K97" s="96">
        <v>90944.3</v>
      </c>
      <c r="L97" s="95">
        <v>48.29140312515797</v>
      </c>
    </row>
    <row r="98" spans="1:12" ht="14.25">
      <c r="A98" s="213" t="s">
        <v>85</v>
      </c>
      <c r="B98" s="96">
        <v>11097.199999999999</v>
      </c>
      <c r="C98" s="96">
        <v>13930.099999999999</v>
      </c>
      <c r="D98" s="96">
        <v>17372.199999999997</v>
      </c>
      <c r="E98" s="96">
        <v>21822.2</v>
      </c>
      <c r="F98" s="96">
        <v>24897.899999999998</v>
      </c>
      <c r="G98" s="96">
        <v>28197</v>
      </c>
      <c r="H98" s="96">
        <v>31340.000000000004</v>
      </c>
      <c r="I98" s="96">
        <v>33474.899999999994</v>
      </c>
      <c r="J98" s="96">
        <v>36659.1</v>
      </c>
      <c r="K98" s="96">
        <v>37172.299999999996</v>
      </c>
      <c r="L98" s="95">
        <v>234.9700825433443</v>
      </c>
    </row>
    <row r="99" spans="1:12" ht="14.25">
      <c r="A99" s="213" t="s">
        <v>71</v>
      </c>
      <c r="B99" s="96">
        <v>28226.7</v>
      </c>
      <c r="C99" s="96">
        <v>26843.9</v>
      </c>
      <c r="D99" s="96">
        <v>27134.5</v>
      </c>
      <c r="E99" s="96">
        <v>27001.3</v>
      </c>
      <c r="F99" s="96">
        <v>28523.8</v>
      </c>
      <c r="G99" s="96">
        <v>28814.5</v>
      </c>
      <c r="H99" s="96">
        <v>32339.6</v>
      </c>
      <c r="I99" s="96">
        <v>26797.9</v>
      </c>
      <c r="J99" s="96">
        <v>28861.7</v>
      </c>
      <c r="K99" s="96">
        <v>31860.5</v>
      </c>
      <c r="L99" s="95">
        <v>12.873626743473375</v>
      </c>
    </row>
    <row r="100" spans="1:12" ht="14.25">
      <c r="A100" s="213" t="s">
        <v>72</v>
      </c>
      <c r="B100" s="96">
        <v>5067.8</v>
      </c>
      <c r="C100" s="96">
        <v>6058</v>
      </c>
      <c r="D100" s="96">
        <v>7078.8</v>
      </c>
      <c r="E100" s="96">
        <v>8975.2</v>
      </c>
      <c r="F100" s="96">
        <v>10279.3</v>
      </c>
      <c r="G100" s="96">
        <v>11441.1</v>
      </c>
      <c r="H100" s="96">
        <v>12835.6</v>
      </c>
      <c r="I100" s="96">
        <v>15448.8</v>
      </c>
      <c r="J100" s="96">
        <v>17711.1</v>
      </c>
      <c r="K100" s="96">
        <v>20207.4</v>
      </c>
      <c r="L100" s="95">
        <v>298.74107107620665</v>
      </c>
    </row>
    <row r="101" spans="1:12" ht="14.25">
      <c r="A101" s="213" t="s">
        <v>83</v>
      </c>
      <c r="B101" s="96">
        <v>693</v>
      </c>
      <c r="C101" s="96">
        <v>827.7</v>
      </c>
      <c r="D101" s="96">
        <v>1017</v>
      </c>
      <c r="E101" s="96">
        <v>1297.9</v>
      </c>
      <c r="F101" s="96">
        <v>1760.2</v>
      </c>
      <c r="G101" s="96">
        <v>2573.3</v>
      </c>
      <c r="H101" s="96">
        <v>3775.5</v>
      </c>
      <c r="I101" s="96">
        <v>6114.6</v>
      </c>
      <c r="J101" s="96">
        <v>9111.7</v>
      </c>
      <c r="K101" s="96">
        <v>10626.3</v>
      </c>
      <c r="L101" s="95">
        <v>1433.3766233766232</v>
      </c>
    </row>
    <row r="102" spans="1:12" ht="14.25">
      <c r="A102" s="213" t="s">
        <v>275</v>
      </c>
      <c r="B102" s="96">
        <v>5305.7</v>
      </c>
      <c r="C102" s="96">
        <v>5311.7</v>
      </c>
      <c r="D102" s="96">
        <v>5490.5</v>
      </c>
      <c r="E102" s="96">
        <v>5626.8</v>
      </c>
      <c r="F102" s="96">
        <v>5622.7</v>
      </c>
      <c r="G102" s="96">
        <v>5479.8</v>
      </c>
      <c r="H102" s="96">
        <v>5523.5</v>
      </c>
      <c r="I102" s="96">
        <v>5771.6</v>
      </c>
      <c r="J102" s="96">
        <v>5695.9</v>
      </c>
      <c r="K102" s="96">
        <v>5913.6</v>
      </c>
      <c r="L102" s="95">
        <v>11.45748911547959</v>
      </c>
    </row>
    <row r="103" spans="2:11" ht="14.25">
      <c r="B103" s="94">
        <v>111718.5</v>
      </c>
      <c r="C103" s="76">
        <v>117545.29999999999</v>
      </c>
      <c r="J103" s="76"/>
      <c r="K103" s="76">
        <v>196724.4</v>
      </c>
    </row>
  </sheetData>
  <printOptions/>
  <pageMargins left="0.75" right="0.75" top="1" bottom="1" header="0.5" footer="0.5"/>
  <pageSetup fitToHeight="1" fitToWidth="1" horizontalDpi="300" verticalDpi="300" orientation="landscape" pageOrder="overThenDown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9"/>
  <sheetViews>
    <sheetView showGridLines="0" workbookViewId="0" topLeftCell="A1"/>
  </sheetViews>
  <sheetFormatPr defaultColWidth="8.25390625" defaultRowHeight="14.25"/>
  <cols>
    <col min="1" max="1" width="8.25390625" style="98" customWidth="1"/>
    <col min="2" max="3" width="8.375" style="98" bestFit="1" customWidth="1"/>
    <col min="4" max="4" width="8.00390625" style="98" customWidth="1"/>
    <col min="5" max="5" width="8.875" style="98" customWidth="1"/>
    <col min="6" max="7" width="8.25390625" style="98" customWidth="1"/>
    <col min="8" max="8" width="9.25390625" style="98" bestFit="1" customWidth="1"/>
    <col min="9" max="9" width="8.375" style="98" bestFit="1" customWidth="1"/>
    <col min="10" max="13" width="8.25390625" style="98" customWidth="1"/>
    <col min="14" max="14" width="8.375" style="98" bestFit="1" customWidth="1"/>
    <col min="15" max="19" width="8.25390625" style="98" customWidth="1"/>
    <col min="20" max="21" width="8.375" style="98" bestFit="1" customWidth="1"/>
    <col min="22" max="16384" width="8.25390625" style="98" customWidth="1"/>
  </cols>
  <sheetData>
    <row r="2" ht="15">
      <c r="B2" s="366" t="s">
        <v>320</v>
      </c>
    </row>
    <row r="3" ht="14.25">
      <c r="B3" s="108" t="s">
        <v>112</v>
      </c>
    </row>
    <row r="5" ht="17.1" customHeight="1"/>
    <row r="7" spans="1:10" ht="14.25">
      <c r="A7" s="103"/>
      <c r="B7" s="103"/>
      <c r="C7" s="107"/>
      <c r="D7" s="103"/>
      <c r="E7" s="103"/>
      <c r="F7" s="103"/>
      <c r="G7" s="103"/>
      <c r="H7" s="103"/>
      <c r="I7" s="103"/>
      <c r="J7" s="103"/>
    </row>
    <row r="8" spans="1:10" ht="14.25">
      <c r="A8" s="103"/>
      <c r="B8" s="103"/>
      <c r="C8" s="107"/>
      <c r="D8" s="103"/>
      <c r="E8" s="103"/>
      <c r="F8" s="103"/>
      <c r="G8" s="103"/>
      <c r="H8" s="103"/>
      <c r="I8" s="103"/>
      <c r="J8" s="103"/>
    </row>
    <row r="9" spans="1:10" ht="14.25">
      <c r="A9" s="103"/>
      <c r="B9" s="103"/>
      <c r="F9" s="106"/>
      <c r="G9" s="106"/>
      <c r="H9" s="106"/>
      <c r="I9" s="103"/>
      <c r="J9" s="103"/>
    </row>
    <row r="10" spans="1:10" ht="14.25">
      <c r="A10" s="103"/>
      <c r="B10" s="103"/>
      <c r="F10" s="105"/>
      <c r="G10" s="105"/>
      <c r="H10" s="105"/>
      <c r="I10" s="103"/>
      <c r="J10" s="103"/>
    </row>
    <row r="11" spans="1:10" ht="14.25">
      <c r="A11" s="103"/>
      <c r="B11" s="103"/>
      <c r="F11" s="104"/>
      <c r="G11" s="104"/>
      <c r="H11" s="104"/>
      <c r="I11" s="103"/>
      <c r="J11" s="103"/>
    </row>
    <row r="12" spans="1:10" ht="14.25">
      <c r="A12" s="103"/>
      <c r="B12" s="103"/>
      <c r="F12" s="104"/>
      <c r="G12" s="104"/>
      <c r="H12" s="104"/>
      <c r="I12" s="103"/>
      <c r="J12" s="103"/>
    </row>
    <row r="13" spans="1:10" ht="14.25">
      <c r="A13" s="103"/>
      <c r="B13" s="103"/>
      <c r="F13" s="104"/>
      <c r="G13" s="104"/>
      <c r="H13" s="104"/>
      <c r="I13" s="103"/>
      <c r="J13" s="103"/>
    </row>
    <row r="14" spans="1:10" ht="14.25">
      <c r="A14" s="103"/>
      <c r="B14" s="103"/>
      <c r="F14" s="104"/>
      <c r="G14" s="104"/>
      <c r="H14" s="104"/>
      <c r="I14" s="103"/>
      <c r="J14" s="103"/>
    </row>
    <row r="15" spans="1:10" ht="14.25">
      <c r="A15" s="103"/>
      <c r="B15" s="103"/>
      <c r="F15" s="104"/>
      <c r="G15" s="104"/>
      <c r="H15" s="104"/>
      <c r="I15" s="103"/>
      <c r="J15" s="103"/>
    </row>
    <row r="16" spans="1:10" ht="14.25">
      <c r="A16" s="103"/>
      <c r="B16" s="103"/>
      <c r="F16" s="104"/>
      <c r="G16" s="104"/>
      <c r="H16" s="104"/>
      <c r="I16" s="103"/>
      <c r="J16" s="103"/>
    </row>
    <row r="17" spans="1:10" ht="14.25">
      <c r="A17" s="103"/>
      <c r="B17" s="103"/>
      <c r="F17" s="104"/>
      <c r="G17" s="104"/>
      <c r="H17" s="104"/>
      <c r="I17" s="103"/>
      <c r="J17" s="103"/>
    </row>
    <row r="18" spans="1:10" ht="14.25">
      <c r="A18" s="103"/>
      <c r="B18" s="103"/>
      <c r="F18" s="104"/>
      <c r="G18" s="104"/>
      <c r="H18" s="104"/>
      <c r="I18" s="103"/>
      <c r="J18" s="103"/>
    </row>
    <row r="19" spans="1:10" ht="14.25">
      <c r="A19" s="103"/>
      <c r="B19" s="103"/>
      <c r="F19" s="104"/>
      <c r="G19" s="104"/>
      <c r="H19" s="104"/>
      <c r="I19" s="103"/>
      <c r="J19" s="103"/>
    </row>
    <row r="20" spans="1:10" ht="14.25">
      <c r="A20" s="103"/>
      <c r="B20" s="103"/>
      <c r="F20" s="104"/>
      <c r="G20" s="104"/>
      <c r="H20" s="104"/>
      <c r="I20" s="103"/>
      <c r="J20" s="103"/>
    </row>
    <row r="21" spans="1:10" ht="14.25">
      <c r="A21" s="103"/>
      <c r="B21" s="103"/>
      <c r="F21" s="104"/>
      <c r="G21" s="104"/>
      <c r="H21" s="104"/>
      <c r="I21" s="103"/>
      <c r="J21" s="103"/>
    </row>
    <row r="22" spans="1:10" ht="14.25">
      <c r="A22" s="103"/>
      <c r="B22" s="103"/>
      <c r="F22" s="104"/>
      <c r="G22" s="104"/>
      <c r="H22" s="104"/>
      <c r="I22" s="103"/>
      <c r="J22" s="103"/>
    </row>
    <row r="23" spans="1:10" ht="14.25">
      <c r="A23" s="103"/>
      <c r="B23" s="103"/>
      <c r="F23" s="104"/>
      <c r="G23" s="104"/>
      <c r="H23" s="104"/>
      <c r="I23" s="103"/>
      <c r="J23" s="103"/>
    </row>
    <row r="24" spans="1:10" ht="14.25">
      <c r="A24" s="103"/>
      <c r="B24" s="103"/>
      <c r="F24" s="104"/>
      <c r="G24" s="104"/>
      <c r="H24" s="104"/>
      <c r="I24" s="103"/>
      <c r="J24" s="103"/>
    </row>
    <row r="25" spans="1:10" ht="14.25">
      <c r="A25" s="103"/>
      <c r="B25" s="103"/>
      <c r="F25" s="104"/>
      <c r="G25" s="104"/>
      <c r="H25" s="104"/>
      <c r="I25" s="103"/>
      <c r="J25" s="103"/>
    </row>
    <row r="26" spans="1:10" ht="14.25">
      <c r="A26" s="103"/>
      <c r="B26" s="103"/>
      <c r="F26" s="104"/>
      <c r="G26" s="104"/>
      <c r="H26" s="104"/>
      <c r="I26" s="103"/>
      <c r="J26" s="103"/>
    </row>
    <row r="27" spans="1:10" ht="14.25">
      <c r="A27" s="103"/>
      <c r="B27" s="103"/>
      <c r="F27" s="104"/>
      <c r="G27" s="104"/>
      <c r="H27" s="104"/>
      <c r="I27" s="103"/>
      <c r="J27" s="103"/>
    </row>
    <row r="28" spans="1:10" ht="14.25">
      <c r="A28" s="103"/>
      <c r="B28" s="103"/>
      <c r="F28" s="104"/>
      <c r="G28" s="104"/>
      <c r="H28" s="104"/>
      <c r="I28" s="103"/>
      <c r="J28" s="103"/>
    </row>
    <row r="29" spans="1:10" ht="14.25">
      <c r="A29" s="103"/>
      <c r="B29" s="98" t="s">
        <v>369</v>
      </c>
      <c r="F29" s="104"/>
      <c r="G29" s="104"/>
      <c r="H29" s="104"/>
      <c r="I29" s="103"/>
      <c r="J29" s="103"/>
    </row>
    <row r="30" spans="1:10" ht="14.25">
      <c r="A30" s="103"/>
      <c r="B30" s="103"/>
      <c r="F30" s="104"/>
      <c r="G30" s="104"/>
      <c r="H30" s="104"/>
      <c r="I30" s="103"/>
      <c r="J30" s="103"/>
    </row>
    <row r="31" spans="1:10" ht="14.25">
      <c r="A31" s="103"/>
      <c r="B31" s="103"/>
      <c r="F31" s="104"/>
      <c r="G31" s="104"/>
      <c r="H31" s="104"/>
      <c r="I31" s="103"/>
      <c r="J31" s="103"/>
    </row>
    <row r="32" spans="1:10" ht="14.25">
      <c r="A32" s="103"/>
      <c r="B32" s="103"/>
      <c r="F32" s="104"/>
      <c r="G32" s="104"/>
      <c r="H32" s="104"/>
      <c r="I32" s="103"/>
      <c r="J32" s="103"/>
    </row>
    <row r="33" spans="1:10" ht="14.25">
      <c r="A33" s="103"/>
      <c r="B33" s="103"/>
      <c r="F33" s="104"/>
      <c r="G33" s="104"/>
      <c r="H33" s="104"/>
      <c r="I33" s="103"/>
      <c r="J33" s="103"/>
    </row>
    <row r="34" spans="1:10" ht="14.25">
      <c r="A34" s="103"/>
      <c r="B34" s="103"/>
      <c r="F34" s="104"/>
      <c r="G34" s="104"/>
      <c r="H34" s="104"/>
      <c r="I34" s="103"/>
      <c r="J34" s="103"/>
    </row>
    <row r="35" spans="1:10" ht="14.25">
      <c r="A35" s="103"/>
      <c r="B35" s="103"/>
      <c r="F35" s="104"/>
      <c r="G35" s="104"/>
      <c r="H35" s="104"/>
      <c r="I35" s="103"/>
      <c r="J35" s="103"/>
    </row>
    <row r="36" spans="1:10" ht="14.25">
      <c r="A36" s="103"/>
      <c r="B36" s="103"/>
      <c r="F36" s="104"/>
      <c r="G36" s="104"/>
      <c r="H36" s="104"/>
      <c r="I36" s="103"/>
      <c r="J36" s="103"/>
    </row>
    <row r="37" spans="1:10" ht="14.25">
      <c r="A37" s="103"/>
      <c r="B37" s="103"/>
      <c r="F37" s="104"/>
      <c r="G37" s="104"/>
      <c r="H37" s="104"/>
      <c r="I37" s="103"/>
      <c r="J37" s="103"/>
    </row>
    <row r="38" spans="1:10" ht="14.25">
      <c r="A38" s="103"/>
      <c r="B38" s="103"/>
      <c r="F38" s="104"/>
      <c r="G38" s="104"/>
      <c r="H38" s="104"/>
      <c r="I38" s="103"/>
      <c r="J38" s="103"/>
    </row>
    <row r="39" spans="1:10" ht="14.25">
      <c r="A39" s="103"/>
      <c r="B39" s="103"/>
      <c r="F39" s="104"/>
      <c r="G39" s="104"/>
      <c r="H39" s="104"/>
      <c r="I39" s="103"/>
      <c r="J39" s="103"/>
    </row>
    <row r="40" spans="1:10" ht="14.25">
      <c r="A40" s="103"/>
      <c r="F40" s="103"/>
      <c r="G40" s="103"/>
      <c r="H40" s="103"/>
      <c r="I40" s="103"/>
      <c r="J40" s="103"/>
    </row>
    <row r="44" ht="14.25">
      <c r="B44" s="102" t="s">
        <v>86</v>
      </c>
    </row>
    <row r="45" ht="14.25">
      <c r="I45" s="102" t="s">
        <v>50</v>
      </c>
    </row>
    <row r="50" ht="14.25">
      <c r="A50" s="98" t="s">
        <v>198</v>
      </c>
    </row>
    <row r="51" ht="14.25">
      <c r="A51" s="98" t="s">
        <v>197</v>
      </c>
    </row>
    <row r="59" spans="1:11" ht="14.25">
      <c r="A59" s="216"/>
      <c r="B59" s="101"/>
      <c r="C59" s="101"/>
      <c r="D59" s="100"/>
      <c r="E59" s="73" t="s">
        <v>196</v>
      </c>
      <c r="F59" s="56"/>
      <c r="G59" s="56"/>
      <c r="H59" s="100"/>
      <c r="I59" s="210" t="s">
        <v>195</v>
      </c>
      <c r="J59" s="212"/>
      <c r="K59" s="73"/>
    </row>
    <row r="60" spans="1:10" ht="14.25">
      <c r="A60" s="216"/>
      <c r="B60" s="99"/>
      <c r="C60" s="99"/>
      <c r="D60" s="100"/>
      <c r="H60" s="100"/>
      <c r="I60" s="212"/>
      <c r="J60" s="212"/>
    </row>
    <row r="61" spans="1:11" ht="14.25">
      <c r="A61" s="216"/>
      <c r="B61" s="99"/>
      <c r="C61" s="99"/>
      <c r="D61" s="100"/>
      <c r="E61" s="73" t="s">
        <v>60</v>
      </c>
      <c r="F61" s="74">
        <v>42121.72954861111</v>
      </c>
      <c r="G61" s="56"/>
      <c r="H61" s="100"/>
      <c r="I61" s="210" t="s">
        <v>60</v>
      </c>
      <c r="J61" s="211">
        <v>42121.73186342593</v>
      </c>
      <c r="K61" s="73"/>
    </row>
    <row r="62" spans="1:11" ht="14.25">
      <c r="A62" s="216"/>
      <c r="B62" s="99"/>
      <c r="C62" s="99"/>
      <c r="D62" s="100"/>
      <c r="E62" s="73" t="s">
        <v>61</v>
      </c>
      <c r="F62" s="74">
        <v>42242.565791875</v>
      </c>
      <c r="G62" s="56"/>
      <c r="H62" s="100"/>
      <c r="I62" s="210" t="s">
        <v>61</v>
      </c>
      <c r="J62" s="211">
        <v>42242.56283471065</v>
      </c>
      <c r="K62" s="73"/>
    </row>
    <row r="63" spans="1:11" ht="14.25">
      <c r="A63" s="216"/>
      <c r="B63" s="99"/>
      <c r="C63" s="99"/>
      <c r="D63" s="100"/>
      <c r="E63" s="73" t="s">
        <v>62</v>
      </c>
      <c r="F63" s="73" t="s">
        <v>63</v>
      </c>
      <c r="G63" s="56"/>
      <c r="H63" s="100"/>
      <c r="I63" s="210" t="s">
        <v>62</v>
      </c>
      <c r="J63" s="210" t="s">
        <v>63</v>
      </c>
      <c r="K63" s="73"/>
    </row>
    <row r="64" spans="1:10" ht="14.25">
      <c r="A64" s="216"/>
      <c r="B64" s="99"/>
      <c r="C64" s="99"/>
      <c r="D64" s="100"/>
      <c r="H64" s="100"/>
      <c r="I64" s="212"/>
      <c r="J64" s="212"/>
    </row>
    <row r="65" spans="1:11" ht="14.25">
      <c r="A65" s="216"/>
      <c r="B65" s="99"/>
      <c r="C65" s="99"/>
      <c r="D65" s="100"/>
      <c r="E65" s="73" t="s">
        <v>64</v>
      </c>
      <c r="F65" s="73" t="s">
        <v>189</v>
      </c>
      <c r="G65" s="56"/>
      <c r="H65" s="100"/>
      <c r="I65" s="210" t="s">
        <v>64</v>
      </c>
      <c r="J65" s="210" t="s">
        <v>189</v>
      </c>
      <c r="K65" s="73"/>
    </row>
    <row r="66" spans="1:11" ht="14.25">
      <c r="A66" s="216"/>
      <c r="B66" s="99"/>
      <c r="C66" s="99"/>
      <c r="D66" s="100"/>
      <c r="E66" s="73" t="s">
        <v>67</v>
      </c>
      <c r="F66" s="73" t="s">
        <v>68</v>
      </c>
      <c r="G66" s="56"/>
      <c r="H66" s="100"/>
      <c r="I66" s="210" t="s">
        <v>69</v>
      </c>
      <c r="J66" s="210" t="s">
        <v>75</v>
      </c>
      <c r="K66" s="73"/>
    </row>
    <row r="67" spans="1:11" ht="14.25">
      <c r="A67" s="216"/>
      <c r="B67" s="99"/>
      <c r="C67" s="99"/>
      <c r="D67" s="100"/>
      <c r="E67" s="73" t="s">
        <v>185</v>
      </c>
      <c r="F67" s="73" t="s">
        <v>31</v>
      </c>
      <c r="G67" s="56"/>
      <c r="H67" s="100"/>
      <c r="I67" s="210" t="s">
        <v>67</v>
      </c>
      <c r="J67" s="210" t="s">
        <v>68</v>
      </c>
      <c r="K67" s="73"/>
    </row>
    <row r="68" spans="1:11" ht="14.25">
      <c r="A68" s="216"/>
      <c r="B68" s="99"/>
      <c r="C68" s="99"/>
      <c r="D68" s="100"/>
      <c r="E68" s="73"/>
      <c r="F68" s="73"/>
      <c r="H68" s="100"/>
      <c r="I68" s="212"/>
      <c r="J68" s="212"/>
      <c r="K68" s="73"/>
    </row>
    <row r="69" spans="1:14" ht="14.25">
      <c r="A69" s="512"/>
      <c r="B69" s="512" t="s">
        <v>299</v>
      </c>
      <c r="C69" s="512" t="s">
        <v>156</v>
      </c>
      <c r="D69" s="100"/>
      <c r="E69" s="75" t="s">
        <v>194</v>
      </c>
      <c r="F69" s="75" t="s">
        <v>193</v>
      </c>
      <c r="G69" s="75" t="s">
        <v>70</v>
      </c>
      <c r="H69" s="100"/>
      <c r="I69" s="213" t="s">
        <v>0</v>
      </c>
      <c r="J69" s="213" t="s">
        <v>31</v>
      </c>
      <c r="K69" s="73"/>
      <c r="L69" s="75" t="s">
        <v>194</v>
      </c>
      <c r="M69" s="75" t="s">
        <v>193</v>
      </c>
      <c r="N69" s="75" t="s">
        <v>156</v>
      </c>
    </row>
    <row r="70" spans="1:14" ht="14.25">
      <c r="A70" s="513" t="s">
        <v>40</v>
      </c>
      <c r="B70" s="515">
        <v>5.457798461566529</v>
      </c>
      <c r="C70" s="515">
        <v>46.22078810493564</v>
      </c>
      <c r="D70" s="100"/>
      <c r="E70" s="75" t="s">
        <v>65</v>
      </c>
      <c r="F70" s="217">
        <v>1666318.4</v>
      </c>
      <c r="G70" s="217">
        <v>196760.6</v>
      </c>
      <c r="H70" s="100"/>
      <c r="I70" s="213" t="s">
        <v>65</v>
      </c>
      <c r="J70" s="214">
        <v>90944.3</v>
      </c>
      <c r="K70" s="73"/>
      <c r="L70" s="75" t="s">
        <v>40</v>
      </c>
      <c r="M70" s="217">
        <f>J70/F70*100</f>
        <v>5.457798461566529</v>
      </c>
      <c r="N70" s="217">
        <f>J70/G70*100</f>
        <v>46.22078810493564</v>
      </c>
    </row>
    <row r="71" spans="1:14" ht="14.25">
      <c r="A71" s="514"/>
      <c r="B71" s="515"/>
      <c r="C71" s="515"/>
      <c r="D71" s="100"/>
      <c r="E71" s="75"/>
      <c r="F71" s="217"/>
      <c r="G71" s="217"/>
      <c r="H71" s="100"/>
      <c r="I71" s="213"/>
      <c r="J71" s="214"/>
      <c r="K71" s="73"/>
      <c r="L71" s="75"/>
      <c r="M71" s="217"/>
      <c r="N71" s="217"/>
    </row>
    <row r="72" spans="1:14" ht="14.25">
      <c r="A72" s="514" t="s">
        <v>126</v>
      </c>
      <c r="B72" s="515">
        <v>28.433875229522144</v>
      </c>
      <c r="C72" s="515">
        <v>78.81082423038728</v>
      </c>
      <c r="D72" s="100"/>
      <c r="E72" s="75" t="s">
        <v>113</v>
      </c>
      <c r="F72" s="217">
        <v>56727.5</v>
      </c>
      <c r="G72" s="217">
        <v>3489.6</v>
      </c>
      <c r="H72" s="100"/>
      <c r="I72" s="213" t="s">
        <v>113</v>
      </c>
      <c r="J72" s="214">
        <v>2035.7</v>
      </c>
      <c r="K72" s="73"/>
      <c r="L72" s="75" t="s">
        <v>113</v>
      </c>
      <c r="M72" s="217">
        <f>J72/F72*100</f>
        <v>3.5885593407077696</v>
      </c>
      <c r="N72" s="217">
        <f>J72/G72*100</f>
        <v>58.3361989912884</v>
      </c>
    </row>
    <row r="73" spans="1:14" ht="14.25">
      <c r="A73" s="514" t="s">
        <v>138</v>
      </c>
      <c r="B73" s="515">
        <v>24.011660810715213</v>
      </c>
      <c r="C73" s="515">
        <v>82.12787837238376</v>
      </c>
      <c r="D73" s="100"/>
      <c r="E73" s="75" t="s">
        <v>114</v>
      </c>
      <c r="F73" s="217">
        <v>16763.7</v>
      </c>
      <c r="G73" s="217">
        <v>1813.6</v>
      </c>
      <c r="H73" s="100"/>
      <c r="I73" s="213" t="s">
        <v>114</v>
      </c>
      <c r="J73" s="214">
        <v>1028.8</v>
      </c>
      <c r="K73" s="73"/>
      <c r="L73" s="75" t="s">
        <v>114</v>
      </c>
      <c r="M73" s="217">
        <f>J73/F73*100</f>
        <v>6.137069978584679</v>
      </c>
      <c r="N73" s="217">
        <f>J73/G73*100</f>
        <v>56.72695191883547</v>
      </c>
    </row>
    <row r="74" spans="1:14" ht="14.25">
      <c r="A74" s="514" t="s">
        <v>139</v>
      </c>
      <c r="B74" s="516">
        <v>18.747506818089306</v>
      </c>
      <c r="C74" s="516">
        <v>53.92270497465257</v>
      </c>
      <c r="D74" s="100"/>
      <c r="E74" s="75" t="s">
        <v>115</v>
      </c>
      <c r="F74" s="217">
        <v>42191.3</v>
      </c>
      <c r="G74" s="217">
        <v>3568.6</v>
      </c>
      <c r="H74" s="100"/>
      <c r="I74" s="213" t="s">
        <v>115</v>
      </c>
      <c r="J74" s="214">
        <v>2173.3</v>
      </c>
      <c r="K74" s="73"/>
      <c r="L74" s="75" t="s">
        <v>115</v>
      </c>
      <c r="M74" s="217">
        <f>J74/F74*100</f>
        <v>5.151061948790391</v>
      </c>
      <c r="N74" s="217">
        <f>J74/G74*100</f>
        <v>60.90063330157486</v>
      </c>
    </row>
    <row r="75" spans="1:14" ht="14.25">
      <c r="A75" s="514" t="s">
        <v>127</v>
      </c>
      <c r="B75" s="515">
        <v>15.34079014265634</v>
      </c>
      <c r="C75" s="515">
        <v>84.61728802375454</v>
      </c>
      <c r="D75" s="100"/>
      <c r="E75" s="75" t="s">
        <v>116</v>
      </c>
      <c r="F75" s="217">
        <v>18101.2</v>
      </c>
      <c r="G75" s="217">
        <v>4377.9</v>
      </c>
      <c r="H75" s="100"/>
      <c r="I75" s="213" t="s">
        <v>116</v>
      </c>
      <c r="J75" s="214">
        <v>2492.3</v>
      </c>
      <c r="K75" s="73"/>
      <c r="L75" s="75" t="s">
        <v>116</v>
      </c>
      <c r="M75" s="217">
        <f>J75/F75*100</f>
        <v>13.76870041765187</v>
      </c>
      <c r="N75" s="217">
        <f>J75/G75*100</f>
        <v>56.929121268187956</v>
      </c>
    </row>
    <row r="76" spans="1:14" ht="14.25">
      <c r="A76" s="514" t="s">
        <v>132</v>
      </c>
      <c r="B76" s="517">
        <v>14.725552685828019</v>
      </c>
      <c r="C76" s="517">
        <v>49.756307482911495</v>
      </c>
      <c r="D76" s="100"/>
      <c r="E76" s="75" t="s">
        <v>153</v>
      </c>
      <c r="F76" s="217">
        <v>324271.5</v>
      </c>
      <c r="G76" s="217">
        <v>33397.4</v>
      </c>
      <c r="H76" s="100"/>
      <c r="I76" s="213" t="s">
        <v>153</v>
      </c>
      <c r="J76" s="214">
        <v>10902.3</v>
      </c>
      <c r="K76" s="73"/>
      <c r="L76" s="75" t="s">
        <v>117</v>
      </c>
      <c r="M76" s="217">
        <f>J76/F76*100</f>
        <v>3.3620901004251067</v>
      </c>
      <c r="N76" s="217">
        <f>J76/G76*100</f>
        <v>32.644157928461496</v>
      </c>
    </row>
    <row r="77" spans="1:14" ht="14.25">
      <c r="A77" s="514" t="s">
        <v>116</v>
      </c>
      <c r="B77" s="515">
        <v>13.76870041765187</v>
      </c>
      <c r="C77" s="515">
        <v>56.929121268187956</v>
      </c>
      <c r="D77" s="100"/>
      <c r="E77" s="75" t="s">
        <v>118</v>
      </c>
      <c r="F77" s="217">
        <v>6702.7</v>
      </c>
      <c r="G77" s="217">
        <v>851.2</v>
      </c>
      <c r="H77" s="100"/>
      <c r="I77" s="213" t="s">
        <v>118</v>
      </c>
      <c r="J77" s="214">
        <v>793</v>
      </c>
      <c r="K77" s="73"/>
      <c r="L77" s="75" t="s">
        <v>118</v>
      </c>
      <c r="M77" s="217">
        <f>J77/F77*100</f>
        <v>11.831053157682724</v>
      </c>
      <c r="N77" s="217">
        <f>J77/G77*100</f>
        <v>93.1625939849624</v>
      </c>
    </row>
    <row r="78" spans="1:14" ht="14.25">
      <c r="A78" s="514" t="s">
        <v>118</v>
      </c>
      <c r="B78" s="515">
        <v>11.831053157682724</v>
      </c>
      <c r="C78" s="515">
        <v>93.1625939849624</v>
      </c>
      <c r="D78" s="100"/>
      <c r="E78" s="75" t="s">
        <v>119</v>
      </c>
      <c r="F78" s="217">
        <v>13737.3</v>
      </c>
      <c r="G78" s="217">
        <v>850.7</v>
      </c>
      <c r="H78" s="100"/>
      <c r="I78" s="213" t="s">
        <v>119</v>
      </c>
      <c r="J78" s="214">
        <v>230</v>
      </c>
      <c r="K78" s="73"/>
      <c r="L78" s="75" t="s">
        <v>119</v>
      </c>
      <c r="M78" s="217">
        <f>J78/F78*100</f>
        <v>1.6742736927926156</v>
      </c>
      <c r="N78" s="217">
        <f>J78/G78*100</f>
        <v>27.036558128599975</v>
      </c>
    </row>
    <row r="79" spans="1:14" ht="14.25">
      <c r="A79" s="514" t="s">
        <v>135</v>
      </c>
      <c r="B79" s="517">
        <v>11.10090892227787</v>
      </c>
      <c r="C79" s="517">
        <v>64.68680754472248</v>
      </c>
      <c r="D79" s="100"/>
      <c r="E79" s="75" t="s">
        <v>120</v>
      </c>
      <c r="F79" s="217">
        <v>24358.3</v>
      </c>
      <c r="G79" s="217">
        <v>2615.3</v>
      </c>
      <c r="H79" s="100"/>
      <c r="I79" s="213" t="s">
        <v>120</v>
      </c>
      <c r="J79" s="214">
        <v>928.3</v>
      </c>
      <c r="K79" s="73"/>
      <c r="L79" s="75" t="s">
        <v>120</v>
      </c>
      <c r="M79" s="217">
        <f>J79/F79*100</f>
        <v>3.811021294589524</v>
      </c>
      <c r="N79" s="217">
        <f>J79/G79*100</f>
        <v>35.49497189614958</v>
      </c>
    </row>
    <row r="80" spans="1:14" ht="14.25">
      <c r="A80" s="514" t="s">
        <v>134</v>
      </c>
      <c r="B80" s="517">
        <v>10.37639473020843</v>
      </c>
      <c r="C80" s="517">
        <v>44.152349410060026</v>
      </c>
      <c r="D80" s="100"/>
      <c r="E80" s="75" t="s">
        <v>121</v>
      </c>
      <c r="F80" s="217">
        <v>118778.8</v>
      </c>
      <c r="G80" s="217">
        <v>17408.7</v>
      </c>
      <c r="H80" s="100"/>
      <c r="I80" s="213" t="s">
        <v>121</v>
      </c>
      <c r="J80" s="214">
        <v>5575</v>
      </c>
      <c r="K80" s="73"/>
      <c r="L80" s="75" t="s">
        <v>121</v>
      </c>
      <c r="M80" s="217">
        <f>J80/F80*100</f>
        <v>4.693598520948183</v>
      </c>
      <c r="N80" s="217">
        <f>J80/G80*100</f>
        <v>32.02421777616939</v>
      </c>
    </row>
    <row r="81" spans="1:14" ht="14.25">
      <c r="A81" s="514" t="s">
        <v>136</v>
      </c>
      <c r="B81" s="515">
        <v>8.317203440397014</v>
      </c>
      <c r="C81" s="515">
        <v>50.52603660153833</v>
      </c>
      <c r="D81" s="100"/>
      <c r="E81" s="75" t="s">
        <v>122</v>
      </c>
      <c r="F81" s="217">
        <v>259297.2</v>
      </c>
      <c r="G81" s="217">
        <v>23304.3</v>
      </c>
      <c r="H81" s="100"/>
      <c r="I81" s="213" t="s">
        <v>122</v>
      </c>
      <c r="J81" s="214">
        <v>10842.3</v>
      </c>
      <c r="K81" s="73"/>
      <c r="L81" s="75" t="s">
        <v>122</v>
      </c>
      <c r="M81" s="217">
        <f>J81/F81*100</f>
        <v>4.181418079331362</v>
      </c>
      <c r="N81" s="217">
        <f>J81/G81*100</f>
        <v>46.52489025630463</v>
      </c>
    </row>
    <row r="82" spans="1:14" ht="14.25">
      <c r="A82" s="514" t="s">
        <v>133</v>
      </c>
      <c r="B82" s="515">
        <v>6.9626023979535185</v>
      </c>
      <c r="C82" s="515">
        <v>79.84671822791317</v>
      </c>
      <c r="D82" s="100"/>
      <c r="E82" s="75" t="s">
        <v>123</v>
      </c>
      <c r="F82" s="217">
        <v>7825.6</v>
      </c>
      <c r="G82" s="217">
        <v>1268.1</v>
      </c>
      <c r="H82" s="100"/>
      <c r="I82" s="213" t="s">
        <v>123</v>
      </c>
      <c r="J82" s="214">
        <v>471.5</v>
      </c>
      <c r="K82" s="73"/>
      <c r="L82" s="75" t="s">
        <v>123</v>
      </c>
      <c r="M82" s="217">
        <f>J82/F82*100</f>
        <v>6.0250971171539565</v>
      </c>
      <c r="N82" s="217">
        <f>J82/G82*100</f>
        <v>37.1816102831007</v>
      </c>
    </row>
    <row r="83" spans="1:14" ht="14.25">
      <c r="A83" s="514" t="s">
        <v>129</v>
      </c>
      <c r="B83" s="515">
        <v>6.160212126941969</v>
      </c>
      <c r="C83" s="515">
        <v>74.17663878004872</v>
      </c>
      <c r="D83" s="100"/>
      <c r="E83" s="75" t="s">
        <v>124</v>
      </c>
      <c r="F83" s="217">
        <v>160007.1</v>
      </c>
      <c r="G83" s="217">
        <v>26370.6</v>
      </c>
      <c r="H83" s="100"/>
      <c r="I83" s="213" t="s">
        <v>124</v>
      </c>
      <c r="J83" s="214">
        <v>8848.1</v>
      </c>
      <c r="K83" s="73"/>
      <c r="L83" s="75" t="s">
        <v>124</v>
      </c>
      <c r="M83" s="217">
        <f>J83/F83*100</f>
        <v>5.5298171143655495</v>
      </c>
      <c r="N83" s="217">
        <f>J83/G83*100</f>
        <v>33.55289602815257</v>
      </c>
    </row>
    <row r="84" spans="1:14" ht="14.25">
      <c r="A84" s="514" t="s">
        <v>114</v>
      </c>
      <c r="B84" s="515">
        <v>6.137069978584679</v>
      </c>
      <c r="C84" s="515">
        <v>56.72695191883547</v>
      </c>
      <c r="D84" s="100"/>
      <c r="E84" s="75" t="s">
        <v>125</v>
      </c>
      <c r="F84" s="217">
        <v>2189.3</v>
      </c>
      <c r="G84" s="217">
        <v>134.3</v>
      </c>
      <c r="H84" s="100"/>
      <c r="I84" s="213" t="s">
        <v>125</v>
      </c>
      <c r="J84" s="214">
        <v>9</v>
      </c>
      <c r="K84" s="73"/>
      <c r="L84" s="75" t="s">
        <v>125</v>
      </c>
      <c r="M84" s="217">
        <f>J84/F84*100</f>
        <v>0.41109030283652304</v>
      </c>
      <c r="N84" s="217">
        <f>J84/G84*100</f>
        <v>6.7014147431124345</v>
      </c>
    </row>
    <row r="85" spans="1:14" ht="14.25">
      <c r="A85" s="514" t="s">
        <v>123</v>
      </c>
      <c r="B85" s="515">
        <v>6.0250971171539565</v>
      </c>
      <c r="C85" s="515">
        <v>37.1816102831007</v>
      </c>
      <c r="D85" s="100"/>
      <c r="E85" s="75" t="s">
        <v>126</v>
      </c>
      <c r="F85" s="217">
        <v>4465.8</v>
      </c>
      <c r="G85" s="217">
        <v>1611.2</v>
      </c>
      <c r="H85" s="100"/>
      <c r="I85" s="213" t="s">
        <v>126</v>
      </c>
      <c r="J85" s="214">
        <v>1269.8</v>
      </c>
      <c r="K85" s="73"/>
      <c r="L85" s="75" t="s">
        <v>126</v>
      </c>
      <c r="M85" s="217">
        <f>J85/F85*100</f>
        <v>28.433875229522144</v>
      </c>
      <c r="N85" s="217">
        <f>J85/G85*100</f>
        <v>78.81082423038728</v>
      </c>
    </row>
    <row r="86" spans="1:14" ht="14.25">
      <c r="A86" s="514" t="s">
        <v>124</v>
      </c>
      <c r="B86" s="515">
        <v>5.5298171143655495</v>
      </c>
      <c r="C86" s="515">
        <v>33.55289602815257</v>
      </c>
      <c r="D86" s="100"/>
      <c r="E86" s="75" t="s">
        <v>127</v>
      </c>
      <c r="F86" s="217">
        <v>6687.4</v>
      </c>
      <c r="G86" s="217">
        <v>1212.4</v>
      </c>
      <c r="H86" s="100"/>
      <c r="I86" s="213" t="s">
        <v>127</v>
      </c>
      <c r="J86" s="214">
        <v>1025.9</v>
      </c>
      <c r="K86" s="73"/>
      <c r="L86" s="75" t="s">
        <v>127</v>
      </c>
      <c r="M86" s="217">
        <f>J86/F86*100</f>
        <v>15.34079014265634</v>
      </c>
      <c r="N86" s="217">
        <f>J86/G86*100</f>
        <v>84.61728802375454</v>
      </c>
    </row>
    <row r="87" spans="1:14" ht="14.25">
      <c r="A87" s="514" t="s">
        <v>115</v>
      </c>
      <c r="B87" s="515">
        <v>5.151061948790391</v>
      </c>
      <c r="C87" s="515">
        <v>60.90063330157486</v>
      </c>
      <c r="D87" s="100"/>
      <c r="E87" s="75" t="s">
        <v>128</v>
      </c>
      <c r="F87" s="217">
        <v>4337.4</v>
      </c>
      <c r="G87" s="217">
        <v>156.6</v>
      </c>
      <c r="H87" s="100"/>
      <c r="I87" s="213" t="s">
        <v>128</v>
      </c>
      <c r="J87" s="214">
        <v>49</v>
      </c>
      <c r="K87" s="73"/>
      <c r="L87" s="75" t="s">
        <v>128</v>
      </c>
      <c r="M87" s="217">
        <f>J87/F87*100</f>
        <v>1.1297090422833955</v>
      </c>
      <c r="N87" s="217">
        <f>J87/G87*100</f>
        <v>31.28991060025543</v>
      </c>
    </row>
    <row r="88" spans="1:14" ht="14.25">
      <c r="A88" s="514" t="s">
        <v>121</v>
      </c>
      <c r="B88" s="515">
        <v>4.693598520948183</v>
      </c>
      <c r="C88" s="515">
        <v>32.02421777616939</v>
      </c>
      <c r="D88" s="100"/>
      <c r="E88" s="75" t="s">
        <v>129</v>
      </c>
      <c r="F88" s="217">
        <v>22741.1</v>
      </c>
      <c r="G88" s="217">
        <v>1888.6</v>
      </c>
      <c r="H88" s="100"/>
      <c r="I88" s="213" t="s">
        <v>129</v>
      </c>
      <c r="J88" s="214">
        <v>1400.9</v>
      </c>
      <c r="K88" s="73"/>
      <c r="L88" s="75" t="s">
        <v>129</v>
      </c>
      <c r="M88" s="217">
        <f>J88/F88*100</f>
        <v>6.160212126941969</v>
      </c>
      <c r="N88" s="217">
        <f>J88/G88*100</f>
        <v>74.17663878004872</v>
      </c>
    </row>
    <row r="89" spans="1:14" ht="14.25">
      <c r="A89" s="514" t="s">
        <v>137</v>
      </c>
      <c r="B89" s="515">
        <v>4.397094094337655</v>
      </c>
      <c r="C89" s="515">
        <v>53.85652451571702</v>
      </c>
      <c r="D89" s="100"/>
      <c r="E89" s="75" t="s">
        <v>130</v>
      </c>
      <c r="F89" s="217">
        <v>839</v>
      </c>
      <c r="G89" s="217">
        <v>12.7</v>
      </c>
      <c r="H89" s="100"/>
      <c r="I89" s="213" t="s">
        <v>130</v>
      </c>
      <c r="J89" s="214">
        <v>0.9</v>
      </c>
      <c r="K89" s="73"/>
      <c r="L89" s="75" t="s">
        <v>130</v>
      </c>
      <c r="M89" s="217">
        <f>J89/F89*100</f>
        <v>0.10727056019070322</v>
      </c>
      <c r="N89" s="217">
        <f>J89/G89*100</f>
        <v>7.086614173228346</v>
      </c>
    </row>
    <row r="90" spans="1:14" ht="14.25">
      <c r="A90" s="514" t="s">
        <v>122</v>
      </c>
      <c r="B90" s="515">
        <v>4.181418079331362</v>
      </c>
      <c r="C90" s="515">
        <v>46.52489025630463</v>
      </c>
      <c r="D90" s="100"/>
      <c r="E90" s="75" t="s">
        <v>131</v>
      </c>
      <c r="F90" s="217">
        <v>81170.9</v>
      </c>
      <c r="G90" s="217">
        <v>3370.6</v>
      </c>
      <c r="H90" s="100"/>
      <c r="I90" s="213" t="s">
        <v>131</v>
      </c>
      <c r="J90" s="214">
        <v>1118.3</v>
      </c>
      <c r="K90" s="73"/>
      <c r="L90" s="75" t="s">
        <v>131</v>
      </c>
      <c r="M90" s="217">
        <f>J90/F90*100</f>
        <v>1.3777104849151605</v>
      </c>
      <c r="N90" s="217">
        <f>J90/G90*100</f>
        <v>33.17806918649499</v>
      </c>
    </row>
    <row r="91" spans="1:14" ht="14.25">
      <c r="A91" s="514" t="s">
        <v>120</v>
      </c>
      <c r="B91" s="515">
        <v>3.811021294589524</v>
      </c>
      <c r="C91" s="515">
        <v>35.49497189614958</v>
      </c>
      <c r="D91" s="100"/>
      <c r="E91" s="75" t="s">
        <v>132</v>
      </c>
      <c r="F91" s="217">
        <v>33762.4</v>
      </c>
      <c r="G91" s="217">
        <v>9992.1</v>
      </c>
      <c r="H91" s="100"/>
      <c r="I91" s="213" t="s">
        <v>132</v>
      </c>
      <c r="J91" s="214">
        <v>4971.7</v>
      </c>
      <c r="K91" s="73"/>
      <c r="L91" s="75" t="s">
        <v>132</v>
      </c>
      <c r="M91" s="217">
        <f>J91/F91*100</f>
        <v>14.725552685828019</v>
      </c>
      <c r="N91" s="217">
        <f>J91/G91*100</f>
        <v>49.756307482911495</v>
      </c>
    </row>
    <row r="92" spans="1:14" ht="14.25">
      <c r="A92" s="514" t="s">
        <v>113</v>
      </c>
      <c r="B92" s="515">
        <v>3.5885593407077696</v>
      </c>
      <c r="C92" s="515">
        <v>58.3361989912884</v>
      </c>
      <c r="D92" s="100"/>
      <c r="E92" s="75" t="s">
        <v>133</v>
      </c>
      <c r="F92" s="217">
        <v>98158.7</v>
      </c>
      <c r="G92" s="217">
        <v>8559.4</v>
      </c>
      <c r="H92" s="100"/>
      <c r="I92" s="213" t="s">
        <v>133</v>
      </c>
      <c r="J92" s="214">
        <v>6834.4</v>
      </c>
      <c r="K92" s="73"/>
      <c r="L92" s="75" t="s">
        <v>133</v>
      </c>
      <c r="M92" s="217">
        <f>J92/F92*100</f>
        <v>6.9626023979535185</v>
      </c>
      <c r="N92" s="217">
        <f>J92/G92*100</f>
        <v>79.84671822791317</v>
      </c>
    </row>
    <row r="93" spans="1:14" ht="14.25">
      <c r="A93" s="514" t="s">
        <v>117</v>
      </c>
      <c r="B93" s="515">
        <v>3.3620901004251067</v>
      </c>
      <c r="C93" s="515">
        <v>32.644157928461496</v>
      </c>
      <c r="D93" s="100"/>
      <c r="E93" s="75" t="s">
        <v>134</v>
      </c>
      <c r="F93" s="217">
        <v>22611.9</v>
      </c>
      <c r="G93" s="217">
        <v>5314.1</v>
      </c>
      <c r="H93" s="100"/>
      <c r="I93" s="213" t="s">
        <v>134</v>
      </c>
      <c r="J93" s="214">
        <v>2346.3</v>
      </c>
      <c r="K93" s="73"/>
      <c r="L93" s="75" t="s">
        <v>134</v>
      </c>
      <c r="M93" s="217">
        <f>J93/F93*100</f>
        <v>10.37639473020843</v>
      </c>
      <c r="N93" s="217">
        <f>J93/G93*100</f>
        <v>44.152349410060026</v>
      </c>
    </row>
    <row r="94" spans="1:14" ht="14.25">
      <c r="A94" s="514" t="s">
        <v>119</v>
      </c>
      <c r="B94" s="515">
        <v>1.6742736927926156</v>
      </c>
      <c r="C94" s="515">
        <v>27.036558128599975</v>
      </c>
      <c r="D94" s="100"/>
      <c r="E94" s="75" t="s">
        <v>135</v>
      </c>
      <c r="F94" s="217">
        <v>32346</v>
      </c>
      <c r="G94" s="217">
        <v>5550.9</v>
      </c>
      <c r="H94" s="100"/>
      <c r="I94" s="213" t="s">
        <v>135</v>
      </c>
      <c r="J94" s="214">
        <v>3590.7</v>
      </c>
      <c r="K94" s="73"/>
      <c r="L94" s="75" t="s">
        <v>135</v>
      </c>
      <c r="M94" s="217">
        <f>J94/F94*100</f>
        <v>11.10090892227787</v>
      </c>
      <c r="N94" s="217">
        <f>J94/G94*100</f>
        <v>64.68680754472248</v>
      </c>
    </row>
    <row r="95" spans="1:14" ht="14.25">
      <c r="A95" s="514" t="s">
        <v>140</v>
      </c>
      <c r="B95" s="516">
        <v>1.6507497235818618</v>
      </c>
      <c r="C95" s="516">
        <v>32.86104675340106</v>
      </c>
      <c r="D95" s="100"/>
      <c r="E95" s="75" t="s">
        <v>136</v>
      </c>
      <c r="F95" s="217">
        <v>6871.3</v>
      </c>
      <c r="G95" s="217">
        <v>1131.1</v>
      </c>
      <c r="H95" s="100"/>
      <c r="I95" s="213" t="s">
        <v>136</v>
      </c>
      <c r="J95" s="214">
        <v>571.5</v>
      </c>
      <c r="K95" s="73"/>
      <c r="L95" s="75" t="s">
        <v>136</v>
      </c>
      <c r="M95" s="217">
        <f>J95/F95*100</f>
        <v>8.317203440397014</v>
      </c>
      <c r="N95" s="217">
        <f>J95/G95*100</f>
        <v>50.52603660153833</v>
      </c>
    </row>
    <row r="96" spans="1:14" ht="14.25">
      <c r="A96" s="514" t="s">
        <v>131</v>
      </c>
      <c r="B96" s="517">
        <v>1.3777104849151605</v>
      </c>
      <c r="C96" s="517">
        <v>33.17806918649499</v>
      </c>
      <c r="D96" s="100"/>
      <c r="E96" s="75" t="s">
        <v>137</v>
      </c>
      <c r="F96" s="217">
        <v>17261.4</v>
      </c>
      <c r="G96" s="217">
        <v>1409.3</v>
      </c>
      <c r="H96" s="100"/>
      <c r="I96" s="213" t="s">
        <v>137</v>
      </c>
      <c r="J96" s="214">
        <v>759</v>
      </c>
      <c r="K96" s="73"/>
      <c r="L96" s="75" t="s">
        <v>137</v>
      </c>
      <c r="M96" s="217">
        <f>J96/F96*100</f>
        <v>4.397094094337655</v>
      </c>
      <c r="N96" s="217">
        <f>J96/G96*100</f>
        <v>53.85652451571702</v>
      </c>
    </row>
    <row r="97" spans="1:14" ht="14.25">
      <c r="A97" s="514" t="s">
        <v>128</v>
      </c>
      <c r="B97" s="515">
        <v>1.1297090422833955</v>
      </c>
      <c r="C97" s="515">
        <v>31.28991060025543</v>
      </c>
      <c r="D97" s="100"/>
      <c r="E97" s="75" t="s">
        <v>138</v>
      </c>
      <c r="F97" s="217">
        <v>33925.6</v>
      </c>
      <c r="G97" s="217">
        <v>9918.8</v>
      </c>
      <c r="H97" s="100"/>
      <c r="I97" s="213" t="s">
        <v>138</v>
      </c>
      <c r="J97" s="214">
        <v>8146.1</v>
      </c>
      <c r="K97" s="73"/>
      <c r="L97" s="75" t="s">
        <v>138</v>
      </c>
      <c r="M97" s="217">
        <f>J97/F97*100</f>
        <v>24.011660810715213</v>
      </c>
      <c r="N97" s="217">
        <f>J97/G97*100</f>
        <v>82.12787837238376</v>
      </c>
    </row>
    <row r="98" spans="1:14" ht="14.25">
      <c r="A98" s="514" t="s">
        <v>125</v>
      </c>
      <c r="B98" s="515">
        <v>0.41109030283652304</v>
      </c>
      <c r="C98" s="515">
        <v>6.7014147431124345</v>
      </c>
      <c r="E98" s="75" t="s">
        <v>139</v>
      </c>
      <c r="F98" s="217">
        <v>49134</v>
      </c>
      <c r="G98" s="217">
        <v>17082.6</v>
      </c>
      <c r="I98" s="213" t="s">
        <v>139</v>
      </c>
      <c r="J98" s="214">
        <v>9211.4</v>
      </c>
      <c r="K98" s="73"/>
      <c r="L98" s="75" t="s">
        <v>139</v>
      </c>
      <c r="M98" s="217">
        <f>J98/F98*100</f>
        <v>18.747506818089306</v>
      </c>
      <c r="N98" s="217">
        <f>J98/G98*100</f>
        <v>53.92270497465257</v>
      </c>
    </row>
    <row r="99" spans="1:14" ht="14.25">
      <c r="A99" s="514" t="s">
        <v>130</v>
      </c>
      <c r="B99" s="515">
        <v>0.10727056019070322</v>
      </c>
      <c r="C99" s="515">
        <v>7.086614173228346</v>
      </c>
      <c r="E99" s="75" t="s">
        <v>140</v>
      </c>
      <c r="F99" s="217">
        <v>201054.1</v>
      </c>
      <c r="G99" s="217">
        <v>10099.8</v>
      </c>
      <c r="I99" s="213" t="s">
        <v>140</v>
      </c>
      <c r="J99" s="214">
        <v>3318.9</v>
      </c>
      <c r="K99" s="73"/>
      <c r="L99" s="75" t="s">
        <v>140</v>
      </c>
      <c r="M99" s="217">
        <f>J99/F99*100</f>
        <v>1.6507497235818618</v>
      </c>
      <c r="N99" s="217">
        <f>J99/G99*100</f>
        <v>32.86104675340106</v>
      </c>
    </row>
    <row r="100" spans="1:14" ht="14.25">
      <c r="A100" s="514"/>
      <c r="B100" s="516"/>
      <c r="C100" s="516"/>
      <c r="E100" s="75"/>
      <c r="F100" s="217"/>
      <c r="G100" s="217"/>
      <c r="I100" s="213"/>
      <c r="J100" s="214"/>
      <c r="K100" s="73"/>
      <c r="L100" s="75"/>
      <c r="M100" s="217"/>
      <c r="N100" s="217"/>
    </row>
    <row r="101" spans="1:14" ht="14.25">
      <c r="A101" s="514" t="s">
        <v>143</v>
      </c>
      <c r="B101" s="516">
        <v>3.0058703298792655</v>
      </c>
      <c r="C101" s="516">
        <v>8.039729837107668</v>
      </c>
      <c r="E101" s="75" t="s">
        <v>143</v>
      </c>
      <c r="F101" s="217">
        <v>33660.8</v>
      </c>
      <c r="G101" s="217">
        <v>12585</v>
      </c>
      <c r="I101" s="213" t="s">
        <v>143</v>
      </c>
      <c r="J101" s="214">
        <v>1011.8</v>
      </c>
      <c r="K101" s="73"/>
      <c r="L101" s="75" t="s">
        <v>143</v>
      </c>
      <c r="M101" s="217">
        <f>J101/F101*100</f>
        <v>3.0058703298792655</v>
      </c>
      <c r="N101" s="217">
        <f>J101/G101*100</f>
        <v>8.039729837107668</v>
      </c>
    </row>
    <row r="102" spans="1:14" ht="14.25">
      <c r="A102" s="514"/>
      <c r="B102" s="516"/>
      <c r="C102" s="516"/>
      <c r="E102" s="75"/>
      <c r="F102" s="217"/>
      <c r="G102" s="217"/>
      <c r="I102" s="213"/>
      <c r="J102" s="214"/>
      <c r="K102" s="73"/>
      <c r="L102" s="75"/>
      <c r="M102" s="217"/>
      <c r="N102" s="217"/>
    </row>
    <row r="103" spans="1:14" ht="14.25">
      <c r="A103" s="514" t="s">
        <v>147</v>
      </c>
      <c r="B103" s="516">
        <v>16.100713872274746</v>
      </c>
      <c r="C103" s="516">
        <v>43.668236525379385</v>
      </c>
      <c r="E103" s="75" t="s">
        <v>147</v>
      </c>
      <c r="F103" s="217">
        <v>1036.6</v>
      </c>
      <c r="G103" s="217">
        <v>382.2</v>
      </c>
      <c r="I103" s="213" t="s">
        <v>147</v>
      </c>
      <c r="J103" s="214">
        <v>166.9</v>
      </c>
      <c r="K103" s="73"/>
      <c r="L103" s="75" t="s">
        <v>147</v>
      </c>
      <c r="M103" s="217">
        <f>J103/F103*100</f>
        <v>16.100713872274746</v>
      </c>
      <c r="N103" s="217">
        <f>J103/G103*100</f>
        <v>43.668236525379385</v>
      </c>
    </row>
    <row r="104" spans="1:14" ht="14.25">
      <c r="A104" s="514" t="s">
        <v>191</v>
      </c>
      <c r="B104" s="516">
        <v>7.697597127249112</v>
      </c>
      <c r="C104" s="516">
        <v>24.830560690080098</v>
      </c>
      <c r="E104" s="75" t="s">
        <v>192</v>
      </c>
      <c r="F104" s="217">
        <v>2746</v>
      </c>
      <c r="G104" s="217">
        <v>293.4</v>
      </c>
      <c r="I104" s="213" t="s">
        <v>192</v>
      </c>
      <c r="J104" s="214">
        <v>146.5</v>
      </c>
      <c r="K104" s="73"/>
      <c r="L104" s="75" t="s">
        <v>149</v>
      </c>
      <c r="M104" s="217">
        <f>J104/F104*100</f>
        <v>5.335032774945375</v>
      </c>
      <c r="N104" s="217">
        <f>J104/G104*100</f>
        <v>49.93183367416496</v>
      </c>
    </row>
    <row r="105" spans="1:14" ht="14.25">
      <c r="A105" s="514" t="s">
        <v>145</v>
      </c>
      <c r="B105" s="516">
        <v>6.933948735734914</v>
      </c>
      <c r="C105" s="516">
        <v>54.19099249374478</v>
      </c>
      <c r="E105" s="75" t="s">
        <v>191</v>
      </c>
      <c r="F105" s="217">
        <v>2617.7</v>
      </c>
      <c r="G105" s="217">
        <v>811.5</v>
      </c>
      <c r="I105" s="213" t="s">
        <v>191</v>
      </c>
      <c r="J105" s="214">
        <v>201.5</v>
      </c>
      <c r="K105" s="73"/>
      <c r="L105" s="75" t="s">
        <v>191</v>
      </c>
      <c r="M105" s="217">
        <f>J105/F105*100</f>
        <v>7.697597127249112</v>
      </c>
      <c r="N105" s="217">
        <f>J105/G105*100</f>
        <v>24.830560690080098</v>
      </c>
    </row>
    <row r="106" spans="1:14" ht="14.25">
      <c r="A106" s="514" t="s">
        <v>149</v>
      </c>
      <c r="B106" s="516">
        <v>5.335032774945375</v>
      </c>
      <c r="C106" s="516">
        <v>49.93183367416496</v>
      </c>
      <c r="E106" s="75" t="s">
        <v>145</v>
      </c>
      <c r="F106" s="217">
        <v>14992.9</v>
      </c>
      <c r="G106" s="217">
        <v>1918.4</v>
      </c>
      <c r="I106" s="213" t="s">
        <v>145</v>
      </c>
      <c r="J106" s="214">
        <v>1039.6</v>
      </c>
      <c r="K106" s="73"/>
      <c r="L106" s="75" t="s">
        <v>145</v>
      </c>
      <c r="M106" s="217">
        <f>J106/F106*100</f>
        <v>6.933948735734914</v>
      </c>
      <c r="N106" s="217">
        <f>J106/G106*100</f>
        <v>54.19099249374478</v>
      </c>
    </row>
    <row r="107" spans="1:14" ht="14.25">
      <c r="A107" s="514" t="s">
        <v>146</v>
      </c>
      <c r="B107" s="516">
        <v>3.6021042144871736</v>
      </c>
      <c r="C107" s="516">
        <v>30.47539046371571</v>
      </c>
      <c r="E107" s="75" t="s">
        <v>146</v>
      </c>
      <c r="F107" s="217">
        <v>118847.2</v>
      </c>
      <c r="G107" s="217">
        <v>14047.4</v>
      </c>
      <c r="I107" s="213" t="s">
        <v>146</v>
      </c>
      <c r="J107" s="214">
        <v>4281</v>
      </c>
      <c r="L107" s="75" t="s">
        <v>146</v>
      </c>
      <c r="M107" s="217">
        <f>J107/F107*100</f>
        <v>3.6021042144871736</v>
      </c>
      <c r="N107" s="217">
        <f>J107/G107*100</f>
        <v>30.47539046371571</v>
      </c>
    </row>
    <row r="108" spans="7:8" ht="14.25">
      <c r="G108" s="73"/>
      <c r="H108" s="73"/>
    </row>
    <row r="109" spans="7:8" ht="14.25">
      <c r="G109" s="73"/>
      <c r="H109" s="73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workbookViewId="0" topLeftCell="A1"/>
  </sheetViews>
  <sheetFormatPr defaultColWidth="8.25390625" defaultRowHeight="14.25"/>
  <cols>
    <col min="1" max="12" width="9.25390625" style="216" customWidth="1"/>
    <col min="13" max="16384" width="8.25390625" style="216" customWidth="1"/>
  </cols>
  <sheetData>
    <row r="1" spans="1:6" ht="14.25">
      <c r="A1" s="219"/>
      <c r="B1" s="219"/>
      <c r="C1" s="219"/>
      <c r="D1" s="219"/>
      <c r="E1" s="219"/>
      <c r="F1" s="219"/>
    </row>
    <row r="2" ht="15">
      <c r="B2" s="367" t="s">
        <v>312</v>
      </c>
    </row>
    <row r="3" ht="14.25">
      <c r="B3" s="220" t="s">
        <v>41</v>
      </c>
    </row>
    <row r="29" ht="14.25">
      <c r="B29" s="221" t="s">
        <v>176</v>
      </c>
    </row>
    <row r="30" ht="14.25">
      <c r="B30" s="216" t="s">
        <v>276</v>
      </c>
    </row>
    <row r="46" ht="14.25">
      <c r="B46" s="222"/>
    </row>
    <row r="50" spans="1:8" ht="14.25">
      <c r="A50" s="213"/>
      <c r="B50" s="213" t="s">
        <v>9</v>
      </c>
      <c r="C50" s="213" t="s">
        <v>10</v>
      </c>
      <c r="D50" s="213" t="s">
        <v>11</v>
      </c>
      <c r="E50" s="213" t="s">
        <v>12</v>
      </c>
      <c r="F50" s="213" t="s">
        <v>30</v>
      </c>
      <c r="G50" s="213" t="s">
        <v>31</v>
      </c>
      <c r="H50" s="213" t="s">
        <v>177</v>
      </c>
    </row>
    <row r="51" spans="1:8" ht="14.25">
      <c r="A51" s="213" t="s">
        <v>178</v>
      </c>
      <c r="B51" s="223">
        <v>3873.43</v>
      </c>
      <c r="C51" s="223">
        <v>6671.67</v>
      </c>
      <c r="D51" s="223">
        <v>7897.97</v>
      </c>
      <c r="E51" s="223">
        <v>10520.37</v>
      </c>
      <c r="F51" s="223">
        <v>13141.69</v>
      </c>
      <c r="G51" s="223">
        <v>14072.51</v>
      </c>
      <c r="H51" s="223">
        <v>15142.85</v>
      </c>
    </row>
    <row r="52" spans="1:8" ht="14.25">
      <c r="A52" s="213" t="s">
        <v>179</v>
      </c>
      <c r="B52" s="223">
        <v>3873.43</v>
      </c>
      <c r="C52" s="223">
        <v>6671.67</v>
      </c>
      <c r="D52" s="223">
        <v>7897.97</v>
      </c>
      <c r="E52" s="223">
        <v>9463.27</v>
      </c>
      <c r="F52" s="223">
        <v>11453.85</v>
      </c>
      <c r="G52" s="223">
        <v>12073.35</v>
      </c>
      <c r="H52" s="223">
        <v>13122.64</v>
      </c>
    </row>
    <row r="53" spans="1:8" ht="14.25">
      <c r="A53" s="213" t="s">
        <v>180</v>
      </c>
      <c r="B53" s="223">
        <v>5.78</v>
      </c>
      <c r="C53" s="223">
        <v>1738.37</v>
      </c>
      <c r="D53" s="223">
        <v>2575.99</v>
      </c>
      <c r="E53" s="223">
        <v>2692.43</v>
      </c>
      <c r="F53" s="223">
        <v>5359.7</v>
      </c>
      <c r="G53" s="223">
        <v>7469.11</v>
      </c>
      <c r="H53" s="223">
        <v>8438</v>
      </c>
    </row>
    <row r="54" spans="1:8" ht="14.25">
      <c r="A54" s="213" t="s">
        <v>181</v>
      </c>
      <c r="B54" s="223">
        <v>5.78</v>
      </c>
      <c r="C54" s="223">
        <v>1738.37</v>
      </c>
      <c r="D54" s="223">
        <v>2575.99</v>
      </c>
      <c r="E54" s="223">
        <v>2114.91</v>
      </c>
      <c r="F54" s="223">
        <v>4525.89</v>
      </c>
      <c r="G54" s="223">
        <v>7113.34</v>
      </c>
      <c r="H54" s="223">
        <v>8069.59</v>
      </c>
    </row>
    <row r="55" spans="1:8" ht="14.25">
      <c r="A55" s="213" t="s">
        <v>182</v>
      </c>
      <c r="B55" s="223">
        <v>3.85</v>
      </c>
      <c r="C55" s="223">
        <v>49.55</v>
      </c>
      <c r="D55" s="223">
        <v>69.89</v>
      </c>
      <c r="E55" s="223">
        <v>86.12</v>
      </c>
      <c r="F55" s="223">
        <v>126.76</v>
      </c>
      <c r="G55" s="223">
        <v>146.81</v>
      </c>
      <c r="H55" s="223">
        <v>115.92</v>
      </c>
    </row>
    <row r="56" spans="1:8" ht="14.25">
      <c r="A56" s="213" t="s">
        <v>183</v>
      </c>
      <c r="B56" s="223">
        <v>3.85</v>
      </c>
      <c r="C56" s="223">
        <v>49.55</v>
      </c>
      <c r="D56" s="223">
        <v>69.89</v>
      </c>
      <c r="E56" s="223">
        <v>82.92</v>
      </c>
      <c r="F56" s="223">
        <v>90.47</v>
      </c>
      <c r="G56" s="223">
        <v>133.42</v>
      </c>
      <c r="H56" s="223">
        <v>98</v>
      </c>
    </row>
  </sheetData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 topLeftCell="A1"/>
  </sheetViews>
  <sheetFormatPr defaultColWidth="9.00390625" defaultRowHeight="14.25"/>
  <cols>
    <col min="1" max="1" width="8.75390625" style="10" customWidth="1"/>
    <col min="2" max="2" width="12.875" style="10" customWidth="1"/>
    <col min="3" max="14" width="9.00390625" style="10" customWidth="1"/>
    <col min="15" max="15" width="12.00390625" style="10" customWidth="1"/>
    <col min="16" max="16384" width="9.00390625" style="10" customWidth="1"/>
  </cols>
  <sheetData>
    <row r="1" ht="14.25">
      <c r="A1" s="12"/>
    </row>
    <row r="2" spans="1:2" ht="15">
      <c r="A2" s="12"/>
      <c r="B2" s="368" t="s">
        <v>186</v>
      </c>
    </row>
    <row r="3" spans="1:3" ht="14.25">
      <c r="A3" s="12"/>
      <c r="B3" s="29" t="s">
        <v>41</v>
      </c>
      <c r="C3" s="11"/>
    </row>
    <row r="4" ht="14.25">
      <c r="A4" s="12"/>
    </row>
    <row r="5" spans="2:8" ht="14.25">
      <c r="B5" s="32"/>
      <c r="C5" s="468" t="s">
        <v>39</v>
      </c>
      <c r="D5" s="469"/>
      <c r="E5" s="470" t="s">
        <v>105</v>
      </c>
      <c r="F5" s="470"/>
      <c r="G5" s="468" t="s">
        <v>300</v>
      </c>
      <c r="H5" s="470"/>
    </row>
    <row r="6" spans="2:8" ht="14.25">
      <c r="B6" s="31"/>
      <c r="C6" s="388">
        <v>2010</v>
      </c>
      <c r="D6" s="390">
        <v>2014</v>
      </c>
      <c r="E6" s="389">
        <v>2010</v>
      </c>
      <c r="F6" s="389">
        <v>2014</v>
      </c>
      <c r="G6" s="388">
        <v>2010</v>
      </c>
      <c r="H6" s="389">
        <v>2014</v>
      </c>
    </row>
    <row r="7" spans="1:8" ht="14.25">
      <c r="A7" s="12"/>
      <c r="B7" s="38" t="s">
        <v>152</v>
      </c>
      <c r="C7" s="386">
        <v>7897.97</v>
      </c>
      <c r="D7" s="391">
        <v>13122.64</v>
      </c>
      <c r="E7" s="387">
        <v>2576</v>
      </c>
      <c r="F7" s="387">
        <v>8069.59</v>
      </c>
      <c r="G7" s="386">
        <v>70</v>
      </c>
      <c r="H7" s="387">
        <v>98.05</v>
      </c>
    </row>
    <row r="8" spans="1:8" ht="14.25">
      <c r="A8" s="12"/>
      <c r="B8" s="18" t="s">
        <v>113</v>
      </c>
      <c r="C8" s="40">
        <v>0</v>
      </c>
      <c r="D8" s="392" t="s">
        <v>28</v>
      </c>
      <c r="E8" s="35">
        <v>315.31</v>
      </c>
      <c r="F8" s="35">
        <v>657.45</v>
      </c>
      <c r="G8" s="40">
        <v>38.19</v>
      </c>
      <c r="H8" s="35">
        <v>96.41</v>
      </c>
    </row>
    <row r="9" spans="2:8" ht="14.25">
      <c r="B9" s="19" t="s">
        <v>114</v>
      </c>
      <c r="C9" s="41">
        <v>7.49</v>
      </c>
      <c r="D9" s="393" t="s">
        <v>28</v>
      </c>
      <c r="E9" s="36">
        <v>1.27</v>
      </c>
      <c r="F9" s="36">
        <v>20.24</v>
      </c>
      <c r="G9" s="41">
        <v>8.13</v>
      </c>
      <c r="H9" s="36">
        <v>154.9</v>
      </c>
    </row>
    <row r="10" spans="2:8" ht="14.25">
      <c r="B10" s="19" t="s">
        <v>115</v>
      </c>
      <c r="C10" s="41">
        <v>84.62</v>
      </c>
      <c r="D10" s="393">
        <v>671</v>
      </c>
      <c r="E10" s="36">
        <v>14.53</v>
      </c>
      <c r="F10" s="36">
        <v>299</v>
      </c>
      <c r="G10" s="41">
        <v>98.82</v>
      </c>
      <c r="H10" s="36">
        <v>701</v>
      </c>
    </row>
    <row r="11" spans="2:8" ht="14.25">
      <c r="B11" s="19" t="s">
        <v>116</v>
      </c>
      <c r="C11" s="41">
        <v>0</v>
      </c>
      <c r="D11" s="393">
        <v>92</v>
      </c>
      <c r="E11" s="36">
        <v>1443.37</v>
      </c>
      <c r="F11" s="36">
        <v>2105.83</v>
      </c>
      <c r="G11" s="41">
        <v>35.05</v>
      </c>
      <c r="H11" s="36">
        <v>174.29</v>
      </c>
    </row>
    <row r="12" spans="2:8" ht="14.25">
      <c r="B12" s="19" t="s">
        <v>117</v>
      </c>
      <c r="C12" s="41">
        <v>1744.16</v>
      </c>
      <c r="D12" s="393">
        <v>2078.03</v>
      </c>
      <c r="E12" s="36">
        <v>269.91</v>
      </c>
      <c r="F12" s="36">
        <v>370.21</v>
      </c>
      <c r="G12" s="41">
        <v>739.65</v>
      </c>
      <c r="H12" s="36">
        <v>627.09</v>
      </c>
    </row>
    <row r="13" spans="2:8" ht="14.25">
      <c r="B13" s="19" t="s">
        <v>118</v>
      </c>
      <c r="C13" s="41">
        <v>422.88</v>
      </c>
      <c r="D13" s="393">
        <v>720</v>
      </c>
      <c r="E13" s="36">
        <v>50.09</v>
      </c>
      <c r="F13" s="36">
        <v>61.67</v>
      </c>
      <c r="G13" s="41">
        <v>421.07</v>
      </c>
      <c r="H13" s="36">
        <v>640.84</v>
      </c>
    </row>
    <row r="14" spans="2:8" ht="14.25">
      <c r="B14" s="19" t="s">
        <v>119</v>
      </c>
      <c r="C14" s="41">
        <v>28.12</v>
      </c>
      <c r="D14" s="393">
        <v>32</v>
      </c>
      <c r="E14" s="36">
        <v>11.8</v>
      </c>
      <c r="F14" s="36">
        <v>0</v>
      </c>
      <c r="G14" s="41">
        <v>0.37</v>
      </c>
      <c r="H14" s="36">
        <v>0</v>
      </c>
    </row>
    <row r="15" spans="2:8" ht="14.25">
      <c r="B15" s="19" t="s">
        <v>120</v>
      </c>
      <c r="C15" s="41">
        <v>0</v>
      </c>
      <c r="D15" s="393">
        <v>0</v>
      </c>
      <c r="E15" s="36">
        <v>0.14</v>
      </c>
      <c r="F15" s="36">
        <v>20.99</v>
      </c>
      <c r="G15" s="41">
        <v>0.08</v>
      </c>
      <c r="H15" s="36">
        <v>0.67</v>
      </c>
    </row>
    <row r="16" spans="2:8" ht="14.25">
      <c r="B16" s="19" t="s">
        <v>121</v>
      </c>
      <c r="C16" s="41">
        <v>184.09</v>
      </c>
      <c r="D16" s="393">
        <v>250</v>
      </c>
      <c r="E16" s="36">
        <v>13.29</v>
      </c>
      <c r="F16" s="36">
        <v>37.46</v>
      </c>
      <c r="G16" s="41">
        <v>4.84</v>
      </c>
      <c r="H16" s="36">
        <v>39.71</v>
      </c>
    </row>
    <row r="17" spans="2:8" ht="14.25">
      <c r="B17" s="19" t="s">
        <v>122</v>
      </c>
      <c r="C17" s="41">
        <v>449.37</v>
      </c>
      <c r="D17" s="393">
        <v>1200</v>
      </c>
      <c r="E17" s="36">
        <v>143.7</v>
      </c>
      <c r="F17" s="36">
        <v>138.13</v>
      </c>
      <c r="G17" s="41">
        <v>231.25</v>
      </c>
      <c r="H17" s="36">
        <v>123.74</v>
      </c>
    </row>
    <row r="18" spans="2:8" ht="14.25">
      <c r="B18" s="19" t="s">
        <v>123</v>
      </c>
      <c r="C18" s="41" t="s">
        <v>28</v>
      </c>
      <c r="D18" s="393">
        <v>124.2</v>
      </c>
      <c r="E18" s="36" t="s">
        <v>28</v>
      </c>
      <c r="F18" s="36">
        <v>3.94</v>
      </c>
      <c r="G18" s="41" t="s">
        <v>28</v>
      </c>
      <c r="H18" s="36">
        <v>161.2</v>
      </c>
    </row>
    <row r="19" spans="2:8" ht="14.25">
      <c r="B19" s="19" t="s">
        <v>124</v>
      </c>
      <c r="C19" s="41">
        <v>539.24</v>
      </c>
      <c r="D19" s="393">
        <v>450</v>
      </c>
      <c r="E19" s="36">
        <v>816.2</v>
      </c>
      <c r="F19" s="36">
        <v>1935.96</v>
      </c>
      <c r="G19" s="41">
        <v>1.63</v>
      </c>
      <c r="H19" s="36">
        <v>11.03</v>
      </c>
    </row>
    <row r="20" spans="2:8" ht="14.25">
      <c r="B20" s="19" t="s">
        <v>125</v>
      </c>
      <c r="C20" s="41">
        <v>0</v>
      </c>
      <c r="D20" s="393">
        <v>0</v>
      </c>
      <c r="E20" s="36">
        <v>0.03</v>
      </c>
      <c r="F20" s="36">
        <v>1.36</v>
      </c>
      <c r="G20" s="41">
        <v>0</v>
      </c>
      <c r="H20" s="36">
        <v>0</v>
      </c>
    </row>
    <row r="21" spans="2:8" ht="14.25">
      <c r="B21" s="19" t="s">
        <v>126</v>
      </c>
      <c r="C21" s="41">
        <v>615.14</v>
      </c>
      <c r="D21" s="393">
        <v>1280</v>
      </c>
      <c r="E21" s="36">
        <v>8.68</v>
      </c>
      <c r="F21" s="36">
        <v>87.68</v>
      </c>
      <c r="G21" s="41">
        <v>589.21</v>
      </c>
      <c r="H21" s="36">
        <v>1277.09</v>
      </c>
    </row>
    <row r="22" spans="2:8" ht="14.25">
      <c r="B22" s="19" t="s">
        <v>127</v>
      </c>
      <c r="C22" s="41">
        <v>204.71</v>
      </c>
      <c r="D22" s="393">
        <v>250</v>
      </c>
      <c r="E22" s="36">
        <v>43.88</v>
      </c>
      <c r="F22" s="36">
        <v>72.45</v>
      </c>
      <c r="G22" s="41">
        <v>212.58</v>
      </c>
      <c r="H22" s="36">
        <v>300.07</v>
      </c>
    </row>
    <row r="23" spans="2:8" ht="14.25">
      <c r="B23" s="19" t="s">
        <v>128</v>
      </c>
      <c r="C23" s="41">
        <v>8.39</v>
      </c>
      <c r="D23" s="393" t="s">
        <v>28</v>
      </c>
      <c r="E23" s="36">
        <v>3.61</v>
      </c>
      <c r="F23" s="36" t="s">
        <v>28</v>
      </c>
      <c r="G23" s="41">
        <v>11.19</v>
      </c>
      <c r="H23" s="36" t="s">
        <v>28</v>
      </c>
    </row>
    <row r="24" spans="2:8" ht="14.25">
      <c r="B24" s="19" t="s">
        <v>129</v>
      </c>
      <c r="C24" s="41">
        <v>0</v>
      </c>
      <c r="D24" s="393">
        <v>3.14</v>
      </c>
      <c r="E24" s="36">
        <v>43.36</v>
      </c>
      <c r="F24" s="36">
        <v>7.94</v>
      </c>
      <c r="G24" s="41">
        <v>12.27</v>
      </c>
      <c r="H24" s="36">
        <v>12.65</v>
      </c>
    </row>
    <row r="25" spans="2:8" ht="14.25">
      <c r="B25" s="19" t="s">
        <v>130</v>
      </c>
      <c r="C25" s="41">
        <v>0</v>
      </c>
      <c r="D25" s="393">
        <v>0</v>
      </c>
      <c r="E25" s="36">
        <v>0.03</v>
      </c>
      <c r="F25" s="36">
        <v>0.29</v>
      </c>
      <c r="G25" s="41">
        <v>0</v>
      </c>
      <c r="H25" s="36">
        <v>0</v>
      </c>
    </row>
    <row r="26" spans="2:8" ht="14.25">
      <c r="B26" s="19" t="s">
        <v>131</v>
      </c>
      <c r="C26" s="41">
        <v>119.83</v>
      </c>
      <c r="D26" s="393">
        <v>279</v>
      </c>
      <c r="E26" s="36">
        <v>1023.71</v>
      </c>
      <c r="F26" s="36">
        <v>383.1</v>
      </c>
      <c r="G26" s="41">
        <v>135.23</v>
      </c>
      <c r="H26" s="36">
        <v>233.2</v>
      </c>
    </row>
    <row r="27" spans="2:8" ht="14.25">
      <c r="B27" s="19" t="s">
        <v>132</v>
      </c>
      <c r="C27" s="41">
        <v>685.85</v>
      </c>
      <c r="D27" s="393">
        <v>945</v>
      </c>
      <c r="E27" s="36">
        <v>230.51</v>
      </c>
      <c r="F27" s="36">
        <v>341.58</v>
      </c>
      <c r="G27" s="41">
        <v>396.57</v>
      </c>
      <c r="H27" s="36">
        <v>480.75</v>
      </c>
    </row>
    <row r="28" spans="2:8" ht="14.25">
      <c r="B28" s="19" t="s">
        <v>133</v>
      </c>
      <c r="C28" s="41">
        <v>429.4</v>
      </c>
      <c r="D28" s="393">
        <v>620</v>
      </c>
      <c r="E28" s="36">
        <v>33.87</v>
      </c>
      <c r="F28" s="36">
        <v>51.71</v>
      </c>
      <c r="G28" s="41">
        <v>68.82</v>
      </c>
      <c r="H28" s="36">
        <v>273.71</v>
      </c>
    </row>
    <row r="29" spans="2:8" ht="14.25">
      <c r="B29" s="19" t="s">
        <v>134</v>
      </c>
      <c r="C29" s="41">
        <v>486.01</v>
      </c>
      <c r="D29" s="393">
        <v>944</v>
      </c>
      <c r="E29" s="36">
        <v>63.9</v>
      </c>
      <c r="F29" s="36">
        <v>37.53</v>
      </c>
      <c r="G29" s="41">
        <v>550.09</v>
      </c>
      <c r="H29" s="36">
        <v>749.6</v>
      </c>
    </row>
    <row r="30" spans="2:8" ht="14.25">
      <c r="B30" s="19" t="s">
        <v>135</v>
      </c>
      <c r="C30" s="41">
        <v>174.83</v>
      </c>
      <c r="D30" s="393">
        <v>810</v>
      </c>
      <c r="E30" s="36">
        <v>3.14</v>
      </c>
      <c r="F30" s="36">
        <v>2.82</v>
      </c>
      <c r="G30" s="41">
        <v>165.14</v>
      </c>
      <c r="H30" s="36">
        <v>412.92</v>
      </c>
    </row>
    <row r="31" spans="2:8" ht="14.25">
      <c r="B31" s="19" t="s">
        <v>136</v>
      </c>
      <c r="C31" s="41">
        <v>64.62</v>
      </c>
      <c r="D31" s="393">
        <v>100</v>
      </c>
      <c r="E31" s="36">
        <v>45.09</v>
      </c>
      <c r="F31" s="36">
        <v>158.88</v>
      </c>
      <c r="G31" s="41">
        <v>41.75</v>
      </c>
      <c r="H31" s="36">
        <v>111.1</v>
      </c>
    </row>
    <row r="32" spans="2:8" ht="14.25">
      <c r="B32" s="19" t="s">
        <v>137</v>
      </c>
      <c r="C32" s="41">
        <v>86.88</v>
      </c>
      <c r="D32" s="393" t="s">
        <v>28</v>
      </c>
      <c r="E32" s="36">
        <v>4.19</v>
      </c>
      <c r="F32" s="36">
        <v>19.19</v>
      </c>
      <c r="G32" s="41">
        <v>37.76</v>
      </c>
      <c r="H32" s="36">
        <v>97.93</v>
      </c>
    </row>
    <row r="33" spans="2:8" ht="14.25">
      <c r="B33" s="19" t="s">
        <v>138</v>
      </c>
      <c r="C33" s="41">
        <v>176.63</v>
      </c>
      <c r="D33" s="393">
        <v>324</v>
      </c>
      <c r="E33" s="36">
        <v>10.77</v>
      </c>
      <c r="F33" s="36">
        <v>45.98</v>
      </c>
      <c r="G33" s="41">
        <v>108.64</v>
      </c>
      <c r="H33" s="36">
        <v>55.97</v>
      </c>
    </row>
    <row r="34" spans="2:8" ht="14.25">
      <c r="B34" s="20" t="s">
        <v>139</v>
      </c>
      <c r="C34" s="43">
        <v>1385.71</v>
      </c>
      <c r="D34" s="394">
        <v>1577</v>
      </c>
      <c r="E34" s="44">
        <v>697.02</v>
      </c>
      <c r="F34" s="44">
        <v>521.63</v>
      </c>
      <c r="G34" s="43">
        <v>117.49</v>
      </c>
      <c r="H34" s="44">
        <v>252.79</v>
      </c>
    </row>
    <row r="35" spans="2:11" ht="14.25">
      <c r="B35" s="21" t="s">
        <v>140</v>
      </c>
      <c r="C35" s="48">
        <v>0</v>
      </c>
      <c r="D35" s="395">
        <v>334.97</v>
      </c>
      <c r="E35" s="49">
        <v>550.57</v>
      </c>
      <c r="F35" s="49">
        <v>7219.69</v>
      </c>
      <c r="G35" s="48">
        <v>60.04</v>
      </c>
      <c r="H35" s="49">
        <v>49.6</v>
      </c>
      <c r="K35" s="50"/>
    </row>
    <row r="36" spans="2:8" ht="14.25">
      <c r="B36" s="45" t="s">
        <v>143</v>
      </c>
      <c r="C36" s="46">
        <v>45.04</v>
      </c>
      <c r="D36" s="396">
        <v>56.5</v>
      </c>
      <c r="E36" s="47">
        <v>13.99</v>
      </c>
      <c r="F36" s="47">
        <v>74.9</v>
      </c>
      <c r="G36" s="46">
        <v>0.75</v>
      </c>
      <c r="H36" s="47">
        <v>17.35</v>
      </c>
    </row>
    <row r="37" spans="2:8" ht="14.25">
      <c r="B37" s="39" t="s">
        <v>144</v>
      </c>
      <c r="C37" s="42">
        <v>0</v>
      </c>
      <c r="D37" s="397">
        <v>160</v>
      </c>
      <c r="E37" s="37" t="s">
        <v>28</v>
      </c>
      <c r="F37" s="37">
        <v>58.51</v>
      </c>
      <c r="G37" s="42" t="s">
        <v>28</v>
      </c>
      <c r="H37" s="37">
        <v>2.59</v>
      </c>
    </row>
    <row r="39" ht="14.25">
      <c r="B39" s="10" t="s">
        <v>151</v>
      </c>
    </row>
    <row r="40" ht="14.25">
      <c r="B40" s="10" t="s">
        <v>106</v>
      </c>
    </row>
    <row r="42" ht="14.25">
      <c r="A42" s="12"/>
    </row>
    <row r="49" ht="14.25">
      <c r="A49" s="10" t="s">
        <v>184</v>
      </c>
    </row>
  </sheetData>
  <mergeCells count="3"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HELMINGER William</cp:lastModifiedBy>
  <cp:lastPrinted>2014-12-15T11:27:38Z</cp:lastPrinted>
  <dcterms:created xsi:type="dcterms:W3CDTF">2014-10-17T23:51:07Z</dcterms:created>
  <dcterms:modified xsi:type="dcterms:W3CDTF">2016-02-02T14:40:34Z</dcterms:modified>
  <cp:category/>
  <cp:version/>
  <cp:contentType/>
  <cp:contentStatus/>
</cp:coreProperties>
</file>